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40FF603-5199-426E-8BB9-62F0E7401CCC}" xr6:coauthVersionLast="47" xr6:coauthVersionMax="47" xr10:uidLastSave="{00000000-0000-0000-0000-000000000000}"/>
  <bookViews>
    <workbookView xWindow="-108" yWindow="-108" windowWidth="23256" windowHeight="12576" tabRatio="740" xr2:uid="{00000000-000D-0000-FFFF-FFFF00000000}"/>
  </bookViews>
  <sheets>
    <sheet name="提出書類一覧_4条2項" sheetId="27" r:id="rId1"/>
    <sheet name="様式第7" sheetId="2" r:id="rId2"/>
    <sheet name="土地所有者一覧_様式第7" sheetId="25" r:id="rId3"/>
    <sheet name="（入力用シート）汚染状態一覧_様式第7" sheetId="26" r:id="rId4"/>
    <sheet name="地歴年表" sheetId="28" r:id="rId5"/>
    <sheet name="マスタ_地歴年表" sheetId="8" state="hidden" r:id="rId6"/>
    <sheet name="マスタ" sheetId="3" state="hidden" r:id="rId7"/>
  </sheets>
  <definedNames>
    <definedName name="_xlnm.Print_Area" localSheetId="3">'（入力用シート）汚染状態一覧_様式第7'!$A$1:$AD$10</definedName>
    <definedName name="_xlnm.Print_Area" localSheetId="4">地歴年表!$A$1:$N$28</definedName>
    <definedName name="_xlnm.Print_Area" localSheetId="0">提出書類一覧_4条2項!$A$1:$F$55</definedName>
    <definedName name="_xlnm.Print_Area" localSheetId="2">土地所有者一覧_様式第7!$B$1:$N$41</definedName>
    <definedName name="_xlnm.Print_Area" localSheetId="1">様式第7!$B$1:$I$39</definedName>
    <definedName name="_xlnm.Print_Titles" localSheetId="4">地歴年表!$5:$7</definedName>
    <definedName name="_xlnm.Print_Titles" localSheetId="2">土地所有者一覧_様式第7!$7:$8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28" l="1"/>
  <c r="R25" i="28"/>
  <c r="P25" i="28"/>
  <c r="L25" i="28"/>
  <c r="C25" i="28"/>
  <c r="R24" i="28"/>
  <c r="P24" i="28"/>
  <c r="L24" i="28"/>
  <c r="C24" i="28"/>
  <c r="R23" i="28"/>
  <c r="P23" i="28"/>
  <c r="L23" i="28"/>
  <c r="C23" i="28"/>
  <c r="R22" i="28"/>
  <c r="P22" i="28"/>
  <c r="L22" i="28"/>
  <c r="C22" i="28"/>
  <c r="R21" i="28"/>
  <c r="P21" i="28"/>
  <c r="L21" i="28"/>
  <c r="C21" i="28"/>
  <c r="R20" i="28"/>
  <c r="P20" i="28"/>
  <c r="L20" i="28"/>
  <c r="C20" i="28"/>
  <c r="R19" i="28"/>
  <c r="P19" i="28"/>
  <c r="L19" i="28"/>
  <c r="C19" i="28"/>
  <c r="R18" i="28"/>
  <c r="P18" i="28"/>
  <c r="L18" i="28"/>
  <c r="C18" i="28"/>
  <c r="R17" i="28"/>
  <c r="P17" i="28"/>
  <c r="L17" i="28"/>
  <c r="C17" i="28"/>
  <c r="R16" i="28"/>
  <c r="P16" i="28"/>
  <c r="L16" i="28"/>
  <c r="C16" i="28"/>
  <c r="R15" i="28"/>
  <c r="P15" i="28"/>
  <c r="L15" i="28"/>
  <c r="C15" i="28"/>
  <c r="R14" i="28"/>
  <c r="P14" i="28"/>
  <c r="L14" i="28"/>
  <c r="C14" i="28"/>
  <c r="R13" i="28"/>
  <c r="P13" i="28"/>
  <c r="L13" i="28"/>
  <c r="C13" i="28"/>
  <c r="R12" i="28"/>
  <c r="P12" i="28"/>
  <c r="L12" i="28"/>
  <c r="C12" i="28"/>
  <c r="R11" i="28"/>
  <c r="P11" i="28"/>
  <c r="L11" i="28"/>
  <c r="C11" i="28"/>
  <c r="R8" i="28"/>
  <c r="R8" i="25"/>
  <c r="M15" i="2" l="1"/>
  <c r="AG7" i="26" l="1"/>
  <c r="AG6"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AE9" i="26"/>
  <c r="AE8" i="26"/>
  <c r="AE7" i="26"/>
  <c r="E52" i="25"/>
  <c r="D52" i="25"/>
  <c r="C52" i="25" s="1"/>
  <c r="M3" i="2" s="1"/>
  <c r="F48" i="25"/>
  <c r="E48" i="25" a="1"/>
  <c r="E48" i="25" s="1"/>
  <c r="F46" i="25"/>
  <c r="E47" i="25" s="1"/>
  <c r="E46" i="25"/>
  <c r="R38" i="25"/>
  <c r="C38" i="25"/>
  <c r="R37" i="25"/>
  <c r="C37" i="25"/>
  <c r="R36" i="25"/>
  <c r="C36" i="25"/>
  <c r="R35" i="25"/>
  <c r="C35" i="25"/>
  <c r="R34" i="25"/>
  <c r="C34" i="25"/>
  <c r="R33" i="25"/>
  <c r="C33" i="25"/>
  <c r="R32" i="25"/>
  <c r="C32" i="25"/>
  <c r="R31" i="25"/>
  <c r="C31" i="25"/>
  <c r="R30" i="25"/>
  <c r="C30" i="25"/>
  <c r="R29" i="25"/>
  <c r="C29" i="25"/>
  <c r="R28" i="25"/>
  <c r="C28" i="25"/>
  <c r="R27" i="25"/>
  <c r="C27" i="25"/>
  <c r="R26" i="25"/>
  <c r="C26" i="25"/>
  <c r="R25" i="25"/>
  <c r="C25" i="25"/>
  <c r="R24" i="25"/>
  <c r="C24" i="25"/>
  <c r="R23" i="25"/>
  <c r="C23" i="25"/>
  <c r="R22" i="25"/>
  <c r="C22" i="25"/>
  <c r="R21" i="25"/>
  <c r="C21" i="25"/>
  <c r="R20" i="25"/>
  <c r="C20" i="25"/>
  <c r="R19" i="25"/>
  <c r="C19" i="25"/>
  <c r="R18" i="25"/>
  <c r="C18" i="25"/>
  <c r="R17" i="25"/>
  <c r="C17" i="25"/>
  <c r="R16" i="25"/>
  <c r="C16" i="25"/>
  <c r="R15" i="25"/>
  <c r="C15" i="25"/>
  <c r="R14" i="25"/>
  <c r="C14" i="25"/>
  <c r="R13" i="25"/>
  <c r="C13" i="25"/>
  <c r="R12" i="25"/>
  <c r="C12" i="25"/>
  <c r="R11" i="25"/>
  <c r="C11" i="25"/>
  <c r="R10" i="25"/>
  <c r="C10" i="25"/>
  <c r="R9" i="25"/>
  <c r="C9" i="25"/>
  <c r="R6" i="25"/>
  <c r="E49" i="25" l="1"/>
  <c r="E18" i="2" s="1"/>
  <c r="AD16" i="26"/>
  <c r="F25" i="2" s="1"/>
  <c r="AD17" i="26"/>
  <c r="F26" i="2" s="1"/>
  <c r="AD14" i="26"/>
  <c r="E22" i="2" s="1"/>
  <c r="AD15" i="26"/>
  <c r="F24" i="2" s="1"/>
  <c r="AD19" i="26"/>
  <c r="AG8" i="26"/>
  <c r="M23" i="2" s="1"/>
  <c r="AD18" i="26"/>
  <c r="M38" i="2"/>
  <c r="M37" i="2"/>
  <c r="M10" i="2" l="1"/>
  <c r="M9" i="2"/>
  <c r="M8" i="2"/>
  <c r="M20" i="2" l="1"/>
  <c r="M12" i="2" l="1"/>
  <c r="M21" i="2" l="1"/>
  <c r="M31" i="2" l="1"/>
  <c r="M30" i="2"/>
  <c r="M29" i="2"/>
  <c r="M28" i="2"/>
  <c r="M27" i="2"/>
  <c r="M33" i="2" l="1"/>
  <c r="M32" i="2"/>
  <c r="M17" i="2"/>
  <c r="M16" i="2"/>
  <c r="M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分割提出の場合は報告ごとに連番などをご記入ください。
例：その１、その２</t>
        </r>
      </text>
    </comment>
    <comment ref="H5"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8" authorId="0" shapeId="0" xr:uid="{53845767-D52B-48A6-AF2A-CF3DD804936B}">
      <text>
        <r>
          <rPr>
            <sz val="9"/>
            <color indexed="81"/>
            <rFont val="MS P ゴシック"/>
            <family val="3"/>
            <charset val="128"/>
          </rPr>
          <t>報告者が法人である場合は所在地、個人である場合は住所を記入してください。</t>
        </r>
      </text>
    </comment>
    <comment ref="F9" authorId="0" shapeId="0" xr:uid="{CA4A5033-0F16-4835-A0CE-8F3CF259368A}">
      <text>
        <r>
          <rPr>
            <sz val="9"/>
            <color indexed="81"/>
            <rFont val="MS P ゴシック"/>
            <family val="3"/>
            <charset val="128"/>
          </rPr>
          <t>報告者が法人の場合のみ、法人名を記入してください。</t>
        </r>
      </text>
    </comment>
    <comment ref="F10" authorId="0" shapeId="0" xr:uid="{98FC7B34-BBCD-46CF-9BC1-7C67847AB3D4}">
      <text>
        <r>
          <rPr>
            <sz val="9"/>
            <color indexed="81"/>
            <rFont val="MS P ゴシック"/>
            <family val="3"/>
            <charset val="128"/>
          </rPr>
          <t>・報告者が法人である場合には、役職及び氏名を、個人の場合は個人名を記入してください。
・なお、法人の場合において代表者以外が報告者となる場合には、その者が報告権限を有していることが確認できる資料を別途添付してください。</t>
        </r>
      </text>
    </comment>
    <comment ref="E12" authorId="0" shapeId="0" xr:uid="{00000000-0006-0000-0000-000006000000}">
      <text>
        <r>
          <rPr>
            <sz val="9"/>
            <color indexed="81"/>
            <rFont val="MS P ゴシック"/>
            <family val="3"/>
            <charset val="128"/>
          </rPr>
          <t>リストより選択してください。</t>
        </r>
      </text>
    </comment>
    <comment ref="E15" authorId="0" shapeId="0" xr:uid="{569C88F6-51B6-4CED-B4FA-77A78D8BF30C}">
      <text>
        <r>
          <rPr>
            <sz val="9"/>
            <color indexed="81"/>
            <rFont val="MS P ゴシック"/>
            <family val="3"/>
            <charset val="128"/>
          </rPr>
          <t>・法第３条第８項又は第４条第３項の場合は必須です。
・日付は「YYYY/MM/DD」形式でご記入ください。
（例：2023/04/01）</t>
        </r>
      </text>
    </comment>
    <comment ref="E16" authorId="0" shapeId="0" xr:uid="{B4657F89-95A3-4C15-A5FC-30AAD126F8BD}">
      <text>
        <r>
          <rPr>
            <sz val="9"/>
            <color indexed="81"/>
            <rFont val="MS P ゴシック"/>
            <family val="3"/>
            <charset val="128"/>
          </rPr>
          <t>・リストより選択してください。
・区市町村が異なる場合は左側の展開ボタンより追加行を表示してご記入ください。</t>
        </r>
      </text>
    </comment>
    <comment ref="F16" authorId="0" shapeId="0" xr:uid="{FFBC2B32-6AAD-4AEF-A125-459CE5B853BA}">
      <text>
        <r>
          <rPr>
            <sz val="9"/>
            <color indexed="81"/>
            <rFont val="MS P ゴシック"/>
            <family val="3"/>
            <charset val="128"/>
          </rPr>
          <t>複数の所在地を入力する場合は「、」で区切って、セル内に列挙してください。</t>
        </r>
      </text>
    </comment>
    <comment ref="E18" authorId="0" shapeId="0" xr:uid="{9AB02E2A-91AB-404F-9831-2B89F1381139}">
      <text>
        <r>
          <rPr>
            <sz val="9"/>
            <color indexed="81"/>
            <rFont val="MS P ゴシック"/>
            <family val="3"/>
            <charset val="128"/>
          </rPr>
          <t>シート「土地所有者一覧」よりご記入ください。</t>
        </r>
      </text>
    </comment>
    <comment ref="C20" authorId="0" shapeId="0" xr:uid="{7A273B39-BB91-4107-8790-3860D325EC09}">
      <text>
        <r>
          <rPr>
            <sz val="9"/>
            <color indexed="81"/>
            <rFont val="MS P ゴシック"/>
            <family val="3"/>
            <charset val="128"/>
          </rPr>
          <t>深度限定の場合は必ず記入してください。</t>
        </r>
      </text>
    </comment>
    <comment ref="E20" authorId="0" shapeId="0" xr:uid="{0324CBAD-85F5-490F-965C-834F18B80E0C}">
      <text>
        <r>
          <rPr>
            <sz val="9"/>
            <color indexed="81"/>
            <rFont val="MS P ゴシック"/>
            <family val="3"/>
            <charset val="128"/>
          </rPr>
          <t>リストより選択してください。</t>
        </r>
      </text>
    </comment>
    <comment ref="G20" authorId="0" shapeId="0" xr:uid="{AAAE8F6E-34C8-4A25-9D67-85EF293CFFA8}">
      <text>
        <r>
          <rPr>
            <sz val="9"/>
            <color indexed="81"/>
            <rFont val="MS P ゴシック"/>
            <family val="3"/>
            <charset val="128"/>
          </rPr>
          <t>該当する特定汚染物質を自由入力で列挙してください。</t>
        </r>
      </text>
    </comment>
    <comment ref="E22" authorId="0" shapeId="0" xr:uid="{46A3529F-D987-4249-8757-F331AB9763F9}">
      <text>
        <r>
          <rPr>
            <sz val="9"/>
            <color indexed="81"/>
            <rFont val="MS P ゴシック"/>
            <family val="3"/>
            <charset val="128"/>
          </rPr>
          <t>シート「（入力用シート）汚染状態一覧」の「試料採集等対象物質」よりご記入ください。</t>
        </r>
      </text>
    </comment>
    <comment ref="C23" authorId="0" shapeId="0" xr:uid="{E72860E2-BA3C-441F-AE0E-A7514E75CA4F}">
      <text>
        <r>
          <rPr>
            <sz val="9"/>
            <color indexed="81"/>
            <rFont val="MS P ゴシック"/>
            <family val="3"/>
            <charset val="128"/>
          </rPr>
          <t xml:space="preserve">シート「（入力用シート）汚染土壌の特定有害物質による汚染状態」よりご記入ください。
</t>
        </r>
      </text>
    </comment>
    <comment ref="E23" authorId="0" shapeId="0" xr:uid="{F4149AE5-CB7E-4505-A486-161BFC5328BC}">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C27" authorId="0" shapeId="0" xr:uid="{F8413504-608E-4A4C-B086-6E0968ABE87E}">
      <text>
        <r>
          <rPr>
            <sz val="9"/>
            <color indexed="81"/>
            <rFont val="MS P ゴシック"/>
            <family val="3"/>
            <charset val="128"/>
          </rPr>
          <t>分析を実施した場合は必ず記入してください。</t>
        </r>
      </text>
    </comment>
    <comment ref="E27" authorId="0" shapeId="0" xr:uid="{6294DFC4-EDD2-45C7-B373-6E80B283E1F9}">
      <text>
        <r>
          <rPr>
            <sz val="9"/>
            <color indexed="81"/>
            <rFont val="MS P ゴシック"/>
            <family val="3"/>
            <charset val="128"/>
          </rPr>
          <t>会社名又は氏名をご記入ください。</t>
        </r>
      </text>
    </comment>
    <comment ref="G27" authorId="0" shapeId="0" xr:uid="{0723148B-D5D2-448F-B088-1C07258843DC}">
      <text>
        <r>
          <rPr>
            <sz val="9"/>
            <color indexed="81"/>
            <rFont val="MS P ゴシック"/>
            <family val="3"/>
            <charset val="128"/>
          </rPr>
          <t>計量証明事業登録をご記入ください。</t>
        </r>
      </text>
    </comment>
    <comment ref="E32" authorId="0" shapeId="0" xr:uid="{3D5BAE94-9F98-46CE-8C5C-4E7215F48FA5}">
      <text>
        <r>
          <rPr>
            <sz val="9"/>
            <color indexed="81"/>
            <rFont val="MS P ゴシック"/>
            <family val="3"/>
            <charset val="128"/>
          </rPr>
          <t>会社名又は氏名をご記入ください。</t>
        </r>
      </text>
    </comment>
    <comment ref="G32" authorId="0" shapeId="0" xr:uid="{F122B3BC-5C7D-4249-98C0-77BE6AFCEB0A}">
      <text>
        <r>
          <rPr>
            <sz val="9"/>
            <color indexed="81"/>
            <rFont val="MS P ゴシック"/>
            <family val="3"/>
            <charset val="128"/>
          </rPr>
          <t>指定調査機関の指定番号をご記入ください。</t>
        </r>
      </text>
    </comment>
    <comment ref="E33" authorId="0" shapeId="0" xr:uid="{A067C92F-0BD3-448F-BF9C-C5BC24065FCE}">
      <text>
        <r>
          <rPr>
            <sz val="9"/>
            <color indexed="81"/>
            <rFont val="MS P ゴシック"/>
            <family val="3"/>
            <charset val="128"/>
          </rPr>
          <t xml:space="preserve">会社名・部署名をご記入ください。
</t>
        </r>
      </text>
    </comment>
    <comment ref="G33" authorId="0" shapeId="0" xr:uid="{53DC3993-55C8-4E9F-8387-AF2934AF1DB8}">
      <text>
        <r>
          <rPr>
            <sz val="9"/>
            <color indexed="81"/>
            <rFont val="MS P ゴシック"/>
            <family val="3"/>
            <charset val="128"/>
          </rPr>
          <t>氏名をご記入ください。</t>
        </r>
      </text>
    </comment>
    <comment ref="H33" authorId="0" shapeId="0" xr:uid="{81BE8BC0-DA88-4C80-9734-2EBE45C19D56}">
      <text>
        <r>
          <rPr>
            <sz val="9"/>
            <color indexed="81"/>
            <rFont val="MS P ゴシック"/>
            <family val="3"/>
            <charset val="128"/>
          </rPr>
          <t>技術管理者証の交付番号をご記入ください。</t>
        </r>
      </text>
    </comment>
    <comment ref="B36" authorId="0" shapeId="0" xr:uid="{C788DC2C-5DB7-4F8B-B1D9-66C8452BEC84}">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7193007B-D84E-4773-8F9F-440368E3CB66}">
      <text>
        <r>
          <rPr>
            <sz val="9"/>
            <color indexed="81"/>
            <rFont val="MS P ゴシック"/>
            <family val="3"/>
            <charset val="128"/>
          </rPr>
          <t>・日付は「YYYY/MM/DD」形式でご記入ください。
（例：2023/04/01）</t>
        </r>
      </text>
    </comment>
    <comment ref="D7" authorId="0" shapeId="0" xr:uid="{6635F365-EEF5-4EAE-BB2D-426547BAA25D}">
      <text>
        <r>
          <rPr>
            <sz val="9"/>
            <color indexed="81"/>
            <rFont val="MS P ゴシック"/>
            <family val="3"/>
            <charset val="128"/>
          </rPr>
          <t>リストより選択してください。</t>
        </r>
      </text>
    </comment>
    <comment ref="E7" authorId="0" shapeId="0" xr:uid="{90FADBBD-12C8-491B-AC5A-E57E4A4D3D28}">
      <text>
        <r>
          <rPr>
            <sz val="9"/>
            <color indexed="81"/>
            <rFont val="MS P ゴシック"/>
            <family val="3"/>
            <charset val="128"/>
          </rPr>
          <t xml:space="preserve">左から「区市町村名」「町名」「丁目名」「番地名」を入力してください。
区市町村
・リストより選択してください。
</t>
        </r>
      </text>
    </comment>
    <comment ref="I7" authorId="0" shapeId="0" xr:uid="{BD8C41DC-2BDE-49D7-AB67-6FC00B1F3CB5}">
      <text>
        <r>
          <rPr>
            <sz val="9"/>
            <color indexed="81"/>
            <rFont val="MS P ゴシック"/>
            <family val="3"/>
            <charset val="128"/>
          </rPr>
          <t>無地番、道、水の場合は、「届出種別」と「区市町村」と「無地番道水」へ記入してください。その他項目の入力は不要です。</t>
        </r>
      </text>
    </comment>
    <comment ref="J7" authorId="0" shapeId="0" xr:uid="{7D807266-AF49-4E77-BEB5-F402FAB5B740}">
      <text>
        <r>
          <rPr>
            <sz val="9"/>
            <color indexed="81"/>
            <rFont val="MS P ゴシック"/>
            <family val="3"/>
            <charset val="128"/>
          </rPr>
          <t>・一部の土地が対象となる場合は「一部」を選択してください。
・リストより選択してください。</t>
        </r>
      </text>
    </comment>
    <comment ref="K7" authorId="0" shapeId="0" xr:uid="{A417813F-6A39-4D23-9470-22FC37238265}">
      <text>
        <r>
          <rPr>
            <sz val="9"/>
            <color indexed="81"/>
            <rFont val="MS P ゴシック"/>
            <family val="3"/>
            <charset val="128"/>
          </rPr>
          <t>・土地所有者等が個人の場合は住所を記載せず「－」と記入してください。
・土地所有者等が行政（国、地方公共団体）の場合は住所を記載せず「－」と記入してください。</t>
        </r>
      </text>
    </comment>
    <comment ref="L7" authorId="0" shapeId="0" xr:uid="{354414C8-F02F-4312-AC1A-0ED58087B23C}">
      <text>
        <r>
          <rPr>
            <sz val="9"/>
            <color indexed="81"/>
            <rFont val="MS P ゴシック"/>
            <family val="3"/>
            <charset val="128"/>
          </rPr>
          <t>・土地所有者等が個人の場合は一覧表上では個人名を記載せず「個人」と記入してください。
・土地所有者等が行政の場合は行政機関名を記入してください。</t>
        </r>
      </text>
    </comment>
    <comment ref="M7" authorId="0" shapeId="0" xr:uid="{8CCA5D6C-81AE-4529-906A-4DC30CC760EC}">
      <text>
        <r>
          <rPr>
            <sz val="9"/>
            <color indexed="81"/>
            <rFont val="MS P ゴシック"/>
            <family val="3"/>
            <charset val="128"/>
          </rPr>
          <t xml:space="preserve">・地番ごとの掘削権原者(土地所有者等)が分かる根拠資料をリストから選択又は自由入力し、別冊資料にその根拠資料を添付してください。
・「土地所有者等の住所」及び「氏名」には、この根拠資料により特定される者の住所及び氏名を記載してください。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A76F5962-BDD2-481E-8968-F192DE64C2A1}">
      <text>
        <r>
          <rPr>
            <sz val="9"/>
            <color indexed="81"/>
            <rFont val="MS P ゴシック"/>
            <family val="3"/>
            <charset val="128"/>
          </rPr>
          <t>調査を実施した場合は必ずいずれかの特定有害物質を選択してください。</t>
        </r>
      </text>
    </comment>
    <comment ref="C7" authorId="0" shapeId="0" xr:uid="{CA7C92DE-35C7-44A4-9F1C-33D92E4CD008}">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F14DF5EC-BACC-45D5-92AF-25AB0B209C6F}">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9" authorId="0" shapeId="0" xr:uid="{4B687E86-2EB3-4E4B-9422-321E184BB45E}">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BA2D393-51AC-48FE-A7AE-B8BD1EF93261}">
      <text>
        <r>
          <rPr>
            <sz val="9"/>
            <color indexed="81"/>
            <rFont val="MS P ゴシック"/>
            <family val="3"/>
            <charset val="128"/>
          </rPr>
          <t>・原則戦前まで遡って調査し、それ以前の地歴は必要に応じて調査を実施します。
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CCB4300C-FF16-41A3-BDE8-8802E1545D54}">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9DD1CA80-F9E7-4C58-B464-0D72386745E5}">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B1FE579C-FE7E-4B1E-B852-6334FFCC57A0}">
      <text>
        <r>
          <rPr>
            <sz val="9"/>
            <color indexed="81"/>
            <rFont val="MS P ゴシック"/>
            <family val="3"/>
            <charset val="128"/>
          </rPr>
          <t>各地歴年代で汚染の可能性の有無をリストより選択してください。</t>
        </r>
      </text>
    </comment>
    <comment ref="I5" authorId="0" shapeId="0" xr:uid="{D8A1B0EC-1AC3-4B16-8F9F-0368B587BF24}">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24F67E21-9610-4C4A-B8FC-37C584C3AEAD}">
      <text>
        <r>
          <rPr>
            <sz val="9"/>
            <color indexed="81"/>
            <rFont val="MS P ゴシック"/>
            <family val="3"/>
            <charset val="128"/>
          </rPr>
          <t>資料の種類をリスト選択または自由入力より記入してください。</t>
        </r>
      </text>
    </comment>
    <comment ref="J6" authorId="0" shapeId="0" xr:uid="{A375DC9E-F1E2-4ED1-8E5F-9428BCE1FADE}">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F0E9B5F3-4C88-4368-9BAE-D249E32D56FD}">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243010A8-CDC1-4E9E-B44E-9876921CE904}">
      <text>
        <r>
          <rPr>
            <sz val="9"/>
            <color indexed="81"/>
            <rFont val="MS P ゴシック"/>
            <family val="3"/>
            <charset val="128"/>
          </rPr>
          <t>リスト選択または自由入力より記入してください。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<sst xmlns="http://schemas.openxmlformats.org/spreadsheetml/2006/main" count="604" uniqueCount="343">
  <si>
    <t>様式第七（第二十一条の六第一項、第二十五条の三第一項、第二十七条の二第一項関係）</t>
    <phoneticPr fontId="20"/>
  </si>
  <si>
    <t>エラーチェック</t>
    <phoneticPr fontId="20"/>
  </si>
  <si>
    <t>チェック項目</t>
    <rPh sb="4" eb="6">
      <t>コウモク</t>
    </rPh>
    <phoneticPr fontId="20"/>
  </si>
  <si>
    <t>結果</t>
    <rPh sb="0" eb="2">
      <t>ケッカ</t>
    </rPh>
    <phoneticPr fontId="20"/>
  </si>
  <si>
    <t>土壌汚染状況調査結果報告書</t>
    <phoneticPr fontId="20"/>
  </si>
  <si>
    <t>条件必須</t>
    <rPh sb="0" eb="2">
      <t>ジョウケン</t>
    </rPh>
    <rPh sb="2" eb="4">
      <t>ヒッス</t>
    </rPh>
    <phoneticPr fontId="20"/>
  </si>
  <si>
    <t>分割提出の場合は報告ごとに連番などをご記入ください。例：その１、その２</t>
    <rPh sb="8" eb="10">
      <t>ホウコク</t>
    </rPh>
    <phoneticPr fontId="20"/>
  </si>
  <si>
    <t>必須</t>
    <rPh sb="0" eb="2">
      <t>ヒッス</t>
    </rPh>
    <phoneticPr fontId="20"/>
  </si>
  <si>
    <t>報告日（窓口受理日、電子申請日）又は、報告日から、過去数日以内の日付を記載してください。</t>
    <phoneticPr fontId="20"/>
  </si>
  <si>
    <t>東京都知事</t>
    <rPh sb="0" eb="3">
      <t>トウキョウト</t>
    </rPh>
    <rPh sb="3" eb="5">
      <t>チジ</t>
    </rPh>
    <phoneticPr fontId="20"/>
  </si>
  <si>
    <t>殿</t>
    <rPh sb="0" eb="1">
      <t>ドノ</t>
    </rPh>
    <phoneticPr fontId="20"/>
  </si>
  <si>
    <t>報告者</t>
    <rPh sb="0" eb="3">
      <t>ホウコクシャ</t>
    </rPh>
    <phoneticPr fontId="20"/>
  </si>
  <si>
    <t>報告者が法人である場合は所在地、個人である場合は住所を記入してください。</t>
    <rPh sb="0" eb="2">
      <t>ホウコク</t>
    </rPh>
    <phoneticPr fontId="20"/>
  </si>
  <si>
    <t>報告者が法人の場合のみ、法人名を記入してください。</t>
    <rPh sb="0" eb="2">
      <t>ホウコク</t>
    </rPh>
    <phoneticPr fontId="20"/>
  </si>
  <si>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Ph sb="0" eb="2">
      <t>ホウコク</t>
    </rPh>
    <phoneticPr fontId="20"/>
  </si>
  <si>
    <t>　土壌汚染対策法（</t>
    <phoneticPr fontId="20"/>
  </si>
  <si>
    <t>）を行ったので、同項の規定により、</t>
    <phoneticPr fontId="20"/>
  </si>
  <si>
    <t>　　　次のとおり報告します。</t>
    <phoneticPr fontId="20"/>
  </si>
  <si>
    <t>法第３条第８項又は第４条第３項の命令を受けた年月日</t>
    <phoneticPr fontId="20"/>
  </si>
  <si>
    <t>条件必須</t>
    <rPh sb="0" eb="4">
      <t>ジョウケンヒッス</t>
    </rPh>
    <phoneticPr fontId="20"/>
  </si>
  <si>
    <t>法第３条第８項又は第４条第３項の場合は必須です。</t>
    <rPh sb="16" eb="18">
      <t>バアイ</t>
    </rPh>
    <rPh sb="19" eb="21">
      <t>ヒッス</t>
    </rPh>
    <phoneticPr fontId="20"/>
  </si>
  <si>
    <t>土壌汚染状況調査を行った場所</t>
    <phoneticPr fontId="20"/>
  </si>
  <si>
    <t>（住居表示）</t>
    <phoneticPr fontId="20"/>
  </si>
  <si>
    <t>区市町村：区市町村が異なる場合は下の行に入力してください。町丁目：複数の所在地を入力する場合は「、」で区切って、セル内に列挙してください。</t>
    <phoneticPr fontId="20"/>
  </si>
  <si>
    <t>（地番）</t>
    <rPh sb="1" eb="3">
      <t>チバン</t>
    </rPh>
    <phoneticPr fontId="20"/>
  </si>
  <si>
    <t>編集不可</t>
    <rPh sb="0" eb="4">
      <t>ヘンシュウフカ</t>
    </rPh>
    <phoneticPr fontId="20"/>
  </si>
  <si>
    <t>シート「土地所有者一覧」よりご記入ください。</t>
    <rPh sb="4" eb="6">
      <t>トチ</t>
    </rPh>
    <rPh sb="6" eb="9">
      <t>ショユウシャ</t>
    </rPh>
    <rPh sb="9" eb="11">
      <t>イチラン</t>
    </rPh>
    <rPh sb="15" eb="17">
      <t>キニュウ</t>
    </rPh>
    <phoneticPr fontId="20"/>
  </si>
  <si>
    <t>※詳細は別紙「当該土地の所有者等の所在が明らかとなる書面」のとおり</t>
    <phoneticPr fontId="20"/>
  </si>
  <si>
    <t>最大形質変更深さより１メートルを超える深さの位置について試料採取等の対象としなかった場合はその旨、当該試料採取等の対象としなかった深さの位置及び特定有害物質の種類</t>
    <phoneticPr fontId="20"/>
  </si>
  <si>
    <t>深度限定の場合は必ず記入してください。該当する特定汚染物質を自由入力で列挙してください。</t>
    <rPh sb="0" eb="4">
      <t>シンドゲンテイ</t>
    </rPh>
    <rPh sb="5" eb="7">
      <t>バアイ</t>
    </rPh>
    <rPh sb="8" eb="9">
      <t>カナラ</t>
    </rPh>
    <rPh sb="10" eb="12">
      <t>キニュウ</t>
    </rPh>
    <phoneticPr fontId="20"/>
  </si>
  <si>
    <t>土壌溶出量基準又は土壌含有量基準に適合していないおそれがある特定有害物質の種類</t>
    <phoneticPr fontId="20"/>
  </si>
  <si>
    <t>シート「（入力用シート）汚染状態一覧」の「試料採集等対象物質」よりご記入ください。</t>
    <phoneticPr fontId="20"/>
  </si>
  <si>
    <t>土壌汚染状況調査の結果</t>
    <phoneticPr fontId="20"/>
  </si>
  <si>
    <t>必須・入力状態</t>
    <rPh sb="0" eb="2">
      <t>ヒッス</t>
    </rPh>
    <rPh sb="3" eb="7">
      <t>ニュウリョクジョウタイ</t>
    </rPh>
    <phoneticPr fontId="20"/>
  </si>
  <si>
    <t>調査結果について総評を記します。汚染があった場合「土壌汚染が確認された」を選択し、基準不適合物質及び超過した基準の種類を記入してください。</t>
    <rPh sb="8" eb="10">
      <t>ソウヒョウ</t>
    </rPh>
    <rPh sb="11" eb="12">
      <t>シル</t>
    </rPh>
    <phoneticPr fontId="20"/>
  </si>
  <si>
    <t>土壌含有量基準不適合</t>
    <rPh sb="0" eb="2">
      <t>ドジョウ</t>
    </rPh>
    <rPh sb="2" eb="5">
      <t>ガンユウリョウ</t>
    </rPh>
    <rPh sb="5" eb="7">
      <t>キジュン</t>
    </rPh>
    <rPh sb="7" eb="10">
      <t>フテキゴウ</t>
    </rPh>
    <phoneticPr fontId="20"/>
  </si>
  <si>
    <t>シート「（入力用シート）汚染状態一覧」の「試料採集等対象物質」よりご記入ください。</t>
    <rPh sb="7" eb="8">
      <t>ヨウ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</si>
  <si>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</si>
  <si>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</si>
  <si>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分析を行った計量法第107条の登録を受けた者の氏名又は名称</t>
    <phoneticPr fontId="20"/>
  </si>
  <si>
    <t>分析を実施した場合は必ず記入してください。会社名又は氏名をご記入ください。計量証明事業登録をご記入ください。</t>
    <phoneticPr fontId="20"/>
  </si>
  <si>
    <t>土壌汚染状況調査を行った指定調査機関の氏名又は名称</t>
    <phoneticPr fontId="20"/>
  </si>
  <si>
    <t>会社名又は氏名をご記入ください。指定調査機関の指定番号をご記入ください。</t>
    <phoneticPr fontId="20"/>
  </si>
  <si>
    <t>土壌汚染状況調査に従事した者を監督した技術管理者の氏名及び技術管理者証の交付番号</t>
  </si>
  <si>
    <t>会社名・部署名をご記入ください。氏名をご記入ください。技術管理者証の交付番号をご記入ください。</t>
    <phoneticPr fontId="20"/>
  </si>
  <si>
    <t>法第４条第２項の報告において土地の形質の変更をしようとする者が土地の所有者等でない場合にあっては、土地の所有者等の氏名又は名称</t>
    <phoneticPr fontId="20"/>
  </si>
  <si>
    <t>別紙「当該土地の所有者等の所在が明らかとなる書面」の一覧のとおり</t>
    <phoneticPr fontId="20"/>
  </si>
  <si>
    <t>連絡先</t>
  </si>
  <si>
    <t>所　　属</t>
  </si>
  <si>
    <t>氏　　名</t>
    <phoneticPr fontId="20"/>
  </si>
  <si>
    <t>電話番号</t>
    <phoneticPr fontId="20"/>
  </si>
  <si>
    <t>電子メールアドレス</t>
    <phoneticPr fontId="20"/>
  </si>
  <si>
    <t>担当者（報告者と同じ組織に属する者に限る。）の連絡先を記載してください。</t>
    <phoneticPr fontId="20"/>
  </si>
  <si>
    <t>また、報告者と異なる組織に属する者で報告書の内容が分かる者の連絡先は必要に応じて併記してください。</t>
    <phoneticPr fontId="20"/>
  </si>
  <si>
    <t>備考　この用紙の大きさは、日本産業規格Ａ４とすること。</t>
    <phoneticPr fontId="20"/>
  </si>
  <si>
    <t>なお、連絡先の名前と返送用封筒の宛名が異なる場合には、送り状等にその旨を記載してください。</t>
    <phoneticPr fontId="20"/>
  </si>
  <si>
    <t xml:space="preserve">当該土地の所有者等の所在が明らかとなる書面（土地の形質の変更の場所に関する地番、土地所有者一覧表）                                                                                    </t>
    <phoneticPr fontId="20"/>
  </si>
  <si>
    <t>※本報告で調査報告する範囲の地番をすべて記入してください。（敷地の全地番の記載は不要です。）</t>
    <rPh sb="37" eb="39">
      <t>キサイ</t>
    </rPh>
    <rPh sb="40" eb="42">
      <t>フヨウ</t>
    </rPh>
    <phoneticPr fontId="20"/>
  </si>
  <si>
    <t>※本届出で土地の形質の変更を行う地番について「届出種別」に「今回届出」を選択してください（全地番を対象とする場合は</t>
    <rPh sb="23" eb="27">
      <t>トドケデシュベツ</t>
    </rPh>
    <rPh sb="30" eb="34">
      <t>コンカイトドケデ</t>
    </rPh>
    <rPh sb="36" eb="38">
      <t>センタク</t>
    </rPh>
    <phoneticPr fontId="20"/>
  </si>
  <si>
    <t>　全ての地番に、一部の地番を対象とする場合は今回の届出対象の地番にのみ「今回届出」を選択してください。）。</t>
    <rPh sb="8" eb="10">
      <t>イチブ</t>
    </rPh>
    <rPh sb="11" eb="13">
      <t>チバン</t>
    </rPh>
    <rPh sb="14" eb="16">
      <t>タイショウ</t>
    </rPh>
    <rPh sb="19" eb="21">
      <t>バアイ</t>
    </rPh>
    <phoneticPr fontId="20"/>
  </si>
  <si>
    <t>※記載行が足りない場合は30番目の行をコピーして行を追加してください。</t>
    <rPh sb="1" eb="3">
      <t>キサイ</t>
    </rPh>
    <rPh sb="3" eb="4">
      <t>ギョウ</t>
    </rPh>
    <rPh sb="5" eb="6">
      <t>タ</t>
    </rPh>
    <rPh sb="9" eb="11">
      <t>バアイ</t>
    </rPh>
    <rPh sb="14" eb="16">
      <t>バンメ</t>
    </rPh>
    <rPh sb="17" eb="18">
      <t>ギョウ</t>
    </rPh>
    <rPh sb="24" eb="25">
      <t>ギョウ</t>
    </rPh>
    <rPh sb="26" eb="28">
      <t>ツイカ</t>
    </rPh>
    <phoneticPr fontId="20"/>
  </si>
  <si>
    <t>届出のために確認を行った日：</t>
    <rPh sb="0" eb="2">
      <t>トドケデ</t>
    </rPh>
    <rPh sb="6" eb="8">
      <t>カクニン</t>
    </rPh>
    <rPh sb="9" eb="10">
      <t>オコナ</t>
    </rPh>
    <rPh sb="12" eb="13">
      <t>ヒ</t>
    </rPh>
    <phoneticPr fontId="20"/>
  </si>
  <si>
    <t>連番</t>
    <rPh sb="0" eb="2">
      <t>レンバン</t>
    </rPh>
    <phoneticPr fontId="20"/>
  </si>
  <si>
    <t>届出種別</t>
    <rPh sb="0" eb="4">
      <t>トドケデシュベツ</t>
    </rPh>
    <phoneticPr fontId="20"/>
  </si>
  <si>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</si>
  <si>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</si>
  <si>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</si>
  <si>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土地所有者等の住所</t>
    <rPh sb="0" eb="2">
      <t>トチ</t>
    </rPh>
    <rPh sb="2" eb="5">
      <t>ショユウシャ</t>
    </rPh>
    <rPh sb="5" eb="6">
      <t>トウ</t>
    </rPh>
    <rPh sb="7" eb="9">
      <t>ジュウショ</t>
    </rPh>
    <phoneticPr fontId="20"/>
  </si>
  <si>
    <t>氏名</t>
    <rPh sb="0" eb="2">
      <t>シメイ</t>
    </rPh>
    <phoneticPr fontId="20"/>
  </si>
  <si>
    <t>所有者等の所在
が明らかとなる
根拠資料</t>
    <phoneticPr fontId="20"/>
  </si>
  <si>
    <t>区市町村</t>
    <phoneticPr fontId="20"/>
  </si>
  <si>
    <t>町</t>
    <phoneticPr fontId="20"/>
  </si>
  <si>
    <t>丁目</t>
    <phoneticPr fontId="20"/>
  </si>
  <si>
    <t>番地</t>
    <phoneticPr fontId="20"/>
  </si>
  <si>
    <t>整合性</t>
    <rPh sb="0" eb="3">
      <t>セイゴウセイ</t>
    </rPh>
    <phoneticPr fontId="20"/>
  </si>
  <si>
    <t>左から「区市町村名」「町名」「丁目名」「番地名」を入力してください。</t>
    <phoneticPr fontId="20"/>
  </si>
  <si>
    <t>無地番、道、水の場合は、「届出種別」と「区市町村」と「無地番道水」へ記入してください。その他項目の入力は不要です。</t>
    <rPh sb="13" eb="15">
      <t>トドケデ</t>
    </rPh>
    <rPh sb="15" eb="17">
      <t>シュベツ</t>
    </rPh>
    <rPh sb="20" eb="24">
      <t>クシチョウソン</t>
    </rPh>
    <rPh sb="27" eb="28">
      <t>ム</t>
    </rPh>
    <rPh sb="28" eb="30">
      <t>チバン</t>
    </rPh>
    <rPh sb="30" eb="31">
      <t>ミチ</t>
    </rPh>
    <rPh sb="31" eb="32">
      <t>ミズ</t>
    </rPh>
    <rPh sb="34" eb="36">
      <t>キニュウ</t>
    </rPh>
    <rPh sb="45" eb="46">
      <t>タ</t>
    </rPh>
    <rPh sb="46" eb="48">
      <t>コウモク</t>
    </rPh>
    <rPh sb="49" eb="51">
      <t>ニュウリョク</t>
    </rPh>
    <rPh sb="52" eb="54">
      <t>フヨウ</t>
    </rPh>
    <phoneticPr fontId="20"/>
  </si>
  <si>
    <t>一部の土地が対象となる場合は「一部」を選択してください。</t>
  </si>
  <si>
    <t>土地所有者等が個人の場合は住所を記載せず「－」と記入してください。</t>
    <phoneticPr fontId="20"/>
  </si>
  <si>
    <t>土地所有者等が行政（国、地方公共団体）の場合は住所を記載せず「－」と記入してください。</t>
    <phoneticPr fontId="20"/>
  </si>
  <si>
    <t>土地所有者等が個人の場合は一覧表上では個人名を記載せず「個人」と記入してください。</t>
  </si>
  <si>
    <t>土地所有者等が行政の場合は行政機関名を記入してください。</t>
    <phoneticPr fontId="20"/>
  </si>
  <si>
    <t>地番ごとの掘削権原者(土地所有者等)が分かる根拠資料をリストから選択又は自由入力し、別冊資料にその根拠資料を添付してください。</t>
  </si>
  <si>
    <t>「土地所有者等の住所」及び「氏名」には、この根拠資料により特定される者の住所及び氏名を記載してください。</t>
  </si>
  <si>
    <t>この行より上に行を追加してください。</t>
    <phoneticPr fontId="20"/>
  </si>
  <si>
    <t>（日本産業規格Ａ列４番）</t>
    <phoneticPr fontId="20"/>
  </si>
  <si>
    <t>以下関数定義</t>
    <rPh sb="0" eb="6">
      <t>イカカンスウテイギ</t>
    </rPh>
    <phoneticPr fontId="20"/>
  </si>
  <si>
    <t>マスタ</t>
    <phoneticPr fontId="20"/>
  </si>
  <si>
    <t>届出種別</t>
    <rPh sb="0" eb="2">
      <t>トドケデ</t>
    </rPh>
    <rPh sb="2" eb="4">
      <t>シュベツ</t>
    </rPh>
    <phoneticPr fontId="20"/>
  </si>
  <si>
    <t>区市町村</t>
    <rPh sb="0" eb="4">
      <t>クシチョウソン</t>
    </rPh>
    <phoneticPr fontId="20"/>
  </si>
  <si>
    <t>無地番道水</t>
    <rPh sb="0" eb="1">
      <t>ム</t>
    </rPh>
    <rPh sb="1" eb="3">
      <t>チバン</t>
    </rPh>
    <rPh sb="3" eb="4">
      <t>ミチ</t>
    </rPh>
    <rPh sb="4" eb="5">
      <t>ミズ</t>
    </rPh>
    <phoneticPr fontId="20"/>
  </si>
  <si>
    <t>所有者等の所在が明らかとなる根拠資料</t>
    <phoneticPr fontId="20"/>
  </si>
  <si>
    <t>今回届出</t>
    <phoneticPr fontId="20"/>
  </si>
  <si>
    <t>千代田区</t>
  </si>
  <si>
    <t>無地番</t>
    <rPh sb="0" eb="1">
      <t>ム</t>
    </rPh>
    <rPh sb="1" eb="3">
      <t>チバン</t>
    </rPh>
    <phoneticPr fontId="20"/>
  </si>
  <si>
    <t>登記事項証明書</t>
  </si>
  <si>
    <t>届出済み</t>
  </si>
  <si>
    <t>中央区</t>
  </si>
  <si>
    <t>道</t>
    <rPh sb="0" eb="1">
      <t>ミチ</t>
    </rPh>
    <phoneticPr fontId="20"/>
  </si>
  <si>
    <t>土地売買契約書</t>
  </si>
  <si>
    <t>届出予定</t>
    <rPh sb="0" eb="4">
      <t>トドケデヨテイ</t>
    </rPh>
    <phoneticPr fontId="20"/>
  </si>
  <si>
    <t>港区</t>
  </si>
  <si>
    <t>水</t>
    <rPh sb="0" eb="1">
      <t>ミズ</t>
    </rPh>
    <phoneticPr fontId="20"/>
  </si>
  <si>
    <t>道路占有許可書</t>
  </si>
  <si>
    <t>新宿区</t>
  </si>
  <si>
    <t>道路管理台帳</t>
  </si>
  <si>
    <t>文京区</t>
  </si>
  <si>
    <t>道路共用開始告示</t>
  </si>
  <si>
    <t>台東区</t>
  </si>
  <si>
    <t>道路区域決定告示</t>
  </si>
  <si>
    <t>墨田区</t>
  </si>
  <si>
    <t>河川管理区分図</t>
  </si>
  <si>
    <t>江東区</t>
  </si>
  <si>
    <t>河川指定告示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</si>
  <si>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</si>
  <si>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</si>
  <si>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</si>
  <si>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</si>
  <si>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</si>
  <si>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</si>
  <si>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</si>
  <si>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</si>
  <si>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</si>
  <si>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</si>
  <si>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</si>
  <si>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</si>
  <si>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</si>
  <si>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</si>
  <si>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</si>
  <si>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</si>
  <si>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</si>
  <si>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</si>
  <si>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</si>
  <si>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</si>
  <si>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</si>
  <si>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</si>
  <si>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</si>
  <si>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</si>
  <si>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</si>
  <si>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</si>
  <si>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</si>
  <si>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</si>
  <si>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</si>
  <si>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</si>
  <si>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</si>
  <si>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</si>
  <si>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</si>
  <si>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</si>
  <si>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</si>
  <si>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</si>
  <si>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</si>
  <si>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</si>
  <si>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</si>
  <si>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</si>
  <si>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</si>
  <si>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</si>
  <si>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</si>
  <si>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</si>
  <si>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</si>
  <si>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</si>
  <si>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</si>
  <si>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</si>
  <si>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</si>
  <si>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</si>
  <si>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</si>
  <si>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</si>
  <si>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</si>
  <si>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</si>
  <si>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土地利用の履歴等年表</t>
    <rPh sb="0" eb="2">
      <t>トチ</t>
    </rPh>
    <rPh sb="2" eb="4">
      <t>リヨウ</t>
    </rPh>
    <rPh sb="5" eb="7">
      <t>リレキ</t>
    </rPh>
    <rPh sb="7" eb="8">
      <t>ナド</t>
    </rPh>
    <rPh sb="8" eb="10">
      <t>ネンピョウ</t>
    </rPh>
    <phoneticPr fontId="20"/>
  </si>
  <si>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20"/>
  </si>
  <si>
    <t>用途</t>
    <rPh sb="0" eb="2">
      <t>ヨウト</t>
    </rPh>
    <phoneticPr fontId="20"/>
  </si>
  <si>
    <t>理由・根拠</t>
    <rPh sb="0" eb="2">
      <t>リユウ</t>
    </rPh>
    <rPh sb="3" eb="5">
      <t>コンキョ</t>
    </rPh>
    <phoneticPr fontId="20"/>
  </si>
  <si>
    <t>対象地の土地利用の状況</t>
  </si>
  <si>
    <t>改変対象地の土地利用の状況</t>
    <rPh sb="0" eb="4">
      <t>カイヘンタイショウ</t>
    </rPh>
    <phoneticPr fontId="20"/>
  </si>
  <si>
    <t>対象地の土壌汚染の可能性</t>
    <phoneticPr fontId="20"/>
  </si>
  <si>
    <t>資料の種類</t>
    <rPh sb="0" eb="2">
      <t>シリョウ</t>
    </rPh>
    <rPh sb="3" eb="5">
      <t>シュルイ</t>
    </rPh>
    <phoneticPr fontId="20"/>
  </si>
  <si>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20"/>
  </si>
  <si>
    <t>通常</t>
    <phoneticPr fontId="20"/>
  </si>
  <si>
    <t>和暦○年○月○日付 ○環改化〇第○○○号のとおり。</t>
    <phoneticPr fontId="20"/>
  </si>
  <si>
    <t>対象地は、○○○○年と同様であった。</t>
  </si>
  <si>
    <t>改変対象地は、○○○○年と同様であった。</t>
    <phoneticPr fontId="20"/>
  </si>
  <si>
    <t>土壌汚染の可能性は考えにくい</t>
    <phoneticPr fontId="20"/>
  </si>
  <si>
    <t>12条届出【○環改化形第○○号】</t>
  </si>
  <si>
    <t>※記載行が足りない場合は15番目の行をコピーして行を追加してください。</t>
    <rPh sb="15" eb="16">
      <t>メ</t>
    </rPh>
    <rPh sb="17" eb="18">
      <t>ギョウ</t>
    </rPh>
    <phoneticPr fontId="20"/>
  </si>
  <si>
    <t>省略</t>
    <phoneticPr fontId="20"/>
  </si>
  <si>
    <t>和暦○年○月○日付 ○環改化○第○○○号のとおり。
対象地は形質変更時要届出区域（指-○○○号）に指定されている。</t>
    <phoneticPr fontId="20"/>
  </si>
  <si>
    <t>土壌汚染の可能性が考えられる</t>
    <phoneticPr fontId="20"/>
  </si>
  <si>
    <t>16条届出【○環改化搬第○○号】</t>
  </si>
  <si>
    <t>No.</t>
    <phoneticPr fontId="20"/>
  </si>
  <si>
    <t>年代</t>
    <phoneticPr fontId="20"/>
  </si>
  <si>
    <t>対象地の
土地利用の状況</t>
    <phoneticPr fontId="20"/>
  </si>
  <si>
    <t>改変対象地の
土地利用の状況</t>
    <rPh sb="0" eb="2">
      <t>カイヘン</t>
    </rPh>
    <rPh sb="2" eb="5">
      <t>タイショウチ</t>
    </rPh>
    <phoneticPr fontId="20"/>
  </si>
  <si>
    <t>土壌汚染の可能性</t>
    <phoneticPr fontId="20"/>
  </si>
  <si>
    <t>根拠資料</t>
    <phoneticPr fontId="20"/>
  </si>
  <si>
    <t>認定</t>
    <phoneticPr fontId="20"/>
  </si>
  <si>
    <t>土壌汚染の可能性が考えられるが、改変対象地の土壌汚染の可能性は考えにくい</t>
    <phoneticPr fontId="20"/>
  </si>
  <si>
    <t>工事完了報告書【○環改化完第○○号】</t>
  </si>
  <si>
    <t>資料の種類</t>
    <phoneticPr fontId="20"/>
  </si>
  <si>
    <t>出典</t>
    <phoneticPr fontId="20"/>
  </si>
  <si>
    <t>措置完了報告書【○環改化完第○○号】</t>
  </si>
  <si>
    <t>西暦</t>
    <rPh sb="0" eb="2">
      <t>セイレキ</t>
    </rPh>
    <phoneticPr fontId="20"/>
  </si>
  <si>
    <t>和暦</t>
    <rPh sb="0" eb="2">
      <t>ワレキ</t>
    </rPh>
    <phoneticPr fontId="20"/>
  </si>
  <si>
    <t>地形図</t>
  </si>
  <si>
    <t>地歴</t>
    <phoneticPr fontId="20"/>
  </si>
  <si>
    <t>既届出の地歴利用の場合は、地歴情報を記入してください。</t>
    <phoneticPr fontId="20"/>
  </si>
  <si>
    <t>土地登記簿</t>
  </si>
  <si>
    <t>～</t>
    <phoneticPr fontId="20"/>
  </si>
  <si>
    <t>ヒアリング調査</t>
  </si>
  <si>
    <t>現況写真</t>
  </si>
  <si>
    <t>原則戦前まで遡って調査し、それ以前の地歴は必要に応じて調査を実施します。なお、水域又は自然林等であった土地についてはそれ以降の地歴を調査してください。</t>
    <phoneticPr fontId="20"/>
  </si>
  <si>
    <t>航空写真</t>
  </si>
  <si>
    <t>条件必須・日付</t>
    <rPh sb="0" eb="4">
      <t>ジョウケンヒッス</t>
    </rPh>
    <rPh sb="5" eb="7">
      <t>ヒヅケ</t>
    </rPh>
    <phoneticPr fontId="20"/>
  </si>
  <si>
    <t>1行上の年代より20年未満の年代を記入してください。</t>
    <phoneticPr fontId="20"/>
  </si>
  <si>
    <t>住宅地図</t>
  </si>
  <si>
    <t>土地利用状況に変更がない場合には、おおむね10年間隔で記載してください。</t>
    <phoneticPr fontId="20"/>
  </si>
  <si>
    <t>現在（届出年）の状況を記載してください。</t>
    <phoneticPr fontId="20"/>
  </si>
  <si>
    <t>調査対象地における土地利用の状況を年代ごとにリスト選択または自由入力より記入してください。</t>
    <phoneticPr fontId="20"/>
  </si>
  <si>
    <t>土地所有者や聴き取りを行った個人名、個人住宅名等は年表中に記載しないでください。</t>
    <phoneticPr fontId="20"/>
  </si>
  <si>
    <t>根拠資料の出典等を記入してください。複数の根拠資料を記載する場合は、セル内で改行を行い列挙してください。</t>
    <phoneticPr fontId="20"/>
  </si>
  <si>
    <t>根拠資料は種類別に分けず、年表と同じ順番に並べ、別冊資料にまとめて提出してください。また、正本、副本に現在（届出年）の状況を表す写真を添付してください。</t>
    <phoneticPr fontId="20"/>
  </si>
  <si>
    <t>根拠資料の「年代」及び「出典」は「資料の種類」が「航空写真」「住宅地図」「地形図」の場合は必ず記入してください。</t>
    <rPh sb="0" eb="4">
      <t>コンキョシリョウ</t>
    </rPh>
    <rPh sb="9" eb="10">
      <t>オヨ</t>
    </rPh>
    <rPh sb="12" eb="14">
      <t>シュッテン</t>
    </rPh>
    <phoneticPr fontId="20"/>
  </si>
  <si>
    <t>「出典」では「資料の種類」が「航空写真」「地形図」の場合は「国土地理院」を自動で初期表示します。</t>
    <phoneticPr fontId="20"/>
  </si>
  <si>
    <t>この行より上に行を追加してください。</t>
    <rPh sb="2" eb="3">
      <t>ギョウ</t>
    </rPh>
    <rPh sb="5" eb="6">
      <t>ウエ</t>
    </rPh>
    <rPh sb="7" eb="8">
      <t>ギョウ</t>
    </rPh>
    <rPh sb="9" eb="11">
      <t>ツイカ</t>
    </rPh>
    <phoneticPr fontId="20"/>
  </si>
  <si>
    <t>入力用シート　汚染土壌の特定有害物質による汚染状態　※このシートは添付不要です。</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</si>
  <si>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</si>
  <si>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</si>
  <si>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</si>
  <si>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</si>
  <si>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</si>
  <si>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</si>
  <si>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</si>
  <si>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</si>
  <si>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</si>
  <si>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</si>
  <si>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</si>
  <si>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</si>
  <si>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</si>
  <si>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</si>
  <si>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</si>
  <si>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</si>
  <si>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</si>
  <si>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</si>
  <si>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</si>
  <si>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</si>
  <si>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</si>
  <si>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</si>
  <si>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</si>
  <si>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</si>
  <si>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</si>
  <si>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</si>
  <si>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</si>
  <si>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</si>
  <si>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</si>
  <si>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</si>
  <si>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</si>
  <si>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20"/>
  </si>
  <si>
    <t>調査を実施した場合は必ずいずれかの特定有害物質を選択してください。</t>
    <rPh sb="0" eb="2">
      <t>チョウサ</t>
    </rPh>
    <rPh sb="10" eb="11">
      <t>カナラ</t>
    </rPh>
    <rPh sb="17" eb="19">
      <t>トクテイ</t>
    </rPh>
    <rPh sb="19" eb="21">
      <t>ユウガイ</t>
    </rPh>
    <rPh sb="21" eb="23">
      <t>ブッシツ</t>
    </rPh>
    <rPh sb="24" eb="26">
      <t>センタク</t>
    </rPh>
    <phoneticPr fontId="20"/>
  </si>
  <si>
    <t>汚染が確認された場合は必ずいずれかの基準において不適合となる特定有害物質を選択してください。</t>
    <rPh sb="0" eb="2">
      <t>オセン</t>
    </rPh>
    <rPh sb="3" eb="5">
      <t>カクニン</t>
    </rPh>
    <rPh sb="11" eb="12">
      <t>カナラ</t>
    </rPh>
    <rPh sb="18" eb="20">
      <t>キジュン</t>
    </rPh>
    <rPh sb="24" eb="27">
      <t>フテキゴウ</t>
    </rPh>
    <rPh sb="30" eb="32">
      <t>トクテイ</t>
    </rPh>
    <rPh sb="32" eb="34">
      <t>ユウガイ</t>
    </rPh>
    <rPh sb="34" eb="36">
      <t>ブッシツ</t>
    </rPh>
    <rPh sb="37" eb="39">
      <t>センタク</t>
    </rPh>
    <phoneticPr fontId="20"/>
  </si>
  <si>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</si>
  <si>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</si>
  <si>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</si>
  <si>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法令</t>
    <rPh sb="0" eb="2">
      <t>ホウレイ</t>
    </rPh>
    <phoneticPr fontId="20"/>
  </si>
  <si>
    <t>特定有害物質</t>
    <phoneticPr fontId="20"/>
  </si>
  <si>
    <t>基準の種類・土壌</t>
    <rPh sb="6" eb="8">
      <t>ドジョウ</t>
    </rPh>
    <phoneticPr fontId="20"/>
  </si>
  <si>
    <t>該当選択</t>
    <rPh sb="0" eb="4">
      <t>ガイトウセンタク</t>
    </rPh>
    <phoneticPr fontId="20"/>
  </si>
  <si>
    <t>試料採取等の対象としなかった旨</t>
    <phoneticPr fontId="20"/>
  </si>
  <si>
    <t>総評</t>
    <rPh sb="0" eb="2">
      <t>ソウヒョウ</t>
    </rPh>
    <phoneticPr fontId="20"/>
  </si>
  <si>
    <t>第３条第８項の命令に係る調査</t>
  </si>
  <si>
    <t>●</t>
    <phoneticPr fontId="20"/>
  </si>
  <si>
    <t>深さの限定により、試料採取等の対象としなかった単位区画がある。</t>
    <phoneticPr fontId="20"/>
  </si>
  <si>
    <t>汚染が確認された</t>
  </si>
  <si>
    <t>第４条第２項の調査</t>
  </si>
  <si>
    <t>深さの限定により、最大形質変更深さの１ｍを超える深度の土壌を採取しなかった。</t>
    <phoneticPr fontId="20"/>
  </si>
  <si>
    <t>汚染が確認された（調査の一部省略）</t>
  </si>
  <si>
    <t>第４条第３項の命令に係る調査</t>
  </si>
  <si>
    <t>汚染が確認された（調査の全部省略）</t>
  </si>
  <si>
    <t>汚染は確認されなかった</t>
  </si>
  <si>
    <t>地歴調査により汚染のおそれがなかった</t>
  </si>
  <si>
    <t>法第4条第2項　提出書類一覧</t>
    <phoneticPr fontId="20"/>
  </si>
  <si>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20"/>
  </si>
  <si>
    <t>１　　報告書</t>
    <rPh sb="3" eb="6">
      <t>ホウコクショ</t>
    </rPh>
    <phoneticPr fontId="20"/>
  </si>
  <si>
    <t>届出様式の有無</t>
    <rPh sb="0" eb="2">
      <t>トドケデ</t>
    </rPh>
    <rPh sb="2" eb="4">
      <t>ヨウシキ</t>
    </rPh>
    <rPh sb="5" eb="7">
      <t>ウム</t>
    </rPh>
    <phoneticPr fontId="20"/>
  </si>
  <si>
    <t>チェック</t>
    <phoneticPr fontId="20"/>
  </si>
  <si>
    <t>〇土壌汚染状況調査結果報告書（様式第七）</t>
    <rPh sb="1" eb="3">
      <t>ドジョウ</t>
    </rPh>
    <rPh sb="3" eb="5">
      <t>オセン</t>
    </rPh>
    <rPh sb="5" eb="7">
      <t>ジョウキョウ</t>
    </rPh>
    <rPh sb="7" eb="9">
      <t>チョウサ</t>
    </rPh>
    <rPh sb="9" eb="11">
      <t>ケッカ</t>
    </rPh>
    <rPh sb="11" eb="14">
      <t>ホウコクショ</t>
    </rPh>
    <rPh sb="15" eb="17">
      <t>ヨウシキ</t>
    </rPh>
    <rPh sb="17" eb="18">
      <t>ダイ</t>
    </rPh>
    <rPh sb="18" eb="19">
      <t>シチ</t>
    </rPh>
    <phoneticPr fontId="20"/>
  </si>
  <si>
    <t>本ファイルに含む</t>
  </si>
  <si>
    <t>「様式第7」シート</t>
    <phoneticPr fontId="20"/>
  </si>
  <si>
    <t>２　　添付書類</t>
    <rPh sb="3" eb="5">
      <t>テンプ</t>
    </rPh>
    <rPh sb="5" eb="7">
      <t>ショルイ</t>
    </rPh>
    <phoneticPr fontId="20"/>
  </si>
  <si>
    <t>届出様式の有無</t>
    <phoneticPr fontId="20"/>
  </si>
  <si>
    <t>〇当該土地の所有者等の所在が明らかとなる書面
（土地の形質の変更の場所に関する地番、土地所有者一覧表）（「届出書等の作成の手引」参照）</t>
    <phoneticPr fontId="20"/>
  </si>
  <si>
    <t>本ファイルに含む</t>
    <phoneticPr fontId="20"/>
  </si>
  <si>
    <t>「土地所有者一覧_様式第7」シート</t>
    <phoneticPr fontId="20"/>
  </si>
  <si>
    <t>〇指定調査機関確認書・調査結果報告シート</t>
    <rPh sb="1" eb="3">
      <t>シテイ</t>
    </rPh>
    <rPh sb="3" eb="5">
      <t>チョウサ</t>
    </rPh>
    <rPh sb="5" eb="7">
      <t>キカン</t>
    </rPh>
    <rPh sb="7" eb="9">
      <t>カクニン</t>
    </rPh>
    <rPh sb="9" eb="10">
      <t>ショ</t>
    </rPh>
    <rPh sb="11" eb="13">
      <t>チョウサ</t>
    </rPh>
    <rPh sb="13" eb="15">
      <t>ケッカ</t>
    </rPh>
    <rPh sb="15" eb="17">
      <t>ホウコク</t>
    </rPh>
    <phoneticPr fontId="20"/>
  </si>
  <si>
    <t>別ファイルにて公開</t>
    <rPh sb="0" eb="1">
      <t>ベツ</t>
    </rPh>
    <rPh sb="7" eb="9">
      <t>コウカイ</t>
    </rPh>
    <phoneticPr fontId="20"/>
  </si>
  <si>
    <t>「指定調査機関確認書」ファイル・「土壌汚染状況調査結果報告シート」ファイル</t>
  </si>
  <si>
    <r>
      <t>・</t>
    </r>
    <r>
      <rPr>
        <b/>
        <u/>
        <sz val="10.5"/>
        <rFont val="Meiryo UI"/>
        <family val="3"/>
        <charset val="128"/>
      </rPr>
      <t>調査結果報告書には必ず添付してください。</t>
    </r>
    <r>
      <rPr>
        <sz val="10.5"/>
        <rFont val="Meiryo UI"/>
        <family val="3"/>
        <charset val="128"/>
      </rPr>
      <t>様式は都環境局のウェブサイトからダウンロードできます。</t>
    </r>
    <phoneticPr fontId="20"/>
  </si>
  <si>
    <t>・過去の自主・法定調査結果を本報告に活用する場合は、過去の結果をそのまま報告するのではなく、本調査における過去の自主・法定調査結果の活用箇所を明確にし、本報告としての調査結果の評価を行ってください。</t>
    <phoneticPr fontId="20"/>
  </si>
  <si>
    <t>〇土壌汚染状況調査の対象地周辺地図</t>
    <rPh sb="1" eb="3">
      <t>ドジョウ</t>
    </rPh>
    <rPh sb="3" eb="5">
      <t>オセン</t>
    </rPh>
    <rPh sb="5" eb="7">
      <t>ジョウキョウ</t>
    </rPh>
    <rPh sb="7" eb="9">
      <t>チョウサ</t>
    </rPh>
    <rPh sb="10" eb="12">
      <t>タイショウ</t>
    </rPh>
    <rPh sb="12" eb="13">
      <t>チ</t>
    </rPh>
    <rPh sb="13" eb="15">
      <t>シュウヘン</t>
    </rPh>
    <rPh sb="15" eb="17">
      <t>チズ</t>
    </rPh>
    <phoneticPr fontId="20"/>
  </si>
  <si>
    <t>なし</t>
    <phoneticPr fontId="20"/>
  </si>
  <si>
    <t>・周辺地図中に土壌汚染状況調査の対象地（事業場等の敷地等）を明示してください。
（「届出書等の作成の手引」参照）</t>
    <rPh sb="27" eb="28">
      <t>ナド</t>
    </rPh>
    <phoneticPr fontId="20"/>
  </si>
  <si>
    <t>・出典等を明記し、公的な資料等自由に利用できる地図（広く公開してもよいもの）を使用してください。</t>
    <rPh sb="1" eb="3">
      <t>シュッテン</t>
    </rPh>
    <rPh sb="3" eb="4">
      <t>トウ</t>
    </rPh>
    <rPh sb="5" eb="7">
      <t>メイキ</t>
    </rPh>
    <rPh sb="9" eb="11">
      <t>コウテキ</t>
    </rPh>
    <rPh sb="12" eb="14">
      <t>シリョウ</t>
    </rPh>
    <rPh sb="14" eb="15">
      <t>トウ</t>
    </rPh>
    <rPh sb="15" eb="17">
      <t>ジユウ</t>
    </rPh>
    <rPh sb="18" eb="20">
      <t>リヨウ</t>
    </rPh>
    <rPh sb="23" eb="25">
      <t>チズ</t>
    </rPh>
    <rPh sb="26" eb="27">
      <t>ヒロ</t>
    </rPh>
    <rPh sb="28" eb="30">
      <t>コウカイ</t>
    </rPh>
    <rPh sb="39" eb="41">
      <t>シヨウ</t>
    </rPh>
    <phoneticPr fontId="20"/>
  </si>
  <si>
    <t>○土地の形質の変更の深さ及び汚染のおそれがある深さを明らかにした図面</t>
    <phoneticPr fontId="20"/>
  </si>
  <si>
    <t>・最大形質変更深さより１mを超える深さの位置について試料採取等の対象としなかった場合は、対象地の状況がわかる
平面図、断面図等を示してください。</t>
    <phoneticPr fontId="20"/>
  </si>
  <si>
    <t>〇地歴調査に関する資料</t>
    <rPh sb="1" eb="3">
      <t>チレキ</t>
    </rPh>
    <rPh sb="3" eb="5">
      <t>チョウサ</t>
    </rPh>
    <rPh sb="6" eb="7">
      <t>カン</t>
    </rPh>
    <rPh sb="9" eb="11">
      <t>シリョウ</t>
    </rPh>
    <phoneticPr fontId="20"/>
  </si>
  <si>
    <r>
      <t>・地歴は</t>
    </r>
    <r>
      <rPr>
        <b/>
        <u/>
        <sz val="10.5"/>
        <rFont val="Meiryo UI"/>
        <family val="3"/>
        <charset val="128"/>
      </rPr>
      <t>原則として戦前まで遡って調査</t>
    </r>
    <r>
      <rPr>
        <sz val="10.5"/>
        <rFont val="Meiryo UI"/>
        <family val="3"/>
        <charset val="128"/>
      </rPr>
      <t>し、それ以前の地歴は必要に応じて調査を実施します。</t>
    </r>
    <rPh sb="1" eb="3">
      <t>チレキ</t>
    </rPh>
    <rPh sb="4" eb="6">
      <t>ゲンソク</t>
    </rPh>
    <rPh sb="9" eb="11">
      <t>センゼン</t>
    </rPh>
    <rPh sb="13" eb="14">
      <t>サカノボ</t>
    </rPh>
    <rPh sb="16" eb="18">
      <t>チョウサ</t>
    </rPh>
    <rPh sb="22" eb="24">
      <t>イゼン</t>
    </rPh>
    <rPh sb="25" eb="27">
      <t>チレキ</t>
    </rPh>
    <rPh sb="28" eb="30">
      <t>ヒツヨウ</t>
    </rPh>
    <rPh sb="31" eb="32">
      <t>オウ</t>
    </rPh>
    <rPh sb="34" eb="36">
      <t>チョウサ</t>
    </rPh>
    <rPh sb="37" eb="39">
      <t>ジッシ</t>
    </rPh>
    <phoneticPr fontId="20"/>
  </si>
  <si>
    <t>　なお、水域又は自然林等であった土地についてはそれ以降の地歴を調査してください。</t>
    <rPh sb="4" eb="6">
      <t>スイイキ</t>
    </rPh>
    <rPh sb="6" eb="7">
      <t>マタ</t>
    </rPh>
    <rPh sb="8" eb="11">
      <t>シゼンリン</t>
    </rPh>
    <rPh sb="11" eb="12">
      <t>トウ</t>
    </rPh>
    <rPh sb="16" eb="18">
      <t>トチ</t>
    </rPh>
    <rPh sb="25" eb="27">
      <t>イコウ</t>
    </rPh>
    <rPh sb="28" eb="30">
      <t>チレキ</t>
    </rPh>
    <rPh sb="31" eb="33">
      <t>チョウサ</t>
    </rPh>
    <phoneticPr fontId="20"/>
  </si>
  <si>
    <t>a.　公図（土地の形質変更の場所全体の地番がわかるもの。おおむね三か月以内のもの。）</t>
    <rPh sb="3" eb="5">
      <t>コウズ</t>
    </rPh>
    <rPh sb="6" eb="8">
      <t>トチ</t>
    </rPh>
    <rPh sb="9" eb="11">
      <t>ケイシツ</t>
    </rPh>
    <rPh sb="11" eb="13">
      <t>ヘンコウ</t>
    </rPh>
    <rPh sb="14" eb="16">
      <t>バショ</t>
    </rPh>
    <rPh sb="16" eb="18">
      <t>ゼンタイ</t>
    </rPh>
    <rPh sb="19" eb="21">
      <t>チバン</t>
    </rPh>
    <rPh sb="32" eb="33">
      <t>サン</t>
    </rPh>
    <rPh sb="34" eb="35">
      <t>ゲツ</t>
    </rPh>
    <rPh sb="35" eb="37">
      <t>イナイ</t>
    </rPh>
    <phoneticPr fontId="20"/>
  </si>
  <si>
    <t>なし</t>
  </si>
  <si>
    <t>b.　土地利用の履歴等年表</t>
    <rPh sb="3" eb="5">
      <t>トチ</t>
    </rPh>
    <rPh sb="5" eb="7">
      <t>リヨウ</t>
    </rPh>
    <rPh sb="8" eb="10">
      <t>リレキ</t>
    </rPh>
    <rPh sb="10" eb="11">
      <t>トウ</t>
    </rPh>
    <rPh sb="11" eb="12">
      <t>ネン</t>
    </rPh>
    <rPh sb="12" eb="13">
      <t>ヒョウ</t>
    </rPh>
    <phoneticPr fontId="20"/>
  </si>
  <si>
    <t>本ファイルに含む</t>
    <rPh sb="0" eb="1">
      <t>ホン</t>
    </rPh>
    <rPh sb="6" eb="7">
      <t>フク</t>
    </rPh>
    <phoneticPr fontId="20"/>
  </si>
  <si>
    <t>「地歴年表」シート</t>
  </si>
  <si>
    <t>c.　試料採取等対象物質の種類</t>
    <rPh sb="3" eb="5">
      <t>シリョウ</t>
    </rPh>
    <rPh sb="5" eb="7">
      <t>サイシュ</t>
    </rPh>
    <rPh sb="7" eb="8">
      <t>トウ</t>
    </rPh>
    <rPh sb="8" eb="10">
      <t>タイショウ</t>
    </rPh>
    <rPh sb="10" eb="12">
      <t>ブッシツ</t>
    </rPh>
    <rPh sb="13" eb="15">
      <t>シュルイ</t>
    </rPh>
    <phoneticPr fontId="20"/>
  </si>
  <si>
    <t>d.　聴取調査及び現地調査結果のまとめ</t>
    <rPh sb="3" eb="5">
      <t>チョウシュ</t>
    </rPh>
    <rPh sb="5" eb="7">
      <t>チョウサ</t>
    </rPh>
    <rPh sb="7" eb="8">
      <t>オヨ</t>
    </rPh>
    <rPh sb="9" eb="11">
      <t>ゲンチ</t>
    </rPh>
    <rPh sb="11" eb="13">
      <t>チョウサ</t>
    </rPh>
    <rPh sb="13" eb="15">
      <t>ケッカ</t>
    </rPh>
    <phoneticPr fontId="20"/>
  </si>
  <si>
    <r>
      <t>・a：公図の写し</t>
    </r>
    <r>
      <rPr>
        <vertAlign val="superscript"/>
        <sz val="10.5"/>
        <rFont val="Meiryo UI"/>
        <family val="3"/>
        <charset val="128"/>
      </rPr>
      <t>*1</t>
    </r>
    <r>
      <rPr>
        <sz val="10.5"/>
        <rFont val="Meiryo UI"/>
        <family val="3"/>
        <charset val="128"/>
      </rPr>
      <t>の枚数が多い場合には、対象となる土地全体の地番が分かるように一枚程度にまとめた図を添付し、 
その根拠となる公図の写しは別冊にしてください。</t>
    </r>
    <phoneticPr fontId="20"/>
  </si>
  <si>
    <r>
      <t>・b~d：内容をまとめたものを添付し、それぞれの根拠資料</t>
    </r>
    <r>
      <rPr>
        <vertAlign val="superscript"/>
        <sz val="10.5"/>
        <rFont val="Meiryo UI"/>
        <family val="3"/>
        <charset val="128"/>
      </rPr>
      <t>*2</t>
    </r>
    <r>
      <rPr>
        <sz val="10.5"/>
        <rFont val="Meiryo UI"/>
        <family val="3"/>
        <charset val="128"/>
      </rPr>
      <t>は、原則、別冊資料にしてください。</t>
    </r>
    <rPh sb="5" eb="7">
      <t>ナイヨウ</t>
    </rPh>
    <rPh sb="15" eb="17">
      <t>テンプ</t>
    </rPh>
    <rPh sb="24" eb="26">
      <t>コンキョ</t>
    </rPh>
    <rPh sb="26" eb="28">
      <t>シリョウ</t>
    </rPh>
    <rPh sb="32" eb="34">
      <t>ゲンソク</t>
    </rPh>
    <rPh sb="35" eb="37">
      <t>ベッサツ</t>
    </rPh>
    <rPh sb="37" eb="39">
      <t>シリョウ</t>
    </rPh>
    <phoneticPr fontId="20"/>
  </si>
  <si>
    <r>
      <t>〇表層調査に関する資料</t>
    </r>
    <r>
      <rPr>
        <vertAlign val="superscript"/>
        <sz val="10.5"/>
        <rFont val="Meiryo UI"/>
        <family val="3"/>
        <charset val="128"/>
      </rPr>
      <t>*3*4</t>
    </r>
  </si>
  <si>
    <t>a.　汚染のおそれの区分図</t>
    <rPh sb="3" eb="5">
      <t>オセン</t>
    </rPh>
    <rPh sb="10" eb="12">
      <t>クブン</t>
    </rPh>
    <rPh sb="12" eb="13">
      <t>ズ</t>
    </rPh>
    <phoneticPr fontId="20"/>
  </si>
  <si>
    <t>b.　試料採取等区画図</t>
    <rPh sb="3" eb="5">
      <t>シリョウ</t>
    </rPh>
    <rPh sb="5" eb="7">
      <t>サイシュ</t>
    </rPh>
    <rPh sb="7" eb="8">
      <t>トウ</t>
    </rPh>
    <rPh sb="8" eb="10">
      <t>クカク</t>
    </rPh>
    <rPh sb="10" eb="11">
      <t>ズ</t>
    </rPh>
    <phoneticPr fontId="20"/>
  </si>
  <si>
    <r>
      <t>c.　試料採取地点図</t>
    </r>
    <r>
      <rPr>
        <vertAlign val="superscript"/>
        <sz val="10.5"/>
        <rFont val="Meiryo UI"/>
        <family val="3"/>
        <charset val="128"/>
      </rPr>
      <t>*5</t>
    </r>
    <rPh sb="3" eb="5">
      <t>シリョウ</t>
    </rPh>
    <rPh sb="5" eb="7">
      <t>サイシュ</t>
    </rPh>
    <rPh sb="7" eb="8">
      <t>チ</t>
    </rPh>
    <rPh sb="8" eb="10">
      <t>テンズ</t>
    </rPh>
    <phoneticPr fontId="20"/>
  </si>
  <si>
    <t>d.　調査結果一覧</t>
    <rPh sb="3" eb="5">
      <t>チョウサ</t>
    </rPh>
    <rPh sb="5" eb="7">
      <t>ケッカ</t>
    </rPh>
    <rPh sb="7" eb="9">
      <t>イチラン</t>
    </rPh>
    <phoneticPr fontId="20"/>
  </si>
  <si>
    <t>「調査結果一覧」ファイル</t>
    <phoneticPr fontId="20"/>
  </si>
  <si>
    <t>e.　調査結果図</t>
    <phoneticPr fontId="20"/>
  </si>
  <si>
    <r>
      <t>〇地下水調査に関する資料（条例に基づく地下水調査及び措置のための地下水調査を実施した場合）</t>
    </r>
    <r>
      <rPr>
        <vertAlign val="superscript"/>
        <sz val="10.5"/>
        <rFont val="Meiryo UI"/>
        <family val="3"/>
        <charset val="128"/>
      </rPr>
      <t>*6</t>
    </r>
    <rPh sb="24" eb="25">
      <t>オヨ</t>
    </rPh>
    <rPh sb="26" eb="28">
      <t>ソチ</t>
    </rPh>
    <rPh sb="32" eb="35">
      <t>チカスイ</t>
    </rPh>
    <rPh sb="35" eb="37">
      <t>チョウサ</t>
    </rPh>
    <phoneticPr fontId="20"/>
  </si>
  <si>
    <t>a.　調査対象地における地質状況等</t>
    <rPh sb="3" eb="5">
      <t>チョウサ</t>
    </rPh>
    <rPh sb="5" eb="7">
      <t>タイショウ</t>
    </rPh>
    <rPh sb="7" eb="8">
      <t>チ</t>
    </rPh>
    <rPh sb="12" eb="14">
      <t>チシツ</t>
    </rPh>
    <rPh sb="14" eb="16">
      <t>ジョウキョウ</t>
    </rPh>
    <rPh sb="16" eb="17">
      <t>トウ</t>
    </rPh>
    <phoneticPr fontId="20"/>
  </si>
  <si>
    <t>b.　地下水汚染が到達する可能性のある距離の計算結果（必要に応じて）
　環境省のウェブサイトで公開している「地下水汚染が到達し得る距離の計算ツール」により作成してください。
　URL：https://www.env.go.jp/water/dojo/law/kaisei2009.html</t>
    <rPh sb="3" eb="6">
      <t>チカスイ</t>
    </rPh>
    <rPh sb="6" eb="8">
      <t>オセン</t>
    </rPh>
    <rPh sb="9" eb="11">
      <t>トウタツ</t>
    </rPh>
    <rPh sb="13" eb="16">
      <t>カノウセイ</t>
    </rPh>
    <rPh sb="19" eb="21">
      <t>キョリ</t>
    </rPh>
    <rPh sb="22" eb="24">
      <t>ケイサン</t>
    </rPh>
    <rPh sb="24" eb="26">
      <t>ケッカ</t>
    </rPh>
    <rPh sb="27" eb="29">
      <t>ヒツヨウ</t>
    </rPh>
    <rPh sb="30" eb="31">
      <t>オウ</t>
    </rPh>
    <rPh sb="36" eb="39">
      <t>カンキョウショウ</t>
    </rPh>
    <rPh sb="47" eb="49">
      <t>コウカイ</t>
    </rPh>
    <rPh sb="77" eb="79">
      <t>サクセイ</t>
    </rPh>
    <phoneticPr fontId="20"/>
  </si>
  <si>
    <r>
      <t>c.  試料採取地点図</t>
    </r>
    <r>
      <rPr>
        <vertAlign val="superscript"/>
        <sz val="10.5"/>
        <rFont val="Meiryo UI"/>
        <family val="3"/>
        <charset val="128"/>
      </rPr>
      <t xml:space="preserve">*5*7 </t>
    </r>
    <r>
      <rPr>
        <sz val="10.5"/>
        <rFont val="Meiryo UI"/>
        <family val="3"/>
        <charset val="128"/>
      </rPr>
      <t xml:space="preserve">
    なお、</t>
    </r>
    <r>
      <rPr>
        <b/>
        <u/>
        <sz val="10.5"/>
        <rFont val="Meiryo UI"/>
        <family val="3"/>
        <charset val="128"/>
      </rPr>
      <t>図面に物質ごとの代表地点を明示してください。</t>
    </r>
    <rPh sb="27" eb="29">
      <t>ブッシツ</t>
    </rPh>
    <phoneticPr fontId="20"/>
  </si>
  <si>
    <t>e.　地下水調査結果図　　</t>
    <phoneticPr fontId="20"/>
  </si>
  <si>
    <r>
      <t>〇詳細調査（代表地点以外の深度方向調査、地下水調査等）に関する資料</t>
    </r>
    <r>
      <rPr>
        <vertAlign val="superscript"/>
        <sz val="10.5"/>
        <rFont val="Meiryo UI"/>
        <family val="3"/>
        <charset val="128"/>
      </rPr>
      <t>*3</t>
    </r>
    <rPh sb="1" eb="3">
      <t>ショウサイ</t>
    </rPh>
    <rPh sb="3" eb="5">
      <t>チョウサ</t>
    </rPh>
    <rPh sb="6" eb="8">
      <t>ダイヒョウ</t>
    </rPh>
    <rPh sb="8" eb="10">
      <t>チテン</t>
    </rPh>
    <rPh sb="10" eb="12">
      <t>イガイ</t>
    </rPh>
    <rPh sb="13" eb="15">
      <t>シンド</t>
    </rPh>
    <rPh sb="15" eb="17">
      <t>ホウコウ</t>
    </rPh>
    <rPh sb="17" eb="19">
      <t>チョウサ</t>
    </rPh>
    <rPh sb="20" eb="23">
      <t>チカスイ</t>
    </rPh>
    <rPh sb="23" eb="25">
      <t>チョウサ</t>
    </rPh>
    <rPh sb="25" eb="26">
      <t>トウ</t>
    </rPh>
    <rPh sb="28" eb="29">
      <t>カン</t>
    </rPh>
    <rPh sb="31" eb="33">
      <t>シリョウ</t>
    </rPh>
    <phoneticPr fontId="20"/>
  </si>
  <si>
    <t>a.　調査対象物質</t>
    <rPh sb="3" eb="5">
      <t>チョウサ</t>
    </rPh>
    <rPh sb="5" eb="7">
      <t>タイショウ</t>
    </rPh>
    <rPh sb="7" eb="9">
      <t>ブッシツ</t>
    </rPh>
    <phoneticPr fontId="20"/>
  </si>
  <si>
    <r>
      <t>b.　試料採取地点図</t>
    </r>
    <r>
      <rPr>
        <vertAlign val="superscript"/>
        <sz val="10.5"/>
        <rFont val="Meiryo UI"/>
        <family val="3"/>
        <charset val="128"/>
      </rPr>
      <t>*5*7</t>
    </r>
    <rPh sb="3" eb="5">
      <t>シリョウ</t>
    </rPh>
    <rPh sb="5" eb="7">
      <t>サイシュ</t>
    </rPh>
    <rPh sb="7" eb="8">
      <t>チ</t>
    </rPh>
    <rPh sb="8" eb="10">
      <t>テンズ</t>
    </rPh>
    <phoneticPr fontId="20"/>
  </si>
  <si>
    <t>c.　調査結果一覧</t>
    <rPh sb="3" eb="5">
      <t>チョウサ</t>
    </rPh>
    <rPh sb="5" eb="7">
      <t>ケッカ</t>
    </rPh>
    <rPh sb="7" eb="9">
      <t>イチラン</t>
    </rPh>
    <phoneticPr fontId="20"/>
  </si>
  <si>
    <t>○汚染状態総括図</t>
    <rPh sb="1" eb="3">
      <t>オセン</t>
    </rPh>
    <rPh sb="3" eb="5">
      <t>ジョウタイ</t>
    </rPh>
    <rPh sb="5" eb="7">
      <t>ソウカツ</t>
    </rPh>
    <rPh sb="7" eb="8">
      <t>ズ</t>
    </rPh>
    <phoneticPr fontId="20"/>
  </si>
  <si>
    <t>・汚染が確認された区画の全ての土壌調査、地下水調査の結果を図示した図面を作成してください</t>
    <phoneticPr fontId="20"/>
  </si>
  <si>
    <t>３　　別冊資料　（審査終了後に届出者に返却又は破棄します。）</t>
    <rPh sb="3" eb="5">
      <t>ベッサツ</t>
    </rPh>
    <rPh sb="5" eb="7">
      <t>シリョウ</t>
    </rPh>
    <rPh sb="9" eb="11">
      <t>シンサ</t>
    </rPh>
    <rPh sb="11" eb="14">
      <t>シュウリョウゴ</t>
    </rPh>
    <rPh sb="15" eb="17">
      <t>トドケデ</t>
    </rPh>
    <rPh sb="17" eb="18">
      <t>シャ</t>
    </rPh>
    <rPh sb="19" eb="21">
      <t>ヘンキャク</t>
    </rPh>
    <rPh sb="21" eb="22">
      <t>マタ</t>
    </rPh>
    <rPh sb="23" eb="25">
      <t>ハキ</t>
    </rPh>
    <phoneticPr fontId="20"/>
  </si>
  <si>
    <r>
      <t>〇地歴調査の根拠資料</t>
    </r>
    <r>
      <rPr>
        <vertAlign val="superscript"/>
        <sz val="10.5"/>
        <rFont val="Meiryo UI"/>
        <family val="3"/>
        <charset val="128"/>
      </rPr>
      <t>*2</t>
    </r>
    <rPh sb="1" eb="3">
      <t>チレキ</t>
    </rPh>
    <rPh sb="3" eb="5">
      <t>チョウサ</t>
    </rPh>
    <rPh sb="6" eb="8">
      <t>コンキョ</t>
    </rPh>
    <rPh sb="8" eb="10">
      <t>シリョウ</t>
    </rPh>
    <phoneticPr fontId="20"/>
  </si>
  <si>
    <t>・種類別に分けず、古い年代から順に整理して添付してください。</t>
    <rPh sb="1" eb="3">
      <t>シュルイ</t>
    </rPh>
    <rPh sb="3" eb="4">
      <t>ベツ</t>
    </rPh>
    <rPh sb="5" eb="6">
      <t>ワ</t>
    </rPh>
    <rPh sb="9" eb="10">
      <t>フル</t>
    </rPh>
    <rPh sb="11" eb="13">
      <t>ネンダイ</t>
    </rPh>
    <rPh sb="15" eb="16">
      <t>ジュン</t>
    </rPh>
    <rPh sb="17" eb="19">
      <t>セイリ</t>
    </rPh>
    <rPh sb="21" eb="23">
      <t>テンプ</t>
    </rPh>
    <phoneticPr fontId="20"/>
  </si>
  <si>
    <t>・必要に応じて著作権者の複製許諾等を取得してください。</t>
    <rPh sb="1" eb="3">
      <t>ヒツヨウ</t>
    </rPh>
    <rPh sb="4" eb="5">
      <t>オウ</t>
    </rPh>
    <rPh sb="7" eb="10">
      <t>チョサクケン</t>
    </rPh>
    <rPh sb="10" eb="11">
      <t>シャ</t>
    </rPh>
    <rPh sb="12" eb="14">
      <t>フクセイ</t>
    </rPh>
    <rPh sb="14" eb="16">
      <t>キョダク</t>
    </rPh>
    <rPh sb="16" eb="17">
      <t>トウ</t>
    </rPh>
    <rPh sb="18" eb="20">
      <t>シュトク</t>
    </rPh>
    <phoneticPr fontId="20"/>
  </si>
  <si>
    <t>〇濃度計量証明書</t>
    <rPh sb="1" eb="3">
      <t>ノウド</t>
    </rPh>
    <rPh sb="3" eb="5">
      <t>ケイリョウ</t>
    </rPh>
    <rPh sb="5" eb="7">
      <t>ショウメイ</t>
    </rPh>
    <rPh sb="7" eb="8">
      <t>ショ</t>
    </rPh>
    <phoneticPr fontId="20"/>
  </si>
  <si>
    <r>
      <t>・土壌ガス調査の場合には、</t>
    </r>
    <r>
      <rPr>
        <u/>
        <sz val="10.5"/>
        <rFont val="Meiryo UI"/>
        <family val="3"/>
        <charset val="128"/>
      </rPr>
      <t>濃度計量証明書</t>
    </r>
    <r>
      <rPr>
        <sz val="10.5"/>
        <rFont val="Meiryo UI"/>
        <family val="3"/>
        <charset val="128"/>
      </rPr>
      <t>又は</t>
    </r>
    <r>
      <rPr>
        <u/>
        <sz val="10.5"/>
        <rFont val="Meiryo UI"/>
        <family val="3"/>
        <charset val="128"/>
      </rPr>
      <t>土壌ガス検出チャート紙</t>
    </r>
    <r>
      <rPr>
        <sz val="10.5"/>
        <rFont val="Meiryo UI"/>
        <family val="3"/>
        <charset val="128"/>
      </rPr>
      <t>を添付してください。</t>
    </r>
    <rPh sb="1" eb="3">
      <t>ドジョウ</t>
    </rPh>
    <rPh sb="5" eb="7">
      <t>チョウサ</t>
    </rPh>
    <rPh sb="8" eb="10">
      <t>バアイ</t>
    </rPh>
    <rPh sb="13" eb="15">
      <t>ノウド</t>
    </rPh>
    <rPh sb="15" eb="17">
      <t>ケイリョウ</t>
    </rPh>
    <rPh sb="17" eb="19">
      <t>ショウメイ</t>
    </rPh>
    <rPh sb="19" eb="20">
      <t>ショ</t>
    </rPh>
    <rPh sb="20" eb="21">
      <t>マタ</t>
    </rPh>
    <rPh sb="22" eb="24">
      <t>ドジョウ</t>
    </rPh>
    <rPh sb="26" eb="28">
      <t>ケンシュツ</t>
    </rPh>
    <rPh sb="32" eb="33">
      <t>シ</t>
    </rPh>
    <rPh sb="34" eb="36">
      <t>テンプ</t>
    </rPh>
    <phoneticPr fontId="20"/>
  </si>
  <si>
    <t>・現地以外で試料を運搬し分析した際の土壌ガス検出チャート紙を添付する場合には、濃度減少の評価に関わる資料
を併せて添付してください。</t>
    <rPh sb="1" eb="3">
      <t>ゲンチ</t>
    </rPh>
    <rPh sb="3" eb="5">
      <t>イガイ</t>
    </rPh>
    <rPh sb="6" eb="8">
      <t>シリョウ</t>
    </rPh>
    <rPh sb="9" eb="11">
      <t>ウンパン</t>
    </rPh>
    <rPh sb="12" eb="14">
      <t>ブンセキ</t>
    </rPh>
    <rPh sb="16" eb="17">
      <t>サイ</t>
    </rPh>
    <rPh sb="18" eb="20">
      <t>ドジョウ</t>
    </rPh>
    <rPh sb="22" eb="24">
      <t>ケンシュツ</t>
    </rPh>
    <rPh sb="28" eb="29">
      <t>シ</t>
    </rPh>
    <rPh sb="30" eb="32">
      <t>テンプ</t>
    </rPh>
    <rPh sb="34" eb="36">
      <t>バアイ</t>
    </rPh>
    <rPh sb="39" eb="41">
      <t>ノウド</t>
    </rPh>
    <rPh sb="41" eb="43">
      <t>ゲンショウ</t>
    </rPh>
    <rPh sb="44" eb="46">
      <t>ヒョウカ</t>
    </rPh>
    <rPh sb="47" eb="48">
      <t>カカ</t>
    </rPh>
    <rPh sb="50" eb="52">
      <t>シリョウ</t>
    </rPh>
    <rPh sb="54" eb="55">
      <t>アワ</t>
    </rPh>
    <rPh sb="57" eb="59">
      <t>テンプ</t>
    </rPh>
    <phoneticPr fontId="20"/>
  </si>
  <si>
    <t>〇ボーリング柱状図</t>
    <rPh sb="6" eb="9">
      <t>チュウジョウズ</t>
    </rPh>
    <phoneticPr fontId="20"/>
  </si>
  <si>
    <t>〇調査実施状況写真</t>
    <rPh sb="1" eb="3">
      <t>チョウサ</t>
    </rPh>
    <rPh sb="3" eb="5">
      <t>ジッシ</t>
    </rPh>
    <rPh sb="5" eb="7">
      <t>ジョウキョウ</t>
    </rPh>
    <rPh sb="7" eb="9">
      <t>シャシン</t>
    </rPh>
    <phoneticPr fontId="20"/>
  </si>
  <si>
    <r>
      <t>〇公図（写）</t>
    </r>
    <r>
      <rPr>
        <vertAlign val="superscript"/>
        <sz val="10.5"/>
        <rFont val="Meiryo UI"/>
        <family val="3"/>
        <charset val="128"/>
      </rPr>
      <t>*1</t>
    </r>
    <rPh sb="1" eb="3">
      <t>コウズ</t>
    </rPh>
    <rPh sb="4" eb="5">
      <t>ウツ</t>
    </rPh>
    <phoneticPr fontId="20"/>
  </si>
  <si>
    <t>＊１～７は「届出書等の作成の手引き」を確認ください</t>
    <rPh sb="6" eb="9">
      <t>トドケデショ</t>
    </rPh>
    <rPh sb="9" eb="10">
      <t>トウ</t>
    </rPh>
    <rPh sb="11" eb="13">
      <t>サクセイ</t>
    </rPh>
    <rPh sb="14" eb="16">
      <t>テビ</t>
    </rPh>
    <rPh sb="19" eb="21">
      <t>カクニン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</si>
</sst>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quot;@&quot;）&quot;"/>
    <numFmt numFmtId="178" formatCode="0.0"/>
    <numFmt numFmtId="179" formatCode="[$-411]ggge&quot;年&quot;m&quot;月&quot;d&quot;日&quot;;@"/>
  </numFmts>
  <fonts count="4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rgb="FF000000"/>
      <name val="ＭＳ 明朝"/>
      <family val="1"/>
      <charset val="128"/>
    </font>
    <font>
      <sz val="6"/>
      <name val="游ゴシック"/>
      <family val="2"/>
      <charset val="128"/>
      <scheme val="minor"/>
    </font>
    <font>
      <sz val="9"/>
      <color indexed="81"/>
      <name val="MS P ゴシック"/>
      <family val="3"/>
      <charset val="128"/>
    </font>
    <font>
      <sz val="11"/>
      <color theme="1"/>
      <name val="ＭＳ 明朝"/>
      <family val="1"/>
      <charset val="128"/>
    </font>
    <font>
      <b/>
      <sz val="10.5"/>
      <color theme="1"/>
      <name val="ＭＳ 明朝"/>
      <family val="1"/>
      <charset val="128"/>
    </font>
    <font>
      <sz val="10.5"/>
      <name val="ＭＳ 明朝"/>
      <family val="1"/>
      <charset val="128"/>
    </font>
    <font>
      <b/>
      <sz val="10.5"/>
      <color theme="1"/>
      <name val="Meiryo UI"/>
      <family val="3"/>
      <charset val="128"/>
    </font>
    <font>
      <sz val="10.5"/>
      <color theme="1"/>
      <name val="Meiryo UI"/>
      <family val="3"/>
      <charset val="128"/>
    </font>
    <font>
      <b/>
      <sz val="10.5"/>
      <color rgb="FFC00000"/>
      <name val="Meiryo UI"/>
      <family val="3"/>
      <charset val="128"/>
    </font>
    <font>
      <sz val="10.5"/>
      <color theme="1"/>
      <name val="游ゴシック"/>
      <family val="2"/>
      <charset val="128"/>
      <scheme val="minor"/>
    </font>
    <font>
      <sz val="10.5"/>
      <color rgb="FF242424"/>
      <name val="Meiryo UI"/>
      <family val="3"/>
      <charset val="128"/>
    </font>
    <font>
      <b/>
      <sz val="11"/>
      <color theme="1"/>
      <name val="游ゴシック"/>
      <family val="3"/>
      <charset val="128"/>
      <scheme val="minor"/>
    </font>
    <font>
      <sz val="10.5"/>
      <color rgb="FFC00000"/>
      <name val="ＭＳ 明朝"/>
      <family val="1"/>
      <charset val="128"/>
    </font>
    <font>
      <sz val="10.5"/>
      <name val="Meiryo UI"/>
      <family val="3"/>
      <charset val="128"/>
    </font>
    <font>
      <b/>
      <sz val="14"/>
      <color theme="1"/>
      <name val="Meiryo UI"/>
      <family val="3"/>
      <charset val="128"/>
    </font>
    <font>
      <b/>
      <sz val="10.5"/>
      <name val="Meiryo UI"/>
      <family val="3"/>
      <charset val="128"/>
    </font>
    <font>
      <sz val="11"/>
      <name val="ＭＳ Ｐ明朝"/>
      <family val="1"/>
      <charset val="128"/>
    </font>
    <font>
      <sz val="14"/>
      <name val="ＭＳ Ｐ明朝"/>
      <family val="1"/>
      <charset val="128"/>
    </font>
    <font>
      <b/>
      <u/>
      <sz val="10.5"/>
      <name val="Meiryo UI"/>
      <family val="3"/>
      <charset val="128"/>
    </font>
    <font>
      <vertAlign val="superscript"/>
      <sz val="10.5"/>
      <name val="Meiryo UI"/>
      <family val="3"/>
      <charset val="128"/>
    </font>
    <font>
      <sz val="10.5"/>
      <color rgb="FF00B050"/>
      <name val="Meiryo UI"/>
      <family val="3"/>
      <charset val="128"/>
    </font>
    <font>
      <u/>
      <sz val="10.5"/>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dashed">
        <color auto="1"/>
      </bottom>
      <diagonal/>
    </border>
    <border>
      <left/>
      <right style="thin">
        <color indexed="64"/>
      </right>
      <top/>
      <bottom style="dashed">
        <color auto="1"/>
      </bottom>
      <diagonal/>
    </border>
    <border>
      <left style="thin">
        <color indexed="64"/>
      </left>
      <right style="thin">
        <color indexed="64"/>
      </right>
      <top style="hair">
        <color indexed="64"/>
      </top>
      <bottom style="dashed">
        <color auto="1"/>
      </bottom>
      <diagonal/>
    </border>
    <border>
      <left style="thin">
        <color indexed="64"/>
      </left>
      <right style="medium">
        <color indexed="64"/>
      </right>
      <top style="hair">
        <color indexed="64"/>
      </top>
      <bottom style="dashed">
        <color auto="1"/>
      </bottom>
      <diagonal/>
    </border>
    <border>
      <left style="medium">
        <color indexed="64"/>
      </left>
      <right/>
      <top style="dashed">
        <color auto="1"/>
      </top>
      <bottom/>
      <diagonal/>
    </border>
    <border>
      <left/>
      <right/>
      <top style="dashed">
        <color auto="1"/>
      </top>
      <bottom/>
      <diagonal/>
    </border>
    <border>
      <left style="thin">
        <color indexed="64"/>
      </left>
      <right style="thin">
        <color indexed="64"/>
      </right>
      <top style="dashed">
        <color auto="1"/>
      </top>
      <bottom/>
      <diagonal/>
    </border>
    <border>
      <left style="thin">
        <color indexed="64"/>
      </left>
      <right style="medium">
        <color indexed="64"/>
      </right>
      <top style="dashed">
        <color auto="1"/>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35">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8" fillId="0" borderId="14" xfId="0" applyFont="1" applyBorder="1" applyAlignment="1">
      <alignmen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0" xfId="0" applyFont="1" applyAlignment="1">
      <alignment vertical="center" wrapText="1"/>
    </xf>
    <xf numFmtId="0" fontId="18" fillId="0" borderId="0" xfId="0" applyFont="1" applyAlignment="1">
      <alignment vertical="top" wrapText="1"/>
    </xf>
    <xf numFmtId="0" fontId="22" fillId="0" borderId="0" xfId="0" applyFont="1">
      <alignment vertical="center"/>
    </xf>
    <xf numFmtId="0" fontId="18" fillId="0" borderId="0" xfId="0" applyFont="1">
      <alignment vertical="center"/>
    </xf>
    <xf numFmtId="0" fontId="18" fillId="0" borderId="24" xfId="0" applyFont="1" applyBorder="1" applyAlignment="1">
      <alignment vertical="top" wrapText="1"/>
    </xf>
    <xf numFmtId="0" fontId="18" fillId="0" borderId="12" xfId="0" applyFont="1" applyBorder="1" applyAlignment="1">
      <alignment vertical="center" wrapText="1"/>
    </xf>
    <xf numFmtId="177" fontId="19" fillId="33" borderId="0" xfId="0" applyNumberFormat="1" applyFont="1" applyFill="1" applyAlignment="1" applyProtection="1">
      <alignment vertical="center" wrapText="1"/>
      <protection locked="0"/>
    </xf>
    <xf numFmtId="176" fontId="18" fillId="34" borderId="0" xfId="0" applyNumberFormat="1" applyFont="1" applyFill="1" applyAlignment="1" applyProtection="1">
      <alignment vertical="center" wrapText="1"/>
      <protection locked="0"/>
    </xf>
    <xf numFmtId="0" fontId="19" fillId="34" borderId="10" xfId="0" applyFont="1" applyFill="1" applyBorder="1" applyAlignment="1" applyProtection="1">
      <alignment vertical="center" wrapText="1"/>
      <protection locked="0"/>
    </xf>
    <xf numFmtId="0" fontId="19" fillId="33" borderId="13" xfId="0" applyFont="1" applyFill="1" applyBorder="1" applyAlignment="1" applyProtection="1">
      <alignment vertical="center" wrapText="1"/>
      <protection locked="0"/>
    </xf>
    <xf numFmtId="0" fontId="19" fillId="33" borderId="18" xfId="0" applyFont="1" applyFill="1" applyBorder="1" applyAlignment="1" applyProtection="1">
      <alignment vertical="center" wrapText="1"/>
      <protection locked="0"/>
    </xf>
    <xf numFmtId="0" fontId="19" fillId="34" borderId="15" xfId="0" applyFont="1" applyFill="1" applyBorder="1" applyAlignment="1" applyProtection="1">
      <alignment vertical="center" wrapText="1"/>
      <protection locked="0"/>
    </xf>
    <xf numFmtId="0" fontId="18" fillId="0" borderId="23" xfId="0" applyFont="1" applyBorder="1" applyAlignment="1">
      <alignment vertical="top" wrapText="1"/>
    </xf>
    <xf numFmtId="0" fontId="18" fillId="0" borderId="17" xfId="0" applyFont="1" applyBorder="1" applyAlignment="1">
      <alignment vertical="top" wrapText="1"/>
    </xf>
    <xf numFmtId="0" fontId="19" fillId="0" borderId="32" xfId="0" applyFont="1" applyBorder="1" applyAlignment="1">
      <alignment horizontal="center" vertical="center" wrapText="1"/>
    </xf>
    <xf numFmtId="0" fontId="18" fillId="0" borderId="16" xfId="0" applyFont="1" applyBorder="1" applyAlignment="1">
      <alignment vertical="top" wrapText="1"/>
    </xf>
    <xf numFmtId="0" fontId="18" fillId="0" borderId="0" xfId="0" applyFont="1" applyAlignment="1" applyProtection="1">
      <alignment vertical="top" wrapText="1"/>
      <protection locked="0"/>
    </xf>
    <xf numFmtId="0" fontId="18" fillId="34" borderId="11" xfId="0" applyFont="1" applyFill="1" applyBorder="1" applyAlignment="1" applyProtection="1">
      <alignment vertical="center" wrapText="1"/>
      <protection locked="0"/>
    </xf>
    <xf numFmtId="0" fontId="18" fillId="34" borderId="12" xfId="0" applyFont="1" applyFill="1" applyBorder="1" applyAlignment="1" applyProtection="1">
      <alignment vertical="center" wrapText="1"/>
      <protection locked="0"/>
    </xf>
    <xf numFmtId="178" fontId="0" fillId="0" borderId="0" xfId="0" applyNumberFormat="1">
      <alignment vertical="center"/>
    </xf>
    <xf numFmtId="0" fontId="26" fillId="0" borderId="0" xfId="0" applyFont="1">
      <alignment vertical="center"/>
    </xf>
    <xf numFmtId="0" fontId="25" fillId="0" borderId="0" xfId="0" applyFont="1" applyAlignment="1">
      <alignment horizontal="center" vertical="center"/>
    </xf>
    <xf numFmtId="0" fontId="27" fillId="0" borderId="0" xfId="0" applyFont="1">
      <alignment vertical="center"/>
    </xf>
    <xf numFmtId="0" fontId="25" fillId="0" borderId="0" xfId="0" applyFont="1">
      <alignment vertical="center"/>
    </xf>
    <xf numFmtId="0" fontId="28" fillId="0" borderId="0" xfId="0" applyFont="1">
      <alignment vertical="center"/>
    </xf>
    <xf numFmtId="0" fontId="25" fillId="0" borderId="0" xfId="0" applyFont="1" applyAlignment="1">
      <alignment vertical="center" wrapText="1"/>
    </xf>
    <xf numFmtId="0" fontId="29" fillId="0" borderId="0" xfId="0" applyFont="1">
      <alignment vertical="center"/>
    </xf>
    <xf numFmtId="49" fontId="19" fillId="34" borderId="15" xfId="0" applyNumberFormat="1" applyFont="1" applyFill="1" applyBorder="1" applyAlignment="1" applyProtection="1">
      <alignment vertical="center" wrapText="1"/>
      <protection locked="0"/>
    </xf>
    <xf numFmtId="49" fontId="19" fillId="33" borderId="18" xfId="0" applyNumberFormat="1" applyFont="1" applyFill="1" applyBorder="1" applyAlignment="1" applyProtection="1">
      <alignment vertical="center" wrapText="1"/>
      <protection locked="0"/>
    </xf>
    <xf numFmtId="0" fontId="25" fillId="0" borderId="0" xfId="0" applyFont="1" applyAlignment="1">
      <alignment horizontal="center" vertical="center" shrinkToFit="1"/>
    </xf>
    <xf numFmtId="0" fontId="25" fillId="0" borderId="0" xfId="0" applyFont="1" applyAlignment="1">
      <alignment vertical="center" shrinkToFit="1"/>
    </xf>
    <xf numFmtId="0" fontId="26" fillId="0" borderId="0" xfId="0" applyFont="1" applyAlignment="1">
      <alignment vertical="center" shrinkToFit="1"/>
    </xf>
    <xf numFmtId="0" fontId="28" fillId="0" borderId="0" xfId="0" applyFont="1" applyAlignment="1">
      <alignment vertical="center" shrinkToFit="1"/>
    </xf>
    <xf numFmtId="0" fontId="18" fillId="0" borderId="13" xfId="0" applyFont="1" applyBorder="1" applyAlignment="1">
      <alignment horizontal="left" vertical="top" shrinkToFit="1"/>
    </xf>
    <xf numFmtId="0" fontId="30" fillId="0" borderId="0" xfId="0" applyFont="1">
      <alignment vertical="center"/>
    </xf>
    <xf numFmtId="0" fontId="24" fillId="0" borderId="0" xfId="44" applyFont="1" applyAlignment="1">
      <alignment horizontal="left" vertical="center"/>
    </xf>
    <xf numFmtId="0" fontId="18" fillId="0" borderId="0" xfId="44" applyFont="1">
      <alignment vertical="center"/>
    </xf>
    <xf numFmtId="0" fontId="28" fillId="0" borderId="0" xfId="44" applyFont="1">
      <alignment vertical="center"/>
    </xf>
    <xf numFmtId="0" fontId="18" fillId="0" borderId="10" xfId="44" applyFont="1" applyBorder="1" applyAlignment="1">
      <alignment vertical="center" wrapText="1"/>
    </xf>
    <xf numFmtId="0" fontId="18" fillId="0" borderId="11" xfId="44" applyFont="1" applyBorder="1">
      <alignment vertical="center"/>
    </xf>
    <xf numFmtId="0" fontId="18" fillId="0" borderId="11" xfId="44" applyFont="1" applyBorder="1" applyAlignment="1">
      <alignment vertical="center" wrapText="1"/>
    </xf>
    <xf numFmtId="0" fontId="18" fillId="0" borderId="11" xfId="44" applyFont="1" applyBorder="1" applyAlignment="1">
      <alignment horizontal="right" vertical="center" wrapText="1"/>
    </xf>
    <xf numFmtId="179" fontId="18" fillId="0" borderId="11" xfId="44" applyNumberFormat="1" applyFont="1" applyBorder="1" applyAlignment="1" applyProtection="1">
      <alignment horizontal="center" vertical="center" wrapText="1"/>
      <protection locked="0"/>
    </xf>
    <xf numFmtId="0" fontId="18" fillId="0" borderId="12" xfId="44" applyFont="1" applyBorder="1" applyAlignment="1">
      <alignment vertical="center" wrapText="1"/>
    </xf>
    <xf numFmtId="0" fontId="25" fillId="0" borderId="0" xfId="44" applyFont="1" applyAlignment="1">
      <alignment horizontal="center" vertical="center"/>
    </xf>
    <xf numFmtId="0" fontId="25" fillId="0" borderId="0" xfId="44" applyFont="1" applyAlignment="1">
      <alignment horizontal="center" vertical="center" shrinkToFit="1"/>
    </xf>
    <xf numFmtId="0" fontId="18" fillId="0" borderId="13" xfId="44" applyFont="1" applyBorder="1" applyAlignment="1">
      <alignment vertical="center" wrapText="1"/>
    </xf>
    <xf numFmtId="0" fontId="18" fillId="0" borderId="0" xfId="44" applyFont="1" applyAlignment="1">
      <alignment vertical="center" wrapText="1"/>
    </xf>
    <xf numFmtId="0" fontId="18" fillId="0" borderId="14" xfId="44" applyFont="1" applyBorder="1" applyAlignment="1">
      <alignment vertical="center" wrapText="1"/>
    </xf>
    <xf numFmtId="0" fontId="23" fillId="0" borderId="0" xfId="44" applyFont="1">
      <alignment vertical="center"/>
    </xf>
    <xf numFmtId="0" fontId="18" fillId="0" borderId="0" xfId="44" applyFont="1" applyAlignment="1">
      <alignment vertical="center" shrinkToFit="1"/>
    </xf>
    <xf numFmtId="0" fontId="26" fillId="0" borderId="0" xfId="44" applyFont="1">
      <alignment vertical="center"/>
    </xf>
    <xf numFmtId="0" fontId="18" fillId="0" borderId="0" xfId="44" applyFont="1" applyAlignment="1">
      <alignment horizontal="right" vertical="center" wrapText="1"/>
    </xf>
    <xf numFmtId="179" fontId="18" fillId="0" borderId="0" xfId="44" applyNumberFormat="1" applyFont="1" applyAlignment="1" applyProtection="1">
      <alignment horizontal="center" vertical="center" wrapText="1"/>
      <protection locked="0"/>
    </xf>
    <xf numFmtId="0" fontId="27" fillId="0" borderId="0" xfId="44" applyFont="1">
      <alignment vertical="center"/>
    </xf>
    <xf numFmtId="0" fontId="25" fillId="0" borderId="0" xfId="44" applyFont="1" applyAlignment="1">
      <alignment vertical="center" shrinkToFit="1"/>
    </xf>
    <xf numFmtId="179" fontId="18" fillId="34" borderId="23" xfId="44" applyNumberFormat="1" applyFont="1" applyFill="1" applyBorder="1" applyAlignment="1" applyProtection="1">
      <alignment horizontal="center" vertical="center" wrapText="1"/>
      <protection locked="0"/>
    </xf>
    <xf numFmtId="0" fontId="25" fillId="0" borderId="0" xfId="44" applyFont="1">
      <alignment vertical="center"/>
    </xf>
    <xf numFmtId="0" fontId="18" fillId="0" borderId="22" xfId="44" applyFont="1" applyBorder="1" applyAlignment="1">
      <alignment horizontal="center" vertical="center" wrapText="1"/>
    </xf>
    <xf numFmtId="0" fontId="32" fillId="0" borderId="0" xfId="44" applyFont="1">
      <alignment vertical="center"/>
    </xf>
    <xf numFmtId="0" fontId="18" fillId="34" borderId="22" xfId="44" applyFont="1" applyFill="1" applyBorder="1" applyAlignment="1" applyProtection="1">
      <alignment horizontal="center" vertical="center" wrapText="1"/>
      <protection locked="0"/>
    </xf>
    <xf numFmtId="0" fontId="18" fillId="34" borderId="22" xfId="44" applyFont="1" applyFill="1" applyBorder="1" applyAlignment="1" applyProtection="1">
      <alignment vertical="center" wrapText="1"/>
      <protection locked="0"/>
    </xf>
    <xf numFmtId="0" fontId="18" fillId="33" borderId="22" xfId="44" applyFont="1" applyFill="1" applyBorder="1" applyAlignment="1" applyProtection="1">
      <alignment vertical="center" wrapText="1"/>
      <protection locked="0"/>
    </xf>
    <xf numFmtId="49" fontId="18" fillId="33" borderId="22" xfId="44" applyNumberFormat="1" applyFont="1" applyFill="1" applyBorder="1" applyAlignment="1" applyProtection="1">
      <alignment vertical="center" wrapText="1"/>
      <protection locked="0"/>
    </xf>
    <xf numFmtId="0" fontId="18" fillId="33" borderId="22" xfId="44" applyFont="1" applyFill="1" applyBorder="1" applyAlignment="1" applyProtection="1">
      <alignment horizontal="center" vertical="center" wrapText="1"/>
      <protection locked="0"/>
    </xf>
    <xf numFmtId="0" fontId="24" fillId="33" borderId="22" xfId="44" applyFont="1" applyFill="1" applyBorder="1" applyAlignment="1" applyProtection="1">
      <alignment vertical="center" wrapText="1"/>
      <protection locked="0"/>
    </xf>
    <xf numFmtId="0" fontId="18" fillId="35" borderId="26" xfId="44" applyFont="1" applyFill="1" applyBorder="1" applyAlignment="1">
      <alignment horizontal="left" vertical="center"/>
    </xf>
    <xf numFmtId="0" fontId="18" fillId="35" borderId="27" xfId="44" applyFont="1" applyFill="1" applyBorder="1" applyProtection="1">
      <alignment vertical="center"/>
      <protection locked="0"/>
    </xf>
    <xf numFmtId="0" fontId="18" fillId="35" borderId="28" xfId="44" applyFont="1" applyFill="1" applyBorder="1" applyProtection="1">
      <alignment vertical="center"/>
      <protection locked="0"/>
    </xf>
    <xf numFmtId="0" fontId="18" fillId="0" borderId="16" xfId="44" applyFont="1" applyBorder="1">
      <alignment vertical="center"/>
    </xf>
    <xf numFmtId="0" fontId="18" fillId="0" borderId="23" xfId="44" applyFont="1" applyBorder="1">
      <alignment vertical="center"/>
    </xf>
    <xf numFmtId="0" fontId="18" fillId="0" borderId="17" xfId="44" applyFont="1" applyBorder="1">
      <alignment vertical="center"/>
    </xf>
    <xf numFmtId="0" fontId="18" fillId="0" borderId="0" xfId="44" applyFont="1" applyAlignment="1">
      <alignment horizontal="justify" vertical="center" wrapText="1"/>
    </xf>
    <xf numFmtId="0" fontId="18" fillId="0" borderId="0" xfId="44" applyFont="1" applyAlignment="1">
      <alignment horizontal="left" vertical="center"/>
    </xf>
    <xf numFmtId="0" fontId="23" fillId="0" borderId="0" xfId="44" applyFont="1" applyAlignment="1">
      <alignment vertical="center" shrinkToFit="1"/>
    </xf>
    <xf numFmtId="49" fontId="18" fillId="0" borderId="0" xfId="44" applyNumberFormat="1" applyFont="1">
      <alignment vertical="center"/>
    </xf>
    <xf numFmtId="0" fontId="30" fillId="0" borderId="0" xfId="44" applyFont="1">
      <alignment vertical="center"/>
    </xf>
    <xf numFmtId="0" fontId="1" fillId="0" borderId="0" xfId="44">
      <alignment vertical="center"/>
    </xf>
    <xf numFmtId="0" fontId="18" fillId="0" borderId="10" xfId="44" applyFont="1" applyBorder="1">
      <alignment vertical="center"/>
    </xf>
    <xf numFmtId="0" fontId="18" fillId="0" borderId="12" xfId="44" applyFont="1" applyBorder="1">
      <alignment vertical="center"/>
    </xf>
    <xf numFmtId="0" fontId="18" fillId="0" borderId="13" xfId="44" applyFont="1" applyBorder="1">
      <alignment vertical="center"/>
    </xf>
    <xf numFmtId="0" fontId="18" fillId="0" borderId="14" xfId="44" applyFont="1" applyBorder="1">
      <alignment vertical="center"/>
    </xf>
    <xf numFmtId="0" fontId="18" fillId="0" borderId="22" xfId="44" applyFont="1" applyBorder="1">
      <alignment vertical="center"/>
    </xf>
    <xf numFmtId="0" fontId="18" fillId="0" borderId="22" xfId="44" applyFont="1" applyBorder="1" applyAlignment="1">
      <alignment vertical="center" textRotation="255"/>
    </xf>
    <xf numFmtId="0" fontId="18" fillId="33" borderId="22" xfId="44" applyFont="1" applyFill="1" applyBorder="1" applyAlignment="1" applyProtection="1">
      <alignment horizontal="center" vertical="center"/>
      <protection locked="0"/>
    </xf>
    <xf numFmtId="0" fontId="18" fillId="36" borderId="22" xfId="44" applyFont="1" applyFill="1" applyBorder="1" applyAlignment="1">
      <alignment horizontal="center" vertical="center"/>
    </xf>
    <xf numFmtId="0" fontId="33" fillId="0" borderId="0" xfId="0" applyFont="1">
      <alignment vertical="center"/>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25" fillId="0" borderId="43" xfId="0" applyFont="1" applyBorder="1" applyAlignment="1">
      <alignment horizontal="left" vertical="center"/>
    </xf>
    <xf numFmtId="0" fontId="34" fillId="0" borderId="44" xfId="0" applyFont="1" applyBorder="1" applyAlignment="1">
      <alignment horizontal="left"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xf>
    <xf numFmtId="0" fontId="35" fillId="0" borderId="0" xfId="0" applyFont="1">
      <alignment vertical="center"/>
    </xf>
    <xf numFmtId="0" fontId="26" fillId="0" borderId="47" xfId="0" applyFont="1" applyBorder="1" applyAlignment="1">
      <alignment horizontal="left" vertical="center"/>
    </xf>
    <xf numFmtId="0" fontId="32" fillId="0" borderId="23" xfId="0" applyFont="1" applyBorder="1" applyAlignment="1">
      <alignment horizontal="left" vertical="center" wrapText="1"/>
    </xf>
    <xf numFmtId="0" fontId="26" fillId="0" borderId="34" xfId="0" applyFont="1" applyBorder="1" applyAlignment="1">
      <alignment horizontal="center" vertical="center" wrapText="1"/>
    </xf>
    <xf numFmtId="0" fontId="36" fillId="37" borderId="48" xfId="0" applyFont="1" applyFill="1" applyBorder="1" applyAlignment="1">
      <alignment horizontal="center" vertical="center"/>
    </xf>
    <xf numFmtId="0" fontId="25" fillId="0" borderId="49" xfId="0" applyFont="1" applyBorder="1" applyAlignment="1">
      <alignment horizontal="left" vertical="center"/>
    </xf>
    <xf numFmtId="0" fontId="34" fillId="0" borderId="27" xfId="0" applyFont="1" applyBorder="1" applyAlignment="1">
      <alignment horizontal="left" vertical="center" wrapText="1"/>
    </xf>
    <xf numFmtId="0" fontId="25" fillId="0" borderId="22" xfId="0" applyFont="1" applyBorder="1" applyAlignment="1">
      <alignment horizontal="center" vertical="center" wrapText="1"/>
    </xf>
    <xf numFmtId="0" fontId="25" fillId="0" borderId="50" xfId="0" applyFont="1" applyBorder="1" applyAlignment="1">
      <alignment horizontal="center" vertical="center"/>
    </xf>
    <xf numFmtId="0" fontId="26" fillId="0" borderId="51" xfId="0" applyFont="1" applyBorder="1" applyAlignment="1">
      <alignment horizontal="left" vertical="center"/>
    </xf>
    <xf numFmtId="0" fontId="32" fillId="0" borderId="11" xfId="0" applyFont="1" applyBorder="1" applyAlignment="1">
      <alignment horizontal="left" vertical="center" wrapText="1"/>
    </xf>
    <xf numFmtId="0" fontId="26" fillId="0" borderId="25" xfId="0" applyFont="1" applyBorder="1" applyAlignment="1">
      <alignment horizontal="center" vertical="center" wrapText="1"/>
    </xf>
    <xf numFmtId="0" fontId="36" fillId="37" borderId="52" xfId="0" applyFont="1" applyFill="1" applyBorder="1" applyAlignment="1">
      <alignment horizontal="center" vertical="center"/>
    </xf>
    <xf numFmtId="0" fontId="26" fillId="0" borderId="53" xfId="0" applyFont="1" applyBorder="1" applyAlignment="1">
      <alignment horizontal="left" vertical="center"/>
    </xf>
    <xf numFmtId="0" fontId="32" fillId="0" borderId="54" xfId="0" applyFont="1" applyBorder="1" applyAlignment="1">
      <alignment horizontal="left" vertical="center" wrapText="1"/>
    </xf>
    <xf numFmtId="0" fontId="26" fillId="0" borderId="55" xfId="0" applyFont="1" applyBorder="1" applyAlignment="1">
      <alignment horizontal="center" vertical="center" wrapText="1"/>
    </xf>
    <xf numFmtId="0" fontId="36" fillId="37" borderId="56" xfId="0" applyFont="1" applyFill="1" applyBorder="1" applyAlignment="1">
      <alignment horizontal="center" vertical="center"/>
    </xf>
    <xf numFmtId="0" fontId="26" fillId="0" borderId="57" xfId="0" applyFont="1" applyBorder="1">
      <alignment vertical="center"/>
    </xf>
    <xf numFmtId="0" fontId="32" fillId="0" borderId="0" xfId="0" applyFont="1" applyAlignment="1">
      <alignment vertical="center" wrapText="1"/>
    </xf>
    <xf numFmtId="0" fontId="26" fillId="0" borderId="24" xfId="0" applyFont="1" applyBorder="1" applyAlignment="1">
      <alignment horizontal="center" vertical="center" wrapText="1"/>
    </xf>
    <xf numFmtId="0" fontId="26" fillId="0" borderId="58" xfId="0" applyFont="1" applyBorder="1">
      <alignment vertical="center"/>
    </xf>
    <xf numFmtId="0" fontId="26" fillId="0" borderId="59" xfId="0" applyFont="1" applyBorder="1">
      <alignment vertical="center"/>
    </xf>
    <xf numFmtId="0" fontId="32" fillId="0" borderId="60" xfId="0" applyFont="1" applyBorder="1" applyAlignment="1">
      <alignment vertical="center" wrapText="1"/>
    </xf>
    <xf numFmtId="0" fontId="26" fillId="0" borderId="61" xfId="0" applyFont="1" applyBorder="1" applyAlignment="1">
      <alignment horizontal="center" vertical="center" wrapText="1"/>
    </xf>
    <xf numFmtId="0" fontId="36" fillId="38" borderId="62" xfId="0" applyFont="1" applyFill="1" applyBorder="1">
      <alignment vertical="center"/>
    </xf>
    <xf numFmtId="0" fontId="32" fillId="0" borderId="24" xfId="0" applyFont="1" applyBorder="1" applyAlignment="1">
      <alignment horizontal="center" vertical="center" wrapText="1"/>
    </xf>
    <xf numFmtId="0" fontId="26" fillId="0" borderId="62" xfId="0" applyFont="1" applyBorder="1">
      <alignment vertical="center"/>
    </xf>
    <xf numFmtId="0" fontId="36" fillId="37" borderId="58" xfId="0" applyFont="1" applyFill="1" applyBorder="1" applyAlignment="1">
      <alignment horizontal="center" vertical="center"/>
    </xf>
    <xf numFmtId="0" fontId="26" fillId="0" borderId="63" xfId="0" applyFont="1" applyBorder="1" applyAlignment="1">
      <alignment horizontal="center" vertical="center" wrapText="1"/>
    </xf>
    <xf numFmtId="0" fontId="36" fillId="37" borderId="62" xfId="0" applyFont="1" applyFill="1" applyBorder="1" applyAlignment="1">
      <alignment horizontal="center" vertical="center"/>
    </xf>
    <xf numFmtId="0" fontId="32" fillId="0" borderId="63" xfId="0" applyFont="1" applyBorder="1" applyAlignment="1">
      <alignment horizontal="center" vertical="center" wrapText="1"/>
    </xf>
    <xf numFmtId="0" fontId="36" fillId="37" borderId="64" xfId="0" applyFont="1" applyFill="1" applyBorder="1" applyAlignment="1">
      <alignment horizontal="center" vertical="center"/>
    </xf>
    <xf numFmtId="0" fontId="32" fillId="0" borderId="14" xfId="0" applyFont="1" applyBorder="1" applyAlignment="1">
      <alignment vertical="center" wrapText="1"/>
    </xf>
    <xf numFmtId="0" fontId="32" fillId="0" borderId="61" xfId="0" applyFont="1" applyBorder="1" applyAlignment="1">
      <alignment horizontal="center" vertical="center" wrapText="1"/>
    </xf>
    <xf numFmtId="0" fontId="39" fillId="0" borderId="0" xfId="0" applyFont="1">
      <alignment vertical="center"/>
    </xf>
    <xf numFmtId="0" fontId="26" fillId="0" borderId="59" xfId="0" applyFont="1" applyBorder="1" applyAlignment="1">
      <alignment horizontal="left" vertical="center"/>
    </xf>
    <xf numFmtId="0" fontId="32" fillId="0" borderId="60" xfId="0" applyFont="1" applyBorder="1" applyAlignment="1">
      <alignment horizontal="left" vertical="center" wrapText="1"/>
    </xf>
    <xf numFmtId="0" fontId="36" fillId="37" borderId="62" xfId="0" applyFont="1" applyFill="1" applyBorder="1" applyAlignment="1">
      <alignment horizontal="left" vertical="center"/>
    </xf>
    <xf numFmtId="0" fontId="26" fillId="0" borderId="65" xfId="0" applyFont="1" applyBorder="1">
      <alignment vertical="center"/>
    </xf>
    <xf numFmtId="0" fontId="32" fillId="0" borderId="66" xfId="0" applyFont="1" applyBorder="1" applyAlignment="1">
      <alignment vertical="center" wrapText="1"/>
    </xf>
    <xf numFmtId="0" fontId="26" fillId="0" borderId="67" xfId="0" applyFont="1" applyBorder="1" applyAlignment="1">
      <alignment horizontal="center" vertical="center" wrapText="1"/>
    </xf>
    <xf numFmtId="0" fontId="36" fillId="37" borderId="68" xfId="0" applyFont="1" applyFill="1" applyBorder="1" applyAlignment="1">
      <alignment horizontal="center" vertical="center"/>
    </xf>
    <xf numFmtId="0" fontId="26" fillId="0" borderId="69" xfId="0" applyFont="1" applyBorder="1">
      <alignment vertical="center"/>
    </xf>
    <xf numFmtId="0" fontId="32" fillId="0" borderId="70" xfId="0" applyFont="1" applyBorder="1" applyAlignment="1">
      <alignment vertical="center" wrapText="1"/>
    </xf>
    <xf numFmtId="0" fontId="26" fillId="0" borderId="71" xfId="0" applyFont="1" applyBorder="1" applyAlignment="1">
      <alignment horizontal="center" vertical="center" wrapText="1"/>
    </xf>
    <xf numFmtId="0" fontId="36" fillId="37" borderId="72" xfId="0" applyFont="1" applyFill="1" applyBorder="1" applyAlignment="1">
      <alignment horizontal="center" vertical="center"/>
    </xf>
    <xf numFmtId="0" fontId="26" fillId="0" borderId="47" xfId="0" applyFont="1" applyBorder="1">
      <alignment vertical="center"/>
    </xf>
    <xf numFmtId="0" fontId="32" fillId="0" borderId="23" xfId="0" applyFont="1" applyBorder="1" applyAlignment="1">
      <alignment vertical="center" wrapText="1"/>
    </xf>
    <xf numFmtId="0" fontId="34" fillId="0" borderId="27" xfId="0" applyFont="1" applyBorder="1" applyAlignment="1">
      <alignment vertical="center" wrapText="1"/>
    </xf>
    <xf numFmtId="0" fontId="36" fillId="38" borderId="58" xfId="0" applyFont="1" applyFill="1" applyBorder="1">
      <alignment vertical="center"/>
    </xf>
    <xf numFmtId="0" fontId="26" fillId="0" borderId="73" xfId="0" applyFont="1" applyBorder="1">
      <alignment vertical="center"/>
    </xf>
    <xf numFmtId="0" fontId="32" fillId="0" borderId="74" xfId="0" applyFont="1" applyBorder="1" applyAlignment="1">
      <alignment vertical="center" wrapText="1"/>
    </xf>
    <xf numFmtId="0" fontId="26" fillId="0" borderId="75" xfId="0" applyFont="1" applyBorder="1">
      <alignment vertical="center"/>
    </xf>
    <xf numFmtId="0" fontId="32" fillId="0" borderId="76" xfId="0" applyFont="1" applyBorder="1" applyAlignment="1">
      <alignment vertical="center" wrapText="1"/>
    </xf>
    <xf numFmtId="0" fontId="26" fillId="0" borderId="77" xfId="0" applyFont="1" applyBorder="1" applyAlignment="1">
      <alignment horizontal="center" vertical="center" wrapText="1"/>
    </xf>
    <xf numFmtId="0" fontId="36" fillId="37" borderId="78" xfId="0" applyFont="1" applyFill="1" applyBorder="1" applyAlignment="1">
      <alignment horizontal="center" vertical="center"/>
    </xf>
    <xf numFmtId="0" fontId="26" fillId="0" borderId="0" xfId="0" applyFont="1" applyAlignment="1">
      <alignment vertical="top"/>
    </xf>
    <xf numFmtId="0" fontId="26" fillId="0" borderId="0" xfId="0" applyFont="1" applyAlignment="1">
      <alignment vertical="top" wrapText="1"/>
    </xf>
    <xf numFmtId="0" fontId="26" fillId="0" borderId="0" xfId="0" applyFont="1" applyAlignment="1">
      <alignment horizontal="center" vertical="top" wrapText="1"/>
    </xf>
    <xf numFmtId="0" fontId="18" fillId="0" borderId="0" xfId="45" applyFont="1" applyAlignment="1">
      <alignment horizontal="left" vertical="center"/>
    </xf>
    <xf numFmtId="0" fontId="18" fillId="0" borderId="0" xfId="45" applyFont="1">
      <alignment vertical="center"/>
    </xf>
    <xf numFmtId="0" fontId="31" fillId="0" borderId="0" xfId="45" applyFont="1">
      <alignment vertical="center"/>
    </xf>
    <xf numFmtId="178" fontId="18" fillId="0" borderId="0" xfId="45" applyNumberFormat="1" applyFont="1">
      <alignment vertical="center"/>
    </xf>
    <xf numFmtId="0" fontId="30" fillId="0" borderId="0" xfId="45" applyFont="1">
      <alignment vertical="center"/>
    </xf>
    <xf numFmtId="0" fontId="18" fillId="0" borderId="10" xfId="45" applyFont="1" applyBorder="1" applyAlignment="1">
      <alignment vertical="center" wrapText="1"/>
    </xf>
    <xf numFmtId="0" fontId="18" fillId="0" borderId="11" xfId="45" applyFont="1" applyBorder="1">
      <alignment vertical="center"/>
    </xf>
    <xf numFmtId="0" fontId="24" fillId="0" borderId="11" xfId="45" applyFont="1" applyBorder="1">
      <alignment vertical="center"/>
    </xf>
    <xf numFmtId="0" fontId="18" fillId="0" borderId="11" xfId="45" applyFont="1" applyBorder="1" applyAlignment="1">
      <alignment vertical="center" wrapText="1"/>
    </xf>
    <xf numFmtId="0" fontId="18" fillId="0" borderId="12" xfId="45" applyFont="1" applyBorder="1" applyAlignment="1">
      <alignment vertical="center" wrapText="1"/>
    </xf>
    <xf numFmtId="0" fontId="25" fillId="0" borderId="0" xfId="45" applyFont="1" applyAlignment="1">
      <alignment horizontal="center" vertical="center"/>
    </xf>
    <xf numFmtId="0" fontId="25" fillId="0" borderId="0" xfId="45" applyFont="1" applyAlignment="1">
      <alignment horizontal="center" vertical="center" shrinkToFit="1"/>
    </xf>
    <xf numFmtId="0" fontId="18" fillId="0" borderId="13" xfId="45" applyFont="1" applyBorder="1" applyAlignment="1">
      <alignment vertical="center" wrapText="1"/>
    </xf>
    <xf numFmtId="0" fontId="24" fillId="0" borderId="0" xfId="45" applyFont="1">
      <alignment vertical="center"/>
    </xf>
    <xf numFmtId="0" fontId="18" fillId="0" borderId="0" xfId="45" applyFont="1" applyAlignment="1">
      <alignment vertical="center" wrapText="1"/>
    </xf>
    <xf numFmtId="0" fontId="18" fillId="0" borderId="14" xfId="45" applyFont="1" applyBorder="1" applyAlignment="1">
      <alignment vertical="center" wrapText="1"/>
    </xf>
    <xf numFmtId="0" fontId="26" fillId="0" borderId="0" xfId="45" applyFont="1" applyAlignment="1">
      <alignment horizontal="center" vertical="center"/>
    </xf>
    <xf numFmtId="0" fontId="1" fillId="0" borderId="0" xfId="45">
      <alignment vertical="center"/>
    </xf>
    <xf numFmtId="0" fontId="18" fillId="0" borderId="0" xfId="45" applyFont="1" applyAlignment="1">
      <alignment vertical="center" shrinkToFit="1"/>
    </xf>
    <xf numFmtId="0" fontId="25" fillId="0" borderId="0" xfId="45" applyFont="1">
      <alignment vertical="center"/>
    </xf>
    <xf numFmtId="0" fontId="25" fillId="0" borderId="0" xfId="45" applyFont="1" applyAlignment="1">
      <alignment vertical="center" shrinkToFit="1"/>
    </xf>
    <xf numFmtId="0" fontId="26" fillId="0" borderId="0" xfId="45" applyFont="1">
      <alignment vertical="center"/>
    </xf>
    <xf numFmtId="0" fontId="18" fillId="0" borderId="24" xfId="45" applyFont="1" applyBorder="1" applyAlignment="1">
      <alignment horizontal="center" vertical="center" wrapText="1"/>
    </xf>
    <xf numFmtId="0" fontId="18" fillId="0" borderId="40" xfId="45" applyFont="1" applyBorder="1" applyAlignment="1">
      <alignment horizontal="center" vertical="center" wrapText="1"/>
    </xf>
    <xf numFmtId="0" fontId="18" fillId="0" borderId="33" xfId="45" applyFont="1" applyBorder="1" applyAlignment="1">
      <alignment horizontal="center" vertical="center" wrapText="1"/>
    </xf>
    <xf numFmtId="0" fontId="18" fillId="37" borderId="40" xfId="45" applyFont="1" applyFill="1" applyBorder="1" applyAlignment="1" applyProtection="1">
      <alignment horizontal="center" vertical="center" wrapText="1"/>
      <protection locked="0"/>
    </xf>
    <xf numFmtId="0" fontId="18" fillId="37" borderId="33" xfId="45" applyFont="1" applyFill="1" applyBorder="1" applyAlignment="1" applyProtection="1">
      <alignment horizontal="center" vertical="center" wrapText="1"/>
      <protection locked="0"/>
    </xf>
    <xf numFmtId="0" fontId="18" fillId="0" borderId="22" xfId="45" applyFont="1" applyBorder="1" applyAlignment="1">
      <alignment horizontal="center" vertical="center" wrapText="1"/>
    </xf>
    <xf numFmtId="0" fontId="18" fillId="34" borderId="40" xfId="45" applyFont="1" applyFill="1" applyBorder="1" applyAlignment="1" applyProtection="1">
      <alignment horizontal="center" vertical="top" wrapText="1"/>
      <protection locked="0"/>
    </xf>
    <xf numFmtId="0" fontId="18" fillId="34" borderId="33" xfId="45" applyFont="1" applyFill="1" applyBorder="1" applyAlignment="1" applyProtection="1">
      <alignment horizontal="center" vertical="top" wrapText="1"/>
      <protection locked="0"/>
    </xf>
    <xf numFmtId="14" fontId="18" fillId="34" borderId="22" xfId="45" applyNumberFormat="1" applyFont="1" applyFill="1" applyBorder="1" applyAlignment="1" applyProtection="1">
      <alignment vertical="top" wrapText="1"/>
      <protection locked="0"/>
    </xf>
    <xf numFmtId="14" fontId="18" fillId="33" borderId="22" xfId="45" applyNumberFormat="1" applyFont="1" applyFill="1" applyBorder="1" applyAlignment="1" applyProtection="1">
      <alignment vertical="top" wrapText="1"/>
      <protection locked="0"/>
    </xf>
    <xf numFmtId="0" fontId="18" fillId="34" borderId="22" xfId="46" applyNumberFormat="1" applyFont="1" applyFill="1" applyBorder="1" applyAlignment="1" applyProtection="1">
      <alignment horizontal="left" vertical="top" wrapText="1"/>
      <protection locked="0"/>
    </xf>
    <xf numFmtId="0" fontId="18" fillId="34" borderId="22" xfId="45" applyFont="1" applyFill="1" applyBorder="1" applyAlignment="1" applyProtection="1">
      <alignment vertical="top" wrapText="1"/>
      <protection locked="0"/>
    </xf>
    <xf numFmtId="0" fontId="18" fillId="33" borderId="40" xfId="45" applyFont="1" applyFill="1" applyBorder="1" applyAlignment="1" applyProtection="1">
      <alignment horizontal="center" vertical="top" wrapText="1"/>
      <protection locked="0"/>
    </xf>
    <xf numFmtId="0" fontId="18" fillId="33" borderId="33" xfId="45" applyFont="1" applyFill="1" applyBorder="1" applyAlignment="1" applyProtection="1">
      <alignment horizontal="center" vertical="top" wrapText="1"/>
      <protection locked="0"/>
    </xf>
    <xf numFmtId="40" fontId="18" fillId="33" borderId="22" xfId="46" applyNumberFormat="1" applyFont="1" applyFill="1" applyBorder="1" applyAlignment="1" applyProtection="1">
      <alignment vertical="top" wrapText="1"/>
      <protection locked="0"/>
    </xf>
    <xf numFmtId="0" fontId="27" fillId="0" borderId="0" xfId="45" applyFont="1">
      <alignment vertical="center"/>
    </xf>
    <xf numFmtId="0" fontId="18" fillId="33" borderId="22" xfId="46" applyNumberFormat="1" applyFont="1" applyFill="1" applyBorder="1" applyAlignment="1" applyProtection="1">
      <alignment horizontal="left" vertical="top" wrapText="1"/>
      <protection locked="0"/>
    </xf>
    <xf numFmtId="0" fontId="18" fillId="33" borderId="22" xfId="45" applyFont="1" applyFill="1" applyBorder="1" applyAlignment="1" applyProtection="1">
      <alignment vertical="top" wrapText="1"/>
      <protection locked="0"/>
    </xf>
    <xf numFmtId="0" fontId="18" fillId="35" borderId="26" xfId="45" applyFont="1" applyFill="1" applyBorder="1" applyAlignment="1" applyProtection="1">
      <alignment horizontal="left" vertical="center"/>
      <protection locked="0"/>
    </xf>
    <xf numFmtId="0" fontId="18" fillId="35" borderId="27" xfId="45" applyFont="1" applyFill="1" applyBorder="1" applyAlignment="1" applyProtection="1">
      <alignment horizontal="center" vertical="center" wrapText="1"/>
      <protection locked="0"/>
    </xf>
    <xf numFmtId="0" fontId="18" fillId="35" borderId="27" xfId="45" applyFont="1" applyFill="1" applyBorder="1" applyAlignment="1" applyProtection="1">
      <alignment horizontal="justify" vertical="center" wrapText="1"/>
      <protection locked="0"/>
    </xf>
    <xf numFmtId="0" fontId="18" fillId="35" borderId="27" xfId="46" applyNumberFormat="1" applyFont="1" applyFill="1" applyBorder="1" applyAlignment="1" applyProtection="1">
      <alignment horizontal="left" vertical="center" wrapText="1"/>
      <protection locked="0"/>
    </xf>
    <xf numFmtId="40" fontId="18" fillId="35" borderId="27" xfId="46" applyNumberFormat="1" applyFont="1" applyFill="1" applyBorder="1" applyAlignment="1" applyProtection="1">
      <alignment vertical="center" wrapText="1"/>
      <protection locked="0"/>
    </xf>
    <xf numFmtId="40" fontId="18" fillId="35" borderId="28" xfId="46" applyNumberFormat="1" applyFont="1" applyFill="1" applyBorder="1" applyAlignment="1" applyProtection="1">
      <alignment vertical="center" wrapText="1"/>
      <protection locked="0"/>
    </xf>
    <xf numFmtId="0" fontId="18" fillId="0" borderId="16" xfId="45" applyFont="1" applyBorder="1" applyAlignment="1">
      <alignment vertical="center" wrapText="1"/>
    </xf>
    <xf numFmtId="0" fontId="18" fillId="0" borderId="23" xfId="45" applyFont="1" applyBorder="1" applyAlignment="1">
      <alignment vertical="center" wrapText="1"/>
    </xf>
    <xf numFmtId="0" fontId="18" fillId="0" borderId="17" xfId="45" applyFont="1" applyBorder="1" applyAlignment="1">
      <alignment vertical="center" wrapText="1"/>
    </xf>
    <xf numFmtId="0" fontId="23" fillId="0" borderId="0" xfId="45" applyFont="1">
      <alignment vertical="center"/>
    </xf>
    <xf numFmtId="0" fontId="23" fillId="0" borderId="0" xfId="45" applyFont="1" applyAlignment="1">
      <alignment vertical="center" shrinkToFit="1"/>
    </xf>
    <xf numFmtId="0" fontId="26" fillId="0" borderId="0" xfId="0" applyFont="1" applyAlignment="1">
      <alignment horizontal="left" vertical="center" wrapText="1"/>
    </xf>
    <xf numFmtId="0" fontId="25" fillId="0" borderId="0" xfId="0" applyFont="1" applyAlignment="1">
      <alignment horizontal="center" vertical="center"/>
    </xf>
    <xf numFmtId="177" fontId="18" fillId="33" borderId="0" xfId="0" applyNumberFormat="1" applyFont="1" applyFill="1" applyAlignment="1" applyProtection="1">
      <alignment vertical="center" wrapText="1"/>
      <protection locked="0"/>
    </xf>
    <xf numFmtId="177" fontId="18" fillId="33" borderId="14" xfId="0" applyNumberFormat="1" applyFont="1" applyFill="1" applyBorder="1" applyAlignment="1" applyProtection="1">
      <alignment vertical="center" wrapText="1"/>
      <protection locked="0"/>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34" borderId="29" xfId="0" applyFont="1" applyFill="1" applyBorder="1" applyAlignment="1" applyProtection="1">
      <alignment vertical="center" wrapText="1"/>
      <protection locked="0"/>
    </xf>
    <xf numFmtId="0" fontId="19" fillId="34" borderId="30" xfId="0" applyFont="1" applyFill="1" applyBorder="1" applyAlignment="1" applyProtection="1">
      <alignment vertical="center" wrapText="1"/>
      <protection locked="0"/>
    </xf>
    <xf numFmtId="0" fontId="19" fillId="34" borderId="31" xfId="0" applyFont="1" applyFill="1" applyBorder="1" applyAlignment="1" applyProtection="1">
      <alignment vertical="center" wrapText="1"/>
      <protection locked="0"/>
    </xf>
    <xf numFmtId="0" fontId="19" fillId="33" borderId="19" xfId="0" applyFont="1" applyFill="1" applyBorder="1" applyAlignment="1" applyProtection="1">
      <alignment vertical="center" wrapText="1"/>
      <protection locked="0"/>
    </xf>
    <xf numFmtId="0" fontId="19" fillId="33" borderId="20" xfId="0" applyFont="1" applyFill="1" applyBorder="1" applyAlignment="1" applyProtection="1">
      <alignment vertical="center" wrapText="1"/>
      <protection locked="0"/>
    </xf>
    <xf numFmtId="0" fontId="19" fillId="33" borderId="21" xfId="0" applyFont="1" applyFill="1" applyBorder="1" applyAlignment="1" applyProtection="1">
      <alignment vertical="center" wrapText="1"/>
      <protection locked="0"/>
    </xf>
    <xf numFmtId="0" fontId="18" fillId="0" borderId="26" xfId="0" applyFont="1" applyBorder="1" applyAlignment="1">
      <alignment vertical="center" wrapText="1"/>
    </xf>
    <xf numFmtId="0" fontId="18" fillId="0" borderId="27" xfId="0" applyFont="1" applyBorder="1" applyAlignment="1">
      <alignment vertical="center" wrapText="1"/>
    </xf>
    <xf numFmtId="0" fontId="18" fillId="0" borderId="28" xfId="0" applyFont="1" applyBorder="1" applyAlignment="1">
      <alignment vertical="center" wrapText="1"/>
    </xf>
    <xf numFmtId="0" fontId="18" fillId="34" borderId="10" xfId="0" applyFont="1" applyFill="1" applyBorder="1" applyAlignment="1" applyProtection="1">
      <alignment vertical="center" wrapText="1"/>
      <protection locked="0"/>
    </xf>
    <xf numFmtId="0" fontId="18" fillId="34" borderId="11" xfId="0" applyFont="1" applyFill="1" applyBorder="1" applyAlignment="1" applyProtection="1">
      <alignment vertical="center" wrapText="1"/>
      <protection locked="0"/>
    </xf>
    <xf numFmtId="0" fontId="19" fillId="0" borderId="0" xfId="0" applyFont="1" applyAlignment="1">
      <alignment horizontal="left" vertical="center" wrapText="1"/>
    </xf>
    <xf numFmtId="0" fontId="18" fillId="0" borderId="22" xfId="0" applyFont="1" applyBorder="1" applyAlignment="1">
      <alignment horizontal="justify" vertical="center" wrapText="1"/>
    </xf>
    <xf numFmtId="0" fontId="18" fillId="33" borderId="0" xfId="0" applyFont="1" applyFill="1" applyAlignment="1" applyProtection="1">
      <alignment vertical="center" wrapText="1"/>
      <protection locked="0"/>
    </xf>
    <xf numFmtId="0" fontId="18" fillId="0" borderId="22" xfId="0" applyFont="1" applyBorder="1" applyAlignment="1">
      <alignment horizontal="justify"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0" xfId="0" applyFont="1" applyAlignment="1">
      <alignment vertical="top" wrapText="1"/>
    </xf>
    <xf numFmtId="0" fontId="18" fillId="0" borderId="16" xfId="0" applyFont="1" applyBorder="1" applyAlignment="1">
      <alignment vertical="top" wrapText="1"/>
    </xf>
    <xf numFmtId="0" fontId="18" fillId="0" borderId="23" xfId="0" applyFont="1" applyBorder="1" applyAlignment="1">
      <alignment vertical="top" wrapText="1"/>
    </xf>
    <xf numFmtId="0" fontId="18" fillId="34" borderId="26" xfId="0" applyFont="1" applyFill="1" applyBorder="1" applyAlignment="1" applyProtection="1">
      <alignment vertical="center" wrapText="1"/>
      <protection locked="0"/>
    </xf>
    <xf numFmtId="0" fontId="18" fillId="34" borderId="27" xfId="0" applyFont="1" applyFill="1" applyBorder="1" applyAlignment="1" applyProtection="1">
      <alignment vertical="center" wrapText="1"/>
      <protection locked="0"/>
    </xf>
    <xf numFmtId="177" fontId="18" fillId="34" borderId="27" xfId="0" applyNumberFormat="1" applyFont="1" applyFill="1" applyBorder="1" applyAlignment="1" applyProtection="1">
      <alignment vertical="center" wrapText="1"/>
      <protection locked="0"/>
    </xf>
    <xf numFmtId="177" fontId="18" fillId="34" borderId="28" xfId="0" applyNumberFormat="1"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3" borderId="16" xfId="0" applyFont="1" applyFill="1" applyBorder="1" applyAlignment="1" applyProtection="1">
      <alignment vertical="center" wrapText="1"/>
      <protection locked="0"/>
    </xf>
    <xf numFmtId="0" fontId="18" fillId="33" borderId="23" xfId="0" applyFont="1" applyFill="1" applyBorder="1" applyAlignment="1" applyProtection="1">
      <alignment vertical="center" wrapText="1"/>
      <protection locked="0"/>
    </xf>
    <xf numFmtId="177" fontId="18" fillId="33" borderId="23" xfId="0" applyNumberFormat="1" applyFont="1" applyFill="1" applyBorder="1" applyAlignment="1" applyProtection="1">
      <alignment vertical="center" wrapText="1"/>
      <protection locked="0"/>
    </xf>
    <xf numFmtId="177" fontId="18" fillId="33" borderId="17" xfId="0" applyNumberFormat="1" applyFont="1" applyFill="1" applyBorder="1" applyAlignment="1" applyProtection="1">
      <alignment vertical="center" wrapText="1"/>
      <protection locked="0"/>
    </xf>
    <xf numFmtId="0" fontId="18" fillId="33" borderId="10" xfId="0" applyFont="1" applyFill="1" applyBorder="1" applyAlignment="1" applyProtection="1">
      <alignment vertical="center" wrapText="1"/>
      <protection locked="0"/>
    </xf>
    <xf numFmtId="0" fontId="19" fillId="0" borderId="0" xfId="0" applyFont="1" applyAlignment="1">
      <alignment horizontal="center" vertical="center" wrapText="1"/>
    </xf>
    <xf numFmtId="0" fontId="19" fillId="34" borderId="0" xfId="0" applyFont="1" applyFill="1" applyAlignment="1" applyProtection="1">
      <alignment horizontal="center" vertical="center" wrapText="1"/>
      <protection locked="0"/>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8" fillId="0" borderId="12" xfId="0" applyFont="1" applyBorder="1" applyAlignment="1">
      <alignment vertical="top" wrapText="1"/>
    </xf>
    <xf numFmtId="0" fontId="18" fillId="0" borderId="14" xfId="0" applyFont="1" applyBorder="1" applyAlignment="1">
      <alignment vertical="top" wrapText="1"/>
    </xf>
    <xf numFmtId="0" fontId="18" fillId="33" borderId="13" xfId="0" applyFont="1" applyFill="1" applyBorder="1" applyAlignment="1" applyProtection="1">
      <alignment horizontal="left" vertical="center" wrapText="1"/>
      <protection locked="0"/>
    </xf>
    <xf numFmtId="0" fontId="18" fillId="33" borderId="0" xfId="0" applyFont="1" applyFill="1" applyAlignment="1" applyProtection="1">
      <alignment horizontal="left" vertical="center" wrapText="1"/>
      <protection locked="0"/>
    </xf>
    <xf numFmtId="0" fontId="18" fillId="35" borderId="13" xfId="0" applyFont="1" applyFill="1" applyBorder="1" applyAlignment="1">
      <alignment vertical="center" wrapText="1"/>
    </xf>
    <xf numFmtId="0" fontId="18" fillId="35" borderId="0" xfId="0" applyFont="1" applyFill="1" applyAlignment="1">
      <alignment vertical="center" wrapText="1"/>
    </xf>
    <xf numFmtId="0" fontId="18" fillId="33" borderId="11" xfId="0" applyFont="1" applyFill="1" applyBorder="1" applyAlignment="1" applyProtection="1">
      <alignment vertical="center" wrapText="1"/>
      <protection locked="0"/>
    </xf>
    <xf numFmtId="0" fontId="18" fillId="33" borderId="12" xfId="0" applyFont="1" applyFill="1" applyBorder="1" applyAlignment="1" applyProtection="1">
      <alignment vertical="center" wrapText="1"/>
      <protection locked="0"/>
    </xf>
    <xf numFmtId="0" fontId="18" fillId="33" borderId="14" xfId="0" applyFont="1" applyFill="1" applyBorder="1" applyAlignment="1" applyProtection="1">
      <alignment vertical="center" wrapText="1"/>
      <protection locked="0"/>
    </xf>
    <xf numFmtId="176" fontId="19" fillId="33" borderId="22" xfId="0" applyNumberFormat="1" applyFont="1" applyFill="1" applyBorder="1" applyAlignment="1" applyProtection="1">
      <alignment horizontal="left" vertical="center" wrapText="1"/>
      <protection locked="0"/>
    </xf>
    <xf numFmtId="0" fontId="18" fillId="35" borderId="10" xfId="0" applyFont="1" applyFill="1" applyBorder="1" applyAlignment="1">
      <alignment vertical="center" wrapText="1"/>
    </xf>
    <xf numFmtId="0" fontId="18" fillId="35" borderId="11" xfId="0" applyFont="1" applyFill="1" applyBorder="1" applyAlignment="1">
      <alignment vertical="center" wrapText="1"/>
    </xf>
    <xf numFmtId="0" fontId="18" fillId="35" borderId="12" xfId="0" applyFont="1" applyFill="1" applyBorder="1" applyAlignment="1">
      <alignment vertical="center" wrapText="1"/>
    </xf>
    <xf numFmtId="0" fontId="18" fillId="0" borderId="17" xfId="0" applyFont="1" applyBorder="1" applyAlignment="1">
      <alignmen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right"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9" fillId="0" borderId="13" xfId="0" applyFont="1" applyBorder="1" applyAlignment="1">
      <alignment horizontal="center" vertical="center" wrapText="1"/>
    </xf>
    <xf numFmtId="0" fontId="19" fillId="34" borderId="0" xfId="0" applyFont="1" applyFill="1" applyAlignment="1" applyProtection="1">
      <alignment vertical="center" wrapText="1"/>
      <protection locked="0"/>
    </xf>
    <xf numFmtId="0" fontId="19" fillId="33" borderId="0" xfId="0" applyFont="1" applyFill="1" applyAlignment="1" applyProtection="1">
      <alignment vertical="center" wrapText="1"/>
      <protection locked="0"/>
    </xf>
    <xf numFmtId="0" fontId="19" fillId="0" borderId="13" xfId="0" applyFont="1" applyBorder="1" applyAlignment="1">
      <alignment vertical="center" wrapText="1"/>
    </xf>
    <xf numFmtId="0" fontId="19" fillId="0" borderId="0" xfId="0" applyFont="1" applyAlignment="1">
      <alignment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5" xfId="0" applyFont="1" applyBorder="1" applyAlignment="1">
      <alignment horizontal="center" vertical="center" wrapText="1"/>
    </xf>
    <xf numFmtId="0" fontId="19" fillId="34" borderId="36" xfId="0" applyFont="1" applyFill="1" applyBorder="1" applyAlignment="1" applyProtection="1">
      <alignment vertical="center" wrapText="1"/>
      <protection locked="0"/>
    </xf>
    <xf numFmtId="0" fontId="19" fillId="34" borderId="37" xfId="0" applyFont="1" applyFill="1" applyBorder="1" applyAlignment="1" applyProtection="1">
      <alignment vertical="center" wrapText="1"/>
      <protection locked="0"/>
    </xf>
    <xf numFmtId="0" fontId="19" fillId="33" borderId="38" xfId="0" applyFont="1" applyFill="1" applyBorder="1" applyAlignment="1" applyProtection="1">
      <alignment vertical="center" wrapText="1"/>
      <protection locked="0"/>
    </xf>
    <xf numFmtId="0" fontId="19" fillId="33" borderId="39" xfId="0" applyFont="1" applyFill="1" applyBorder="1" applyAlignment="1" applyProtection="1">
      <alignment vertical="center" wrapText="1"/>
      <protection locked="0"/>
    </xf>
    <xf numFmtId="0" fontId="18" fillId="0" borderId="26" xfId="0" applyFont="1" applyBorder="1" applyAlignment="1">
      <alignment vertical="top" wrapText="1"/>
    </xf>
    <xf numFmtId="0" fontId="18" fillId="0" borderId="28" xfId="0" applyFont="1" applyBorder="1" applyAlignment="1">
      <alignment vertical="top" wrapText="1"/>
    </xf>
    <xf numFmtId="0" fontId="18" fillId="34" borderId="12" xfId="0" applyFont="1" applyFill="1" applyBorder="1" applyAlignment="1" applyProtection="1">
      <alignment vertical="center" wrapText="1"/>
      <protection locked="0"/>
    </xf>
    <xf numFmtId="0" fontId="18" fillId="35" borderId="0" xfId="0" applyFont="1" applyFill="1" applyAlignment="1">
      <alignment horizontal="left" vertical="top" wrapText="1"/>
    </xf>
    <xf numFmtId="0" fontId="18" fillId="35" borderId="14" xfId="0" applyFont="1" applyFill="1" applyBorder="1" applyAlignment="1">
      <alignment horizontal="left" vertical="top" wrapText="1"/>
    </xf>
    <xf numFmtId="0" fontId="18" fillId="35" borderId="41" xfId="0" applyFont="1" applyFill="1" applyBorder="1" applyAlignment="1">
      <alignment horizontal="left" vertical="top" wrapText="1"/>
    </xf>
    <xf numFmtId="0" fontId="18" fillId="35" borderId="42" xfId="0" applyFont="1" applyFill="1" applyBorder="1" applyAlignment="1">
      <alignment horizontal="left" vertical="top" wrapText="1"/>
    </xf>
    <xf numFmtId="0" fontId="19" fillId="0" borderId="16" xfId="0" applyFont="1" applyBorder="1" applyAlignment="1">
      <alignment horizontal="left" vertical="center" wrapText="1"/>
    </xf>
    <xf numFmtId="0" fontId="19" fillId="0" borderId="23" xfId="0" applyFont="1" applyBorder="1" applyAlignment="1">
      <alignment horizontal="left" vertical="center" wrapText="1"/>
    </xf>
    <xf numFmtId="0" fontId="19" fillId="0" borderId="17" xfId="0" applyFont="1" applyBorder="1" applyAlignment="1">
      <alignment horizontal="left" vertical="center" wrapText="1"/>
    </xf>
    <xf numFmtId="0" fontId="25" fillId="0" borderId="0" xfId="44" applyFont="1" applyAlignment="1">
      <alignment horizontal="center" vertical="center"/>
    </xf>
    <xf numFmtId="0" fontId="18" fillId="0" borderId="23" xfId="44" applyFont="1" applyBorder="1" applyAlignment="1">
      <alignment horizontal="right" vertical="center" wrapText="1"/>
    </xf>
    <xf numFmtId="0" fontId="18" fillId="0" borderId="25" xfId="44" applyFont="1" applyBorder="1" applyAlignment="1">
      <alignment horizontal="center" vertical="center" wrapText="1"/>
    </xf>
    <xf numFmtId="0" fontId="18" fillId="0" borderId="34" xfId="44" applyFont="1" applyBorder="1" applyAlignment="1">
      <alignment horizontal="center" vertical="center" wrapText="1"/>
    </xf>
    <xf numFmtId="0" fontId="18" fillId="0" borderId="26" xfId="44" applyFont="1" applyBorder="1" applyAlignment="1">
      <alignment horizontal="center" vertical="center" wrapText="1"/>
    </xf>
    <xf numFmtId="0" fontId="18" fillId="0" borderId="27" xfId="44" applyFont="1" applyBorder="1" applyAlignment="1">
      <alignment horizontal="center" vertical="center" wrapText="1"/>
    </xf>
    <xf numFmtId="0" fontId="18" fillId="0" borderId="28" xfId="44" applyFont="1" applyBorder="1" applyAlignment="1">
      <alignment horizontal="center" vertical="center" wrapText="1"/>
    </xf>
    <xf numFmtId="0" fontId="24" fillId="0" borderId="25" xfId="44" applyFont="1" applyBorder="1" applyAlignment="1">
      <alignment horizontal="center" vertical="center" wrapText="1"/>
    </xf>
    <xf numFmtId="0" fontId="24" fillId="0" borderId="34" xfId="44" applyFont="1" applyBorder="1" applyAlignment="1">
      <alignment horizontal="center" vertical="center" wrapText="1"/>
    </xf>
    <xf numFmtId="0" fontId="18" fillId="0" borderId="22" xfId="44" applyFont="1" applyBorder="1" applyAlignment="1">
      <alignment horizontal="center" vertical="center" wrapText="1"/>
    </xf>
    <xf numFmtId="0" fontId="18" fillId="0" borderId="22" xfId="44" applyFont="1" applyBorder="1" applyAlignment="1">
      <alignment horizontal="center" vertical="center"/>
    </xf>
    <xf numFmtId="0" fontId="26" fillId="0" borderId="0" xfId="45" applyFont="1" applyAlignment="1">
      <alignment horizontal="center" vertical="center"/>
    </xf>
    <xf numFmtId="0" fontId="18" fillId="0" borderId="25" xfId="45" applyFont="1" applyBorder="1" applyAlignment="1">
      <alignment horizontal="center" vertical="center" wrapText="1"/>
    </xf>
    <xf numFmtId="0" fontId="18" fillId="0" borderId="34" xfId="45" applyFont="1" applyBorder="1" applyAlignment="1">
      <alignment horizontal="center" vertical="center" wrapText="1"/>
    </xf>
    <xf numFmtId="0" fontId="18" fillId="0" borderId="10" xfId="45" applyFont="1" applyBorder="1" applyAlignment="1">
      <alignment horizontal="center" vertical="center" wrapText="1"/>
    </xf>
    <xf numFmtId="0" fontId="18" fillId="0" borderId="12" xfId="45" applyFont="1" applyBorder="1" applyAlignment="1">
      <alignment horizontal="center" vertical="center" wrapText="1"/>
    </xf>
    <xf numFmtId="0" fontId="18" fillId="0" borderId="16" xfId="45" applyFont="1" applyBorder="1" applyAlignment="1">
      <alignment horizontal="center" vertical="center" wrapText="1"/>
    </xf>
    <xf numFmtId="0" fontId="18" fillId="0" borderId="17" xfId="45" applyFont="1" applyBorder="1" applyAlignment="1">
      <alignment horizontal="center" vertical="center" wrapText="1"/>
    </xf>
    <xf numFmtId="0" fontId="18" fillId="0" borderId="22" xfId="45" applyFont="1" applyBorder="1" applyAlignment="1">
      <alignment horizontal="center" vertical="center" wrapText="1"/>
    </xf>
    <xf numFmtId="0" fontId="18" fillId="0" borderId="11" xfId="45" applyFont="1" applyBorder="1" applyAlignment="1">
      <alignment horizontal="center" vertical="center" wrapText="1"/>
    </xf>
    <xf numFmtId="0" fontId="18" fillId="0" borderId="26" xfId="45" applyFont="1" applyBorder="1" applyAlignment="1">
      <alignment horizontal="center" vertical="center" wrapText="1"/>
    </xf>
    <xf numFmtId="0" fontId="18" fillId="0" borderId="28" xfId="45" applyFont="1" applyBorder="1" applyAlignment="1">
      <alignment horizontal="center" vertical="center" wrapText="1"/>
    </xf>
    <xf numFmtId="0" fontId="18" fillId="0" borderId="24" xfId="45" applyFont="1" applyBorder="1" applyAlignment="1">
      <alignment horizontal="center" vertical="center" wrapText="1"/>
    </xf>
    <xf numFmtId="14" fontId="18" fillId="37" borderId="10" xfId="45" applyNumberFormat="1" applyFont="1" applyFill="1" applyBorder="1" applyAlignment="1" applyProtection="1">
      <alignment vertical="center" wrapText="1"/>
      <protection locked="0"/>
    </xf>
    <xf numFmtId="14" fontId="18" fillId="37" borderId="11" xfId="45" applyNumberFormat="1" applyFont="1" applyFill="1" applyBorder="1" applyAlignment="1" applyProtection="1">
      <alignment vertical="center" wrapText="1"/>
      <protection locked="0"/>
    </xf>
    <xf numFmtId="14" fontId="18" fillId="37" borderId="12" xfId="45" applyNumberFormat="1" applyFont="1" applyFill="1" applyBorder="1" applyAlignment="1" applyProtection="1">
      <alignment vertical="center" wrapText="1"/>
      <protection locked="0"/>
    </xf>
    <xf numFmtId="14" fontId="18" fillId="37" borderId="13" xfId="45" applyNumberFormat="1" applyFont="1" applyFill="1" applyBorder="1" applyAlignment="1" applyProtection="1">
      <alignment vertical="center" wrapText="1"/>
      <protection locked="0"/>
    </xf>
    <xf numFmtId="14" fontId="18" fillId="37" borderId="0" xfId="45" applyNumberFormat="1" applyFont="1" applyFill="1" applyAlignment="1" applyProtection="1">
      <alignment vertical="center" wrapText="1"/>
      <protection locked="0"/>
    </xf>
    <xf numFmtId="14" fontId="18" fillId="37" borderId="14" xfId="45" applyNumberFormat="1" applyFont="1" applyFill="1" applyBorder="1" applyAlignment="1" applyProtection="1">
      <alignment vertical="center" wrapText="1"/>
      <protection locked="0"/>
    </xf>
    <xf numFmtId="14" fontId="18" fillId="37" borderId="16" xfId="45" applyNumberFormat="1" applyFont="1" applyFill="1" applyBorder="1" applyAlignment="1" applyProtection="1">
      <alignment vertical="center" wrapText="1"/>
      <protection locked="0"/>
    </xf>
    <xf numFmtId="14" fontId="18" fillId="37" borderId="23" xfId="45" applyNumberFormat="1" applyFont="1" applyFill="1" applyBorder="1" applyAlignment="1" applyProtection="1">
      <alignment vertical="center" wrapText="1"/>
      <protection locked="0"/>
    </xf>
    <xf numFmtId="14" fontId="18" fillId="37" borderId="17" xfId="45" applyNumberFormat="1" applyFont="1" applyFill="1" applyBorder="1" applyAlignment="1" applyProtection="1">
      <alignment vertical="center" wrapText="1"/>
      <protection locked="0"/>
    </xf>
    <xf numFmtId="14" fontId="18" fillId="0" borderId="26" xfId="45" applyNumberFormat="1" applyFont="1" applyBorder="1" applyAlignment="1" applyProtection="1">
      <alignment horizontal="center" vertical="center" wrapText="1"/>
      <protection locked="0"/>
    </xf>
    <xf numFmtId="14" fontId="18" fillId="0" borderId="28" xfId="45" applyNumberFormat="1" applyFont="1" applyBorder="1" applyAlignment="1" applyProtection="1">
      <alignment horizontal="center" vertical="center" wrapText="1"/>
      <protection locked="0"/>
    </xf>
    <xf numFmtId="0" fontId="25" fillId="0" borderId="0" xfId="45" applyFont="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3" xr:uid="{39984B4B-49E9-4C33-AD77-D302D9D7111A}"/>
    <cellStyle name="桁区切り 6 2 2" xfId="46" xr:uid="{92C0D798-935F-4A55-9827-1C2FA10452F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2" xr:uid="{FDAC6E95-CD8D-4C81-A186-509BECA56265}"/>
    <cellStyle name="標準 11 2" xfId="44" xr:uid="{7F23205A-B2DD-41CF-8A22-B5D060DEEB4D}"/>
    <cellStyle name="標準 11 3 2" xfId="45" xr:uid="{0C455A64-B3B4-4D32-8A9D-E7637982CEFB}"/>
    <cellStyle name="良い" xfId="6" builtinId="26" customBuiltin="1"/>
  </cellStyles>
  <dxfs count="15">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976B-8D7F-44EF-A858-E54BA1792993}">
  <dimension ref="A1:Q55"/>
  <sheetViews>
    <sheetView showGridLines="0" tabSelected="1" zoomScaleNormal="100" zoomScaleSheetLayoutView="100" workbookViewId="0"/>
  </sheetViews>
  <sheetFormatPr defaultColWidth="9" defaultRowHeight="15"/>
  <cols>
    <col min="1" max="1" width="4.5" style="30" customWidth="1"/>
    <col min="2" max="2" width="5.59765625" style="30" customWidth="1"/>
    <col min="3" max="3" width="86.09765625" style="97" customWidth="1"/>
    <col min="4" max="4" width="14.796875" style="98" customWidth="1"/>
    <col min="5" max="5" width="8.09765625" style="30" customWidth="1"/>
    <col min="6" max="6" width="3.59765625" style="30" customWidth="1"/>
    <col min="7" max="7" width="32" style="30" customWidth="1"/>
    <col min="8" max="16384" width="9" style="30"/>
  </cols>
  <sheetData>
    <row r="1" spans="1:17" ht="18.600000000000001">
      <c r="A1" s="96" t="s">
        <v>278</v>
      </c>
    </row>
    <row r="2" spans="1:17" ht="8.1" customHeight="1">
      <c r="A2" s="96"/>
    </row>
    <row r="3" spans="1:17" ht="49.5" customHeight="1">
      <c r="A3" s="96"/>
      <c r="B3" s="215" t="s">
        <v>279</v>
      </c>
      <c r="C3" s="215"/>
      <c r="D3" s="215"/>
      <c r="E3" s="215"/>
    </row>
    <row r="4" spans="1:17" ht="12.6" customHeight="1" thickBot="1">
      <c r="B4" s="99"/>
      <c r="C4" s="100"/>
    </row>
    <row r="5" spans="1:17" ht="24" customHeight="1">
      <c r="B5" s="101" t="s">
        <v>280</v>
      </c>
      <c r="C5" s="102"/>
      <c r="D5" s="103" t="s">
        <v>281</v>
      </c>
      <c r="E5" s="104" t="s">
        <v>282</v>
      </c>
    </row>
    <row r="6" spans="1:17" s="105" customFormat="1" ht="24" customHeight="1">
      <c r="B6" s="106"/>
      <c r="C6" s="107" t="s">
        <v>283</v>
      </c>
      <c r="D6" s="108" t="s">
        <v>284</v>
      </c>
      <c r="E6" s="109"/>
      <c r="G6" s="30" t="s">
        <v>285</v>
      </c>
    </row>
    <row r="7" spans="1:17" s="105" customFormat="1" ht="24" customHeight="1">
      <c r="B7" s="110" t="s">
        <v>286</v>
      </c>
      <c r="C7" s="111"/>
      <c r="D7" s="112" t="s">
        <v>287</v>
      </c>
      <c r="E7" s="113" t="s">
        <v>282</v>
      </c>
    </row>
    <row r="8" spans="1:17" s="105" customFormat="1" ht="36" customHeight="1">
      <c r="B8" s="114"/>
      <c r="C8" s="115" t="s">
        <v>288</v>
      </c>
      <c r="D8" s="116" t="s">
        <v>289</v>
      </c>
      <c r="E8" s="117"/>
      <c r="G8" s="30" t="s">
        <v>290</v>
      </c>
    </row>
    <row r="9" spans="1:17" s="105" customFormat="1" ht="24" customHeight="1">
      <c r="B9" s="118"/>
      <c r="C9" s="119" t="s">
        <v>291</v>
      </c>
      <c r="D9" s="120" t="s">
        <v>292</v>
      </c>
      <c r="E9" s="121"/>
      <c r="G9" s="30" t="s">
        <v>293</v>
      </c>
    </row>
    <row r="10" spans="1:17" ht="24" customHeight="1">
      <c r="B10" s="122"/>
      <c r="C10" s="123" t="s">
        <v>294</v>
      </c>
      <c r="D10" s="124"/>
      <c r="E10" s="125"/>
    </row>
    <row r="11" spans="1:17" ht="32.1" customHeight="1">
      <c r="B11" s="126"/>
      <c r="C11" s="127" t="s">
        <v>295</v>
      </c>
      <c r="D11" s="128"/>
      <c r="E11" s="129"/>
      <c r="G11" s="215"/>
      <c r="H11" s="215"/>
      <c r="I11" s="215"/>
      <c r="J11" s="215"/>
      <c r="K11" s="215"/>
      <c r="L11" s="215"/>
      <c r="M11" s="215"/>
      <c r="N11" s="215"/>
      <c r="O11" s="215"/>
      <c r="P11" s="215"/>
      <c r="Q11" s="215"/>
    </row>
    <row r="12" spans="1:17" ht="24" customHeight="1">
      <c r="B12" s="122"/>
      <c r="C12" s="123" t="s">
        <v>296</v>
      </c>
      <c r="D12" s="130" t="s">
        <v>297</v>
      </c>
      <c r="E12" s="121"/>
    </row>
    <row r="13" spans="1:17" ht="36" customHeight="1">
      <c r="B13" s="122"/>
      <c r="C13" s="123" t="s">
        <v>298</v>
      </c>
      <c r="D13" s="124"/>
      <c r="E13" s="125"/>
    </row>
    <row r="14" spans="1:17" ht="24" customHeight="1">
      <c r="B14" s="126"/>
      <c r="C14" s="127" t="s">
        <v>299</v>
      </c>
      <c r="D14" s="128"/>
      <c r="E14" s="131"/>
    </row>
    <row r="15" spans="1:17" ht="24" customHeight="1">
      <c r="B15" s="122"/>
      <c r="C15" s="123" t="s">
        <v>300</v>
      </c>
      <c r="D15" s="130" t="s">
        <v>297</v>
      </c>
      <c r="E15" s="132"/>
    </row>
    <row r="16" spans="1:17" ht="32.1" customHeight="1">
      <c r="B16" s="126"/>
      <c r="C16" s="127" t="s">
        <v>301</v>
      </c>
      <c r="D16" s="128"/>
      <c r="E16" s="131"/>
    </row>
    <row r="17" spans="2:7" ht="24" customHeight="1">
      <c r="B17" s="122"/>
      <c r="C17" s="123" t="s">
        <v>302</v>
      </c>
      <c r="D17" s="124"/>
      <c r="E17" s="125"/>
    </row>
    <row r="18" spans="2:7" ht="24" customHeight="1">
      <c r="B18" s="122"/>
      <c r="C18" s="123" t="s">
        <v>303</v>
      </c>
      <c r="D18" s="124"/>
      <c r="E18" s="125"/>
    </row>
    <row r="19" spans="2:7" ht="24" customHeight="1">
      <c r="B19" s="122"/>
      <c r="C19" s="123" t="s">
        <v>304</v>
      </c>
      <c r="D19" s="124"/>
      <c r="E19" s="131"/>
    </row>
    <row r="20" spans="2:7" ht="24" customHeight="1">
      <c r="B20" s="122"/>
      <c r="C20" s="123" t="s">
        <v>305</v>
      </c>
      <c r="D20" s="133" t="s">
        <v>306</v>
      </c>
      <c r="E20" s="134"/>
    </row>
    <row r="21" spans="2:7" ht="24" customHeight="1">
      <c r="B21" s="122"/>
      <c r="C21" s="123" t="s">
        <v>307</v>
      </c>
      <c r="D21" s="124" t="s">
        <v>308</v>
      </c>
      <c r="E21" s="134"/>
      <c r="G21" s="30" t="s">
        <v>309</v>
      </c>
    </row>
    <row r="22" spans="2:7" ht="24" customHeight="1">
      <c r="B22" s="122"/>
      <c r="C22" s="123" t="s">
        <v>310</v>
      </c>
      <c r="D22" s="133" t="s">
        <v>306</v>
      </c>
      <c r="E22" s="134"/>
    </row>
    <row r="23" spans="2:7" ht="24" customHeight="1">
      <c r="B23" s="122"/>
      <c r="C23" s="123" t="s">
        <v>311</v>
      </c>
      <c r="D23" s="133" t="s">
        <v>306</v>
      </c>
      <c r="E23" s="134"/>
    </row>
    <row r="24" spans="2:7" ht="33" customHeight="1">
      <c r="B24" s="122"/>
      <c r="C24" s="123" t="s">
        <v>312</v>
      </c>
      <c r="D24" s="124"/>
      <c r="E24" s="125"/>
    </row>
    <row r="25" spans="2:7" ht="24" customHeight="1">
      <c r="B25" s="126"/>
      <c r="C25" s="127" t="s">
        <v>313</v>
      </c>
      <c r="D25" s="128"/>
      <c r="E25" s="131"/>
    </row>
    <row r="26" spans="2:7" ht="24" customHeight="1">
      <c r="B26" s="122"/>
      <c r="C26" s="123" t="s">
        <v>314</v>
      </c>
      <c r="D26" s="130"/>
      <c r="E26" s="125"/>
    </row>
    <row r="27" spans="2:7" ht="24" customHeight="1">
      <c r="B27" s="122"/>
      <c r="C27" s="123" t="s">
        <v>315</v>
      </c>
      <c r="D27" s="135" t="s">
        <v>306</v>
      </c>
      <c r="E27" s="136"/>
    </row>
    <row r="28" spans="2:7" ht="24" customHeight="1">
      <c r="B28" s="122"/>
      <c r="C28" s="123" t="s">
        <v>316</v>
      </c>
      <c r="D28" s="135" t="s">
        <v>297</v>
      </c>
      <c r="E28" s="136"/>
    </row>
    <row r="29" spans="2:7" ht="24" customHeight="1">
      <c r="B29" s="122"/>
      <c r="C29" s="123" t="s">
        <v>317</v>
      </c>
      <c r="D29" s="135" t="s">
        <v>306</v>
      </c>
      <c r="E29" s="136"/>
    </row>
    <row r="30" spans="2:7" ht="24" customHeight="1">
      <c r="B30" s="122"/>
      <c r="C30" s="137" t="s">
        <v>318</v>
      </c>
      <c r="D30" s="135" t="s">
        <v>292</v>
      </c>
      <c r="E30" s="134"/>
      <c r="G30" s="30" t="s">
        <v>319</v>
      </c>
    </row>
    <row r="31" spans="2:7" ht="24" customHeight="1">
      <c r="B31" s="126"/>
      <c r="C31" s="127" t="s">
        <v>320</v>
      </c>
      <c r="D31" s="138" t="s">
        <v>306</v>
      </c>
      <c r="E31" s="134"/>
    </row>
    <row r="32" spans="2:7" ht="24" customHeight="1">
      <c r="B32" s="122"/>
      <c r="C32" s="123" t="s">
        <v>321</v>
      </c>
      <c r="D32" s="124"/>
      <c r="E32" s="125"/>
    </row>
    <row r="33" spans="2:7" ht="24" customHeight="1">
      <c r="B33" s="122"/>
      <c r="C33" s="123" t="s">
        <v>322</v>
      </c>
      <c r="D33" s="133" t="s">
        <v>306</v>
      </c>
      <c r="E33" s="136"/>
    </row>
    <row r="34" spans="2:7" ht="48.75" customHeight="1">
      <c r="B34" s="122"/>
      <c r="C34" s="123" t="s">
        <v>323</v>
      </c>
      <c r="D34" s="133" t="s">
        <v>306</v>
      </c>
      <c r="E34" s="136"/>
      <c r="G34" s="139"/>
    </row>
    <row r="35" spans="2:7" ht="37.5" customHeight="1">
      <c r="B35" s="122"/>
      <c r="C35" s="123" t="s">
        <v>324</v>
      </c>
      <c r="D35" s="133"/>
      <c r="E35" s="134"/>
      <c r="G35" s="139"/>
    </row>
    <row r="36" spans="2:7" ht="24" customHeight="1">
      <c r="B36" s="122"/>
      <c r="C36" s="137" t="s">
        <v>318</v>
      </c>
      <c r="D36" s="133" t="s">
        <v>292</v>
      </c>
      <c r="E36" s="134"/>
      <c r="G36" s="30" t="s">
        <v>319</v>
      </c>
    </row>
    <row r="37" spans="2:7" s="99" customFormat="1" ht="24" customHeight="1">
      <c r="B37" s="140"/>
      <c r="C37" s="141" t="s">
        <v>325</v>
      </c>
      <c r="D37" s="133" t="s">
        <v>306</v>
      </c>
      <c r="E37" s="142"/>
    </row>
    <row r="38" spans="2:7" ht="24" customHeight="1">
      <c r="B38" s="122"/>
      <c r="C38" s="123" t="s">
        <v>326</v>
      </c>
      <c r="D38" s="124"/>
      <c r="E38" s="125"/>
    </row>
    <row r="39" spans="2:7" ht="24" customHeight="1">
      <c r="B39" s="122"/>
      <c r="C39" s="137" t="s">
        <v>327</v>
      </c>
      <c r="D39" s="133" t="s">
        <v>306</v>
      </c>
      <c r="E39" s="136"/>
    </row>
    <row r="40" spans="2:7" ht="24" customHeight="1">
      <c r="B40" s="122"/>
      <c r="C40" s="137" t="s">
        <v>328</v>
      </c>
      <c r="D40" s="133" t="s">
        <v>306</v>
      </c>
      <c r="E40" s="136"/>
    </row>
    <row r="41" spans="2:7" ht="24" customHeight="1">
      <c r="B41" s="143"/>
      <c r="C41" s="144" t="s">
        <v>329</v>
      </c>
      <c r="D41" s="145" t="s">
        <v>292</v>
      </c>
      <c r="E41" s="146"/>
      <c r="G41" s="30" t="s">
        <v>319</v>
      </c>
    </row>
    <row r="42" spans="2:7" ht="24" customHeight="1">
      <c r="B42" s="147"/>
      <c r="C42" s="148" t="s">
        <v>330</v>
      </c>
      <c r="D42" s="149" t="s">
        <v>297</v>
      </c>
      <c r="E42" s="150"/>
    </row>
    <row r="43" spans="2:7" ht="24" customHeight="1">
      <c r="B43" s="151"/>
      <c r="C43" s="152" t="s">
        <v>331</v>
      </c>
      <c r="D43" s="108"/>
      <c r="E43" s="125"/>
    </row>
    <row r="44" spans="2:7" ht="24" customHeight="1">
      <c r="B44" s="110" t="s">
        <v>332</v>
      </c>
      <c r="C44" s="153"/>
      <c r="D44" s="112" t="s">
        <v>287</v>
      </c>
      <c r="E44" s="113" t="s">
        <v>282</v>
      </c>
    </row>
    <row r="45" spans="2:7" ht="24" customHeight="1">
      <c r="B45" s="122"/>
      <c r="C45" s="123" t="s">
        <v>333</v>
      </c>
      <c r="D45" s="124" t="s">
        <v>306</v>
      </c>
      <c r="E45" s="132"/>
    </row>
    <row r="46" spans="2:7" ht="24" customHeight="1">
      <c r="B46" s="122"/>
      <c r="C46" s="123" t="s">
        <v>334</v>
      </c>
      <c r="D46" s="124"/>
      <c r="E46" s="154"/>
    </row>
    <row r="47" spans="2:7" ht="24" customHeight="1">
      <c r="B47" s="126"/>
      <c r="C47" s="127" t="s">
        <v>335</v>
      </c>
      <c r="D47" s="128"/>
      <c r="E47" s="154"/>
    </row>
    <row r="48" spans="2:7" ht="24" customHeight="1">
      <c r="B48" s="122"/>
      <c r="C48" s="123" t="s">
        <v>336</v>
      </c>
      <c r="D48" s="124" t="s">
        <v>306</v>
      </c>
      <c r="E48" s="121"/>
    </row>
    <row r="49" spans="2:5" ht="24" customHeight="1">
      <c r="B49" s="122"/>
      <c r="C49" s="123" t="s">
        <v>337</v>
      </c>
      <c r="D49" s="124"/>
      <c r="E49" s="154"/>
    </row>
    <row r="50" spans="2:5" ht="48" customHeight="1">
      <c r="B50" s="126"/>
      <c r="C50" s="127" t="s">
        <v>338</v>
      </c>
      <c r="D50" s="128"/>
      <c r="E50" s="129"/>
    </row>
    <row r="51" spans="2:5" ht="24" customHeight="1">
      <c r="B51" s="155"/>
      <c r="C51" s="156" t="s">
        <v>339</v>
      </c>
      <c r="D51" s="133" t="s">
        <v>306</v>
      </c>
      <c r="E51" s="136"/>
    </row>
    <row r="52" spans="2:5" ht="24" customHeight="1">
      <c r="B52" s="155"/>
      <c r="C52" s="156" t="s">
        <v>340</v>
      </c>
      <c r="D52" s="133" t="s">
        <v>306</v>
      </c>
      <c r="E52" s="136"/>
    </row>
    <row r="53" spans="2:5" ht="24" customHeight="1" thickBot="1">
      <c r="B53" s="157"/>
      <c r="C53" s="158" t="s">
        <v>341</v>
      </c>
      <c r="D53" s="159" t="s">
        <v>306</v>
      </c>
      <c r="E53" s="160"/>
    </row>
    <row r="54" spans="2:5" ht="24" customHeight="1"/>
    <row r="55" spans="2:5">
      <c r="B55" s="161"/>
      <c r="C55" s="162" t="s">
        <v>342</v>
      </c>
      <c r="D55" s="163"/>
    </row>
  </sheetData>
  <mergeCells count="2">
    <mergeCell ref="B3:E3"/>
    <mergeCell ref="G11:Q11"/>
  </mergeCells>
  <phoneticPr fontId="20"/>
  <dataValidations count="1">
    <dataValidation type="list" allowBlank="1" showInputMessage="1" showErrorMessage="1" sqref="E12 E8:E9 E6 E51:E53 E15 E20:E23 E45 E48 E27:E31 E33:E37 E39:E42" xr:uid="{4EE490A7-F3F4-46B3-BB93-6331430B5063}">
      <formula1>"●"</formula1>
    </dataValidation>
  </dataValidations>
  <printOptions horizontalCentered="1"/>
  <pageMargins left="0.19685039370078741" right="0.19685039370078741" top="0.19685039370078741" bottom="0.19685039370078741" header="0.11811023622047245" footer="0"/>
  <pageSetup paperSize="9" scale="69" fitToHeight="2" orientation="portrait" r:id="rId1"/>
  <headerFooter>
    <oddFooter>&amp;C&amp;"メイリオ,レギュラー"&amp;10&amp;P／&amp;Nページ</oddFooter>
  </headerFooter>
  <rowBreaks count="1" manualBreakCount="1">
    <brk id="43"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0"/>
  <sheetViews>
    <sheetView showGridLines="0" zoomScaleNormal="100" zoomScaleSheetLayoutView="85" workbookViewId="0"/>
  </sheetViews>
  <sheetFormatPr defaultRowHeight="18" outlineLevelRow="1"/>
  <cols>
    <col min="1" max="1" width="2.59765625" style="13" customWidth="1"/>
    <col min="2" max="2" width="2.59765625" customWidth="1"/>
    <col min="3" max="3" width="11.19921875" customWidth="1"/>
    <col min="4" max="4" width="16.09765625" customWidth="1"/>
    <col min="5" max="6" width="14.59765625" customWidth="1"/>
    <col min="7" max="8" width="16.296875" customWidth="1"/>
    <col min="9" max="9" width="2.59765625" customWidth="1"/>
    <col min="10" max="10" width="2.59765625" style="34" customWidth="1"/>
    <col min="11" max="11" width="9" style="34"/>
    <col min="12" max="12" width="14.296875" style="34" bestFit="1" customWidth="1"/>
    <col min="13" max="13" width="30.59765625" style="42" customWidth="1"/>
    <col min="14" max="16" width="9" style="34"/>
  </cols>
  <sheetData>
    <row r="1" spans="1:16">
      <c r="B1" s="1" t="s">
        <v>0</v>
      </c>
      <c r="L1" s="216" t="s">
        <v>1</v>
      </c>
      <c r="M1" s="216"/>
    </row>
    <row r="2" spans="1:16" ht="15" customHeight="1">
      <c r="B2" s="271"/>
      <c r="C2" s="272"/>
      <c r="D2" s="272"/>
      <c r="E2" s="272"/>
      <c r="F2" s="272"/>
      <c r="G2" s="272"/>
      <c r="H2" s="272"/>
      <c r="I2" s="273"/>
      <c r="L2" s="31" t="s">
        <v>2</v>
      </c>
      <c r="M2" s="39" t="s">
        <v>3</v>
      </c>
    </row>
    <row r="3" spans="1:16">
      <c r="B3" s="3"/>
      <c r="C3" s="274" t="s">
        <v>4</v>
      </c>
      <c r="D3" s="274"/>
      <c r="E3" s="274"/>
      <c r="F3" s="274"/>
      <c r="G3" s="16"/>
      <c r="H3" s="10"/>
      <c r="I3" s="4"/>
      <c r="L3" s="35" t="s">
        <v>5</v>
      </c>
      <c r="M3" s="40" t="str">
        <f>IF(土地所有者一覧_様式第7!C52="エラー","（エラー）別紙にて未入力あり",IF(土地所有者一覧_様式第7!C52="全部",IF(G3="","（正常）別紙にてすべてに「今回届出」を選択（一括届出）","（エラー）別紙にてすべてに「今回届出」を選択（一括届出）"),IF(G3="","（エラー）別紙にて一部に「今回届出」を選択（分割届出）","（正常）別紙にて一部に「今回届出」を選択（分割届出）")))</f>
        <v>（エラー）別紙にて未入力あり</v>
      </c>
      <c r="N3" s="30" t="s">
        <v>6</v>
      </c>
    </row>
    <row r="4" spans="1:16" ht="7.5" customHeight="1">
      <c r="B4" s="8"/>
      <c r="C4" s="11"/>
      <c r="D4" s="11"/>
      <c r="E4" s="11"/>
      <c r="F4" s="11"/>
      <c r="G4" s="11"/>
      <c r="H4" s="26"/>
      <c r="I4" s="9"/>
      <c r="L4" s="33"/>
      <c r="M4" s="40"/>
      <c r="N4" s="30"/>
    </row>
    <row r="5" spans="1:16">
      <c r="B5" s="275"/>
      <c r="C5" s="276"/>
      <c r="D5" s="276"/>
      <c r="E5" s="276"/>
      <c r="F5" s="2"/>
      <c r="G5" s="2"/>
      <c r="H5" s="17"/>
      <c r="I5" s="5"/>
      <c r="L5" s="32" t="s">
        <v>7</v>
      </c>
      <c r="M5" s="40" t="str">
        <f>IF(H5="","（エラー）未入力","（正常）入力済み")</f>
        <v>（エラー）未入力</v>
      </c>
      <c r="N5" s="30" t="s">
        <v>8</v>
      </c>
    </row>
    <row r="6" spans="1:16" ht="7.5" customHeight="1">
      <c r="B6" s="3"/>
      <c r="C6" s="10"/>
      <c r="D6" s="10"/>
      <c r="E6" s="10"/>
      <c r="F6" s="10"/>
      <c r="G6" s="10"/>
      <c r="H6" s="10"/>
      <c r="I6" s="4"/>
      <c r="L6" s="33"/>
      <c r="M6" s="40"/>
      <c r="N6" s="30"/>
    </row>
    <row r="7" spans="1:16">
      <c r="B7" s="277" t="s">
        <v>9</v>
      </c>
      <c r="C7" s="252"/>
      <c r="D7" s="10" t="s">
        <v>10</v>
      </c>
      <c r="E7" s="10"/>
      <c r="F7" s="10"/>
      <c r="G7" s="10"/>
      <c r="H7" s="10"/>
      <c r="I7" s="4"/>
      <c r="L7" s="33"/>
      <c r="M7" s="40"/>
      <c r="N7" s="30"/>
    </row>
    <row r="8" spans="1:16">
      <c r="B8" s="280"/>
      <c r="C8" s="281"/>
      <c r="D8" s="281"/>
      <c r="E8" s="274" t="s">
        <v>11</v>
      </c>
      <c r="F8" s="278"/>
      <c r="G8" s="278"/>
      <c r="H8" s="278"/>
      <c r="I8" s="4"/>
      <c r="L8" s="32" t="s">
        <v>7</v>
      </c>
      <c r="M8" s="40" t="str">
        <f>IF(F8="","（エラー）未入力","（正常）入力済み")</f>
        <v>（エラー）未入力</v>
      </c>
      <c r="N8" s="30" t="s">
        <v>12</v>
      </c>
    </row>
    <row r="9" spans="1:16">
      <c r="B9" s="280"/>
      <c r="C9" s="281"/>
      <c r="D9" s="281"/>
      <c r="E9" s="274"/>
      <c r="F9" s="279"/>
      <c r="G9" s="279"/>
      <c r="H9" s="279"/>
      <c r="I9" s="4"/>
      <c r="L9" s="33" t="s">
        <v>5</v>
      </c>
      <c r="M9" s="40" t="str">
        <f>IF(F9="","（注意）未入力","（正常）入力済み")</f>
        <v>（注意）未入力</v>
      </c>
      <c r="N9" s="30" t="s">
        <v>13</v>
      </c>
    </row>
    <row r="10" spans="1:16">
      <c r="B10" s="280"/>
      <c r="C10" s="281"/>
      <c r="D10" s="281"/>
      <c r="E10" s="274"/>
      <c r="F10" s="278"/>
      <c r="G10" s="278"/>
      <c r="H10" s="278"/>
      <c r="I10" s="4"/>
      <c r="L10" s="32" t="s">
        <v>7</v>
      </c>
      <c r="M10" s="40" t="str">
        <f>IF(F10="","（エラー）未入力","（正常）入力済み")</f>
        <v>（エラー）未入力</v>
      </c>
      <c r="N10" s="30" t="s">
        <v>14</v>
      </c>
    </row>
    <row r="11" spans="1:16" ht="7.5" customHeight="1">
      <c r="B11" s="254"/>
      <c r="C11" s="255"/>
      <c r="D11" s="255"/>
      <c r="E11" s="255"/>
      <c r="F11" s="255"/>
      <c r="G11" s="255"/>
      <c r="H11" s="255"/>
      <c r="I11" s="256"/>
      <c r="L11" s="33"/>
      <c r="M11" s="40"/>
      <c r="N11" s="36"/>
    </row>
    <row r="12" spans="1:16">
      <c r="B12" s="3"/>
      <c r="C12" s="252" t="s">
        <v>15</v>
      </c>
      <c r="D12" s="252"/>
      <c r="E12" s="253"/>
      <c r="F12" s="253"/>
      <c r="G12" s="252" t="s">
        <v>16</v>
      </c>
      <c r="H12" s="252"/>
      <c r="I12" s="4"/>
      <c r="L12" s="32" t="s">
        <v>7</v>
      </c>
      <c r="M12" s="40" t="str">
        <f>IF(E12="","（エラー）未入力","（正常）入力済み")</f>
        <v>（エラー）未入力</v>
      </c>
      <c r="N12" s="30"/>
    </row>
    <row r="13" spans="1:16">
      <c r="B13" s="6"/>
      <c r="C13" s="232" t="s">
        <v>17</v>
      </c>
      <c r="D13" s="232"/>
      <c r="E13" s="232"/>
      <c r="F13" s="232"/>
      <c r="G13" s="232"/>
      <c r="H13" s="232"/>
      <c r="I13" s="7"/>
      <c r="L13" s="33"/>
      <c r="M13" s="40"/>
      <c r="N13" s="30"/>
    </row>
    <row r="14" spans="1:16" ht="7.5" customHeight="1">
      <c r="B14" s="6"/>
      <c r="C14" s="10"/>
      <c r="D14" s="10"/>
      <c r="E14" s="10"/>
      <c r="F14" s="10"/>
      <c r="G14" s="10"/>
      <c r="H14" s="10"/>
      <c r="I14" s="7"/>
      <c r="L14" s="33"/>
      <c r="M14" s="40"/>
      <c r="N14" s="30"/>
    </row>
    <row r="15" spans="1:16" ht="30" customHeight="1">
      <c r="B15" s="14"/>
      <c r="C15" s="233" t="s">
        <v>18</v>
      </c>
      <c r="D15" s="233"/>
      <c r="E15" s="266"/>
      <c r="F15" s="266"/>
      <c r="G15" s="266"/>
      <c r="H15" s="266"/>
      <c r="I15" s="9"/>
      <c r="L15" s="33" t="s">
        <v>19</v>
      </c>
      <c r="M15" s="40" t="str">
        <f>IF(COUNTIF($E$12,"*命令に係る調査*")&gt;0,IF(E15="","（エラー）未入力","（正常）入力済み"),"記入不要")</f>
        <v>記入不要</v>
      </c>
      <c r="N15" s="30" t="s">
        <v>20</v>
      </c>
    </row>
    <row r="16" spans="1:16" s="12" customFormat="1" ht="18.75" customHeight="1">
      <c r="A16" s="13"/>
      <c r="B16" s="14"/>
      <c r="C16" s="236" t="s">
        <v>21</v>
      </c>
      <c r="D16" s="257"/>
      <c r="E16" s="18"/>
      <c r="F16" s="231"/>
      <c r="G16" s="231"/>
      <c r="H16" s="15" t="s">
        <v>22</v>
      </c>
      <c r="I16" s="9"/>
      <c r="J16" s="13"/>
      <c r="K16" s="13"/>
      <c r="L16" s="32" t="s">
        <v>7</v>
      </c>
      <c r="M16" s="40" t="str">
        <f>IF(OR(E16="",F16=""),"（エラー）未入力","（正常）入力済み")</f>
        <v>（エラー）未入力</v>
      </c>
      <c r="N16" s="30" t="s">
        <v>23</v>
      </c>
      <c r="O16" s="13"/>
      <c r="P16" s="13"/>
    </row>
    <row r="17" spans="1:16" s="12" customFormat="1" ht="18.75" hidden="1" customHeight="1" outlineLevel="1">
      <c r="A17" s="13"/>
      <c r="B17" s="14"/>
      <c r="C17" s="238"/>
      <c r="D17" s="258"/>
      <c r="E17" s="19"/>
      <c r="F17" s="234"/>
      <c r="G17" s="234"/>
      <c r="H17" s="5"/>
      <c r="I17" s="9"/>
      <c r="J17" s="13"/>
      <c r="K17" s="13"/>
      <c r="L17" s="33" t="s">
        <v>19</v>
      </c>
      <c r="M17" s="40" t="str">
        <f>IF(OR(E17="",F17=""),"（複数入力）未入力","（正常）入力済み")</f>
        <v>（複数入力）未入力</v>
      </c>
      <c r="N17" s="30"/>
      <c r="O17" s="13"/>
      <c r="P17" s="13"/>
    </row>
    <row r="18" spans="1:16" s="12" customFormat="1" ht="18.75" customHeight="1" collapsed="1">
      <c r="A18" s="13"/>
      <c r="B18" s="14"/>
      <c r="C18" s="238"/>
      <c r="D18" s="258"/>
      <c r="E18" s="261" t="str">
        <f>_xlfn.IFNA(土地所有者一覧_様式第7!E49&amp;"",土地所有者一覧_様式第7!E47&amp;"")</f>
        <v/>
      </c>
      <c r="F18" s="262"/>
      <c r="G18" s="262"/>
      <c r="H18" s="5" t="s">
        <v>24</v>
      </c>
      <c r="I18" s="9"/>
      <c r="J18" s="13"/>
      <c r="K18" s="13"/>
      <c r="L18" s="33" t="s">
        <v>25</v>
      </c>
      <c r="M18" s="41"/>
      <c r="N18" s="30" t="s">
        <v>26</v>
      </c>
      <c r="O18" s="13"/>
      <c r="P18" s="13"/>
    </row>
    <row r="19" spans="1:16">
      <c r="B19" s="8"/>
      <c r="C19" s="240"/>
      <c r="D19" s="270"/>
      <c r="E19" s="297" t="s">
        <v>27</v>
      </c>
      <c r="F19" s="298"/>
      <c r="G19" s="298"/>
      <c r="H19" s="299"/>
      <c r="I19" s="9"/>
    </row>
    <row r="20" spans="1:16" ht="39" customHeight="1">
      <c r="B20" s="14"/>
      <c r="C20" s="238" t="s">
        <v>28</v>
      </c>
      <c r="D20" s="258"/>
      <c r="E20" s="251"/>
      <c r="F20" s="263"/>
      <c r="G20" s="263"/>
      <c r="H20" s="264"/>
      <c r="I20" s="9"/>
      <c r="L20" s="33" t="s">
        <v>19</v>
      </c>
      <c r="M20" s="40" t="str">
        <f>IF(E20&amp;G20="","（注意）深度限定なし",IF(OR(G20="",E20=""),"（エラー）未入力","（正常）深度限定あり"))</f>
        <v>（注意）深度限定なし</v>
      </c>
      <c r="N20" s="30" t="s">
        <v>29</v>
      </c>
    </row>
    <row r="21" spans="1:16" ht="39" customHeight="1">
      <c r="B21" s="14"/>
      <c r="C21" s="238"/>
      <c r="D21" s="258"/>
      <c r="E21" s="259"/>
      <c r="F21" s="260"/>
      <c r="G21" s="234"/>
      <c r="H21" s="265"/>
      <c r="I21" s="9"/>
      <c r="L21" s="33" t="s">
        <v>19</v>
      </c>
      <c r="M21" s="40" t="str">
        <f>IF(E21&amp;G21="","（複数入力）深度限定なし",IF(OR(G21="",E21=""),"（エラー）未入力","（正常）深度限定あり"))</f>
        <v>（複数入力）深度限定なし</v>
      </c>
    </row>
    <row r="22" spans="1:16" ht="39" customHeight="1">
      <c r="B22" s="14"/>
      <c r="C22" s="236" t="s">
        <v>30</v>
      </c>
      <c r="D22" s="257"/>
      <c r="E22" s="267" t="str">
        <f>IF('（入力用シート）汚染状態一覧_様式第7'!AD14="","該当なし",'（入力用シート）汚染状態一覧_様式第7'!AD14)</f>
        <v>該当なし</v>
      </c>
      <c r="F22" s="268"/>
      <c r="G22" s="268"/>
      <c r="H22" s="269"/>
      <c r="I22" s="9"/>
      <c r="L22" s="33" t="s">
        <v>25</v>
      </c>
      <c r="N22" s="30" t="s">
        <v>31</v>
      </c>
    </row>
    <row r="23" spans="1:16">
      <c r="B23" s="14"/>
      <c r="C23" s="236" t="s">
        <v>32</v>
      </c>
      <c r="D23" s="257"/>
      <c r="E23" s="230"/>
      <c r="F23" s="231"/>
      <c r="G23" s="231"/>
      <c r="H23" s="292"/>
      <c r="I23" s="9"/>
      <c r="L23" s="32" t="s">
        <v>33</v>
      </c>
      <c r="M23" s="40" t="str">
        <f>IF(E23="","（エラー）未入力",IF(COUNTIF('（入力用シート）汚染状態一覧_様式第7'!AG:AG,"*エラー*")&lt;1,"（正常）入力用シートエラーなし","（エラー）入力用シートエラーあり"))</f>
        <v>（エラー）未入力</v>
      </c>
      <c r="N23" s="30" t="s">
        <v>34</v>
      </c>
    </row>
    <row r="24" spans="1:16">
      <c r="B24" s="14"/>
      <c r="C24" s="238"/>
      <c r="D24" s="258"/>
      <c r="E24" s="43" t="s">
        <v>35</v>
      </c>
      <c r="F24" s="293" t="str">
        <f>IF(OR($E$23="汚染は確認されなかった",$E$23="地歴調査により汚染のおそれがなかった"),"該当なし",IF('（入力用シート）汚染状態一覧_様式第7'!AD15="",
IF(OR('（入力用シート）汚染状態一覧_様式第7'!$AE$8=1,'（入力用シート）汚染状態一覧_様式第7'!$AE$9=1),"該当なし",""),'（入力用シート）汚染状態一覧_様式第7'!AD15))</f>
        <v/>
      </c>
      <c r="G24" s="293"/>
      <c r="H24" s="294"/>
      <c r="I24" s="9"/>
      <c r="L24" s="33" t="s">
        <v>25</v>
      </c>
      <c r="N24" s="30" t="s">
        <v>36</v>
      </c>
    </row>
    <row r="25" spans="1:16">
      <c r="B25" s="14"/>
      <c r="C25" s="238"/>
      <c r="D25" s="258"/>
      <c r="E25" s="43" t="s">
        <v>37</v>
      </c>
      <c r="F25" s="293" t="str">
        <f>IF(OR($E$23="汚染は確認されなかった",$E$23="地歴調査により汚染のおそれがなかった"),"該当なし",IF('（入力用シート）汚染状態一覧_様式第7'!AD16="",
IF(OR('（入力用シート）汚染状態一覧_様式第7'!$AE$7=1,'（入力用シート）汚染状態一覧_様式第7'!$AE$9=1),"該当なし",""),'（入力用シート）汚染状態一覧_様式第7'!AD16))</f>
        <v/>
      </c>
      <c r="G25" s="293"/>
      <c r="H25" s="294"/>
      <c r="I25" s="9"/>
      <c r="L25" s="33" t="s">
        <v>25</v>
      </c>
      <c r="N25" s="30" t="s">
        <v>31</v>
      </c>
    </row>
    <row r="26" spans="1:16">
      <c r="B26" s="14"/>
      <c r="C26" s="238"/>
      <c r="D26" s="258"/>
      <c r="E26" s="43" t="s">
        <v>38</v>
      </c>
      <c r="F26" s="295" t="str">
        <f>IF(OR($E$23="汚染は確認されなかった",$E$23="地歴調査により汚染のおそれがなかった"),"該当なし",IF('（入力用シート）汚染状態一覧_様式第7'!AD17="",
IF(OR('（入力用シート）汚染状態一覧_様式第7'!$AE$7=1,'（入力用シート）汚染状態一覧_様式第7'!$AE$8=1),"該当なし",""),'（入力用シート）汚染状態一覧_様式第7'!AD17))</f>
        <v/>
      </c>
      <c r="G26" s="295"/>
      <c r="H26" s="296"/>
      <c r="I26" s="9"/>
      <c r="L26" s="33" t="s">
        <v>25</v>
      </c>
      <c r="N26" s="30" t="s">
        <v>31</v>
      </c>
    </row>
    <row r="27" spans="1:16" ht="30" customHeight="1">
      <c r="B27" s="14"/>
      <c r="C27" s="236" t="s">
        <v>39</v>
      </c>
      <c r="D27" s="237"/>
      <c r="E27" s="251"/>
      <c r="F27" s="234"/>
      <c r="G27" s="217"/>
      <c r="H27" s="218"/>
      <c r="I27" s="9"/>
      <c r="L27" s="33" t="s">
        <v>19</v>
      </c>
      <c r="M27" s="40" t="str">
        <f>IF(OR($E$23="汚染が確認された",$E$23="汚染が確認された（調査の一部省略）",$E$23="汚染は確認されなかった"),IF(OR(E27="",G27=""),"（エラー）未入力","（正常）入力済み"),"分析実施対象外")</f>
        <v>分析実施対象外</v>
      </c>
      <c r="N27" s="30" t="s">
        <v>40</v>
      </c>
    </row>
    <row r="28" spans="1:16" hidden="1" outlineLevel="1">
      <c r="B28" s="14"/>
      <c r="C28" s="238"/>
      <c r="D28" s="239"/>
      <c r="E28" s="246"/>
      <c r="F28" s="234"/>
      <c r="G28" s="217"/>
      <c r="H28" s="218"/>
      <c r="I28" s="9"/>
      <c r="L28" s="33" t="s">
        <v>19</v>
      </c>
      <c r="M28" s="40" t="str">
        <f>IF(OR($E$23="汚染が確認された",$E$23="汚染が確認された（調査の一部省略）",$E$23="汚染は確認されなかった"),IF(OR(E28="",G28=""),"（複数入力）未入力","（正常）入力済み"),"分析実施対象外")</f>
        <v>分析実施対象外</v>
      </c>
    </row>
    <row r="29" spans="1:16" hidden="1" outlineLevel="1">
      <c r="B29" s="14"/>
      <c r="C29" s="238"/>
      <c r="D29" s="239"/>
      <c r="E29" s="246"/>
      <c r="F29" s="234"/>
      <c r="G29" s="217"/>
      <c r="H29" s="218"/>
      <c r="I29" s="9"/>
      <c r="L29" s="33" t="s">
        <v>19</v>
      </c>
      <c r="M29" s="40" t="str">
        <f>IF(OR($E$23="汚染が確認された",$E$23="汚染が確認された（調査の一部省略）",$E$23="汚染は確認されなかった"),IF(OR(E29="",G29=""),"（複数入力）未入力","（正常）入力済み"),"分析実施対象外")</f>
        <v>分析実施対象外</v>
      </c>
    </row>
    <row r="30" spans="1:16" hidden="1" outlineLevel="1">
      <c r="B30" s="14"/>
      <c r="C30" s="238"/>
      <c r="D30" s="239"/>
      <c r="E30" s="246"/>
      <c r="F30" s="234"/>
      <c r="G30" s="217"/>
      <c r="H30" s="218"/>
      <c r="I30" s="9"/>
      <c r="L30" s="33" t="s">
        <v>19</v>
      </c>
      <c r="M30" s="40" t="str">
        <f>IF(OR($E$23="汚染が確認された",$E$23="汚染が確認された（調査の一部省略）",$E$23="汚染は確認されなかった"),IF(OR(E30="",G30=""),"（複数入力）未入力","（正常）入力済み"),"分析実施対象外")</f>
        <v>分析実施対象外</v>
      </c>
    </row>
    <row r="31" spans="1:16" hidden="1" outlineLevel="1">
      <c r="B31" s="14"/>
      <c r="C31" s="240"/>
      <c r="D31" s="241"/>
      <c r="E31" s="247"/>
      <c r="F31" s="248"/>
      <c r="G31" s="249"/>
      <c r="H31" s="250"/>
      <c r="I31" s="9"/>
      <c r="L31" s="33" t="s">
        <v>19</v>
      </c>
      <c r="M31" s="40" t="str">
        <f>IF(OR($E$23="汚染が確認された",$E$23="汚染が確認された（調査の一部省略）",$E$23="汚染は確認されなかった"),IF(OR(E31="",G31=""),"（複数入力）未入力","（正常）入力済み"),"分析実施対象外")</f>
        <v>分析実施対象外</v>
      </c>
    </row>
    <row r="32" spans="1:16" ht="30" customHeight="1" collapsed="1">
      <c r="B32" s="14"/>
      <c r="C32" s="235" t="s">
        <v>41</v>
      </c>
      <c r="D32" s="235"/>
      <c r="E32" s="242"/>
      <c r="F32" s="243"/>
      <c r="G32" s="244"/>
      <c r="H32" s="245"/>
      <c r="I32" s="9"/>
      <c r="L32" s="32" t="s">
        <v>7</v>
      </c>
      <c r="M32" s="40" t="str">
        <f>IF(OR(E32="",G32=""),"（エラー）未入力","（正常）入力済み")</f>
        <v>（エラー）未入力</v>
      </c>
      <c r="N32" s="30" t="s">
        <v>42</v>
      </c>
    </row>
    <row r="33" spans="2:14" ht="41.25" customHeight="1">
      <c r="B33" s="14"/>
      <c r="C33" s="236" t="s">
        <v>43</v>
      </c>
      <c r="D33" s="237"/>
      <c r="E33" s="230"/>
      <c r="F33" s="231"/>
      <c r="G33" s="27"/>
      <c r="H33" s="28"/>
      <c r="I33" s="9"/>
      <c r="L33" s="32" t="s">
        <v>7</v>
      </c>
      <c r="M33" s="40" t="str">
        <f>IF(OR(E33="",G33="",H33=""),"（エラー）未入力","（正常）入力済み")</f>
        <v>（エラー）未入力</v>
      </c>
      <c r="N33" s="30" t="s">
        <v>44</v>
      </c>
    </row>
    <row r="34" spans="2:14" ht="67.5" customHeight="1">
      <c r="B34" s="8"/>
      <c r="C34" s="290" t="s">
        <v>45</v>
      </c>
      <c r="D34" s="291"/>
      <c r="E34" s="227" t="s">
        <v>46</v>
      </c>
      <c r="F34" s="228"/>
      <c r="G34" s="228"/>
      <c r="H34" s="229"/>
      <c r="I34" s="9"/>
      <c r="N34" s="30"/>
    </row>
    <row r="35" spans="2:14" ht="7.5" customHeight="1">
      <c r="B35" s="25"/>
      <c r="C35" s="22"/>
      <c r="D35" s="22"/>
      <c r="E35" s="22"/>
      <c r="F35" s="22"/>
      <c r="G35" s="22"/>
      <c r="H35" s="22"/>
      <c r="I35" s="23"/>
      <c r="N35" s="30"/>
    </row>
    <row r="36" spans="2:14" ht="18.75" customHeight="1">
      <c r="B36" s="282" t="s">
        <v>47</v>
      </c>
      <c r="C36" s="284" t="s">
        <v>48</v>
      </c>
      <c r="D36" s="285"/>
      <c r="E36" s="24" t="s">
        <v>49</v>
      </c>
      <c r="F36" s="24" t="s">
        <v>50</v>
      </c>
      <c r="G36" s="219" t="s">
        <v>51</v>
      </c>
      <c r="H36" s="219"/>
      <c r="I36" s="220"/>
      <c r="L36" s="33"/>
      <c r="M36" s="40"/>
      <c r="N36" s="30"/>
    </row>
    <row r="37" spans="2:14">
      <c r="B37" s="277"/>
      <c r="C37" s="286"/>
      <c r="D37" s="287"/>
      <c r="E37" s="21"/>
      <c r="F37" s="37"/>
      <c r="G37" s="221"/>
      <c r="H37" s="222"/>
      <c r="I37" s="223"/>
      <c r="L37" s="32" t="s">
        <v>7</v>
      </c>
      <c r="M37" s="40" t="str">
        <f>IF(E37="","（エラー）氏名未入力",IF(F37&amp;G37="","（エラー）電話番号又はメールアドレス未入力",IF($F$9&lt;&gt;"",IF(C37="","（エラー）所属未入力","（正常）入力済み"),"（正常）入力済み")))</f>
        <v>（エラー）氏名未入力</v>
      </c>
      <c r="N37" s="30" t="s">
        <v>52</v>
      </c>
    </row>
    <row r="38" spans="2:14">
      <c r="B38" s="283"/>
      <c r="C38" s="288"/>
      <c r="D38" s="289"/>
      <c r="E38" s="20"/>
      <c r="F38" s="38"/>
      <c r="G38" s="224"/>
      <c r="H38" s="225"/>
      <c r="I38" s="226"/>
      <c r="L38" s="33" t="s">
        <v>5</v>
      </c>
      <c r="M38" s="40" t="str">
        <f>IF(E38="","（複数入力）氏名未入力",IF(F38&amp;G38="","（エラー）電話番号又はメールアドレス未入力",IF($F$9&lt;&gt;"",IF(C38="","（エラー）所属未入力","（正常）入力済み"),"（正常）入力済み")))</f>
        <v>（複数入力）氏名未入力</v>
      </c>
      <c r="N38" s="30" t="s">
        <v>53</v>
      </c>
    </row>
    <row r="39" spans="2:14">
      <c r="B39" s="1" t="s">
        <v>54</v>
      </c>
      <c r="L39" s="33"/>
      <c r="M39" s="40"/>
      <c r="N39" s="30" t="s">
        <v>55</v>
      </c>
    </row>
    <row r="40" spans="2:14">
      <c r="N40" s="30"/>
    </row>
  </sheetData>
  <sheetProtection formatRows="0"/>
  <mergeCells count="59">
    <mergeCell ref="E23:H23"/>
    <mergeCell ref="F24:H24"/>
    <mergeCell ref="F25:H25"/>
    <mergeCell ref="F26:H26"/>
    <mergeCell ref="E19:H19"/>
    <mergeCell ref="E20:F20"/>
    <mergeCell ref="B36:B38"/>
    <mergeCell ref="C36:D36"/>
    <mergeCell ref="C37:D37"/>
    <mergeCell ref="C38:D38"/>
    <mergeCell ref="C23:D26"/>
    <mergeCell ref="C33:D33"/>
    <mergeCell ref="C34:D34"/>
    <mergeCell ref="B2:I2"/>
    <mergeCell ref="C3:F3"/>
    <mergeCell ref="B5:E5"/>
    <mergeCell ref="B7:C7"/>
    <mergeCell ref="E8:E10"/>
    <mergeCell ref="F8:H8"/>
    <mergeCell ref="F9:H9"/>
    <mergeCell ref="F10:H10"/>
    <mergeCell ref="B8:D10"/>
    <mergeCell ref="G12:H12"/>
    <mergeCell ref="E12:F12"/>
    <mergeCell ref="B11:I11"/>
    <mergeCell ref="C12:D12"/>
    <mergeCell ref="C22:D22"/>
    <mergeCell ref="C20:D21"/>
    <mergeCell ref="E21:F21"/>
    <mergeCell ref="E18:G18"/>
    <mergeCell ref="G20:H20"/>
    <mergeCell ref="G21:H21"/>
    <mergeCell ref="E15:H15"/>
    <mergeCell ref="E22:H22"/>
    <mergeCell ref="C16:D19"/>
    <mergeCell ref="G30:H30"/>
    <mergeCell ref="E29:F29"/>
    <mergeCell ref="E31:F31"/>
    <mergeCell ref="G31:H31"/>
    <mergeCell ref="G27:H27"/>
    <mergeCell ref="E27:F27"/>
    <mergeCell ref="E28:F28"/>
    <mergeCell ref="G28:H28"/>
    <mergeCell ref="L1:M1"/>
    <mergeCell ref="G29:H29"/>
    <mergeCell ref="G36:I36"/>
    <mergeCell ref="G37:I37"/>
    <mergeCell ref="G38:I38"/>
    <mergeCell ref="E34:H34"/>
    <mergeCell ref="E33:F33"/>
    <mergeCell ref="C13:H13"/>
    <mergeCell ref="C15:D15"/>
    <mergeCell ref="F16:G16"/>
    <mergeCell ref="F17:G17"/>
    <mergeCell ref="C32:D32"/>
    <mergeCell ref="C27:D31"/>
    <mergeCell ref="E32:F32"/>
    <mergeCell ref="G32:H32"/>
    <mergeCell ref="E30:F30"/>
  </mergeCells>
  <phoneticPr fontId="20"/>
  <conditionalFormatting sqref="M1:M1048576">
    <cfRule type="containsText" dxfId="14" priority="1" operator="containsText" text="（注意）">
      <formula>NOT(ISERROR(SEARCH("（注意）",M1)))</formula>
    </cfRule>
    <cfRule type="containsText" dxfId="13" priority="2" operator="containsText" text="（正常）">
      <formula>NOT(ISERROR(SEARCH("（正常）",M1)))</formula>
    </cfRule>
    <cfRule type="containsText" dxfId="12" priority="3"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7"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マスタ!$B$2:$B$4</xm:f>
          </x14:formula1>
          <xm:sqref>E12:F12</xm:sqref>
        </x14:dataValidation>
        <x14:dataValidation type="list" allowBlank="1" showInputMessage="1" showErrorMessage="1" xr:uid="{61A04B94-03FC-40BA-824A-C5294270FFB1}">
          <x14:formula1>
            <xm:f>マスタ!$F$2:$F$63</xm:f>
          </x14:formula1>
          <xm:sqref>E16:E17</xm:sqref>
        </x14:dataValidation>
        <x14:dataValidation type="list" allowBlank="1" showInputMessage="1" showErrorMessage="1" xr:uid="{789D433B-C380-4F35-B7BC-153EBEF1F669}">
          <x14:formula1>
            <xm:f>マスタ!$H$2:$H$3</xm:f>
          </x14:formula1>
          <xm:sqref>E20:F21</xm:sqref>
        </x14:dataValidation>
        <x14:dataValidation type="list" allowBlank="1" showInputMessage="1" showErrorMessage="1" xr:uid="{9B35531D-2B1F-4170-BD44-D90DF0E378D7}">
          <x14:formula1>
            <xm:f>マスタ!$I$2:$I$6</xm:f>
          </x14:formula1>
          <xm:sqref>E23:H23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2E34-B3CF-439B-ADEA-E83E7FA0C481}">
  <sheetPr codeName="Sheet9">
    <pageSetUpPr fitToPage="1"/>
  </sheetPr>
  <dimension ref="B1:S118"/>
  <sheetViews>
    <sheetView showGridLines="0" zoomScaleNormal="100" zoomScaleSheetLayoutView="100" workbookViewId="0"/>
  </sheetViews>
  <sheetFormatPr defaultColWidth="9" defaultRowHeight="18"/>
  <cols>
    <col min="1" max="2" width="2.59765625" style="46" customWidth="1"/>
    <col min="3" max="3" width="4.296875" style="46" customWidth="1"/>
    <col min="4" max="4" width="8.59765625" style="46" customWidth="1"/>
    <col min="5" max="10" width="8.09765625" style="46" customWidth="1"/>
    <col min="11" max="11" width="22.59765625" style="46" customWidth="1"/>
    <col min="12" max="12" width="15.59765625" style="46" customWidth="1"/>
    <col min="13" max="13" width="18" style="46" customWidth="1"/>
    <col min="14" max="14" width="2.59765625" style="46" customWidth="1"/>
    <col min="15" max="15" width="2.796875" style="46" customWidth="1"/>
    <col min="16" max="16" width="9" style="59" customWidth="1"/>
    <col min="17" max="17" width="12.09765625" style="46" customWidth="1"/>
    <col min="18" max="18" width="30.59765625" style="60" customWidth="1"/>
    <col min="19" max="19" width="27" style="47" customWidth="1"/>
    <col min="20" max="16384" width="9" style="46"/>
  </cols>
  <sheetData>
    <row r="1" spans="2:19">
      <c r="B1" s="45" t="s">
        <v>56</v>
      </c>
      <c r="P1" s="46"/>
      <c r="Q1" s="300" t="s">
        <v>1</v>
      </c>
      <c r="R1" s="300"/>
    </row>
    <row r="2" spans="2:19">
      <c r="B2" s="48"/>
      <c r="C2" s="49" t="s">
        <v>57</v>
      </c>
      <c r="D2" s="50"/>
      <c r="E2" s="50"/>
      <c r="F2" s="50"/>
      <c r="G2" s="50"/>
      <c r="H2" s="50"/>
      <c r="I2" s="50"/>
      <c r="J2" s="50"/>
      <c r="K2" s="50"/>
      <c r="L2" s="51"/>
      <c r="M2" s="52"/>
      <c r="N2" s="53"/>
      <c r="P2" s="46"/>
      <c r="Q2" s="54" t="s">
        <v>2</v>
      </c>
      <c r="R2" s="55" t="s">
        <v>3</v>
      </c>
    </row>
    <row r="3" spans="2:19" ht="15">
      <c r="B3" s="56"/>
      <c r="C3" s="46" t="s">
        <v>58</v>
      </c>
      <c r="D3" s="57"/>
      <c r="E3" s="57"/>
      <c r="F3" s="57"/>
      <c r="G3" s="57"/>
      <c r="H3" s="57"/>
      <c r="I3" s="57"/>
      <c r="J3" s="57"/>
      <c r="K3" s="57"/>
      <c r="N3" s="58"/>
      <c r="S3" s="61"/>
    </row>
    <row r="4" spans="2:19" ht="15">
      <c r="B4" s="56"/>
      <c r="C4" s="46" t="s">
        <v>59</v>
      </c>
      <c r="D4" s="57"/>
      <c r="E4" s="57"/>
      <c r="F4" s="57"/>
      <c r="G4" s="57"/>
      <c r="H4" s="57"/>
      <c r="I4" s="57"/>
      <c r="J4" s="57"/>
      <c r="K4" s="57"/>
      <c r="L4" s="62"/>
      <c r="M4" s="63"/>
      <c r="N4" s="58"/>
      <c r="P4" s="46"/>
      <c r="Q4" s="64"/>
      <c r="R4" s="65"/>
      <c r="S4" s="61"/>
    </row>
    <row r="5" spans="2:19" ht="15">
      <c r="B5" s="56"/>
      <c r="C5" s="46" t="s">
        <v>60</v>
      </c>
      <c r="D5" s="57"/>
      <c r="E5" s="57"/>
      <c r="F5" s="57"/>
      <c r="G5" s="57"/>
      <c r="H5" s="57"/>
      <c r="I5" s="57"/>
      <c r="J5" s="57"/>
      <c r="K5" s="57"/>
      <c r="L5" s="57"/>
      <c r="M5" s="57"/>
      <c r="N5" s="58"/>
      <c r="P5" s="46"/>
      <c r="Q5" s="54"/>
      <c r="R5" s="55"/>
      <c r="S5" s="61"/>
    </row>
    <row r="6" spans="2:19" ht="18.75" customHeight="1">
      <c r="B6" s="56"/>
      <c r="D6" s="57"/>
      <c r="E6" s="57"/>
      <c r="F6" s="57"/>
      <c r="G6" s="57"/>
      <c r="H6" s="57"/>
      <c r="I6" s="57"/>
      <c r="J6" s="57"/>
      <c r="K6" s="301" t="s">
        <v>61</v>
      </c>
      <c r="L6" s="301"/>
      <c r="M6" s="66"/>
      <c r="N6" s="58"/>
      <c r="P6" s="46"/>
      <c r="Q6" s="64" t="s">
        <v>7</v>
      </c>
      <c r="R6" s="65" t="str">
        <f>IF(M6="","（エラー）未入力","（正常）入力済み")</f>
        <v>（エラー）未入力</v>
      </c>
      <c r="S6" s="61"/>
    </row>
    <row r="7" spans="2:19" ht="18.75" customHeight="1">
      <c r="B7" s="56"/>
      <c r="C7" s="302" t="s">
        <v>62</v>
      </c>
      <c r="D7" s="302" t="s">
        <v>63</v>
      </c>
      <c r="E7" s="304" t="s">
        <v>64</v>
      </c>
      <c r="F7" s="305"/>
      <c r="G7" s="305"/>
      <c r="H7" s="306"/>
      <c r="I7" s="302" t="s">
        <v>65</v>
      </c>
      <c r="J7" s="302" t="s">
        <v>66</v>
      </c>
      <c r="K7" s="307" t="s">
        <v>67</v>
      </c>
      <c r="L7" s="307" t="s">
        <v>68</v>
      </c>
      <c r="M7" s="307" t="s">
        <v>69</v>
      </c>
      <c r="N7" s="58"/>
      <c r="P7" s="46"/>
      <c r="Q7" s="67"/>
      <c r="R7" s="65"/>
      <c r="S7" s="61"/>
    </row>
    <row r="8" spans="2:19" ht="18.75" customHeight="1">
      <c r="B8" s="56"/>
      <c r="C8" s="303"/>
      <c r="D8" s="303"/>
      <c r="E8" s="68" t="s">
        <v>70</v>
      </c>
      <c r="F8" s="68" t="s">
        <v>71</v>
      </c>
      <c r="G8" s="68" t="s">
        <v>72</v>
      </c>
      <c r="H8" s="68" t="s">
        <v>73</v>
      </c>
      <c r="I8" s="303"/>
      <c r="J8" s="303"/>
      <c r="K8" s="308"/>
      <c r="L8" s="308"/>
      <c r="M8" s="308"/>
      <c r="N8" s="58"/>
      <c r="P8" s="46"/>
      <c r="Q8" s="67" t="s">
        <v>74</v>
      </c>
      <c r="R8" s="65" t="str">
        <f>IF(OR(COUNTA(D9:D39)&lt;&gt;COUNTA(E9:E39),COUNTIF(D9:D39,"今回届出")=0),"（エラー）未入力あり又は「今回届出」未選択",IF(様式第7!G3="",IF(COUNTIF(D9:D39,"今回届出")=COUNTA(E9:E39),"（正常）分割なし","（エラー）鑑文に分割の旨未入力"),IF(COUNTIF(D9:D39,"今回届出")&lt;COUNTA(E9:E39),"（正常）分割届出","（エラー）鑑文に分割の旨の入力あり")))</f>
        <v>（エラー）未入力あり又は「今回届出」未選択</v>
      </c>
      <c r="S8" s="69" t="s">
        <v>75</v>
      </c>
    </row>
    <row r="9" spans="2:19" ht="22.5" customHeight="1">
      <c r="B9" s="56"/>
      <c r="C9" s="68">
        <f>ROW()-8</f>
        <v>1</v>
      </c>
      <c r="D9" s="70"/>
      <c r="E9" s="71"/>
      <c r="F9" s="72"/>
      <c r="G9" s="72"/>
      <c r="H9" s="73"/>
      <c r="I9" s="73"/>
      <c r="J9" s="72"/>
      <c r="K9" s="72"/>
      <c r="L9" s="72"/>
      <c r="M9" s="72"/>
      <c r="N9" s="58"/>
      <c r="P9" s="46"/>
      <c r="Q9" s="64" t="s">
        <v>7</v>
      </c>
      <c r="R9" s="65" t="str">
        <f>IF(D9&amp;E9&amp;F9&amp;H9&amp;K9&amp;L9&amp;M9="",
"（エラー）未入力",
IF(OR(D9="",E9="",F9="",H9="",K9="",L9="",M9=""),
IF(AND(I9&lt;&gt;"",E9&lt;&gt;""),
IF(AND(F9="",G9="",H9="",J9="",K9="",L9="",M9=""),"（正常）入力済み","（エラー）入力重複"),
"（エラー）一部未入力"),
IF(I9="","（正常）入力済み","（エラー）入力重複")))</f>
        <v>（エラー）未入力</v>
      </c>
      <c r="S9" s="69" t="s">
        <v>76</v>
      </c>
    </row>
    <row r="10" spans="2:19" ht="22.5" customHeight="1">
      <c r="B10" s="56"/>
      <c r="C10" s="68">
        <f t="shared" ref="C10:C38" si="0">ROW()-8</f>
        <v>2</v>
      </c>
      <c r="D10" s="74"/>
      <c r="E10" s="72"/>
      <c r="F10" s="72"/>
      <c r="G10" s="72"/>
      <c r="H10" s="73"/>
      <c r="I10" s="73"/>
      <c r="J10" s="72"/>
      <c r="K10" s="72"/>
      <c r="L10" s="72"/>
      <c r="M10" s="72"/>
      <c r="N10" s="58"/>
      <c r="P10" s="46"/>
      <c r="Q10" s="67" t="s">
        <v>5</v>
      </c>
      <c r="R10" s="65" t="str">
        <f>IF(D10&amp;E10&amp;F10&amp;H10&amp;K10&amp;L10&amp;M10="","（複数入力）未入力",IF(OR(D10="",E10="",F10="",H10="",K10="",L10="",M10=""),IF(AND(I10&lt;&gt;"",E10&lt;&gt;""),IF(AND(F10="",G10="",H10="",J10="",K10="",L10="",M10=""),"（正常）入力済み","（エラー）入力重複"),"（エラー）一部未入力"),IF(I10="","（正常）入力済み","（エラー）入力重複")))</f>
        <v>（複数入力）未入力</v>
      </c>
      <c r="S10" s="69" t="s">
        <v>77</v>
      </c>
    </row>
    <row r="11" spans="2:19" ht="22.5" customHeight="1">
      <c r="B11" s="56"/>
      <c r="C11" s="68">
        <f t="shared" si="0"/>
        <v>3</v>
      </c>
      <c r="D11" s="74"/>
      <c r="E11" s="72"/>
      <c r="F11" s="72"/>
      <c r="G11" s="72"/>
      <c r="H11" s="73"/>
      <c r="I11" s="73"/>
      <c r="J11" s="72"/>
      <c r="K11" s="72"/>
      <c r="L11" s="75"/>
      <c r="M11" s="72"/>
      <c r="N11" s="58"/>
      <c r="P11" s="46"/>
      <c r="Q11" s="67" t="s">
        <v>5</v>
      </c>
      <c r="R11" s="65" t="str">
        <f t="shared" ref="R11:R38" si="1">IF(D11&amp;E11&amp;F11&amp;H11&amp;K11&amp;L11&amp;M11="","（複数入力）未入力",IF(OR(D11="",E11="",F11="",H11="",K11="",L11="",M11=""),IF(AND(I11&lt;&gt;"",E11&lt;&gt;""),IF(AND(F11="",G11="",H11="",J11="",K11="",L11="",M11=""),"（正常）入力済み","（エラー）入力重複"),"（エラー）一部未入力"),IF(I11="","（正常）入力済み","（エラー）入力重複")))</f>
        <v>（複数入力）未入力</v>
      </c>
      <c r="S11" s="69" t="s">
        <v>78</v>
      </c>
    </row>
    <row r="12" spans="2:19" ht="22.5" customHeight="1">
      <c r="B12" s="56"/>
      <c r="C12" s="68">
        <f t="shared" si="0"/>
        <v>4</v>
      </c>
      <c r="D12" s="74"/>
      <c r="E12" s="72"/>
      <c r="F12" s="72"/>
      <c r="G12" s="72"/>
      <c r="H12" s="73"/>
      <c r="I12" s="73"/>
      <c r="J12" s="72"/>
      <c r="K12" s="72"/>
      <c r="L12" s="72"/>
      <c r="M12" s="72"/>
      <c r="N12" s="58"/>
      <c r="P12" s="46"/>
      <c r="Q12" s="67" t="s">
        <v>5</v>
      </c>
      <c r="R12" s="65" t="str">
        <f t="shared" si="1"/>
        <v>（複数入力）未入力</v>
      </c>
      <c r="S12" s="69" t="s">
        <v>79</v>
      </c>
    </row>
    <row r="13" spans="2:19" ht="22.5" customHeight="1">
      <c r="B13" s="56"/>
      <c r="C13" s="68">
        <f t="shared" si="0"/>
        <v>5</v>
      </c>
      <c r="D13" s="74"/>
      <c r="E13" s="72"/>
      <c r="F13" s="72"/>
      <c r="G13" s="72"/>
      <c r="H13" s="73"/>
      <c r="I13" s="73"/>
      <c r="J13" s="72"/>
      <c r="K13" s="72"/>
      <c r="L13" s="72"/>
      <c r="M13" s="72"/>
      <c r="N13" s="58"/>
      <c r="P13" s="46"/>
      <c r="Q13" s="67" t="s">
        <v>5</v>
      </c>
      <c r="R13" s="65" t="str">
        <f t="shared" si="1"/>
        <v>（複数入力）未入力</v>
      </c>
      <c r="S13" s="69" t="s">
        <v>80</v>
      </c>
    </row>
    <row r="14" spans="2:19" ht="22.5" customHeight="1">
      <c r="B14" s="56"/>
      <c r="C14" s="68">
        <f t="shared" si="0"/>
        <v>6</v>
      </c>
      <c r="D14" s="74"/>
      <c r="E14" s="72"/>
      <c r="F14" s="72"/>
      <c r="G14" s="72"/>
      <c r="H14" s="73"/>
      <c r="I14" s="73"/>
      <c r="J14" s="72"/>
      <c r="K14" s="72"/>
      <c r="L14" s="72"/>
      <c r="M14" s="72"/>
      <c r="N14" s="58"/>
      <c r="P14" s="46"/>
      <c r="Q14" s="67" t="s">
        <v>5</v>
      </c>
      <c r="R14" s="65" t="str">
        <f t="shared" si="1"/>
        <v>（複数入力）未入力</v>
      </c>
      <c r="S14" s="69" t="s">
        <v>81</v>
      </c>
    </row>
    <row r="15" spans="2:19" ht="22.5" customHeight="1">
      <c r="B15" s="56"/>
      <c r="C15" s="68">
        <f t="shared" si="0"/>
        <v>7</v>
      </c>
      <c r="D15" s="74"/>
      <c r="E15" s="72"/>
      <c r="F15" s="72"/>
      <c r="G15" s="72"/>
      <c r="H15" s="73"/>
      <c r="I15" s="73"/>
      <c r="J15" s="72"/>
      <c r="K15" s="72"/>
      <c r="L15" s="72"/>
      <c r="M15" s="72"/>
      <c r="N15" s="58"/>
      <c r="P15" s="46"/>
      <c r="Q15" s="67" t="s">
        <v>5</v>
      </c>
      <c r="R15" s="65" t="str">
        <f t="shared" si="1"/>
        <v>（複数入力）未入力</v>
      </c>
      <c r="S15" s="69" t="s">
        <v>82</v>
      </c>
    </row>
    <row r="16" spans="2:19" ht="22.5" customHeight="1">
      <c r="B16" s="56"/>
      <c r="C16" s="68">
        <f t="shared" si="0"/>
        <v>8</v>
      </c>
      <c r="D16" s="74"/>
      <c r="E16" s="72"/>
      <c r="F16" s="72"/>
      <c r="G16" s="72"/>
      <c r="H16" s="73"/>
      <c r="I16" s="73"/>
      <c r="J16" s="72"/>
      <c r="K16" s="72"/>
      <c r="L16" s="72"/>
      <c r="M16" s="72"/>
      <c r="N16" s="58"/>
      <c r="P16" s="46"/>
      <c r="Q16" s="67" t="s">
        <v>5</v>
      </c>
      <c r="R16" s="65" t="str">
        <f t="shared" si="1"/>
        <v>（複数入力）未入力</v>
      </c>
      <c r="S16" s="69" t="s">
        <v>83</v>
      </c>
    </row>
    <row r="17" spans="2:19" ht="22.5" customHeight="1">
      <c r="B17" s="56"/>
      <c r="C17" s="68">
        <f t="shared" si="0"/>
        <v>9</v>
      </c>
      <c r="D17" s="74"/>
      <c r="E17" s="72"/>
      <c r="F17" s="72"/>
      <c r="G17" s="72"/>
      <c r="H17" s="73"/>
      <c r="I17" s="73"/>
      <c r="J17" s="72"/>
      <c r="K17" s="72"/>
      <c r="L17" s="72"/>
      <c r="M17" s="72"/>
      <c r="N17" s="58"/>
      <c r="P17" s="46"/>
      <c r="Q17" s="67" t="s">
        <v>5</v>
      </c>
      <c r="R17" s="65" t="str">
        <f t="shared" si="1"/>
        <v>（複数入力）未入力</v>
      </c>
      <c r="S17" s="69"/>
    </row>
    <row r="18" spans="2:19" ht="22.5" customHeight="1">
      <c r="B18" s="56"/>
      <c r="C18" s="68">
        <f t="shared" si="0"/>
        <v>10</v>
      </c>
      <c r="D18" s="74"/>
      <c r="E18" s="72"/>
      <c r="F18" s="72"/>
      <c r="G18" s="72"/>
      <c r="H18" s="73"/>
      <c r="I18" s="73"/>
      <c r="J18" s="72"/>
      <c r="K18" s="72"/>
      <c r="L18" s="72"/>
      <c r="M18" s="72"/>
      <c r="N18" s="58"/>
      <c r="P18" s="46"/>
      <c r="Q18" s="67" t="s">
        <v>5</v>
      </c>
      <c r="R18" s="65" t="str">
        <f t="shared" si="1"/>
        <v>（複数入力）未入力</v>
      </c>
      <c r="S18" s="61"/>
    </row>
    <row r="19" spans="2:19" ht="22.5" customHeight="1">
      <c r="B19" s="56"/>
      <c r="C19" s="68">
        <f t="shared" si="0"/>
        <v>11</v>
      </c>
      <c r="D19" s="74"/>
      <c r="E19" s="72"/>
      <c r="F19" s="72"/>
      <c r="G19" s="72"/>
      <c r="H19" s="73"/>
      <c r="I19" s="73"/>
      <c r="J19" s="72"/>
      <c r="K19" s="72"/>
      <c r="L19" s="72"/>
      <c r="M19" s="72"/>
      <c r="N19" s="58"/>
      <c r="P19" s="46"/>
      <c r="Q19" s="67" t="s">
        <v>5</v>
      </c>
      <c r="R19" s="65" t="str">
        <f t="shared" si="1"/>
        <v>（複数入力）未入力</v>
      </c>
      <c r="S19" s="61"/>
    </row>
    <row r="20" spans="2:19" ht="22.5" customHeight="1">
      <c r="B20" s="56"/>
      <c r="C20" s="68">
        <f t="shared" si="0"/>
        <v>12</v>
      </c>
      <c r="D20" s="74"/>
      <c r="E20" s="72"/>
      <c r="F20" s="72"/>
      <c r="G20" s="72"/>
      <c r="H20" s="73"/>
      <c r="I20" s="73"/>
      <c r="J20" s="72"/>
      <c r="K20" s="72"/>
      <c r="L20" s="72"/>
      <c r="M20" s="72"/>
      <c r="N20" s="58"/>
      <c r="P20" s="46"/>
      <c r="Q20" s="67" t="s">
        <v>5</v>
      </c>
      <c r="R20" s="65" t="str">
        <f t="shared" si="1"/>
        <v>（複数入力）未入力</v>
      </c>
    </row>
    <row r="21" spans="2:19" ht="22.5" customHeight="1">
      <c r="B21" s="56"/>
      <c r="C21" s="68">
        <f t="shared" si="0"/>
        <v>13</v>
      </c>
      <c r="D21" s="74"/>
      <c r="E21" s="72"/>
      <c r="F21" s="72"/>
      <c r="G21" s="72"/>
      <c r="H21" s="73"/>
      <c r="I21" s="73"/>
      <c r="J21" s="72"/>
      <c r="K21" s="72"/>
      <c r="L21" s="72"/>
      <c r="M21" s="72"/>
      <c r="N21" s="58"/>
      <c r="P21" s="46"/>
      <c r="Q21" s="67" t="s">
        <v>5</v>
      </c>
      <c r="R21" s="65" t="str">
        <f t="shared" si="1"/>
        <v>（複数入力）未入力</v>
      </c>
      <c r="S21" s="61"/>
    </row>
    <row r="22" spans="2:19" ht="22.5" customHeight="1">
      <c r="B22" s="56"/>
      <c r="C22" s="68">
        <f t="shared" si="0"/>
        <v>14</v>
      </c>
      <c r="D22" s="74"/>
      <c r="E22" s="72"/>
      <c r="F22" s="72"/>
      <c r="G22" s="72"/>
      <c r="H22" s="73"/>
      <c r="I22" s="73"/>
      <c r="J22" s="72"/>
      <c r="K22" s="72"/>
      <c r="L22" s="72"/>
      <c r="M22" s="72"/>
      <c r="N22" s="58"/>
      <c r="P22" s="46"/>
      <c r="Q22" s="67" t="s">
        <v>5</v>
      </c>
      <c r="R22" s="65" t="str">
        <f t="shared" si="1"/>
        <v>（複数入力）未入力</v>
      </c>
    </row>
    <row r="23" spans="2:19" ht="22.5" customHeight="1">
      <c r="B23" s="56"/>
      <c r="C23" s="68">
        <f t="shared" si="0"/>
        <v>15</v>
      </c>
      <c r="D23" s="74"/>
      <c r="E23" s="72"/>
      <c r="F23" s="72"/>
      <c r="G23" s="72"/>
      <c r="H23" s="73"/>
      <c r="I23" s="73"/>
      <c r="J23" s="72"/>
      <c r="K23" s="72"/>
      <c r="L23" s="72"/>
      <c r="M23" s="72"/>
      <c r="N23" s="58"/>
      <c r="P23" s="46"/>
      <c r="Q23" s="67" t="s">
        <v>5</v>
      </c>
      <c r="R23" s="65" t="str">
        <f t="shared" si="1"/>
        <v>（複数入力）未入力</v>
      </c>
      <c r="S23" s="61"/>
    </row>
    <row r="24" spans="2:19" ht="22.5" customHeight="1">
      <c r="B24" s="56"/>
      <c r="C24" s="68">
        <f t="shared" si="0"/>
        <v>16</v>
      </c>
      <c r="D24" s="74"/>
      <c r="E24" s="72"/>
      <c r="F24" s="72"/>
      <c r="G24" s="72"/>
      <c r="H24" s="73"/>
      <c r="I24" s="73"/>
      <c r="J24" s="72"/>
      <c r="K24" s="72"/>
      <c r="L24" s="72"/>
      <c r="M24" s="72"/>
      <c r="N24" s="58"/>
      <c r="P24" s="46"/>
      <c r="Q24" s="67" t="s">
        <v>5</v>
      </c>
      <c r="R24" s="65" t="str">
        <f t="shared" si="1"/>
        <v>（複数入力）未入力</v>
      </c>
      <c r="S24" s="61"/>
    </row>
    <row r="25" spans="2:19" ht="22.5" customHeight="1">
      <c r="B25" s="56"/>
      <c r="C25" s="68">
        <f t="shared" si="0"/>
        <v>17</v>
      </c>
      <c r="D25" s="74"/>
      <c r="E25" s="72"/>
      <c r="F25" s="72"/>
      <c r="G25" s="72"/>
      <c r="H25" s="73"/>
      <c r="I25" s="73"/>
      <c r="J25" s="72"/>
      <c r="K25" s="72"/>
      <c r="L25" s="72"/>
      <c r="M25" s="72"/>
      <c r="N25" s="58"/>
      <c r="P25" s="46"/>
      <c r="Q25" s="67" t="s">
        <v>5</v>
      </c>
      <c r="R25" s="65" t="str">
        <f t="shared" si="1"/>
        <v>（複数入力）未入力</v>
      </c>
      <c r="S25" s="61"/>
    </row>
    <row r="26" spans="2:19" ht="22.5" customHeight="1">
      <c r="B26" s="56"/>
      <c r="C26" s="68">
        <f t="shared" si="0"/>
        <v>18</v>
      </c>
      <c r="D26" s="74"/>
      <c r="E26" s="72"/>
      <c r="F26" s="72"/>
      <c r="G26" s="72"/>
      <c r="H26" s="73"/>
      <c r="I26" s="73"/>
      <c r="J26" s="72"/>
      <c r="K26" s="72"/>
      <c r="L26" s="72"/>
      <c r="M26" s="72"/>
      <c r="N26" s="58"/>
      <c r="P26" s="46"/>
      <c r="Q26" s="67" t="s">
        <v>5</v>
      </c>
      <c r="R26" s="65" t="str">
        <f t="shared" si="1"/>
        <v>（複数入力）未入力</v>
      </c>
      <c r="S26" s="61"/>
    </row>
    <row r="27" spans="2:19" ht="22.5" customHeight="1">
      <c r="B27" s="56"/>
      <c r="C27" s="68">
        <f t="shared" si="0"/>
        <v>19</v>
      </c>
      <c r="D27" s="74"/>
      <c r="E27" s="72"/>
      <c r="F27" s="72"/>
      <c r="G27" s="72"/>
      <c r="H27" s="73"/>
      <c r="I27" s="73"/>
      <c r="J27" s="72"/>
      <c r="K27" s="72"/>
      <c r="L27" s="72"/>
      <c r="M27" s="72"/>
      <c r="N27" s="58"/>
      <c r="P27" s="46"/>
      <c r="Q27" s="67" t="s">
        <v>5</v>
      </c>
      <c r="R27" s="65" t="str">
        <f t="shared" si="1"/>
        <v>（複数入力）未入力</v>
      </c>
    </row>
    <row r="28" spans="2:19" ht="22.5" customHeight="1">
      <c r="B28" s="56"/>
      <c r="C28" s="68">
        <f t="shared" si="0"/>
        <v>20</v>
      </c>
      <c r="D28" s="74"/>
      <c r="E28" s="72"/>
      <c r="F28" s="72"/>
      <c r="G28" s="72"/>
      <c r="H28" s="73"/>
      <c r="I28" s="73"/>
      <c r="J28" s="72"/>
      <c r="K28" s="72"/>
      <c r="L28" s="72"/>
      <c r="M28" s="72"/>
      <c r="N28" s="58"/>
      <c r="P28" s="46"/>
      <c r="Q28" s="67" t="s">
        <v>5</v>
      </c>
      <c r="R28" s="65" t="str">
        <f t="shared" si="1"/>
        <v>（複数入力）未入力</v>
      </c>
      <c r="S28" s="61"/>
    </row>
    <row r="29" spans="2:19" ht="22.5" customHeight="1">
      <c r="B29" s="56"/>
      <c r="C29" s="68">
        <f t="shared" si="0"/>
        <v>21</v>
      </c>
      <c r="D29" s="74"/>
      <c r="E29" s="72"/>
      <c r="F29" s="72"/>
      <c r="G29" s="72"/>
      <c r="H29" s="73"/>
      <c r="I29" s="73"/>
      <c r="J29" s="72"/>
      <c r="K29" s="72"/>
      <c r="L29" s="72"/>
      <c r="M29" s="72"/>
      <c r="N29" s="58"/>
      <c r="P29" s="46"/>
      <c r="Q29" s="67" t="s">
        <v>5</v>
      </c>
      <c r="R29" s="65" t="str">
        <f t="shared" si="1"/>
        <v>（複数入力）未入力</v>
      </c>
      <c r="S29" s="61"/>
    </row>
    <row r="30" spans="2:19" ht="22.5" customHeight="1">
      <c r="B30" s="56"/>
      <c r="C30" s="68">
        <f t="shared" si="0"/>
        <v>22</v>
      </c>
      <c r="D30" s="74"/>
      <c r="E30" s="72"/>
      <c r="F30" s="72"/>
      <c r="G30" s="72"/>
      <c r="H30" s="73"/>
      <c r="I30" s="73"/>
      <c r="J30" s="72"/>
      <c r="K30" s="72"/>
      <c r="L30" s="72"/>
      <c r="M30" s="72"/>
      <c r="N30" s="58"/>
      <c r="P30" s="46"/>
      <c r="Q30" s="67" t="s">
        <v>5</v>
      </c>
      <c r="R30" s="65" t="str">
        <f t="shared" si="1"/>
        <v>（複数入力）未入力</v>
      </c>
    </row>
    <row r="31" spans="2:19" ht="22.5" customHeight="1">
      <c r="B31" s="56"/>
      <c r="C31" s="68">
        <f t="shared" si="0"/>
        <v>23</v>
      </c>
      <c r="D31" s="74"/>
      <c r="E31" s="72"/>
      <c r="F31" s="72"/>
      <c r="G31" s="72"/>
      <c r="H31" s="73"/>
      <c r="I31" s="73"/>
      <c r="J31" s="72"/>
      <c r="K31" s="72"/>
      <c r="L31" s="72"/>
      <c r="M31" s="72"/>
      <c r="N31" s="58"/>
      <c r="P31" s="46"/>
      <c r="Q31" s="67" t="s">
        <v>5</v>
      </c>
      <c r="R31" s="65" t="str">
        <f t="shared" si="1"/>
        <v>（複数入力）未入力</v>
      </c>
      <c r="S31" s="61"/>
    </row>
    <row r="32" spans="2:19" ht="22.5" customHeight="1">
      <c r="B32" s="56"/>
      <c r="C32" s="68">
        <f t="shared" si="0"/>
        <v>24</v>
      </c>
      <c r="D32" s="74"/>
      <c r="E32" s="72"/>
      <c r="F32" s="72"/>
      <c r="G32" s="72"/>
      <c r="H32" s="73"/>
      <c r="I32" s="73"/>
      <c r="J32" s="72"/>
      <c r="K32" s="72"/>
      <c r="L32" s="72"/>
      <c r="M32" s="72"/>
      <c r="N32" s="58"/>
      <c r="P32" s="46"/>
      <c r="Q32" s="67" t="s">
        <v>5</v>
      </c>
      <c r="R32" s="65" t="str">
        <f t="shared" si="1"/>
        <v>（複数入力）未入力</v>
      </c>
    </row>
    <row r="33" spans="2:19" ht="22.5" customHeight="1">
      <c r="B33" s="56"/>
      <c r="C33" s="68">
        <f t="shared" si="0"/>
        <v>25</v>
      </c>
      <c r="D33" s="74"/>
      <c r="E33" s="72"/>
      <c r="F33" s="72"/>
      <c r="G33" s="72"/>
      <c r="H33" s="73"/>
      <c r="I33" s="73"/>
      <c r="J33" s="72"/>
      <c r="K33" s="72"/>
      <c r="L33" s="72"/>
      <c r="M33" s="72"/>
      <c r="N33" s="58"/>
      <c r="P33" s="46"/>
      <c r="Q33" s="67" t="s">
        <v>5</v>
      </c>
      <c r="R33" s="65" t="str">
        <f t="shared" si="1"/>
        <v>（複数入力）未入力</v>
      </c>
      <c r="S33" s="61"/>
    </row>
    <row r="34" spans="2:19" ht="22.5" customHeight="1">
      <c r="B34" s="56"/>
      <c r="C34" s="68">
        <f t="shared" si="0"/>
        <v>26</v>
      </c>
      <c r="D34" s="74"/>
      <c r="E34" s="72"/>
      <c r="F34" s="72"/>
      <c r="G34" s="72"/>
      <c r="H34" s="73"/>
      <c r="I34" s="73"/>
      <c r="J34" s="72"/>
      <c r="K34" s="72"/>
      <c r="L34" s="72"/>
      <c r="M34" s="72"/>
      <c r="N34" s="58"/>
      <c r="P34" s="46"/>
      <c r="Q34" s="67" t="s">
        <v>5</v>
      </c>
      <c r="R34" s="65" t="str">
        <f t="shared" si="1"/>
        <v>（複数入力）未入力</v>
      </c>
      <c r="S34" s="61"/>
    </row>
    <row r="35" spans="2:19" ht="22.5" customHeight="1">
      <c r="B35" s="56"/>
      <c r="C35" s="68">
        <f t="shared" si="0"/>
        <v>27</v>
      </c>
      <c r="D35" s="74"/>
      <c r="E35" s="72"/>
      <c r="F35" s="72"/>
      <c r="G35" s="72"/>
      <c r="H35" s="73"/>
      <c r="I35" s="73"/>
      <c r="J35" s="72"/>
      <c r="K35" s="72"/>
      <c r="L35" s="72"/>
      <c r="M35" s="72"/>
      <c r="N35" s="58"/>
      <c r="P35" s="46"/>
      <c r="Q35" s="67" t="s">
        <v>5</v>
      </c>
      <c r="R35" s="65" t="str">
        <f t="shared" si="1"/>
        <v>（複数入力）未入力</v>
      </c>
      <c r="S35" s="61"/>
    </row>
    <row r="36" spans="2:19" ht="22.5" customHeight="1">
      <c r="B36" s="56"/>
      <c r="C36" s="68">
        <f t="shared" si="0"/>
        <v>28</v>
      </c>
      <c r="D36" s="74"/>
      <c r="E36" s="72"/>
      <c r="F36" s="72"/>
      <c r="G36" s="72"/>
      <c r="H36" s="73"/>
      <c r="I36" s="73"/>
      <c r="J36" s="72"/>
      <c r="K36" s="72"/>
      <c r="L36" s="72"/>
      <c r="M36" s="72"/>
      <c r="N36" s="58"/>
      <c r="P36" s="46"/>
      <c r="Q36" s="67" t="s">
        <v>5</v>
      </c>
      <c r="R36" s="65" t="str">
        <f t="shared" si="1"/>
        <v>（複数入力）未入力</v>
      </c>
      <c r="S36" s="61"/>
    </row>
    <row r="37" spans="2:19" ht="22.5" customHeight="1">
      <c r="B37" s="56"/>
      <c r="C37" s="68">
        <f t="shared" si="0"/>
        <v>29</v>
      </c>
      <c r="D37" s="74"/>
      <c r="E37" s="72"/>
      <c r="F37" s="72"/>
      <c r="G37" s="72"/>
      <c r="H37" s="73"/>
      <c r="I37" s="73"/>
      <c r="J37" s="72"/>
      <c r="K37" s="72"/>
      <c r="L37" s="72"/>
      <c r="M37" s="72"/>
      <c r="N37" s="58"/>
      <c r="P37" s="46"/>
      <c r="Q37" s="67" t="s">
        <v>5</v>
      </c>
      <c r="R37" s="65" t="str">
        <f t="shared" si="1"/>
        <v>（複数入力）未入力</v>
      </c>
    </row>
    <row r="38" spans="2:19" ht="22.5" customHeight="1">
      <c r="B38" s="56"/>
      <c r="C38" s="68">
        <f t="shared" si="0"/>
        <v>30</v>
      </c>
      <c r="D38" s="74"/>
      <c r="E38" s="72"/>
      <c r="F38" s="72"/>
      <c r="G38" s="72"/>
      <c r="H38" s="73"/>
      <c r="I38" s="73"/>
      <c r="J38" s="72"/>
      <c r="K38" s="72"/>
      <c r="L38" s="72"/>
      <c r="M38" s="72"/>
      <c r="N38" s="58"/>
      <c r="P38" s="46"/>
      <c r="Q38" s="67" t="s">
        <v>5</v>
      </c>
      <c r="R38" s="65" t="str">
        <f t="shared" si="1"/>
        <v>（複数入力）未入力</v>
      </c>
      <c r="S38" s="61"/>
    </row>
    <row r="39" spans="2:19">
      <c r="B39" s="56"/>
      <c r="C39" s="76" t="s">
        <v>84</v>
      </c>
      <c r="D39" s="77"/>
      <c r="E39" s="77"/>
      <c r="F39" s="77"/>
      <c r="G39" s="77"/>
      <c r="H39" s="77"/>
      <c r="I39" s="77"/>
      <c r="J39" s="77"/>
      <c r="K39" s="77"/>
      <c r="L39" s="77"/>
      <c r="M39" s="78"/>
      <c r="N39" s="58"/>
      <c r="P39" s="46"/>
      <c r="Q39" s="67"/>
      <c r="R39" s="65"/>
    </row>
    <row r="40" spans="2:19" ht="7.5" customHeight="1">
      <c r="B40" s="79"/>
      <c r="C40" s="80"/>
      <c r="D40" s="80"/>
      <c r="E40" s="80"/>
      <c r="F40" s="80"/>
      <c r="G40" s="80"/>
      <c r="H40" s="80"/>
      <c r="I40" s="80"/>
      <c r="J40" s="80"/>
      <c r="K40" s="80"/>
      <c r="L40" s="80"/>
      <c r="M40" s="80"/>
      <c r="N40" s="81"/>
      <c r="P40" s="46"/>
    </row>
    <row r="41" spans="2:19" ht="15.75" customHeight="1">
      <c r="B41" s="82"/>
      <c r="C41" s="46" t="s">
        <v>85</v>
      </c>
      <c r="D41" s="57"/>
      <c r="E41" s="57"/>
      <c r="F41" s="57"/>
      <c r="G41" s="57"/>
      <c r="H41" s="57"/>
      <c r="I41" s="57"/>
      <c r="J41" s="57"/>
      <c r="K41" s="57"/>
      <c r="L41" s="57"/>
      <c r="M41" s="57"/>
      <c r="N41" s="57"/>
      <c r="P41" s="46"/>
      <c r="Q41" s="59"/>
    </row>
    <row r="42" spans="2:19">
      <c r="B42" s="83"/>
      <c r="P42" s="46"/>
      <c r="Q42" s="59"/>
      <c r="R42" s="84"/>
    </row>
    <row r="43" spans="2:19">
      <c r="B43" s="83"/>
      <c r="Q43" s="59"/>
    </row>
    <row r="45" spans="2:19" hidden="1">
      <c r="C45" s="46" t="s">
        <v>86</v>
      </c>
    </row>
    <row r="46" spans="2:19" hidden="1">
      <c r="E46" s="46" t="str">
        <f>IF(COUNTIF(I9:I39,"無地番")&gt;0," 無地番","")&amp;IF(COUNTIF(I9:I39,"道")&gt;0," 道","")&amp;IF(COUNTIF(I9:I39,"水")&gt;0," 水","")</f>
        <v/>
      </c>
      <c r="F46" s="85">
        <f>COUNTA(E9:E39)-1-(COUNTIF(I9:I39,"無地番")+COUNTIF(I9:I39,"道")+COUNTIF(I9:I39,"水"))</f>
        <v>-1</v>
      </c>
    </row>
    <row r="47" spans="2:19" hidden="1">
      <c r="E47" s="46" t="str">
        <f>E9&amp;F9&amp;G9&amp;H9&amp;IF(J9="","","の一部")&amp;
IF(F46&gt;0,IF(COUNTA(E9:E39)&gt;1,"　外 "&amp;COUNTA(E9:E39)-1-(COUNTIF(I9:I39,"無地番")+COUNTIF(I9:I39,"道")+COUNTIF(I9:I39,"水"))&amp;" 筆",""),"")&amp;
IF(OR(COUNTIF(E46,"*無地番*")&gt;0,COUNTIF(E46,"*道*")&gt;0,COUNTIF(E46,"*水*")&gt;0),E46,"")</f>
        <v/>
      </c>
    </row>
    <row r="48" spans="2:19" hidden="1">
      <c r="E48" s="46" t="str" cm="1">
        <f t="array" ref="E48">IF(SUMPRODUCT((D9:D39="今回届出")*(I9:I39="無地番"))&gt;0," 無地番","")&amp;IF(SUMPRODUCT((D9:D39="今回届出")*(I9:I39="道"))&gt;0," 道","")&amp;IF(SUMPRODUCT((D9:D39="今回届出")*(I9:I39="水"))&gt;0," 水","")</f>
        <v/>
      </c>
      <c r="F48" s="85">
        <f>COUNTIF(D9:D39,"今回届出")-1-(COUNTIFS(I9:I39,"無地番",D9:D39,"今回届出")+COUNTIFS(I9:I39,"道",D9:D39,"今回届出")+COUNTIFS(I9:I39,"水",D9:D39,"今回届出"))</f>
        <v>-1</v>
      </c>
    </row>
    <row r="49" spans="3:18" hidden="1">
      <c r="E49" s="46" t="e">
        <f>VLOOKUP("今回届出",D9:J39,2,FALSE)&amp;VLOOKUP("今回届出",D9:J39,3,FALSE)&amp;VLOOKUP("今回届出",D9:J39,4,FALSE)&amp;VLOOKUP("今回届出",D9:J39,5,FALSE)&amp;IF(VLOOKUP("今回届出",D9:J39,7,FALSE)="","","の一部")&amp;
IF(F48&gt;0,IF(COUNTIF(D9:D39,"今回届出")&gt;1,"　外 "&amp;COUNTIF(D9:D39,"今回届出")-1-(COUNTIFS(I9:I39,"無地番",D9:D39,"今回届出")+COUNTIFS(I9:I39,"道",D9:D39,"今回届出")+COUNTIFS(I9:I39,"水",D9:D39,"今回届出"))&amp;" 筆",""),"")&amp;
IF(OR(COUNTIF(E48,"*無地番*")&gt;0,COUNTIF(E48,"*道*")&gt;0,COUNTIF(E48,"*水*")&gt;0),E48,"")</f>
        <v>#N/A</v>
      </c>
    </row>
    <row r="50" spans="3:18" hidden="1"/>
    <row r="51" spans="3:18" hidden="1"/>
    <row r="52" spans="3:18" hidden="1">
      <c r="C52" s="46" t="str">
        <f>IF(OR(COUNTIF(R9:R39,"*エラー*")&gt;0,D52=0),"エラー",IF(D52=E52,"全部","分割"))</f>
        <v>エラー</v>
      </c>
      <c r="D52" s="46">
        <f>COUNTIF(D9:D39,"今回届出")</f>
        <v>0</v>
      </c>
      <c r="E52" s="46">
        <f>COUNTA(E9:E39)</f>
        <v>0</v>
      </c>
      <c r="P52" s="46"/>
      <c r="R52" s="84"/>
    </row>
    <row r="55" spans="3:18" hidden="1">
      <c r="C55" s="86" t="s">
        <v>87</v>
      </c>
    </row>
    <row r="56" spans="3:18" hidden="1">
      <c r="C56" s="86" t="s">
        <v>88</v>
      </c>
      <c r="D56" s="86" t="s">
        <v>89</v>
      </c>
      <c r="E56" s="86" t="s">
        <v>90</v>
      </c>
      <c r="F56" s="86" t="s">
        <v>66</v>
      </c>
      <c r="G56" s="86" t="s">
        <v>91</v>
      </c>
    </row>
    <row r="57" spans="3:18" hidden="1">
      <c r="C57" s="87" t="s">
        <v>92</v>
      </c>
      <c r="D57" s="87" t="s">
        <v>93</v>
      </c>
      <c r="E57" s="87" t="s">
        <v>94</v>
      </c>
      <c r="F57" s="87" t="s">
        <v>66</v>
      </c>
      <c r="G57" s="87" t="s">
        <v>95</v>
      </c>
    </row>
    <row r="58" spans="3:18" hidden="1">
      <c r="C58" s="87" t="s">
        <v>96</v>
      </c>
      <c r="D58" s="87" t="s">
        <v>97</v>
      </c>
      <c r="E58" s="87" t="s">
        <v>98</v>
      </c>
      <c r="G58" s="87" t="s">
        <v>99</v>
      </c>
    </row>
    <row r="59" spans="3:18" hidden="1">
      <c r="C59" s="87" t="s">
        <v>100</v>
      </c>
      <c r="D59" s="87" t="s">
        <v>101</v>
      </c>
      <c r="E59" s="87" t="s">
        <v>102</v>
      </c>
      <c r="G59" s="87" t="s">
        <v>103</v>
      </c>
    </row>
    <row r="60" spans="3:18" hidden="1">
      <c r="D60" s="87" t="s">
        <v>104</v>
      </c>
      <c r="G60" s="87" t="s">
        <v>105</v>
      </c>
    </row>
    <row r="61" spans="3:18" hidden="1">
      <c r="D61" s="87" t="s">
        <v>106</v>
      </c>
      <c r="G61" s="87" t="s">
        <v>107</v>
      </c>
    </row>
    <row r="62" spans="3:18" hidden="1">
      <c r="D62" s="87" t="s">
        <v>108</v>
      </c>
      <c r="G62" s="87" t="s">
        <v>109</v>
      </c>
    </row>
    <row r="63" spans="3:18" hidden="1">
      <c r="D63" s="87" t="s">
        <v>110</v>
      </c>
      <c r="G63" s="87" t="s">
        <v>111</v>
      </c>
    </row>
    <row r="64" spans="3:18" hidden="1">
      <c r="D64" s="87" t="s">
        <v>112</v>
      </c>
      <c r="G64" s="87" t="s">
        <v>113</v>
      </c>
    </row>
    <row r="65" spans="4:4" hidden="1">
      <c r="D65" s="87" t="s">
        <v>114</v>
      </c>
    </row>
    <row r="66" spans="4:4" hidden="1">
      <c r="D66" s="87" t="s">
        <v>115</v>
      </c>
    </row>
    <row r="67" spans="4:4" hidden="1">
      <c r="D67" s="87" t="s">
        <v>116</v>
      </c>
    </row>
    <row r="68" spans="4:4" hidden="1">
      <c r="D68" s="87" t="s">
        <v>117</v>
      </c>
    </row>
    <row r="69" spans="4:4" hidden="1">
      <c r="D69" s="87" t="s">
        <v>118</v>
      </c>
    </row>
    <row r="70" spans="4:4" hidden="1">
      <c r="D70" s="87" t="s">
        <v>119</v>
      </c>
    </row>
    <row r="71" spans="4:4" hidden="1">
      <c r="D71" s="87" t="s">
        <v>120</v>
      </c>
    </row>
    <row r="72" spans="4:4" hidden="1">
      <c r="D72" s="87" t="s">
        <v>121</v>
      </c>
    </row>
    <row r="73" spans="4:4" hidden="1">
      <c r="D73" s="87" t="s">
        <v>122</v>
      </c>
    </row>
    <row r="74" spans="4:4" hidden="1">
      <c r="D74" s="87" t="s">
        <v>123</v>
      </c>
    </row>
    <row r="75" spans="4:4" hidden="1">
      <c r="D75" s="87" t="s">
        <v>124</v>
      </c>
    </row>
    <row r="76" spans="4:4" hidden="1">
      <c r="D76" s="87" t="s">
        <v>125</v>
      </c>
    </row>
    <row r="77" spans="4:4" hidden="1">
      <c r="D77" s="87" t="s">
        <v>126</v>
      </c>
    </row>
    <row r="78" spans="4:4" hidden="1">
      <c r="D78" s="87" t="s">
        <v>127</v>
      </c>
    </row>
    <row r="79" spans="4:4" hidden="1">
      <c r="D79" s="87" t="s">
        <v>128</v>
      </c>
    </row>
    <row r="80" spans="4:4" hidden="1">
      <c r="D80" s="87" t="s">
        <v>129</v>
      </c>
    </row>
    <row r="81" spans="4:4" hidden="1">
      <c r="D81" s="87" t="s">
        <v>130</v>
      </c>
    </row>
    <row r="82" spans="4:4" hidden="1">
      <c r="D82" s="87" t="s">
        <v>131</v>
      </c>
    </row>
    <row r="83" spans="4:4" hidden="1">
      <c r="D83" s="87" t="s">
        <v>132</v>
      </c>
    </row>
    <row r="84" spans="4:4" hidden="1">
      <c r="D84" s="87" t="s">
        <v>133</v>
      </c>
    </row>
    <row r="85" spans="4:4" hidden="1">
      <c r="D85" s="87" t="s">
        <v>134</v>
      </c>
    </row>
    <row r="86" spans="4:4" hidden="1">
      <c r="D86" s="87" t="s">
        <v>135</v>
      </c>
    </row>
    <row r="87" spans="4:4" hidden="1">
      <c r="D87" s="87" t="s">
        <v>136</v>
      </c>
    </row>
    <row r="88" spans="4:4" hidden="1">
      <c r="D88" s="87" t="s">
        <v>137</v>
      </c>
    </row>
    <row r="89" spans="4:4" hidden="1">
      <c r="D89" s="87" t="s">
        <v>138</v>
      </c>
    </row>
    <row r="90" spans="4:4" hidden="1">
      <c r="D90" s="87" t="s">
        <v>139</v>
      </c>
    </row>
    <row r="91" spans="4:4" hidden="1">
      <c r="D91" s="87" t="s">
        <v>140</v>
      </c>
    </row>
    <row r="92" spans="4:4" hidden="1">
      <c r="D92" s="87" t="s">
        <v>141</v>
      </c>
    </row>
    <row r="93" spans="4:4" hidden="1">
      <c r="D93" s="87" t="s">
        <v>142</v>
      </c>
    </row>
    <row r="94" spans="4:4" hidden="1">
      <c r="D94" s="87" t="s">
        <v>143</v>
      </c>
    </row>
    <row r="95" spans="4:4" hidden="1">
      <c r="D95" s="87" t="s">
        <v>144</v>
      </c>
    </row>
    <row r="96" spans="4:4" hidden="1">
      <c r="D96" s="87" t="s">
        <v>145</v>
      </c>
    </row>
    <row r="97" spans="4:4" hidden="1">
      <c r="D97" s="87" t="s">
        <v>146</v>
      </c>
    </row>
    <row r="98" spans="4:4" hidden="1">
      <c r="D98" s="87" t="s">
        <v>147</v>
      </c>
    </row>
    <row r="99" spans="4:4" hidden="1">
      <c r="D99" s="87" t="s">
        <v>148</v>
      </c>
    </row>
    <row r="100" spans="4:4" hidden="1">
      <c r="D100" s="87" t="s">
        <v>149</v>
      </c>
    </row>
    <row r="101" spans="4:4" hidden="1">
      <c r="D101" s="87" t="s">
        <v>150</v>
      </c>
    </row>
    <row r="102" spans="4:4" hidden="1">
      <c r="D102" s="87" t="s">
        <v>151</v>
      </c>
    </row>
    <row r="103" spans="4:4" hidden="1">
      <c r="D103" s="87" t="s">
        <v>152</v>
      </c>
    </row>
    <row r="104" spans="4:4" hidden="1">
      <c r="D104" s="87" t="s">
        <v>153</v>
      </c>
    </row>
    <row r="105" spans="4:4" hidden="1">
      <c r="D105" s="87" t="s">
        <v>154</v>
      </c>
    </row>
    <row r="106" spans="4:4" hidden="1">
      <c r="D106" s="87" t="s">
        <v>155</v>
      </c>
    </row>
    <row r="107" spans="4:4" hidden="1">
      <c r="D107" s="87" t="s">
        <v>156</v>
      </c>
    </row>
    <row r="108" spans="4:4" hidden="1">
      <c r="D108" s="87" t="s">
        <v>157</v>
      </c>
    </row>
    <row r="109" spans="4:4" hidden="1">
      <c r="D109" s="87" t="s">
        <v>158</v>
      </c>
    </row>
    <row r="110" spans="4:4" hidden="1">
      <c r="D110" s="87" t="s">
        <v>159</v>
      </c>
    </row>
    <row r="111" spans="4:4" hidden="1">
      <c r="D111" s="87" t="s">
        <v>160</v>
      </c>
    </row>
    <row r="112" spans="4:4" hidden="1">
      <c r="D112" s="87" t="s">
        <v>161</v>
      </c>
    </row>
    <row r="113" spans="4:4" hidden="1">
      <c r="D113" s="87" t="s">
        <v>162</v>
      </c>
    </row>
    <row r="114" spans="4:4" hidden="1">
      <c r="D114" s="87" t="s">
        <v>163</v>
      </c>
    </row>
    <row r="115" spans="4:4" hidden="1">
      <c r="D115" s="87" t="s">
        <v>164</v>
      </c>
    </row>
    <row r="116" spans="4:4" hidden="1">
      <c r="D116" s="87" t="s">
        <v>165</v>
      </c>
    </row>
    <row r="117" spans="4:4" hidden="1">
      <c r="D117" s="87" t="s">
        <v>166</v>
      </c>
    </row>
    <row r="118" spans="4:4" hidden="1">
      <c r="D118" s="87" t="s">
        <v>167</v>
      </c>
    </row>
  </sheetData>
  <sheetProtection formatRows="0"/>
  <mergeCells count="10">
    <mergeCell ref="Q1:R1"/>
    <mergeCell ref="K6:L6"/>
    <mergeCell ref="C7:C8"/>
    <mergeCell ref="D7:D8"/>
    <mergeCell ref="E7:H7"/>
    <mergeCell ref="I7:I8"/>
    <mergeCell ref="J7:J8"/>
    <mergeCell ref="K7:K8"/>
    <mergeCell ref="L7:L8"/>
    <mergeCell ref="M7:M8"/>
  </mergeCells>
  <phoneticPr fontId="20"/>
  <conditionalFormatting sqref="R1:R1048576">
    <cfRule type="containsText" dxfId="11" priority="1" operator="containsText" text="（正常）">
      <formula>NOT(ISERROR(SEARCH("（正常）",R1)))</formula>
    </cfRule>
    <cfRule type="containsText" dxfId="10" priority="2" operator="containsText" text="（エラー）">
      <formula>NOT(ISERROR(SEARCH("（エラー）",R1)))</formula>
    </cfRule>
    <cfRule type="containsText" dxfId="9" priority="3" operator="containsText" text="（注意）">
      <formula>NOT(ISERROR(SEARCH("（注意）",R1)))</formula>
    </cfRule>
  </conditionalFormatting>
  <dataValidations disablePrompts="1" count="5">
    <dataValidation type="list" allowBlank="1" showInputMessage="1" showErrorMessage="1" sqref="D9:D38" xr:uid="{1F646343-77C7-4784-9E3A-E91B54372EA3}">
      <formula1>$C$57:$C$59</formula1>
    </dataValidation>
    <dataValidation type="list" allowBlank="1" showInputMessage="1" showErrorMessage="1" sqref="E9:E38" xr:uid="{16D03785-ED7D-4B46-889F-84D5148C9412}">
      <formula1>$D$57:$D$118</formula1>
    </dataValidation>
    <dataValidation type="list" allowBlank="1" showInputMessage="1" sqref="M9:M38" xr:uid="{254C4BE6-F2BC-4771-9874-07A289031687}">
      <formula1>$G$57:$G$64</formula1>
    </dataValidation>
    <dataValidation type="list" allowBlank="1" showInputMessage="1" showErrorMessage="1" sqref="J9:J38" xr:uid="{18E602A2-E878-4103-A1FA-DE953E37AEB5}">
      <formula1>$F$57</formula1>
    </dataValidation>
    <dataValidation type="list" allowBlank="1" showInputMessage="1" showErrorMessage="1" sqref="I9:I38" xr:uid="{3593106A-4E09-460D-AE37-8E5D86139E8D}">
      <formula1>$E$57:$E$59</formula1>
    </dataValidation>
  </dataValidations>
  <printOptions horizontalCentered="1"/>
  <pageMargins left="0.19685039370078741" right="0.19685039370078741" top="0.19685039370078741" bottom="0.19685039370078741" header="0.11811023622047245" footer="0.11811023622047245"/>
  <pageSetup paperSize="9" scale="73" fitToHeight="0"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D55E-1D30-4101-94A1-A5BBD75C8CB0}">
  <sheetPr codeName="Sheet10">
    <pageSetUpPr fitToPage="1"/>
  </sheetPr>
  <dimension ref="B1:AH19"/>
  <sheetViews>
    <sheetView showGridLines="0" zoomScaleNormal="100" zoomScaleSheetLayoutView="90" workbookViewId="0"/>
  </sheetViews>
  <sheetFormatPr defaultColWidth="9" defaultRowHeight="15"/>
  <cols>
    <col min="1" max="2" width="3.296875" style="46" customWidth="1"/>
    <col min="3" max="3" width="47.296875" style="46" customWidth="1"/>
    <col min="4" max="29" width="4.59765625" style="46" customWidth="1"/>
    <col min="30" max="30" width="4.09765625" style="46" customWidth="1"/>
    <col min="31" max="31" width="4.09765625" style="46" hidden="1" customWidth="1"/>
    <col min="32" max="32" width="9.19921875" style="67" bestFit="1" customWidth="1"/>
    <col min="33" max="33" width="30.59765625" style="65" customWidth="1"/>
    <col min="34" max="34" width="9" style="61"/>
    <col min="35" max="16384" width="9" style="46"/>
  </cols>
  <sheetData>
    <row r="1" spans="2:34">
      <c r="B1" s="46" t="s">
        <v>223</v>
      </c>
      <c r="AF1" s="300" t="s">
        <v>1</v>
      </c>
      <c r="AG1" s="300"/>
    </row>
    <row r="2" spans="2:34">
      <c r="B2" s="88"/>
      <c r="C2" s="49" t="s">
        <v>224</v>
      </c>
      <c r="D2" s="49"/>
      <c r="E2" s="49"/>
      <c r="F2" s="49"/>
      <c r="G2" s="49"/>
      <c r="H2" s="49"/>
      <c r="I2" s="49"/>
      <c r="J2" s="49"/>
      <c r="K2" s="49"/>
      <c r="L2" s="49"/>
      <c r="M2" s="49"/>
      <c r="N2" s="49"/>
      <c r="O2" s="49"/>
      <c r="P2" s="49"/>
      <c r="Q2" s="49"/>
      <c r="R2" s="49"/>
      <c r="S2" s="49"/>
      <c r="T2" s="49"/>
      <c r="U2" s="49"/>
      <c r="V2" s="49"/>
      <c r="W2" s="49"/>
      <c r="X2" s="49"/>
      <c r="Y2" s="49"/>
      <c r="Z2" s="49"/>
      <c r="AA2" s="49"/>
      <c r="AB2" s="49"/>
      <c r="AC2" s="49"/>
      <c r="AD2" s="89"/>
      <c r="AF2" s="54" t="s">
        <v>2</v>
      </c>
      <c r="AG2" s="55" t="s">
        <v>3</v>
      </c>
    </row>
    <row r="3" spans="2:34">
      <c r="B3" s="90"/>
      <c r="C3" s="80" t="s">
        <v>225</v>
      </c>
      <c r="D3" s="80"/>
      <c r="E3" s="80"/>
      <c r="F3" s="80"/>
      <c r="G3" s="80"/>
      <c r="H3" s="80"/>
      <c r="I3" s="80"/>
      <c r="J3" s="80"/>
      <c r="K3" s="80"/>
      <c r="L3" s="80"/>
      <c r="M3" s="80"/>
      <c r="N3" s="80"/>
      <c r="O3" s="80"/>
      <c r="P3" s="80"/>
      <c r="Q3" s="80"/>
      <c r="R3" s="80"/>
      <c r="S3" s="80"/>
      <c r="T3" s="80"/>
      <c r="U3" s="80"/>
      <c r="V3" s="80"/>
      <c r="W3" s="80"/>
      <c r="X3" s="80"/>
      <c r="Y3" s="80"/>
      <c r="Z3" s="80"/>
      <c r="AA3" s="80"/>
      <c r="AB3" s="80"/>
      <c r="AC3" s="80"/>
      <c r="AD3" s="91"/>
      <c r="AF3" s="54"/>
      <c r="AG3" s="55"/>
    </row>
    <row r="4" spans="2:34" ht="31.5" customHeight="1">
      <c r="B4" s="90"/>
      <c r="C4" s="92"/>
      <c r="D4" s="309" t="s">
        <v>226</v>
      </c>
      <c r="E4" s="310"/>
      <c r="F4" s="310"/>
      <c r="G4" s="310"/>
      <c r="H4" s="310"/>
      <c r="I4" s="310"/>
      <c r="J4" s="310"/>
      <c r="K4" s="310"/>
      <c r="L4" s="310"/>
      <c r="M4" s="310"/>
      <c r="N4" s="310"/>
      <c r="O4" s="310"/>
      <c r="P4" s="309" t="s">
        <v>227</v>
      </c>
      <c r="Q4" s="310"/>
      <c r="R4" s="310"/>
      <c r="S4" s="310"/>
      <c r="T4" s="310"/>
      <c r="U4" s="310"/>
      <c r="V4" s="310"/>
      <c r="W4" s="310"/>
      <c r="X4" s="310"/>
      <c r="Y4" s="309" t="s">
        <v>228</v>
      </c>
      <c r="Z4" s="310"/>
      <c r="AA4" s="310"/>
      <c r="AB4" s="310"/>
      <c r="AC4" s="310"/>
      <c r="AD4" s="91"/>
      <c r="AF4" s="64"/>
    </row>
    <row r="5" spans="2:34" ht="186">
      <c r="B5" s="90"/>
      <c r="C5" s="92"/>
      <c r="D5" s="93" t="s">
        <v>229</v>
      </c>
      <c r="E5" s="93" t="s">
        <v>230</v>
      </c>
      <c r="F5" s="93" t="s">
        <v>231</v>
      </c>
      <c r="G5" s="93" t="s">
        <v>232</v>
      </c>
      <c r="H5" s="93" t="s">
        <v>233</v>
      </c>
      <c r="I5" s="93" t="s">
        <v>234</v>
      </c>
      <c r="J5" s="93" t="s">
        <v>235</v>
      </c>
      <c r="K5" s="93" t="s">
        <v>236</v>
      </c>
      <c r="L5" s="93" t="s">
        <v>237</v>
      </c>
      <c r="M5" s="93" t="s">
        <v>238</v>
      </c>
      <c r="N5" s="93" t="s">
        <v>239</v>
      </c>
      <c r="O5" s="93" t="s">
        <v>240</v>
      </c>
      <c r="P5" s="93" t="s">
        <v>241</v>
      </c>
      <c r="Q5" s="93" t="s">
        <v>242</v>
      </c>
      <c r="R5" s="93" t="s">
        <v>243</v>
      </c>
      <c r="S5" s="93" t="s">
        <v>244</v>
      </c>
      <c r="T5" s="93" t="s">
        <v>245</v>
      </c>
      <c r="U5" s="93" t="s">
        <v>246</v>
      </c>
      <c r="V5" s="93" t="s">
        <v>247</v>
      </c>
      <c r="W5" s="93" t="s">
        <v>248</v>
      </c>
      <c r="X5" s="93" t="s">
        <v>249</v>
      </c>
      <c r="Y5" s="93" t="s">
        <v>250</v>
      </c>
      <c r="Z5" s="93" t="s">
        <v>251</v>
      </c>
      <c r="AA5" s="93" t="s">
        <v>252</v>
      </c>
      <c r="AB5" s="93" t="s">
        <v>253</v>
      </c>
      <c r="AC5" s="93" t="s">
        <v>254</v>
      </c>
      <c r="AD5" s="91"/>
    </row>
    <row r="6" spans="2:34" ht="20.100000000000001" customHeight="1">
      <c r="B6" s="90"/>
      <c r="C6" s="92" t="s">
        <v>255</v>
      </c>
      <c r="D6" s="94"/>
      <c r="E6" s="94"/>
      <c r="F6" s="94"/>
      <c r="G6" s="94"/>
      <c r="H6" s="94"/>
      <c r="I6" s="94"/>
      <c r="J6" s="94"/>
      <c r="K6" s="94"/>
      <c r="L6" s="94"/>
      <c r="M6" s="94"/>
      <c r="N6" s="94"/>
      <c r="O6" s="94"/>
      <c r="P6" s="94"/>
      <c r="Q6" s="94"/>
      <c r="R6" s="94"/>
      <c r="S6" s="94"/>
      <c r="T6" s="94"/>
      <c r="U6" s="94"/>
      <c r="V6" s="94"/>
      <c r="W6" s="94"/>
      <c r="X6" s="94"/>
      <c r="Y6" s="94"/>
      <c r="Z6" s="94"/>
      <c r="AA6" s="94"/>
      <c r="AB6" s="94"/>
      <c r="AC6" s="94"/>
      <c r="AD6" s="91"/>
      <c r="AF6" s="67" t="s">
        <v>19</v>
      </c>
      <c r="AG6" s="65" t="str">
        <f>IF(COUNTIF(様式第7!E23,"地歴調査*")&gt;0,IF(COUNTA(D6:AC6)&lt;1,"（正常）選択不要","（エラー）選択不可"),IF(COUNTA(D6:AC6)&lt;1,"（エラー）未選択","（正常）選択済み"))</f>
        <v>（エラー）未選択</v>
      </c>
      <c r="AH6" s="61" t="s">
        <v>256</v>
      </c>
    </row>
    <row r="7" spans="2:34" ht="20.100000000000001" customHeight="1">
      <c r="B7" s="90"/>
      <c r="C7" s="92" t="s">
        <v>35</v>
      </c>
      <c r="D7" s="95"/>
      <c r="E7" s="95"/>
      <c r="F7" s="95"/>
      <c r="G7" s="95"/>
      <c r="H7" s="95"/>
      <c r="I7" s="95"/>
      <c r="J7" s="95"/>
      <c r="K7" s="95"/>
      <c r="L7" s="95"/>
      <c r="M7" s="95"/>
      <c r="N7" s="95"/>
      <c r="O7" s="95"/>
      <c r="P7" s="94"/>
      <c r="Q7" s="94"/>
      <c r="R7" s="94"/>
      <c r="S7" s="94"/>
      <c r="T7" s="94"/>
      <c r="U7" s="94"/>
      <c r="V7" s="94"/>
      <c r="W7" s="94"/>
      <c r="X7" s="94"/>
      <c r="Y7" s="95"/>
      <c r="Z7" s="95"/>
      <c r="AA7" s="95"/>
      <c r="AB7" s="95"/>
      <c r="AC7" s="95"/>
      <c r="AD7" s="91"/>
      <c r="AE7" s="46">
        <f>COUNTIF(P7:X7,"*")</f>
        <v>0</v>
      </c>
      <c r="AF7" s="67" t="s">
        <v>19</v>
      </c>
      <c r="AG7" s="65" t="str">
        <f>IF(COUNTIF(様式第7!E23,"汚染が確認された*")&gt;0,IF(COUNTA(D7:AC9)&lt;1,"（エラー）未選択","（正常）選択済み"),IF(COUNTA(D7:AC9)&lt;1,"（正常）選択不要","（エラー）選択不可"))</f>
        <v>（正常）選択不要</v>
      </c>
      <c r="AH7" s="61" t="s">
        <v>257</v>
      </c>
    </row>
    <row r="8" spans="2:34" ht="20.100000000000001" customHeight="1">
      <c r="B8" s="90"/>
      <c r="C8" s="92" t="s">
        <v>37</v>
      </c>
      <c r="D8" s="94"/>
      <c r="E8" s="94"/>
      <c r="F8" s="94"/>
      <c r="G8" s="94"/>
      <c r="H8" s="94"/>
      <c r="I8" s="94"/>
      <c r="J8" s="94"/>
      <c r="K8" s="94"/>
      <c r="L8" s="94"/>
      <c r="M8" s="94"/>
      <c r="N8" s="94"/>
      <c r="O8" s="94"/>
      <c r="P8" s="94"/>
      <c r="Q8" s="94"/>
      <c r="R8" s="94"/>
      <c r="S8" s="94"/>
      <c r="T8" s="94"/>
      <c r="U8" s="94"/>
      <c r="V8" s="94"/>
      <c r="W8" s="94"/>
      <c r="X8" s="94"/>
      <c r="Y8" s="94"/>
      <c r="Z8" s="94"/>
      <c r="AA8" s="94"/>
      <c r="AB8" s="94"/>
      <c r="AC8" s="94"/>
      <c r="AD8" s="91"/>
      <c r="AE8" s="46">
        <f>COUNTIF(P8:X8,"*")</f>
        <v>0</v>
      </c>
      <c r="AF8" s="67" t="s">
        <v>74</v>
      </c>
      <c r="AG8" s="65" t="str">
        <f>IF(COUNTIF(D12:AC12,FALSE)&lt;1,"（正常）整合","（エラー）不整合項目あり")</f>
        <v>（正常）整合</v>
      </c>
      <c r="AH8" s="61" t="s">
        <v>258</v>
      </c>
    </row>
    <row r="9" spans="2:34" ht="20.100000000000001" customHeight="1">
      <c r="B9" s="90"/>
      <c r="C9" s="92" t="s">
        <v>38</v>
      </c>
      <c r="D9" s="94"/>
      <c r="E9" s="94"/>
      <c r="F9" s="94"/>
      <c r="G9" s="94"/>
      <c r="H9" s="94"/>
      <c r="I9" s="94"/>
      <c r="J9" s="94"/>
      <c r="K9" s="94"/>
      <c r="L9" s="94"/>
      <c r="M9" s="94"/>
      <c r="N9" s="94"/>
      <c r="O9" s="94"/>
      <c r="P9" s="94"/>
      <c r="Q9" s="94"/>
      <c r="R9" s="94"/>
      <c r="S9" s="94"/>
      <c r="T9" s="94"/>
      <c r="U9" s="94"/>
      <c r="V9" s="94"/>
      <c r="W9" s="94"/>
      <c r="X9" s="94"/>
      <c r="Y9" s="94"/>
      <c r="Z9" s="94"/>
      <c r="AA9" s="94"/>
      <c r="AB9" s="94"/>
      <c r="AC9" s="94"/>
      <c r="AD9" s="91"/>
      <c r="AE9" s="46">
        <f>COUNTIF(P9:X9,"*")</f>
        <v>0</v>
      </c>
    </row>
    <row r="10" spans="2:34">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1"/>
    </row>
    <row r="12" spans="2:34" hidden="1">
      <c r="D12" s="46" t="b">
        <f>IF(D6="",IF(COUNTIF(D7:D9,"●")&gt;0,FALSE,TRUE),IF(D8&amp;D9="●●",FALSE,TRUE))</f>
        <v>1</v>
      </c>
      <c r="E12" s="46" t="b">
        <f t="shared" ref="E12:S12" si="0">IF(E6="",IF(COUNTIF(E7:E9,"●")&gt;0,FALSE,TRUE),IF(E8&amp;E9="●●",FALSE,TRUE))</f>
        <v>1</v>
      </c>
      <c r="F12" s="46" t="b">
        <f t="shared" si="0"/>
        <v>1</v>
      </c>
      <c r="G12" s="46" t="b">
        <f t="shared" si="0"/>
        <v>1</v>
      </c>
      <c r="H12" s="46" t="b">
        <f t="shared" si="0"/>
        <v>1</v>
      </c>
      <c r="I12" s="46" t="b">
        <f t="shared" si="0"/>
        <v>1</v>
      </c>
      <c r="J12" s="46" t="b">
        <f t="shared" si="0"/>
        <v>1</v>
      </c>
      <c r="K12" s="46" t="b">
        <f t="shared" si="0"/>
        <v>1</v>
      </c>
      <c r="L12" s="46" t="b">
        <f t="shared" si="0"/>
        <v>1</v>
      </c>
      <c r="M12" s="46" t="b">
        <f t="shared" si="0"/>
        <v>1</v>
      </c>
      <c r="N12" s="46" t="b">
        <f t="shared" si="0"/>
        <v>1</v>
      </c>
      <c r="O12" s="46" t="b">
        <f t="shared" si="0"/>
        <v>1</v>
      </c>
      <c r="P12" s="46" t="b">
        <f>IF(P6="",IF(COUNTIF(P7:P9,"●")&gt;0,FALSE,TRUE),IF(P8&amp;P9="●●",FALSE,TRUE))</f>
        <v>1</v>
      </c>
      <c r="Q12" s="46" t="b">
        <f>IF(Q6="",IF(COUNTIF(Q7:Q9,"●")&gt;0,FALSE,TRUE),IF(Q8&amp;Q9="●●",FALSE,TRUE))</f>
        <v>1</v>
      </c>
      <c r="R12" s="46" t="b">
        <f t="shared" si="0"/>
        <v>1</v>
      </c>
      <c r="S12" s="46" t="b">
        <f t="shared" si="0"/>
        <v>1</v>
      </c>
      <c r="T12" s="46" t="b">
        <f>IF(T6="",IF(COUNTIF(T7:T9,"●")&gt;0,FALSE,TRUE),IF(T8&amp;T9="●●",FALSE,TRUE))</f>
        <v>1</v>
      </c>
      <c r="U12" s="46" t="b">
        <f t="shared" ref="U12:AC12" si="1">IF(U6="",IF(COUNTIF(U7:U9,"●")&gt;0,FALSE,TRUE),IF(U8&amp;U9="●●",FALSE,TRUE))</f>
        <v>1</v>
      </c>
      <c r="V12" s="46" t="b">
        <f t="shared" si="1"/>
        <v>1</v>
      </c>
      <c r="W12" s="46" t="b">
        <f t="shared" si="1"/>
        <v>1</v>
      </c>
      <c r="X12" s="46" t="b">
        <f t="shared" si="1"/>
        <v>1</v>
      </c>
      <c r="Y12" s="46" t="b">
        <f t="shared" si="1"/>
        <v>1</v>
      </c>
      <c r="Z12" s="46" t="b">
        <f t="shared" si="1"/>
        <v>1</v>
      </c>
      <c r="AA12" s="46" t="b">
        <f t="shared" si="1"/>
        <v>1</v>
      </c>
      <c r="AB12" s="46" t="b">
        <f t="shared" si="1"/>
        <v>1</v>
      </c>
      <c r="AC12" s="46" t="b">
        <f t="shared" si="1"/>
        <v>1</v>
      </c>
    </row>
    <row r="13" spans="2:34" hidden="1">
      <c r="C13" s="46">
        <v>1</v>
      </c>
      <c r="D13" s="46">
        <v>2</v>
      </c>
      <c r="E13" s="46">
        <v>3</v>
      </c>
      <c r="F13" s="46">
        <v>4</v>
      </c>
      <c r="G13" s="46">
        <v>5</v>
      </c>
      <c r="H13" s="46">
        <v>6</v>
      </c>
      <c r="I13" s="46">
        <v>7</v>
      </c>
      <c r="J13" s="46">
        <v>8</v>
      </c>
      <c r="K13" s="46">
        <v>9</v>
      </c>
      <c r="L13" s="46">
        <v>10</v>
      </c>
      <c r="M13" s="46">
        <v>11</v>
      </c>
      <c r="N13" s="46">
        <v>12</v>
      </c>
      <c r="O13" s="46">
        <v>13</v>
      </c>
      <c r="P13" s="46">
        <v>14</v>
      </c>
      <c r="Q13" s="46">
        <v>15</v>
      </c>
      <c r="R13" s="46">
        <v>16</v>
      </c>
      <c r="S13" s="46">
        <v>17</v>
      </c>
      <c r="T13" s="46">
        <v>18</v>
      </c>
      <c r="U13" s="46">
        <v>19</v>
      </c>
      <c r="V13" s="46">
        <v>20</v>
      </c>
      <c r="W13" s="46">
        <v>21</v>
      </c>
      <c r="X13" s="46">
        <v>22</v>
      </c>
      <c r="Y13" s="46">
        <v>23</v>
      </c>
      <c r="Z13" s="46">
        <v>24</v>
      </c>
      <c r="AA13" s="46">
        <v>25</v>
      </c>
      <c r="AB13" s="46">
        <v>26</v>
      </c>
      <c r="AC13" s="46">
        <v>27</v>
      </c>
      <c r="AD13" s="46">
        <v>28</v>
      </c>
    </row>
    <row r="14" spans="2:34" hidden="1">
      <c r="C14" s="46" t="s">
        <v>255</v>
      </c>
      <c r="D14" s="46" t="str">
        <f>IF(D6="●",D$5&amp;"、","")</f>
        <v/>
      </c>
      <c r="E14" s="46" t="str">
        <f>IF(E6="●",E$5&amp;"、","")</f>
        <v/>
      </c>
      <c r="F14" s="46" t="str">
        <f>IF(F6="●",F$5&amp;"、","")</f>
        <v/>
      </c>
      <c r="G14" s="46" t="str">
        <f t="shared" ref="G14:AC14" si="2">IF(G6="●",G$5&amp;"、","")</f>
        <v/>
      </c>
      <c r="H14" s="46" t="str">
        <f t="shared" si="2"/>
        <v/>
      </c>
      <c r="I14" s="46" t="str">
        <f t="shared" si="2"/>
        <v/>
      </c>
      <c r="J14" s="46" t="str">
        <f t="shared" si="2"/>
        <v/>
      </c>
      <c r="K14" s="46" t="str">
        <f t="shared" si="2"/>
        <v/>
      </c>
      <c r="L14" s="46" t="str">
        <f t="shared" si="2"/>
        <v/>
      </c>
      <c r="M14" s="46" t="str">
        <f t="shared" si="2"/>
        <v/>
      </c>
      <c r="N14" s="46" t="str">
        <f t="shared" si="2"/>
        <v/>
      </c>
      <c r="O14" s="46" t="str">
        <f t="shared" si="2"/>
        <v/>
      </c>
      <c r="P14" s="46" t="str">
        <f t="shared" si="2"/>
        <v/>
      </c>
      <c r="Q14" s="46" t="str">
        <f t="shared" si="2"/>
        <v/>
      </c>
      <c r="R14" s="46" t="str">
        <f t="shared" si="2"/>
        <v/>
      </c>
      <c r="S14" s="46" t="str">
        <f t="shared" si="2"/>
        <v/>
      </c>
      <c r="T14" s="46" t="str">
        <f t="shared" si="2"/>
        <v/>
      </c>
      <c r="U14" s="46" t="str">
        <f t="shared" si="2"/>
        <v/>
      </c>
      <c r="V14" s="46" t="str">
        <f t="shared" si="2"/>
        <v/>
      </c>
      <c r="W14" s="46" t="str">
        <f t="shared" si="2"/>
        <v/>
      </c>
      <c r="X14" s="46" t="str">
        <f t="shared" si="2"/>
        <v/>
      </c>
      <c r="Y14" s="46" t="str">
        <f t="shared" si="2"/>
        <v/>
      </c>
      <c r="Z14" s="46" t="str">
        <f t="shared" si="2"/>
        <v/>
      </c>
      <c r="AA14" s="46" t="str">
        <f t="shared" si="2"/>
        <v/>
      </c>
      <c r="AB14" s="46" t="str">
        <f>IF(AB6="●",AB$5&amp;"、","")</f>
        <v/>
      </c>
      <c r="AC14" s="46" t="str">
        <f t="shared" si="2"/>
        <v/>
      </c>
      <c r="AD14" s="60"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row>
    <row r="15" spans="2:34" hidden="1">
      <c r="C15" s="46" t="s">
        <v>35</v>
      </c>
      <c r="D15" s="46" t="str">
        <f>IF(D7="●",D$5&amp;"、","")</f>
        <v/>
      </c>
      <c r="E15" s="46" t="str">
        <f>IF(E7="●",E$5&amp;"、","")</f>
        <v/>
      </c>
      <c r="F15" s="46" t="str">
        <f t="shared" ref="F15:AC16" si="4">IF(F7="●",F$5&amp;"、","")</f>
        <v/>
      </c>
      <c r="G15" s="46" t="str">
        <f t="shared" si="4"/>
        <v/>
      </c>
      <c r="H15" s="46" t="str">
        <f t="shared" si="4"/>
        <v/>
      </c>
      <c r="I15" s="46" t="str">
        <f t="shared" si="4"/>
        <v/>
      </c>
      <c r="J15" s="46" t="str">
        <f t="shared" si="4"/>
        <v/>
      </c>
      <c r="K15" s="46" t="str">
        <f t="shared" si="4"/>
        <v/>
      </c>
      <c r="L15" s="46" t="str">
        <f t="shared" si="4"/>
        <v/>
      </c>
      <c r="M15" s="46" t="str">
        <f t="shared" si="4"/>
        <v/>
      </c>
      <c r="N15" s="46" t="str">
        <f t="shared" si="4"/>
        <v/>
      </c>
      <c r="O15" s="46" t="str">
        <f t="shared" si="4"/>
        <v/>
      </c>
      <c r="P15" s="46" t="str">
        <f t="shared" si="4"/>
        <v/>
      </c>
      <c r="Q15" s="46" t="str">
        <f t="shared" si="4"/>
        <v/>
      </c>
      <c r="R15" s="46" t="str">
        <f t="shared" si="4"/>
        <v/>
      </c>
      <c r="S15" s="46" t="str">
        <f t="shared" si="4"/>
        <v/>
      </c>
      <c r="T15" s="46" t="str">
        <f t="shared" si="4"/>
        <v/>
      </c>
      <c r="U15" s="46" t="str">
        <f t="shared" si="4"/>
        <v/>
      </c>
      <c r="V15" s="46" t="str">
        <f t="shared" si="4"/>
        <v/>
      </c>
      <c r="W15" s="46" t="str">
        <f t="shared" si="4"/>
        <v/>
      </c>
      <c r="X15" s="46" t="str">
        <f t="shared" si="4"/>
        <v/>
      </c>
      <c r="Y15" s="46" t="str">
        <f t="shared" si="4"/>
        <v/>
      </c>
      <c r="Z15" s="46" t="str">
        <f t="shared" si="4"/>
        <v/>
      </c>
      <c r="AA15" s="46" t="str">
        <f t="shared" si="4"/>
        <v/>
      </c>
      <c r="AB15" s="46" t="str">
        <f>IF(AB7="●",AB$5&amp;"、","")</f>
        <v/>
      </c>
      <c r="AC15" s="46" t="str">
        <f t="shared" si="4"/>
        <v/>
      </c>
      <c r="AD15" s="60" t="str">
        <f t="shared" si="3"/>
        <v/>
      </c>
    </row>
    <row r="16" spans="2:34" hidden="1">
      <c r="C16" s="46" t="s">
        <v>37</v>
      </c>
      <c r="D16" s="46" t="str">
        <f>IF(D8="●",D$5&amp;"、","")</f>
        <v/>
      </c>
      <c r="E16" s="46" t="str">
        <f>IF(E8="●",E$5&amp;"、","")</f>
        <v/>
      </c>
      <c r="F16" s="46" t="str">
        <f t="shared" si="4"/>
        <v/>
      </c>
      <c r="G16" s="46" t="str">
        <f t="shared" si="4"/>
        <v/>
      </c>
      <c r="H16" s="46" t="str">
        <f t="shared" si="4"/>
        <v/>
      </c>
      <c r="I16" s="46" t="str">
        <f t="shared" si="4"/>
        <v/>
      </c>
      <c r="J16" s="46" t="str">
        <f t="shared" si="4"/>
        <v/>
      </c>
      <c r="K16" s="46" t="str">
        <f t="shared" si="4"/>
        <v/>
      </c>
      <c r="L16" s="46" t="str">
        <f t="shared" si="4"/>
        <v/>
      </c>
      <c r="M16" s="46" t="str">
        <f t="shared" si="4"/>
        <v/>
      </c>
      <c r="N16" s="46" t="str">
        <f t="shared" si="4"/>
        <v/>
      </c>
      <c r="O16" s="46" t="str">
        <f t="shared" si="4"/>
        <v/>
      </c>
      <c r="P16" s="46" t="str">
        <f t="shared" si="4"/>
        <v/>
      </c>
      <c r="Q16" s="46" t="str">
        <f t="shared" si="4"/>
        <v/>
      </c>
      <c r="R16" s="46" t="str">
        <f t="shared" si="4"/>
        <v/>
      </c>
      <c r="S16" s="46" t="str">
        <f t="shared" si="4"/>
        <v/>
      </c>
      <c r="T16" s="46" t="str">
        <f t="shared" si="4"/>
        <v/>
      </c>
      <c r="U16" s="46" t="str">
        <f>IF(U8="●",U$5&amp;"、","")</f>
        <v/>
      </c>
      <c r="V16" s="46" t="str">
        <f>IF(V8="●",V$5&amp;"、","")</f>
        <v/>
      </c>
      <c r="W16" s="46" t="str">
        <f t="shared" si="4"/>
        <v/>
      </c>
      <c r="X16" s="46" t="str">
        <f t="shared" si="4"/>
        <v/>
      </c>
      <c r="Y16" s="46" t="str">
        <f t="shared" si="4"/>
        <v/>
      </c>
      <c r="Z16" s="46" t="str">
        <f t="shared" si="4"/>
        <v/>
      </c>
      <c r="AA16" s="46" t="str">
        <f>IF(AA8="●",AA$5&amp;"、","")</f>
        <v/>
      </c>
      <c r="AB16" s="46" t="str">
        <f>IF(AB8="●",AB$5&amp;"、","")</f>
        <v/>
      </c>
      <c r="AC16" s="46" t="str">
        <f t="shared" si="4"/>
        <v/>
      </c>
      <c r="AD16" s="60" t="str">
        <f t="shared" si="3"/>
        <v/>
      </c>
    </row>
    <row r="17" spans="3:30" hidden="1">
      <c r="C17" s="46" t="s">
        <v>38</v>
      </c>
      <c r="D17" s="46" t="str">
        <f>IF(D9="●",D$5&amp;"、","")</f>
        <v/>
      </c>
      <c r="E17" s="46" t="str">
        <f t="shared" ref="E17:AC17" si="5">IF(E9="●",E$5&amp;"、","")</f>
        <v/>
      </c>
      <c r="F17" s="46" t="str">
        <f t="shared" si="5"/>
        <v/>
      </c>
      <c r="G17" s="46" t="str">
        <f>IF(G9="●",G$5&amp;"、","")</f>
        <v/>
      </c>
      <c r="H17" s="46" t="str">
        <f t="shared" si="5"/>
        <v/>
      </c>
      <c r="I17" s="46" t="str">
        <f t="shared" si="5"/>
        <v/>
      </c>
      <c r="J17" s="46" t="str">
        <f t="shared" si="5"/>
        <v/>
      </c>
      <c r="K17" s="46" t="str">
        <f t="shared" si="5"/>
        <v/>
      </c>
      <c r="L17" s="46" t="str">
        <f>IF(L9="●",L$5&amp;"、","")</f>
        <v/>
      </c>
      <c r="M17" s="46" t="str">
        <f t="shared" si="5"/>
        <v/>
      </c>
      <c r="N17" s="46" t="str">
        <f t="shared" si="5"/>
        <v/>
      </c>
      <c r="O17" s="46" t="str">
        <f t="shared" si="5"/>
        <v/>
      </c>
      <c r="P17" s="46" t="str">
        <f t="shared" si="5"/>
        <v/>
      </c>
      <c r="Q17" s="46" t="str">
        <f t="shared" si="5"/>
        <v/>
      </c>
      <c r="R17" s="46" t="str">
        <f t="shared" si="5"/>
        <v/>
      </c>
      <c r="S17" s="46" t="str">
        <f t="shared" si="5"/>
        <v/>
      </c>
      <c r="T17" s="46" t="str">
        <f t="shared" si="5"/>
        <v/>
      </c>
      <c r="U17" s="46" t="str">
        <f t="shared" si="5"/>
        <v/>
      </c>
      <c r="V17" s="46" t="str">
        <f>IF(V9="●",V$5&amp;"、","")</f>
        <v/>
      </c>
      <c r="W17" s="46" t="str">
        <f>IF(W9="●",W$5&amp;"、","")</f>
        <v/>
      </c>
      <c r="X17" s="46" t="str">
        <f t="shared" si="5"/>
        <v/>
      </c>
      <c r="Y17" s="46" t="str">
        <f t="shared" si="5"/>
        <v/>
      </c>
      <c r="Z17" s="46" t="str">
        <f t="shared" si="5"/>
        <v/>
      </c>
      <c r="AA17" s="46" t="str">
        <f t="shared" si="5"/>
        <v/>
      </c>
      <c r="AB17" s="46" t="str">
        <f>IF(AB9="●",AB$5&amp;"、","")</f>
        <v/>
      </c>
      <c r="AC17" s="46" t="str">
        <f t="shared" si="5"/>
        <v/>
      </c>
      <c r="AD17" s="60" t="str">
        <f t="shared" si="3"/>
        <v/>
      </c>
    </row>
    <row r="18" spans="3:30" hidden="1">
      <c r="C18" s="46" t="s">
        <v>259</v>
      </c>
      <c r="D18" s="46" t="str">
        <f>IF(COUNTIF(D7:D8,"●")&gt;1,D$5&amp;"、","")</f>
        <v/>
      </c>
      <c r="E18" s="46" t="str">
        <f t="shared" ref="E18:AC18" si="6">IF(COUNTIF(E7:E8,"●")&gt;1,E$5&amp;"、","")</f>
        <v/>
      </c>
      <c r="F18" s="46" t="str">
        <f t="shared" si="6"/>
        <v/>
      </c>
      <c r="G18" s="46" t="str">
        <f t="shared" si="6"/>
        <v/>
      </c>
      <c r="H18" s="46" t="str">
        <f t="shared" si="6"/>
        <v/>
      </c>
      <c r="I18" s="46" t="str">
        <f>IF(COUNTIF(I7:I8,"●")&gt;1,I$5&amp;"、","")</f>
        <v/>
      </c>
      <c r="J18" s="46" t="str">
        <f t="shared" si="6"/>
        <v/>
      </c>
      <c r="K18" s="46" t="str">
        <f t="shared" si="6"/>
        <v/>
      </c>
      <c r="L18" s="46" t="str">
        <f>IF(COUNTIF(L7:L8,"●")&gt;1,L$5&amp;"、","")</f>
        <v/>
      </c>
      <c r="M18" s="46" t="str">
        <f t="shared" si="6"/>
        <v/>
      </c>
      <c r="N18" s="46" t="str">
        <f t="shared" si="6"/>
        <v/>
      </c>
      <c r="O18" s="46" t="str">
        <f t="shared" si="6"/>
        <v/>
      </c>
      <c r="P18" s="46" t="str">
        <f>IF(COUNTIF(P7:P8,"●")&gt;1,P$5&amp;"、","")</f>
        <v/>
      </c>
      <c r="Q18" s="46" t="str">
        <f>IF(COUNTIF(Q7:Q8,"●")&gt;1,Q$5&amp;"、","")</f>
        <v/>
      </c>
      <c r="R18" s="46" t="str">
        <f t="shared" si="6"/>
        <v/>
      </c>
      <c r="S18" s="46" t="str">
        <f t="shared" si="6"/>
        <v/>
      </c>
      <c r="T18" s="46" t="str">
        <f t="shared" si="6"/>
        <v/>
      </c>
      <c r="U18" s="46" t="str">
        <f t="shared" si="6"/>
        <v/>
      </c>
      <c r="V18" s="46" t="str">
        <f t="shared" si="6"/>
        <v/>
      </c>
      <c r="W18" s="46" t="str">
        <f>IF(COUNTIF(W7:W8,"●")&gt;1,W$5&amp;"、","")</f>
        <v/>
      </c>
      <c r="X18" s="46" t="str">
        <f t="shared" si="6"/>
        <v/>
      </c>
      <c r="Y18" s="46" t="str">
        <f t="shared" si="6"/>
        <v/>
      </c>
      <c r="Z18" s="46" t="str">
        <f t="shared" si="6"/>
        <v/>
      </c>
      <c r="AA18" s="46" t="str">
        <f t="shared" si="6"/>
        <v/>
      </c>
      <c r="AB18" s="46" t="str">
        <f>IF(COUNTIF(AB7:AB8,"●")&gt;1,AB$5&amp;"、","")</f>
        <v/>
      </c>
      <c r="AC18" s="46" t="str">
        <f t="shared" si="6"/>
        <v/>
      </c>
      <c r="AD18" s="60" t="str">
        <f t="shared" si="3"/>
        <v/>
      </c>
    </row>
    <row r="19" spans="3:30" hidden="1">
      <c r="C19" s="46" t="s">
        <v>260</v>
      </c>
      <c r="D19" s="46" t="str">
        <f>IF(COUNTIF(D7,"●")+COUNTIF(D9,"●")&gt;1,D$5&amp;"、","")</f>
        <v/>
      </c>
      <c r="E19" s="46" t="str">
        <f t="shared" ref="E19:AC19" si="7">IF(COUNTIF(E7,"●")+COUNTIF(E9,"●")&gt;1,E$5&amp;"、","")</f>
        <v/>
      </c>
      <c r="F19" s="46" t="str">
        <f t="shared" si="7"/>
        <v/>
      </c>
      <c r="G19" s="46" t="str">
        <f t="shared" si="7"/>
        <v/>
      </c>
      <c r="H19" s="46" t="str">
        <f t="shared" si="7"/>
        <v/>
      </c>
      <c r="I19" s="46" t="str">
        <f t="shared" si="7"/>
        <v/>
      </c>
      <c r="J19" s="46" t="str">
        <f t="shared" si="7"/>
        <v/>
      </c>
      <c r="K19" s="46" t="str">
        <f t="shared" si="7"/>
        <v/>
      </c>
      <c r="L19" s="46" t="str">
        <f t="shared" si="7"/>
        <v/>
      </c>
      <c r="M19" s="46" t="str">
        <f t="shared" si="7"/>
        <v/>
      </c>
      <c r="N19" s="46" t="str">
        <f>IF(COUNTIF(N7,"●")+COUNTIF(N9,"●")&gt;1,N$5&amp;"、","")</f>
        <v/>
      </c>
      <c r="O19" s="46" t="str">
        <f t="shared" si="7"/>
        <v/>
      </c>
      <c r="P19" s="46" t="str">
        <f t="shared" si="7"/>
        <v/>
      </c>
      <c r="Q19" s="46" t="str">
        <f t="shared" si="7"/>
        <v/>
      </c>
      <c r="R19" s="46" t="str">
        <f t="shared" si="7"/>
        <v/>
      </c>
      <c r="S19" s="46" t="str">
        <f>IF(COUNTIF(S7,"●")+COUNTIF(S9,"●")&gt;1,S$5&amp;"、","")</f>
        <v/>
      </c>
      <c r="T19" s="46" t="str">
        <f t="shared" si="7"/>
        <v/>
      </c>
      <c r="U19" s="46" t="str">
        <f t="shared" si="7"/>
        <v/>
      </c>
      <c r="V19" s="46" t="str">
        <f t="shared" si="7"/>
        <v/>
      </c>
      <c r="W19" s="46" t="str">
        <f t="shared" si="7"/>
        <v/>
      </c>
      <c r="X19" s="46" t="str">
        <f t="shared" si="7"/>
        <v/>
      </c>
      <c r="Y19" s="46" t="str">
        <f t="shared" si="7"/>
        <v/>
      </c>
      <c r="Z19" s="46" t="str">
        <f t="shared" si="7"/>
        <v/>
      </c>
      <c r="AA19" s="46" t="str">
        <f t="shared" si="7"/>
        <v/>
      </c>
      <c r="AB19" s="46" t="str">
        <f>IF(COUNTIF(AB7,"●")+COUNTIF(AB9,"●")&gt;1,AB$5&amp;"、","")</f>
        <v/>
      </c>
      <c r="AC19" s="46" t="str">
        <f t="shared" si="7"/>
        <v/>
      </c>
      <c r="AD19" s="60" t="str">
        <f t="shared" si="3"/>
        <v/>
      </c>
    </row>
  </sheetData>
  <mergeCells count="4">
    <mergeCell ref="AF1:AG1"/>
    <mergeCell ref="D4:O4"/>
    <mergeCell ref="P4:X4"/>
    <mergeCell ref="Y4:AC4"/>
  </mergeCells>
  <phoneticPr fontId="20"/>
  <conditionalFormatting sqref="AG1:AG1048576">
    <cfRule type="containsText" dxfId="8" priority="1" operator="containsText" text="（正常）">
      <formula>NOT(ISERROR(SEARCH("（正常）",AG1)))</formula>
    </cfRule>
    <cfRule type="containsText" dxfId="7" priority="2" operator="containsText" text="（エラー）">
      <formula>NOT(ISERROR(SEARCH("（エラー）",AG1)))</formula>
    </cfRule>
    <cfRule type="containsText" dxfId="6" priority="3" operator="containsText" text="（注意）">
      <formula>NOT(ISERROR(SEARCH("（注意）",AG1)))</formula>
    </cfRule>
  </conditionalFormatting>
  <dataValidations count="1">
    <dataValidation type="list" allowBlank="1" showInputMessage="1" showErrorMessage="1" sqref="D6:AC6 P7:X7 D8:AC9" xr:uid="{2A82F745-DBD6-4C04-9D47-0A9859635D40}">
      <formula1>"●"</formula1>
    </dataValidation>
  </dataValidations>
  <printOptions horizontalCentered="1"/>
  <pageMargins left="0.19685039370078741" right="0.19685039370078741" top="0.74803149606299213" bottom="0.74803149606299213" header="0.31496062992125984" footer="0.31496062992125984"/>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5AD8-76F2-4FE8-8B1B-B41BFB52ACE8}">
  <sheetPr>
    <pageSetUpPr fitToPage="1"/>
  </sheetPr>
  <dimension ref="B1:AA28"/>
  <sheetViews>
    <sheetView showGridLines="0" zoomScaleNormal="100" zoomScaleSheetLayoutView="85" workbookViewId="0"/>
  </sheetViews>
  <sheetFormatPr defaultColWidth="9" defaultRowHeight="13.2" outlineLevelRow="1" outlineLevelCol="1"/>
  <cols>
    <col min="1" max="2" width="2.59765625" style="165" customWidth="1"/>
    <col min="3" max="3" width="6.69921875" style="165" customWidth="1"/>
    <col min="4" max="4" width="6.69921875" style="165" bestFit="1" customWidth="1"/>
    <col min="5" max="5" width="8.69921875" style="165" customWidth="1"/>
    <col min="6" max="6" width="35.59765625" style="165" customWidth="1"/>
    <col min="7" max="7" width="35.59765625" style="165" hidden="1" customWidth="1" outlineLevel="1"/>
    <col min="8" max="8" width="30.19921875" style="165" customWidth="1" collapsed="1"/>
    <col min="9" max="9" width="22.59765625" style="165" customWidth="1"/>
    <col min="10" max="10" width="6.69921875" style="165" customWidth="1"/>
    <col min="11" max="11" width="8.69921875" style="165" customWidth="1"/>
    <col min="12" max="12" width="20" style="165" customWidth="1"/>
    <col min="13" max="14" width="2.59765625" style="165" customWidth="1"/>
    <col min="15" max="15" width="2.796875" style="165" customWidth="1"/>
    <col min="16" max="16" width="8.59765625" style="165" hidden="1" customWidth="1"/>
    <col min="17" max="17" width="13.296875" style="213" customWidth="1"/>
    <col min="18" max="18" width="30.59765625" style="182" customWidth="1"/>
    <col min="19" max="19" width="139.59765625" style="165" customWidth="1"/>
    <col min="20" max="20" width="9" style="165"/>
    <col min="21" max="21" width="0" style="165" hidden="1" customWidth="1"/>
    <col min="22" max="22" width="22.796875" style="165" hidden="1" customWidth="1"/>
    <col min="23" max="26" width="0" style="165" hidden="1" customWidth="1"/>
    <col min="27" max="16384" width="9" style="165"/>
  </cols>
  <sheetData>
    <row r="1" spans="2:27" ht="18">
      <c r="B1" s="164" t="s">
        <v>168</v>
      </c>
      <c r="C1" s="164"/>
      <c r="H1" s="166"/>
      <c r="K1" s="167"/>
      <c r="Q1" s="334" t="s">
        <v>1</v>
      </c>
      <c r="R1" s="334"/>
      <c r="S1" s="311"/>
      <c r="U1" s="168" t="s">
        <v>87</v>
      </c>
    </row>
    <row r="2" spans="2:27" ht="15" customHeight="1">
      <c r="B2" s="169"/>
      <c r="C2" s="170" t="s">
        <v>169</v>
      </c>
      <c r="D2" s="171"/>
      <c r="E2" s="172"/>
      <c r="F2" s="172"/>
      <c r="G2" s="172"/>
      <c r="H2" s="172"/>
      <c r="I2" s="172"/>
      <c r="J2" s="172"/>
      <c r="K2" s="172"/>
      <c r="L2" s="172"/>
      <c r="M2" s="173"/>
      <c r="Q2" s="174" t="s">
        <v>2</v>
      </c>
      <c r="R2" s="175" t="s">
        <v>3</v>
      </c>
      <c r="S2" s="311"/>
      <c r="U2" s="168" t="s">
        <v>170</v>
      </c>
      <c r="V2" s="168" t="s">
        <v>171</v>
      </c>
      <c r="W2" s="168" t="s">
        <v>172</v>
      </c>
      <c r="X2" s="168" t="s">
        <v>173</v>
      </c>
      <c r="Y2" s="168" t="s">
        <v>174</v>
      </c>
      <c r="Z2" s="168" t="s">
        <v>175</v>
      </c>
      <c r="AA2" s="168"/>
    </row>
    <row r="3" spans="2:27" ht="15" customHeight="1">
      <c r="B3" s="176"/>
      <c r="C3" s="165" t="s">
        <v>176</v>
      </c>
      <c r="D3" s="177"/>
      <c r="E3" s="178"/>
      <c r="F3" s="178"/>
      <c r="G3" s="178"/>
      <c r="H3" s="178"/>
      <c r="I3" s="178"/>
      <c r="J3" s="178"/>
      <c r="K3" s="178"/>
      <c r="L3" s="178"/>
      <c r="M3" s="179"/>
      <c r="Q3" s="174"/>
      <c r="R3" s="175"/>
      <c r="S3" s="180"/>
      <c r="U3" s="181" t="s">
        <v>177</v>
      </c>
      <c r="V3" s="181" t="s">
        <v>178</v>
      </c>
      <c r="W3" s="181" t="s">
        <v>179</v>
      </c>
      <c r="X3" s="181" t="s">
        <v>180</v>
      </c>
      <c r="Y3" s="181" t="s">
        <v>181</v>
      </c>
      <c r="Z3" s="181" t="s">
        <v>182</v>
      </c>
      <c r="AA3" s="181"/>
    </row>
    <row r="4" spans="2:27" ht="15" customHeight="1">
      <c r="B4" s="176"/>
      <c r="C4" s="165" t="s">
        <v>183</v>
      </c>
      <c r="D4" s="178"/>
      <c r="E4" s="178"/>
      <c r="F4" s="178"/>
      <c r="G4" s="178"/>
      <c r="H4" s="178"/>
      <c r="I4" s="178"/>
      <c r="J4" s="178"/>
      <c r="K4" s="178"/>
      <c r="L4" s="178"/>
      <c r="M4" s="179"/>
      <c r="O4" s="178"/>
      <c r="P4" s="178"/>
      <c r="Q4" s="178"/>
      <c r="U4" s="181" t="s">
        <v>184</v>
      </c>
      <c r="V4" s="181" t="s">
        <v>185</v>
      </c>
      <c r="W4" s="181"/>
      <c r="X4" s="181"/>
      <c r="Y4" s="181" t="s">
        <v>186</v>
      </c>
      <c r="Z4" s="181" t="s">
        <v>187</v>
      </c>
      <c r="AA4" s="181"/>
    </row>
    <row r="5" spans="2:27" ht="15" customHeight="1">
      <c r="B5" s="176"/>
      <c r="C5" s="312" t="s">
        <v>188</v>
      </c>
      <c r="D5" s="314" t="s">
        <v>189</v>
      </c>
      <c r="E5" s="315"/>
      <c r="F5" s="318" t="s">
        <v>190</v>
      </c>
      <c r="G5" s="318" t="s">
        <v>191</v>
      </c>
      <c r="H5" s="318" t="s">
        <v>192</v>
      </c>
      <c r="I5" s="319" t="s">
        <v>193</v>
      </c>
      <c r="J5" s="319"/>
      <c r="K5" s="319"/>
      <c r="L5" s="315"/>
      <c r="M5" s="179"/>
      <c r="Q5" s="183"/>
      <c r="R5" s="184"/>
      <c r="S5" s="185"/>
      <c r="U5" s="181" t="s">
        <v>194</v>
      </c>
      <c r="V5" s="181"/>
      <c r="W5" s="181"/>
      <c r="X5" s="181"/>
      <c r="Y5" s="181" t="s">
        <v>195</v>
      </c>
      <c r="Z5" s="181" t="s">
        <v>196</v>
      </c>
      <c r="AA5" s="181"/>
    </row>
    <row r="6" spans="2:27" ht="18">
      <c r="B6" s="176"/>
      <c r="C6" s="313"/>
      <c r="D6" s="316"/>
      <c r="E6" s="317"/>
      <c r="F6" s="318"/>
      <c r="G6" s="318"/>
      <c r="H6" s="318"/>
      <c r="I6" s="315" t="s">
        <v>197</v>
      </c>
      <c r="J6" s="320" t="s">
        <v>189</v>
      </c>
      <c r="K6" s="321"/>
      <c r="L6" s="312" t="s">
        <v>198</v>
      </c>
      <c r="M6" s="179"/>
      <c r="Q6" s="183"/>
      <c r="R6" s="184"/>
      <c r="S6" s="185"/>
      <c r="U6" s="181"/>
      <c r="V6" s="181"/>
      <c r="W6" s="181"/>
      <c r="X6" s="181"/>
      <c r="Y6" s="181"/>
      <c r="Z6" s="181" t="s">
        <v>199</v>
      </c>
      <c r="AA6" s="181"/>
    </row>
    <row r="7" spans="2:27" ht="18">
      <c r="B7" s="176"/>
      <c r="C7" s="186"/>
      <c r="D7" s="187" t="s">
        <v>200</v>
      </c>
      <c r="E7" s="188" t="s">
        <v>201</v>
      </c>
      <c r="F7" s="318"/>
      <c r="G7" s="318"/>
      <c r="H7" s="318"/>
      <c r="I7" s="317"/>
      <c r="J7" s="187" t="s">
        <v>200</v>
      </c>
      <c r="K7" s="188" t="s">
        <v>201</v>
      </c>
      <c r="L7" s="313"/>
      <c r="M7" s="179"/>
      <c r="Q7" s="183"/>
      <c r="R7" s="184"/>
      <c r="S7" s="185"/>
      <c r="U7" s="181"/>
      <c r="V7" s="181"/>
      <c r="W7" s="181"/>
      <c r="X7" s="181"/>
      <c r="Y7" s="181"/>
      <c r="Z7" s="181" t="s">
        <v>202</v>
      </c>
      <c r="AA7" s="181"/>
    </row>
    <row r="8" spans="2:27" ht="18" hidden="1" outlineLevel="1">
      <c r="B8" s="176"/>
      <c r="C8" s="312" t="s">
        <v>203</v>
      </c>
      <c r="D8" s="189"/>
      <c r="E8" s="190"/>
      <c r="F8" s="323"/>
      <c r="G8" s="324"/>
      <c r="H8" s="324"/>
      <c r="I8" s="324"/>
      <c r="J8" s="324"/>
      <c r="K8" s="324"/>
      <c r="L8" s="325"/>
      <c r="M8" s="179"/>
      <c r="Q8" s="183" t="s">
        <v>19</v>
      </c>
      <c r="R8" s="184" t="str">
        <f>IF(COUNTA(D8,E8,D10,E10,F8)=0,"未入力",IF(COUNTA(D8,E8,D10,E10,F8)&lt;5,"一部未入力","すべて入力"))</f>
        <v>未入力</v>
      </c>
      <c r="S8" s="165" t="s">
        <v>204</v>
      </c>
      <c r="U8" s="181"/>
      <c r="V8" s="181"/>
      <c r="W8" s="181"/>
      <c r="X8" s="181"/>
      <c r="Y8" s="181"/>
      <c r="Z8" s="181" t="s">
        <v>205</v>
      </c>
      <c r="AA8" s="181"/>
    </row>
    <row r="9" spans="2:27" ht="18" hidden="1" outlineLevel="1">
      <c r="B9" s="176"/>
      <c r="C9" s="322"/>
      <c r="D9" s="332" t="s">
        <v>206</v>
      </c>
      <c r="E9" s="333"/>
      <c r="F9" s="326"/>
      <c r="G9" s="327"/>
      <c r="H9" s="327"/>
      <c r="I9" s="327"/>
      <c r="J9" s="327"/>
      <c r="K9" s="327"/>
      <c r="L9" s="328"/>
      <c r="M9" s="179"/>
      <c r="Q9" s="183"/>
      <c r="R9" s="184"/>
      <c r="U9" s="181"/>
      <c r="V9" s="181"/>
      <c r="W9" s="181"/>
      <c r="X9" s="181"/>
      <c r="Y9" s="181"/>
      <c r="Z9" s="181" t="s">
        <v>207</v>
      </c>
      <c r="AA9" s="181"/>
    </row>
    <row r="10" spans="2:27" ht="18" hidden="1" outlineLevel="1">
      <c r="B10" s="176"/>
      <c r="C10" s="313"/>
      <c r="D10" s="189"/>
      <c r="E10" s="190"/>
      <c r="F10" s="329"/>
      <c r="G10" s="330"/>
      <c r="H10" s="330"/>
      <c r="I10" s="330"/>
      <c r="J10" s="330"/>
      <c r="K10" s="330"/>
      <c r="L10" s="331"/>
      <c r="M10" s="179"/>
      <c r="Q10" s="183"/>
      <c r="R10" s="184"/>
      <c r="U10" s="181"/>
      <c r="V10" s="181"/>
      <c r="W10" s="181"/>
      <c r="X10" s="181"/>
      <c r="Y10" s="181"/>
      <c r="Z10" s="181" t="s">
        <v>208</v>
      </c>
      <c r="AA10" s="181"/>
    </row>
    <row r="11" spans="2:27" ht="25.05" customHeight="1" collapsed="1">
      <c r="B11" s="176"/>
      <c r="C11" s="191">
        <f>ROW()-10</f>
        <v>1</v>
      </c>
      <c r="D11" s="192"/>
      <c r="E11" s="193"/>
      <c r="F11" s="194"/>
      <c r="G11" s="195"/>
      <c r="H11" s="196"/>
      <c r="I11" s="197"/>
      <c r="J11" s="198"/>
      <c r="K11" s="199"/>
      <c r="L11" s="200" t="str">
        <f t="shared" ref="L11:L25" si="0">IF(OR(I11="地形図",I11="航空写真"),"国土地理院","")</f>
        <v/>
      </c>
      <c r="M11" s="179"/>
      <c r="P11" s="165" t="str">
        <f>IF(COUNTIF(I11,"*航空写真*")+COUNTIF(I11,"*住宅地図*")+COUNTIF(I11,"*地形図*")&gt;0,"入力必須","入力不要")</f>
        <v>入力不要</v>
      </c>
      <c r="Q11" s="201" t="s">
        <v>7</v>
      </c>
      <c r="R11" s="184" t="str">
        <f>IF(COUNTA(D11:F11,H11:I11)=5,IF(AND(P11="入力必須",OR(J11="",K11="",L11="")),"（エラー）年代又は出展が未入力","（正常）入力済み"),IF(COUNTA(D11:F11,H11:I11)=0,"（エラー）未入力","（エラー）一部未入力"))</f>
        <v>（エラー）未入力</v>
      </c>
      <c r="S11" s="165" t="s">
        <v>209</v>
      </c>
      <c r="U11" s="181"/>
      <c r="V11" s="181"/>
      <c r="W11" s="181"/>
      <c r="X11" s="181"/>
      <c r="Y11" s="181"/>
      <c r="Z11" s="181" t="s">
        <v>210</v>
      </c>
      <c r="AA11" s="181"/>
    </row>
    <row r="12" spans="2:27" ht="25.05" customHeight="1">
      <c r="B12" s="176"/>
      <c r="C12" s="191">
        <f t="shared" ref="C12:C25" si="1">ROW()-10</f>
        <v>2</v>
      </c>
      <c r="D12" s="198"/>
      <c r="E12" s="199"/>
      <c r="F12" s="195"/>
      <c r="G12" s="195"/>
      <c r="H12" s="202"/>
      <c r="I12" s="203"/>
      <c r="J12" s="198"/>
      <c r="K12" s="199"/>
      <c r="L12" s="200" t="str">
        <f t="shared" si="0"/>
        <v/>
      </c>
      <c r="M12" s="179"/>
      <c r="P12" s="165" t="str">
        <f>IF(COUNTIF(I12,"*航空写真*")+COUNTIF(I12,"*住宅地図*")+COUNTIF(I12,"*地形図*")&gt;0,"入力必須","入力不要")</f>
        <v>入力不要</v>
      </c>
      <c r="Q12" s="183" t="s">
        <v>211</v>
      </c>
      <c r="R12" s="184" t="str">
        <f>IF(COUNTA(D12:F12,H12:I12)=5,IF(D12-D11&gt;=20,"（エラー）一つ上の年代から20年以上経過",IF(AND(P12="入力必須",OR(J12="",K12="",L12="")),"（エラー）年代又は出展が未入力","（正常）入力済み")),IF(COUNTA(D12:F12,H12:I12)=0,"（複数入力）未入力","（エラー）一部未入力"))</f>
        <v>（複数入力）未入力</v>
      </c>
      <c r="S12" s="165" t="s">
        <v>212</v>
      </c>
      <c r="U12" s="181"/>
      <c r="V12" s="181"/>
      <c r="W12" s="181"/>
      <c r="X12" s="181"/>
      <c r="Y12" s="181"/>
      <c r="Z12" s="181" t="s">
        <v>213</v>
      </c>
      <c r="AA12" s="181"/>
    </row>
    <row r="13" spans="2:27" ht="25.05" customHeight="1">
      <c r="B13" s="176"/>
      <c r="C13" s="191">
        <f t="shared" si="1"/>
        <v>3</v>
      </c>
      <c r="D13" s="198"/>
      <c r="E13" s="199"/>
      <c r="F13" s="195"/>
      <c r="G13" s="195"/>
      <c r="H13" s="202"/>
      <c r="I13" s="203"/>
      <c r="J13" s="198"/>
      <c r="K13" s="199"/>
      <c r="L13" s="200" t="str">
        <f t="shared" si="0"/>
        <v/>
      </c>
      <c r="M13" s="179"/>
      <c r="P13" s="165" t="str">
        <f>IF(COUNTIF(I13,"*航空写真*")+COUNTIF(I13,"*住宅地図*")+COUNTIF(I13,"*地形図*")&gt;0,"入力必須","入力不要")</f>
        <v>入力不要</v>
      </c>
      <c r="Q13" s="183" t="s">
        <v>211</v>
      </c>
      <c r="R13" s="184" t="str">
        <f t="shared" ref="R13:R25" si="2">IF(COUNTA(D13:F13,H13:I13)=5,IF(D13-D12&gt;=20,"（エラー）一つ上の年代から20年以上経過",IF(AND(P13="入力必須",OR(J13="",K13="",L13="")),"（エラー）年代又は出展が未入力","（正常）入力済み")),IF(COUNTA(D13:F13,H13:I13)=0,"（複数入力）未入力","（エラー）一部未入力"))</f>
        <v>（複数入力）未入力</v>
      </c>
      <c r="S13" s="165" t="s">
        <v>214</v>
      </c>
      <c r="U13" s="181"/>
      <c r="V13" s="181"/>
      <c r="W13" s="181"/>
      <c r="X13" s="181"/>
      <c r="Y13" s="181"/>
      <c r="Z13" s="181"/>
      <c r="AA13" s="181"/>
    </row>
    <row r="14" spans="2:27" ht="25.05" customHeight="1">
      <c r="B14" s="176"/>
      <c r="C14" s="191">
        <f t="shared" si="1"/>
        <v>4</v>
      </c>
      <c r="D14" s="198"/>
      <c r="E14" s="199"/>
      <c r="F14" s="195"/>
      <c r="G14" s="195"/>
      <c r="H14" s="202"/>
      <c r="I14" s="203"/>
      <c r="J14" s="198"/>
      <c r="K14" s="199"/>
      <c r="L14" s="200" t="str">
        <f t="shared" si="0"/>
        <v/>
      </c>
      <c r="M14" s="179"/>
      <c r="P14" s="165" t="str">
        <f>IF(COUNTIF(I14,"*航空写真*")+COUNTIF(I14,"*住宅地図*")+COUNTIF(I14,"*地形図*")&gt;0,"入力必須","入力不要")</f>
        <v>入力不要</v>
      </c>
      <c r="Q14" s="183" t="s">
        <v>211</v>
      </c>
      <c r="R14" s="184" t="str">
        <f t="shared" si="2"/>
        <v>（複数入力）未入力</v>
      </c>
      <c r="S14" s="165" t="s">
        <v>215</v>
      </c>
    </row>
    <row r="15" spans="2:27" ht="25.05" customHeight="1">
      <c r="B15" s="176"/>
      <c r="C15" s="191">
        <f t="shared" si="1"/>
        <v>5</v>
      </c>
      <c r="D15" s="198"/>
      <c r="E15" s="199"/>
      <c r="F15" s="195"/>
      <c r="G15" s="195"/>
      <c r="H15" s="202"/>
      <c r="I15" s="203"/>
      <c r="J15" s="198"/>
      <c r="K15" s="199"/>
      <c r="L15" s="200" t="str">
        <f t="shared" si="0"/>
        <v/>
      </c>
      <c r="M15" s="179"/>
      <c r="P15" s="165" t="str">
        <f t="shared" ref="P15:P26" si="3">IF(COUNTIF(I15,"*航空写真*")+COUNTIF(I15,"*住宅地図*")+COUNTIF(I15,"*地形図*")&gt;0,"入力必須","入力不要")</f>
        <v>入力不要</v>
      </c>
      <c r="Q15" s="183" t="s">
        <v>211</v>
      </c>
      <c r="R15" s="184" t="str">
        <f t="shared" si="2"/>
        <v>（複数入力）未入力</v>
      </c>
      <c r="S15" s="165" t="s">
        <v>216</v>
      </c>
    </row>
    <row r="16" spans="2:27" ht="25.05" customHeight="1">
      <c r="B16" s="176"/>
      <c r="C16" s="191">
        <f t="shared" si="1"/>
        <v>6</v>
      </c>
      <c r="D16" s="198"/>
      <c r="E16" s="199"/>
      <c r="F16" s="195"/>
      <c r="G16" s="195"/>
      <c r="H16" s="202"/>
      <c r="I16" s="203"/>
      <c r="J16" s="198"/>
      <c r="K16" s="199"/>
      <c r="L16" s="200" t="str">
        <f t="shared" si="0"/>
        <v/>
      </c>
      <c r="M16" s="179"/>
      <c r="P16" s="165" t="str">
        <f t="shared" si="3"/>
        <v>入力不要</v>
      </c>
      <c r="Q16" s="183" t="s">
        <v>211</v>
      </c>
      <c r="R16" s="184" t="str">
        <f t="shared" si="2"/>
        <v>（複数入力）未入力</v>
      </c>
      <c r="S16" s="165" t="s">
        <v>217</v>
      </c>
    </row>
    <row r="17" spans="2:19" ht="25.05" customHeight="1">
      <c r="B17" s="176"/>
      <c r="C17" s="191">
        <f t="shared" si="1"/>
        <v>7</v>
      </c>
      <c r="D17" s="198"/>
      <c r="E17" s="199"/>
      <c r="F17" s="195"/>
      <c r="G17" s="195"/>
      <c r="H17" s="202"/>
      <c r="I17" s="203"/>
      <c r="J17" s="198"/>
      <c r="K17" s="199"/>
      <c r="L17" s="200" t="str">
        <f t="shared" si="0"/>
        <v/>
      </c>
      <c r="M17" s="179"/>
      <c r="P17" s="165" t="str">
        <f t="shared" si="3"/>
        <v>入力不要</v>
      </c>
      <c r="Q17" s="183" t="s">
        <v>211</v>
      </c>
      <c r="R17" s="184" t="str">
        <f t="shared" si="2"/>
        <v>（複数入力）未入力</v>
      </c>
      <c r="S17" s="165" t="s">
        <v>218</v>
      </c>
    </row>
    <row r="18" spans="2:19" ht="25.05" customHeight="1">
      <c r="B18" s="176"/>
      <c r="C18" s="191">
        <f t="shared" si="1"/>
        <v>8</v>
      </c>
      <c r="D18" s="198"/>
      <c r="E18" s="199"/>
      <c r="F18" s="195"/>
      <c r="G18" s="195"/>
      <c r="H18" s="202"/>
      <c r="I18" s="203"/>
      <c r="J18" s="198"/>
      <c r="K18" s="199"/>
      <c r="L18" s="200" t="str">
        <f t="shared" si="0"/>
        <v/>
      </c>
      <c r="M18" s="179"/>
      <c r="P18" s="165" t="str">
        <f t="shared" si="3"/>
        <v>入力不要</v>
      </c>
      <c r="Q18" s="183" t="s">
        <v>211</v>
      </c>
      <c r="R18" s="184" t="str">
        <f t="shared" si="2"/>
        <v>（複数入力）未入力</v>
      </c>
      <c r="S18" s="165" t="s">
        <v>219</v>
      </c>
    </row>
    <row r="19" spans="2:19" ht="25.05" customHeight="1">
      <c r="B19" s="176"/>
      <c r="C19" s="191">
        <f t="shared" si="1"/>
        <v>9</v>
      </c>
      <c r="D19" s="198"/>
      <c r="E19" s="199"/>
      <c r="F19" s="195"/>
      <c r="G19" s="195"/>
      <c r="H19" s="202"/>
      <c r="I19" s="203"/>
      <c r="J19" s="198"/>
      <c r="K19" s="199"/>
      <c r="L19" s="200" t="str">
        <f t="shared" si="0"/>
        <v/>
      </c>
      <c r="M19" s="179"/>
      <c r="P19" s="165" t="str">
        <f t="shared" si="3"/>
        <v>入力不要</v>
      </c>
      <c r="Q19" s="183" t="s">
        <v>211</v>
      </c>
      <c r="R19" s="184" t="str">
        <f t="shared" si="2"/>
        <v>（複数入力）未入力</v>
      </c>
      <c r="S19" s="165" t="s">
        <v>220</v>
      </c>
    </row>
    <row r="20" spans="2:19" ht="25.05" customHeight="1">
      <c r="B20" s="176"/>
      <c r="C20" s="191">
        <f t="shared" si="1"/>
        <v>10</v>
      </c>
      <c r="D20" s="198"/>
      <c r="E20" s="199"/>
      <c r="F20" s="195"/>
      <c r="G20" s="195"/>
      <c r="H20" s="202"/>
      <c r="I20" s="203"/>
      <c r="J20" s="198"/>
      <c r="K20" s="199"/>
      <c r="L20" s="200" t="str">
        <f t="shared" si="0"/>
        <v/>
      </c>
      <c r="M20" s="179"/>
      <c r="P20" s="165" t="str">
        <f t="shared" si="3"/>
        <v>入力不要</v>
      </c>
      <c r="Q20" s="183" t="s">
        <v>211</v>
      </c>
      <c r="R20" s="184" t="str">
        <f t="shared" si="2"/>
        <v>（複数入力）未入力</v>
      </c>
      <c r="S20" s="165" t="s">
        <v>221</v>
      </c>
    </row>
    <row r="21" spans="2:19" ht="25.05" customHeight="1">
      <c r="B21" s="176"/>
      <c r="C21" s="191">
        <f t="shared" si="1"/>
        <v>11</v>
      </c>
      <c r="D21" s="198"/>
      <c r="E21" s="199"/>
      <c r="F21" s="195"/>
      <c r="G21" s="195"/>
      <c r="H21" s="202"/>
      <c r="I21" s="203"/>
      <c r="J21" s="198"/>
      <c r="K21" s="199"/>
      <c r="L21" s="200" t="str">
        <f t="shared" si="0"/>
        <v/>
      </c>
      <c r="M21" s="179"/>
      <c r="P21" s="165" t="str">
        <f t="shared" si="3"/>
        <v>入力不要</v>
      </c>
      <c r="Q21" s="183" t="s">
        <v>211</v>
      </c>
      <c r="R21" s="184" t="str">
        <f t="shared" si="2"/>
        <v>（複数入力）未入力</v>
      </c>
    </row>
    <row r="22" spans="2:19" ht="25.05" customHeight="1">
      <c r="B22" s="176"/>
      <c r="C22" s="191">
        <f t="shared" si="1"/>
        <v>12</v>
      </c>
      <c r="D22" s="198"/>
      <c r="E22" s="199"/>
      <c r="F22" s="195"/>
      <c r="G22" s="195"/>
      <c r="H22" s="202"/>
      <c r="I22" s="203"/>
      <c r="J22" s="198"/>
      <c r="K22" s="199"/>
      <c r="L22" s="200" t="str">
        <f t="shared" si="0"/>
        <v/>
      </c>
      <c r="M22" s="179"/>
      <c r="P22" s="165" t="str">
        <f t="shared" si="3"/>
        <v>入力不要</v>
      </c>
      <c r="Q22" s="183" t="s">
        <v>211</v>
      </c>
      <c r="R22" s="184" t="str">
        <f t="shared" si="2"/>
        <v>（複数入力）未入力</v>
      </c>
    </row>
    <row r="23" spans="2:19" ht="25.05" customHeight="1">
      <c r="B23" s="176"/>
      <c r="C23" s="191">
        <f t="shared" si="1"/>
        <v>13</v>
      </c>
      <c r="D23" s="198"/>
      <c r="E23" s="199"/>
      <c r="F23" s="195"/>
      <c r="G23" s="195"/>
      <c r="H23" s="202"/>
      <c r="I23" s="203"/>
      <c r="J23" s="198"/>
      <c r="K23" s="199"/>
      <c r="L23" s="200" t="str">
        <f t="shared" si="0"/>
        <v/>
      </c>
      <c r="M23" s="179"/>
      <c r="P23" s="165" t="str">
        <f t="shared" si="3"/>
        <v>入力不要</v>
      </c>
      <c r="Q23" s="183" t="s">
        <v>211</v>
      </c>
      <c r="R23" s="184" t="str">
        <f t="shared" si="2"/>
        <v>（複数入力）未入力</v>
      </c>
    </row>
    <row r="24" spans="2:19" ht="25.05" customHeight="1">
      <c r="B24" s="176"/>
      <c r="C24" s="191">
        <f t="shared" si="1"/>
        <v>14</v>
      </c>
      <c r="D24" s="198"/>
      <c r="E24" s="199"/>
      <c r="F24" s="195"/>
      <c r="G24" s="195"/>
      <c r="H24" s="202"/>
      <c r="I24" s="203"/>
      <c r="J24" s="198"/>
      <c r="K24" s="199"/>
      <c r="L24" s="200" t="str">
        <f t="shared" si="0"/>
        <v/>
      </c>
      <c r="M24" s="179"/>
      <c r="P24" s="165" t="str">
        <f t="shared" si="3"/>
        <v>入力不要</v>
      </c>
      <c r="Q24" s="183" t="s">
        <v>211</v>
      </c>
      <c r="R24" s="184" t="str">
        <f t="shared" si="2"/>
        <v>（複数入力）未入力</v>
      </c>
    </row>
    <row r="25" spans="2:19" ht="25.05" customHeight="1">
      <c r="B25" s="176"/>
      <c r="C25" s="191">
        <f t="shared" si="1"/>
        <v>15</v>
      </c>
      <c r="D25" s="198"/>
      <c r="E25" s="199"/>
      <c r="F25" s="195"/>
      <c r="G25" s="195"/>
      <c r="H25" s="202"/>
      <c r="I25" s="203"/>
      <c r="J25" s="198"/>
      <c r="K25" s="199"/>
      <c r="L25" s="200" t="str">
        <f t="shared" si="0"/>
        <v/>
      </c>
      <c r="M25" s="179"/>
      <c r="P25" s="165" t="str">
        <f t="shared" si="3"/>
        <v>入力不要</v>
      </c>
      <c r="Q25" s="183" t="s">
        <v>211</v>
      </c>
      <c r="R25" s="184" t="str">
        <f t="shared" si="2"/>
        <v>（複数入力）未入力</v>
      </c>
    </row>
    <row r="26" spans="2:19" ht="15">
      <c r="B26" s="176"/>
      <c r="C26" s="204" t="s">
        <v>222</v>
      </c>
      <c r="D26" s="205"/>
      <c r="E26" s="205"/>
      <c r="F26" s="206"/>
      <c r="G26" s="206"/>
      <c r="H26" s="207"/>
      <c r="I26" s="208"/>
      <c r="J26" s="205"/>
      <c r="K26" s="205"/>
      <c r="L26" s="209"/>
      <c r="M26" s="179"/>
      <c r="P26" s="165" t="str">
        <f t="shared" si="3"/>
        <v>入力不要</v>
      </c>
      <c r="Q26" s="183"/>
      <c r="R26" s="184"/>
    </row>
    <row r="27" spans="2:19" ht="5.25" customHeight="1">
      <c r="B27" s="210"/>
      <c r="C27" s="211"/>
      <c r="D27" s="211"/>
      <c r="E27" s="211"/>
      <c r="F27" s="211"/>
      <c r="G27" s="211"/>
      <c r="H27" s="211"/>
      <c r="I27" s="211"/>
      <c r="J27" s="211"/>
      <c r="K27" s="211"/>
      <c r="L27" s="211"/>
      <c r="M27" s="212"/>
      <c r="R27" s="184"/>
    </row>
    <row r="28" spans="2:19">
      <c r="B28" s="164"/>
      <c r="C28" s="165" t="s">
        <v>85</v>
      </c>
      <c r="R28" s="214"/>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20"/>
  <conditionalFormatting sqref="V4">
    <cfRule type="containsText" dxfId="5" priority="4" operator="containsText" text="（正常）">
      <formula>NOT(ISERROR(SEARCH("（正常）",V4)))</formula>
    </cfRule>
    <cfRule type="containsText" dxfId="4" priority="5" operator="containsText" text="（エラー）">
      <formula>NOT(ISERROR(SEARCH("（エラー）",V4)))</formula>
    </cfRule>
    <cfRule type="containsText" dxfId="3" priority="6" operator="containsText" text="（注意）">
      <formula>NOT(ISERROR(SEARCH("（注意）",V4)))</formula>
    </cfRule>
  </conditionalFormatting>
  <conditionalFormatting sqref="R1:R1048576">
    <cfRule type="containsText" dxfId="2" priority="1" operator="containsText" text="（注意）">
      <formula>NOT(ISERROR(SEARCH("（注意）",R1)))</formula>
    </cfRule>
    <cfRule type="containsText" dxfId="1" priority="2" operator="containsText" text="（正常）">
      <formula>NOT(ISERROR(SEARCH("（正常）",R1)))</formula>
    </cfRule>
    <cfRule type="containsText" dxfId="0" priority="3" operator="containsText" text="（エラー）">
      <formula>NOT(ISERROR(SEARCH("（エラー）",R1)))</formula>
    </cfRule>
  </conditionalFormatting>
  <dataValidations count="5">
    <dataValidation type="list" allowBlank="1" showInputMessage="1" sqref="F8:L10" xr:uid="{4A009517-33E1-4E17-B46D-1427C30BB45D}">
      <formula1>$V$3:$V$4</formula1>
    </dataValidation>
    <dataValidation type="list" allowBlank="1" showInputMessage="1" sqref="F11:F25" xr:uid="{EDE14B70-E269-4183-88AA-43063AEF8A9C}">
      <formula1>$W$3</formula1>
    </dataValidation>
    <dataValidation type="list" operator="greaterThanOrEqual" allowBlank="1" showInputMessage="1" showErrorMessage="1" sqref="H11:H26" xr:uid="{2611B1E5-089D-463E-A440-3E69EC8329A8}">
      <formula1>$Y$3:$Y$5</formula1>
    </dataValidation>
    <dataValidation type="list" allowBlank="1" showInputMessage="1" sqref="G11:G26" xr:uid="{E07CB740-8F9C-4303-8BA5-4FC7B1B4FE30}">
      <formula1>$X$3</formula1>
    </dataValidation>
    <dataValidation type="list" allowBlank="1" showInputMessage="1" sqref="I11:I26" xr:uid="{CFD58CCD-C1CE-4F0A-A6ED-FFA5A02D5553}">
      <formula1>$Z$3:$Z$12</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F89A-821C-402C-AB8F-C7AF514D7EE1}">
  <sheetPr>
    <pageSetUpPr fitToPage="1"/>
  </sheetPr>
  <dimension ref="B1:G11"/>
  <sheetViews>
    <sheetView zoomScaleNormal="100" workbookViewId="0"/>
  </sheetViews>
  <sheetFormatPr defaultRowHeight="18"/>
  <sheetData>
    <row r="1" spans="2:7" s="44" customFormat="1">
      <c r="B1" s="44" t="s">
        <v>170</v>
      </c>
      <c r="C1" s="44" t="s">
        <v>171</v>
      </c>
      <c r="D1" s="44" t="s">
        <v>172</v>
      </c>
      <c r="E1" s="44" t="s">
        <v>173</v>
      </c>
      <c r="F1" s="44" t="s">
        <v>174</v>
      </c>
      <c r="G1" s="44" t="s">
        <v>175</v>
      </c>
    </row>
    <row r="2" spans="2:7">
      <c r="B2" t="s">
        <v>177</v>
      </c>
      <c r="C2" t="s">
        <v>178</v>
      </c>
      <c r="D2" t="s">
        <v>179</v>
      </c>
      <c r="E2" t="s">
        <v>180</v>
      </c>
      <c r="F2" t="s">
        <v>181</v>
      </c>
      <c r="G2" t="s">
        <v>182</v>
      </c>
    </row>
    <row r="3" spans="2:7">
      <c r="B3" t="s">
        <v>184</v>
      </c>
      <c r="C3" t="s">
        <v>185</v>
      </c>
      <c r="F3" t="s">
        <v>186</v>
      </c>
      <c r="G3" t="s">
        <v>187</v>
      </c>
    </row>
    <row r="4" spans="2:7">
      <c r="B4" t="s">
        <v>194</v>
      </c>
      <c r="F4" t="s">
        <v>195</v>
      </c>
      <c r="G4" t="s">
        <v>196</v>
      </c>
    </row>
    <row r="5" spans="2:7">
      <c r="G5" t="s">
        <v>199</v>
      </c>
    </row>
    <row r="6" spans="2:7">
      <c r="G6" t="s">
        <v>202</v>
      </c>
    </row>
    <row r="7" spans="2:7">
      <c r="G7" t="s">
        <v>205</v>
      </c>
    </row>
    <row r="8" spans="2:7">
      <c r="G8" t="s">
        <v>207</v>
      </c>
    </row>
    <row r="9" spans="2:7">
      <c r="G9" t="s">
        <v>208</v>
      </c>
    </row>
    <row r="10" spans="2:7">
      <c r="G10" t="s">
        <v>210</v>
      </c>
    </row>
    <row r="11" spans="2:7">
      <c r="G11" t="s">
        <v>213</v>
      </c>
    </row>
  </sheetData>
  <phoneticPr fontId="20"/>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63"/>
  <sheetViews>
    <sheetView zoomScaleNormal="100" workbookViewId="0"/>
  </sheetViews>
  <sheetFormatPr defaultRowHeight="18"/>
  <cols>
    <col min="4" max="4" width="14.796875" customWidth="1"/>
    <col min="6" max="6" width="14.796875" customWidth="1"/>
  </cols>
  <sheetData>
    <row r="1" spans="1:12" s="44" customFormat="1">
      <c r="B1" s="44" t="s">
        <v>261</v>
      </c>
      <c r="C1" s="44" t="s">
        <v>262</v>
      </c>
      <c r="D1" s="44" t="s">
        <v>263</v>
      </c>
      <c r="E1" s="44" t="s">
        <v>88</v>
      </c>
      <c r="F1" s="44" t="s">
        <v>89</v>
      </c>
      <c r="G1" s="44" t="s">
        <v>264</v>
      </c>
      <c r="H1" s="44" t="s">
        <v>265</v>
      </c>
      <c r="I1" s="44" t="s">
        <v>266</v>
      </c>
      <c r="J1" s="44" t="s">
        <v>91</v>
      </c>
      <c r="K1" s="44" t="s">
        <v>66</v>
      </c>
      <c r="L1" s="44" t="s">
        <v>90</v>
      </c>
    </row>
    <row r="2" spans="1:12">
      <c r="A2" s="29"/>
      <c r="B2" t="s">
        <v>267</v>
      </c>
      <c r="C2" t="s">
        <v>229</v>
      </c>
      <c r="D2" t="s">
        <v>35</v>
      </c>
      <c r="E2" t="s">
        <v>92</v>
      </c>
      <c r="F2" t="s">
        <v>93</v>
      </c>
      <c r="G2" t="s">
        <v>268</v>
      </c>
      <c r="H2" t="s">
        <v>269</v>
      </c>
      <c r="I2" t="s">
        <v>270</v>
      </c>
      <c r="J2" t="s">
        <v>95</v>
      </c>
      <c r="K2" t="s">
        <v>66</v>
      </c>
      <c r="L2" t="s">
        <v>94</v>
      </c>
    </row>
    <row r="3" spans="1:12">
      <c r="B3" t="s">
        <v>271</v>
      </c>
      <c r="C3" t="s">
        <v>230</v>
      </c>
      <c r="D3" t="s">
        <v>37</v>
      </c>
      <c r="E3" t="s">
        <v>96</v>
      </c>
      <c r="F3" t="s">
        <v>97</v>
      </c>
      <c r="H3" t="s">
        <v>272</v>
      </c>
      <c r="I3" t="s">
        <v>273</v>
      </c>
      <c r="J3" t="s">
        <v>99</v>
      </c>
      <c r="L3" t="s">
        <v>98</v>
      </c>
    </row>
    <row r="4" spans="1:12">
      <c r="B4" t="s">
        <v>274</v>
      </c>
      <c r="C4" t="s">
        <v>231</v>
      </c>
      <c r="D4" t="s">
        <v>38</v>
      </c>
      <c r="E4" t="s">
        <v>100</v>
      </c>
      <c r="F4" t="s">
        <v>101</v>
      </c>
      <c r="I4" t="s">
        <v>275</v>
      </c>
      <c r="J4" t="s">
        <v>103</v>
      </c>
      <c r="L4" t="s">
        <v>102</v>
      </c>
    </row>
    <row r="5" spans="1:12">
      <c r="C5" t="s">
        <v>232</v>
      </c>
      <c r="D5" t="s">
        <v>259</v>
      </c>
      <c r="F5" t="s">
        <v>104</v>
      </c>
      <c r="I5" t="s">
        <v>276</v>
      </c>
      <c r="J5" t="s">
        <v>105</v>
      </c>
    </row>
    <row r="6" spans="1:12">
      <c r="C6" t="s">
        <v>233</v>
      </c>
      <c r="D6" t="s">
        <v>260</v>
      </c>
      <c r="F6" t="s">
        <v>106</v>
      </c>
      <c r="I6" t="s">
        <v>277</v>
      </c>
      <c r="J6" t="s">
        <v>107</v>
      </c>
    </row>
    <row r="7" spans="1:12">
      <c r="C7" t="s">
        <v>234</v>
      </c>
      <c r="F7" t="s">
        <v>108</v>
      </c>
      <c r="J7" t="s">
        <v>109</v>
      </c>
    </row>
    <row r="8" spans="1:12">
      <c r="C8" t="s">
        <v>235</v>
      </c>
      <c r="F8" t="s">
        <v>110</v>
      </c>
      <c r="J8" t="s">
        <v>111</v>
      </c>
    </row>
    <row r="9" spans="1:12">
      <c r="C9" t="s">
        <v>236</v>
      </c>
      <c r="F9" t="s">
        <v>112</v>
      </c>
      <c r="J9" t="s">
        <v>113</v>
      </c>
    </row>
    <row r="10" spans="1:12">
      <c r="C10" t="s">
        <v>237</v>
      </c>
      <c r="F10" t="s">
        <v>114</v>
      </c>
    </row>
    <row r="11" spans="1:12">
      <c r="C11" t="s">
        <v>238</v>
      </c>
      <c r="F11" t="s">
        <v>115</v>
      </c>
    </row>
    <row r="12" spans="1:12">
      <c r="C12" t="s">
        <v>239</v>
      </c>
      <c r="F12" t="s">
        <v>116</v>
      </c>
    </row>
    <row r="13" spans="1:12">
      <c r="C13" t="s">
        <v>240</v>
      </c>
      <c r="F13" t="s">
        <v>117</v>
      </c>
    </row>
    <row r="14" spans="1:12">
      <c r="C14" t="s">
        <v>241</v>
      </c>
      <c r="F14" t="s">
        <v>118</v>
      </c>
    </row>
    <row r="15" spans="1:12">
      <c r="C15" t="s">
        <v>242</v>
      </c>
      <c r="F15" t="s">
        <v>119</v>
      </c>
    </row>
    <row r="16" spans="1:12">
      <c r="C16" t="s">
        <v>243</v>
      </c>
      <c r="F16" t="s">
        <v>120</v>
      </c>
    </row>
    <row r="17" spans="3:6">
      <c r="C17" t="s">
        <v>244</v>
      </c>
      <c r="F17" t="s">
        <v>121</v>
      </c>
    </row>
    <row r="18" spans="3:6">
      <c r="C18" t="s">
        <v>245</v>
      </c>
      <c r="F18" t="s">
        <v>122</v>
      </c>
    </row>
    <row r="19" spans="3:6">
      <c r="C19" t="s">
        <v>246</v>
      </c>
      <c r="F19" t="s">
        <v>123</v>
      </c>
    </row>
    <row r="20" spans="3:6">
      <c r="C20" t="s">
        <v>247</v>
      </c>
      <c r="F20" t="s">
        <v>124</v>
      </c>
    </row>
    <row r="21" spans="3:6">
      <c r="C21" t="s">
        <v>248</v>
      </c>
      <c r="F21" t="s">
        <v>125</v>
      </c>
    </row>
    <row r="22" spans="3:6">
      <c r="C22" t="s">
        <v>249</v>
      </c>
      <c r="F22" t="s">
        <v>126</v>
      </c>
    </row>
    <row r="23" spans="3:6">
      <c r="C23" t="s">
        <v>250</v>
      </c>
      <c r="F23" t="s">
        <v>127</v>
      </c>
    </row>
    <row r="24" spans="3:6">
      <c r="C24" t="s">
        <v>251</v>
      </c>
      <c r="F24" t="s">
        <v>128</v>
      </c>
    </row>
    <row r="25" spans="3:6">
      <c r="C25" t="s">
        <v>252</v>
      </c>
      <c r="F25" t="s">
        <v>129</v>
      </c>
    </row>
    <row r="26" spans="3:6">
      <c r="C26" t="s">
        <v>253</v>
      </c>
      <c r="F26" t="s">
        <v>130</v>
      </c>
    </row>
    <row r="27" spans="3:6">
      <c r="C27" t="s">
        <v>254</v>
      </c>
      <c r="F27" t="s">
        <v>131</v>
      </c>
    </row>
    <row r="28" spans="3:6">
      <c r="F28" t="s">
        <v>132</v>
      </c>
    </row>
    <row r="29" spans="3:6">
      <c r="F29" t="s">
        <v>133</v>
      </c>
    </row>
    <row r="30" spans="3:6">
      <c r="F30" t="s">
        <v>134</v>
      </c>
    </row>
    <row r="31" spans="3:6">
      <c r="F31" t="s">
        <v>135</v>
      </c>
    </row>
    <row r="32" spans="3:6">
      <c r="F32" t="s">
        <v>136</v>
      </c>
    </row>
    <row r="33" spans="6:6">
      <c r="F33" t="s">
        <v>137</v>
      </c>
    </row>
    <row r="34" spans="6:6">
      <c r="F34" t="s">
        <v>138</v>
      </c>
    </row>
    <row r="35" spans="6:6">
      <c r="F35" t="s">
        <v>139</v>
      </c>
    </row>
    <row r="36" spans="6:6">
      <c r="F36" t="s">
        <v>140</v>
      </c>
    </row>
    <row r="37" spans="6:6">
      <c r="F37" t="s">
        <v>141</v>
      </c>
    </row>
    <row r="38" spans="6:6">
      <c r="F38" t="s">
        <v>142</v>
      </c>
    </row>
    <row r="39" spans="6:6">
      <c r="F39" t="s">
        <v>143</v>
      </c>
    </row>
    <row r="40" spans="6:6">
      <c r="F40" t="s">
        <v>144</v>
      </c>
    </row>
    <row r="41" spans="6:6">
      <c r="F41" t="s">
        <v>145</v>
      </c>
    </row>
    <row r="42" spans="6:6">
      <c r="F42" t="s">
        <v>146</v>
      </c>
    </row>
    <row r="43" spans="6:6">
      <c r="F43" t="s">
        <v>147</v>
      </c>
    </row>
    <row r="44" spans="6:6">
      <c r="F44" t="s">
        <v>148</v>
      </c>
    </row>
    <row r="45" spans="6:6">
      <c r="F45" t="s">
        <v>149</v>
      </c>
    </row>
    <row r="46" spans="6:6">
      <c r="F46" t="s">
        <v>150</v>
      </c>
    </row>
    <row r="47" spans="6:6">
      <c r="F47" t="s">
        <v>151</v>
      </c>
    </row>
    <row r="48" spans="6:6">
      <c r="F48" t="s">
        <v>152</v>
      </c>
    </row>
    <row r="49" spans="6:6">
      <c r="F49" t="s">
        <v>153</v>
      </c>
    </row>
    <row r="50" spans="6:6">
      <c r="F50" t="s">
        <v>154</v>
      </c>
    </row>
    <row r="51" spans="6:6">
      <c r="F51" t="s">
        <v>155</v>
      </c>
    </row>
    <row r="52" spans="6:6">
      <c r="F52" t="s">
        <v>156</v>
      </c>
    </row>
    <row r="53" spans="6:6">
      <c r="F53" t="s">
        <v>157</v>
      </c>
    </row>
    <row r="54" spans="6:6">
      <c r="F54" t="s">
        <v>158</v>
      </c>
    </row>
    <row r="55" spans="6:6">
      <c r="F55" t="s">
        <v>159</v>
      </c>
    </row>
    <row r="56" spans="6:6">
      <c r="F56" t="s">
        <v>160</v>
      </c>
    </row>
    <row r="57" spans="6:6">
      <c r="F57" t="s">
        <v>161</v>
      </c>
    </row>
    <row r="58" spans="6:6">
      <c r="F58" t="s">
        <v>162</v>
      </c>
    </row>
    <row r="59" spans="6:6">
      <c r="F59" t="s">
        <v>163</v>
      </c>
    </row>
    <row r="60" spans="6:6">
      <c r="F60" t="s">
        <v>164</v>
      </c>
    </row>
    <row r="61" spans="6:6">
      <c r="F61" t="s">
        <v>165</v>
      </c>
    </row>
    <row r="62" spans="6:6">
      <c r="F62" t="s">
        <v>166</v>
      </c>
    </row>
    <row r="63" spans="6:6">
      <c r="F63" t="s">
        <v>167</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提出書類一覧_4条2項</vt:lpstr>
      <vt:lpstr>様式第7</vt:lpstr>
      <vt:lpstr>土地所有者一覧_様式第7</vt:lpstr>
      <vt:lpstr>（入力用シート）汚染状態一覧_様式第7</vt:lpstr>
      <vt:lpstr>地歴年表</vt:lpstr>
      <vt:lpstr>マスタ_地歴年表</vt:lpstr>
      <vt:lpstr>マスタ</vt:lpstr>
      <vt:lpstr>'（入力用シート）汚染状態一覧_様式第7'!Print_Area</vt:lpstr>
      <vt:lpstr>地歴年表!Print_Area</vt:lpstr>
      <vt:lpstr>提出書類一覧_4条2項!Print_Area</vt:lpstr>
      <vt:lpstr>土地所有者一覧_様式第7!Print_Area</vt:lpstr>
      <vt:lpstr>様式第7!Print_Area</vt:lpstr>
      <vt:lpstr>地歴年表!Print_Titles</vt:lpstr>
      <vt:lpstr>土地所有者一覧_様式第7!Print_Titles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2024-03-21T09:10:23Z</dcterms:created>
  <dcterms:modified xsi:type="dcterms:W3CDTF">2024-03-21T09:10:31Z</dcterms:modified>
  <cp:category/>
  <cp:contentStatus/>
</cp:coreProperties>
</file>