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99B5CE2E-F3E1-467E-A153-1D5A699636C2}" xr6:coauthVersionLast="47" xr6:coauthVersionMax="47" xr10:uidLastSave="{00000000-0000-0000-0000-000000000000}"/>
  <bookViews>
    <workbookView xWindow="-108" yWindow="-108" windowWidth="23256" windowHeight="12576" tabRatio="929" xr2:uid="{00000000-000D-0000-FFFF-FFFF00000000}"/>
  </bookViews>
  <sheets>
    <sheet name="様式第25" sheetId="11" r:id="rId1"/>
    <sheet name="要措置区域等所在地一覧_様式第25" sheetId="68" r:id="rId2"/>
    <sheet name="認定申請範囲" sheetId="69" r:id="rId3"/>
    <sheet name="確認書（認定）" sheetId="66" r:id="rId4"/>
    <sheet name="地歴年表_認定" sheetId="67" r:id="rId5"/>
    <sheet name="調査結果" sheetId="70" r:id="rId6"/>
    <sheet name="対象物質把握表" sheetId="71" r:id="rId7"/>
    <sheet name="認定シート" sheetId="72" r:id="rId8"/>
    <sheet name="認定シート (説明)" sheetId="10" r:id="rId9"/>
    <sheet name="マスタ_確認書" sheetId="16" state="hidden" r:id="rId10"/>
    <sheet name="マスタ" sheetId="2" state="hidden" r:id="rId11"/>
  </sheets>
  <definedNames>
    <definedName name="_xlnm.Print_Area" localSheetId="3">'確認書（認定）'!$B$1:$N$49</definedName>
    <definedName name="_xlnm.Print_Area" localSheetId="6">対象物質把握表!$A$1:$O$40</definedName>
    <definedName name="_xlnm.Print_Area" localSheetId="4">地歴年表_認定!$A$1:$N$28</definedName>
    <definedName name="_xlnm.Print_Area" localSheetId="5">調査結果!$A$1:$H$37</definedName>
    <definedName name="_xlnm.Print_Area" localSheetId="7">認定シート!$A$1:$Z$29</definedName>
    <definedName name="_xlnm.Print_Area" localSheetId="8">'認定シート (説明)'!$A$1:$W$13</definedName>
    <definedName name="_xlnm.Print_Area" localSheetId="2">認定申請範囲!$A$1:$R$48</definedName>
    <definedName name="_xlnm.Print_Area" localSheetId="0">様式第25!$B$1:$I$41</definedName>
    <definedName name="_xlnm.Print_Area" localSheetId="1">要措置区域等所在地一覧_様式第25!$A$1:$N$38</definedName>
    <definedName name="_xlnm.Print_Titles" localSheetId="4">地歴年表_認定!$5:$7</definedName>
    <definedName name="_xlnm.Print_Titles" localSheetId="7">認定シート!$4:$7</definedName>
    <definedName name="_xlnm.Print_Titles" localSheetId="8">'認定シート (説明)'!#REF!</definedName>
    <definedName name="_xlnm.Print_Titles" localSheetId="1">要措置区域等所在地一覧_様式第25!$4:$5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67" l="1"/>
  <c r="S32" i="72"/>
  <c r="R32" i="72"/>
  <c r="Q32" i="72"/>
  <c r="P32" i="72"/>
  <c r="O32" i="72"/>
  <c r="N32" i="72"/>
  <c r="M32" i="72"/>
  <c r="L32" i="72"/>
  <c r="K32" i="72"/>
  <c r="J32" i="72"/>
  <c r="AD27" i="72"/>
  <c r="C27" i="72"/>
  <c r="AD26" i="72"/>
  <c r="C26" i="72"/>
  <c r="AD25" i="72"/>
  <c r="C25" i="72"/>
  <c r="AD24" i="72"/>
  <c r="C24" i="72"/>
  <c r="AD23" i="72"/>
  <c r="C23" i="72"/>
  <c r="AD22" i="72"/>
  <c r="C22" i="72"/>
  <c r="AD21" i="72"/>
  <c r="C21" i="72"/>
  <c r="AD20" i="72"/>
  <c r="C20" i="72"/>
  <c r="AD19" i="72"/>
  <c r="C19" i="72"/>
  <c r="AD18" i="72"/>
  <c r="C18" i="72"/>
  <c r="AD17" i="72"/>
  <c r="C17" i="72"/>
  <c r="AD16" i="72"/>
  <c r="C16" i="72"/>
  <c r="AD15" i="72"/>
  <c r="C15" i="72"/>
  <c r="AD14" i="72"/>
  <c r="C14" i="72"/>
  <c r="AD13" i="72"/>
  <c r="C13" i="72"/>
  <c r="AD12" i="72"/>
  <c r="C12" i="72"/>
  <c r="AD11" i="72"/>
  <c r="C11" i="72"/>
  <c r="AD10" i="72"/>
  <c r="C10" i="72"/>
  <c r="AD9" i="72"/>
  <c r="C9" i="72"/>
  <c r="AD8" i="72"/>
  <c r="C8" i="72"/>
  <c r="S35" i="71"/>
  <c r="S34" i="71"/>
  <c r="S33" i="71"/>
  <c r="S32" i="71"/>
  <c r="S31" i="71"/>
  <c r="S26" i="71"/>
  <c r="S25" i="71"/>
  <c r="S24" i="71"/>
  <c r="S23" i="71"/>
  <c r="S22" i="71"/>
  <c r="S20" i="71"/>
  <c r="S16" i="71"/>
  <c r="S15" i="71"/>
  <c r="S14" i="71"/>
  <c r="S13" i="71"/>
  <c r="S12" i="71"/>
  <c r="S6" i="71"/>
  <c r="L37" i="70"/>
  <c r="M36" i="70"/>
  <c r="L36" i="70"/>
  <c r="L33" i="70"/>
  <c r="L32" i="70"/>
  <c r="M31" i="70"/>
  <c r="L31" i="70"/>
  <c r="L30" i="70"/>
  <c r="L29" i="70"/>
  <c r="L28" i="70"/>
  <c r="L27" i="70"/>
  <c r="L26" i="70"/>
  <c r="L25" i="70"/>
  <c r="L24" i="70"/>
  <c r="L23" i="70"/>
  <c r="L22" i="70"/>
  <c r="L21" i="70"/>
  <c r="I18" i="70"/>
  <c r="I17" i="70"/>
  <c r="I16" i="70"/>
  <c r="L15" i="70"/>
  <c r="L14" i="70"/>
  <c r="L13" i="70"/>
  <c r="L12" i="70"/>
  <c r="L11" i="70"/>
  <c r="L10" i="70"/>
  <c r="L9" i="70"/>
  <c r="M8" i="70"/>
  <c r="L8" i="70"/>
  <c r="L7" i="70"/>
  <c r="L6" i="70"/>
  <c r="V43" i="69"/>
  <c r="N43" i="69"/>
  <c r="D43" i="69"/>
  <c r="V42" i="69"/>
  <c r="N42" i="69"/>
  <c r="D42" i="69"/>
  <c r="V41" i="69"/>
  <c r="N41" i="69"/>
  <c r="D41" i="69"/>
  <c r="V40" i="69"/>
  <c r="N40" i="69"/>
  <c r="D40" i="69"/>
  <c r="V39" i="69"/>
  <c r="N39" i="69"/>
  <c r="D39" i="69"/>
  <c r="V38" i="69"/>
  <c r="N38" i="69"/>
  <c r="D38" i="69"/>
  <c r="V37" i="69"/>
  <c r="N37" i="69"/>
  <c r="D37" i="69"/>
  <c r="V36" i="69"/>
  <c r="N36" i="69"/>
  <c r="D36" i="69"/>
  <c r="V35" i="69"/>
  <c r="N35" i="69"/>
  <c r="D35" i="69"/>
  <c r="V34" i="69"/>
  <c r="N34" i="69"/>
  <c r="D34" i="69"/>
  <c r="V33" i="69"/>
  <c r="N33" i="69"/>
  <c r="D33" i="69"/>
  <c r="V32" i="69"/>
  <c r="N32" i="69"/>
  <c r="D32" i="69"/>
  <c r="V31" i="69"/>
  <c r="N31" i="69"/>
  <c r="D31" i="69"/>
  <c r="V30" i="69"/>
  <c r="N30" i="69"/>
  <c r="D30" i="69"/>
  <c r="V29" i="69"/>
  <c r="N29" i="69"/>
  <c r="D29" i="69"/>
  <c r="V28" i="69"/>
  <c r="N28" i="69"/>
  <c r="D28" i="69"/>
  <c r="V27" i="69"/>
  <c r="N27" i="69"/>
  <c r="D27" i="69"/>
  <c r="V26" i="69"/>
  <c r="N26" i="69"/>
  <c r="D26" i="69"/>
  <c r="V25" i="69"/>
  <c r="N25" i="69"/>
  <c r="D25" i="69"/>
  <c r="V24" i="69"/>
  <c r="N24" i="69"/>
  <c r="D24" i="69"/>
  <c r="Q35" i="68"/>
  <c r="D35" i="68"/>
  <c r="E35" i="68" s="1"/>
  <c r="C35" i="68"/>
  <c r="Q34" i="68"/>
  <c r="D34" i="68"/>
  <c r="E34" i="68" s="1"/>
  <c r="C34" i="68"/>
  <c r="Q33" i="68"/>
  <c r="D33" i="68"/>
  <c r="E33" i="68" s="1"/>
  <c r="C33" i="68"/>
  <c r="Q32" i="68"/>
  <c r="D32" i="68"/>
  <c r="E32" i="68" s="1"/>
  <c r="C32" i="68"/>
  <c r="Q31" i="68"/>
  <c r="D31" i="68"/>
  <c r="E31" i="68" s="1"/>
  <c r="C31" i="68"/>
  <c r="Q30" i="68"/>
  <c r="D30" i="68"/>
  <c r="E30" i="68" s="1"/>
  <c r="C30" i="68"/>
  <c r="Q29" i="68"/>
  <c r="D29" i="68"/>
  <c r="E29" i="68" s="1"/>
  <c r="C29" i="68"/>
  <c r="Q28" i="68"/>
  <c r="D28" i="68"/>
  <c r="E28" i="68" s="1"/>
  <c r="C28" i="68"/>
  <c r="Q27" i="68"/>
  <c r="D27" i="68"/>
  <c r="E27" i="68" s="1"/>
  <c r="C27" i="68"/>
  <c r="Q26" i="68"/>
  <c r="D26" i="68"/>
  <c r="E26" i="68" s="1"/>
  <c r="C26" i="68"/>
  <c r="Q25" i="68"/>
  <c r="D25" i="68"/>
  <c r="E25" i="68" s="1"/>
  <c r="C25" i="68"/>
  <c r="Q24" i="68"/>
  <c r="D24" i="68"/>
  <c r="E24" i="68" s="1"/>
  <c r="C24" i="68"/>
  <c r="Q23" i="68"/>
  <c r="D23" i="68"/>
  <c r="E23" i="68" s="1"/>
  <c r="C23" i="68"/>
  <c r="Q22" i="68"/>
  <c r="D22" i="68"/>
  <c r="E22" i="68" s="1"/>
  <c r="C22" i="68"/>
  <c r="Q21" i="68"/>
  <c r="D21" i="68"/>
  <c r="E21" i="68" s="1"/>
  <c r="C21" i="68"/>
  <c r="Q20" i="68"/>
  <c r="D20" i="68"/>
  <c r="C20" i="68"/>
  <c r="Q19" i="68"/>
  <c r="E19" i="68"/>
  <c r="D19" i="68"/>
  <c r="C19" i="68"/>
  <c r="Q18" i="68"/>
  <c r="D18" i="68"/>
  <c r="E18" i="68" s="1"/>
  <c r="C18" i="68"/>
  <c r="Q17" i="68"/>
  <c r="D17" i="68"/>
  <c r="E17" i="68" s="1"/>
  <c r="C17" i="68"/>
  <c r="Q16" i="68"/>
  <c r="D16" i="68"/>
  <c r="E16" i="68" s="1"/>
  <c r="C16" i="68"/>
  <c r="Q15" i="68"/>
  <c r="D15" i="68"/>
  <c r="E15" i="68" s="1"/>
  <c r="C15" i="68"/>
  <c r="Q14" i="68"/>
  <c r="D14" i="68"/>
  <c r="E14" i="68" s="1"/>
  <c r="C14" i="68"/>
  <c r="Q13" i="68"/>
  <c r="D13" i="68"/>
  <c r="C13" i="68"/>
  <c r="Q12" i="68"/>
  <c r="D12" i="68"/>
  <c r="E12" i="68" s="1"/>
  <c r="C12" i="68"/>
  <c r="Q11" i="68"/>
  <c r="D11" i="68"/>
  <c r="E11" i="68" s="1"/>
  <c r="C11" i="68"/>
  <c r="Q10" i="68"/>
  <c r="D10" i="68"/>
  <c r="E10" i="68" s="1"/>
  <c r="C10" i="68"/>
  <c r="Q9" i="68"/>
  <c r="D9" i="68"/>
  <c r="E9" i="68" s="1"/>
  <c r="C9" i="68"/>
  <c r="Q8" i="68"/>
  <c r="D8" i="68"/>
  <c r="E8" i="68" s="1"/>
  <c r="C8" i="68"/>
  <c r="Q7" i="68"/>
  <c r="D7" i="68"/>
  <c r="E7" i="68" s="1"/>
  <c r="C7" i="68"/>
  <c r="Q6" i="68"/>
  <c r="D6" i="68"/>
  <c r="E6" i="68" s="1"/>
  <c r="C6" i="68"/>
  <c r="P26" i="67"/>
  <c r="R25" i="67"/>
  <c r="P25" i="67"/>
  <c r="L25" i="67"/>
  <c r="C25" i="67"/>
  <c r="R24" i="67"/>
  <c r="P24" i="67"/>
  <c r="L24" i="67"/>
  <c r="C24" i="67"/>
  <c r="R23" i="67"/>
  <c r="P23" i="67"/>
  <c r="L23" i="67"/>
  <c r="C23" i="67"/>
  <c r="R22" i="67"/>
  <c r="P22" i="67"/>
  <c r="L22" i="67"/>
  <c r="C22" i="67"/>
  <c r="R21" i="67"/>
  <c r="P21" i="67"/>
  <c r="L21" i="67"/>
  <c r="C21" i="67"/>
  <c r="P20" i="67"/>
  <c r="R20" i="67" s="1"/>
  <c r="C20" i="67"/>
  <c r="P19" i="67"/>
  <c r="R19" i="67" s="1"/>
  <c r="C19" i="67"/>
  <c r="P18" i="67"/>
  <c r="R18" i="67" s="1"/>
  <c r="C18" i="67"/>
  <c r="P17" i="67"/>
  <c r="R17" i="67" s="1"/>
  <c r="C17" i="67"/>
  <c r="P16" i="67"/>
  <c r="R16" i="67" s="1"/>
  <c r="C16" i="67"/>
  <c r="P15" i="67"/>
  <c r="R15" i="67" s="1"/>
  <c r="C15" i="67"/>
  <c r="P14" i="67"/>
  <c r="R14" i="67" s="1"/>
  <c r="C14" i="67"/>
  <c r="P13" i="67"/>
  <c r="R13" i="67" s="1"/>
  <c r="C13" i="67"/>
  <c r="P12" i="67"/>
  <c r="R12" i="67" s="1"/>
  <c r="C12" i="67"/>
  <c r="P11" i="67"/>
  <c r="R11" i="67" s="1"/>
  <c r="C11" i="67"/>
  <c r="R46" i="66"/>
  <c r="R45" i="66"/>
  <c r="R44" i="66"/>
  <c r="R43" i="66"/>
  <c r="P40" i="66"/>
  <c r="R40" i="66" s="1"/>
  <c r="P39" i="66"/>
  <c r="R39" i="66" s="1"/>
  <c r="P38" i="66"/>
  <c r="R38" i="66" s="1"/>
  <c r="P36" i="66"/>
  <c r="R36" i="66" s="1"/>
  <c r="P35" i="66"/>
  <c r="P34" i="66"/>
  <c r="R34" i="66" s="1"/>
  <c r="P33" i="66"/>
  <c r="R33" i="66" s="1"/>
  <c r="P32" i="66"/>
  <c r="R32" i="66" s="1"/>
  <c r="P29" i="66"/>
  <c r="R29" i="66" s="1"/>
  <c r="P28" i="66"/>
  <c r="R28" i="66" s="1"/>
  <c r="P27" i="66"/>
  <c r="R27" i="66" s="1"/>
  <c r="P25" i="66"/>
  <c r="R25" i="66" s="1"/>
  <c r="P24" i="66"/>
  <c r="R24" i="66" s="1"/>
  <c r="P23" i="66"/>
  <c r="R23" i="66" s="1"/>
  <c r="R19" i="66"/>
  <c r="R18" i="66"/>
  <c r="R17" i="66"/>
  <c r="R9" i="66"/>
  <c r="R8" i="66"/>
  <c r="R7" i="66"/>
  <c r="R3" i="66"/>
  <c r="AD7" i="72" l="1"/>
  <c r="L16" i="70"/>
  <c r="E13" i="68"/>
  <c r="G44" i="68" s="1"/>
  <c r="E20" i="68"/>
  <c r="H45" i="68" s="1"/>
  <c r="G45" i="68"/>
  <c r="J44" i="68"/>
  <c r="F45" i="68"/>
  <c r="I44" i="68"/>
  <c r="I45" i="68"/>
  <c r="H44" i="68"/>
  <c r="L43" i="68"/>
  <c r="J43" i="68"/>
  <c r="I43" i="68"/>
  <c r="H43" i="68"/>
  <c r="G43" i="68"/>
  <c r="F43" i="68"/>
  <c r="L45" i="68"/>
  <c r="J45" i="68"/>
  <c r="M5" i="11"/>
  <c r="M38" i="11"/>
  <c r="M37" i="11"/>
  <c r="M34" i="11"/>
  <c r="M33" i="11"/>
  <c r="M32" i="11"/>
  <c r="M31" i="11"/>
  <c r="M30" i="11"/>
  <c r="M29" i="11"/>
  <c r="M28" i="11"/>
  <c r="M27" i="11"/>
  <c r="M26" i="11"/>
  <c r="M25" i="11"/>
  <c r="M24" i="11"/>
  <c r="M21" i="11"/>
  <c r="M10" i="11"/>
  <c r="M9" i="11"/>
  <c r="M8" i="11"/>
  <c r="L44" i="68" l="1"/>
  <c r="F44" i="68"/>
  <c r="F19" i="11"/>
  <c r="I15" i="69"/>
  <c r="I11" i="69"/>
  <c r="F15" i="11"/>
  <c r="F17" i="11"/>
  <c r="I13" i="69"/>
  <c r="M44" i="68"/>
  <c r="Q44" i="68" a="1"/>
  <c r="Q44" i="68" s="1"/>
  <c r="P44" i="68" a="1"/>
  <c r="P44" i="68" s="1"/>
  <c r="O44" i="68" a="1"/>
  <c r="O44" i="68" s="1"/>
  <c r="Q45" i="68" a="1"/>
  <c r="Q45" i="68" s="1"/>
  <c r="P45" i="68" a="1"/>
  <c r="P45" i="68" s="1"/>
  <c r="O45" i="68" a="1"/>
  <c r="O45" i="68" s="1"/>
  <c r="M45" i="68"/>
  <c r="O43" i="68" a="1"/>
  <c r="O43" i="68" s="1"/>
  <c r="M43" i="68"/>
  <c r="P43" i="68" a="1"/>
  <c r="P43" i="68" s="1"/>
  <c r="Q43" i="68" a="1"/>
  <c r="Q43" i="68" s="1"/>
  <c r="R44" i="68" l="1"/>
  <c r="S44" i="68" s="1"/>
  <c r="R45" i="68"/>
  <c r="S45" i="68" s="1"/>
  <c r="R43" i="68"/>
  <c r="S43" i="68" s="1"/>
  <c r="E14" i="11" l="1"/>
  <c r="G10" i="69"/>
  <c r="G14" i="69"/>
  <c r="E18" i="11"/>
  <c r="E16" i="11"/>
  <c r="G12"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MS P ゴシック"/>
            <family val="3"/>
            <charset val="128"/>
          </rPr>
          <t xml:space="preserve">・申請日（窓口受理日、電子申請日）又は、申請日から、過去数日以内の日付を記載してください。
・日付は「YYYY/MM/DD」形式でご記入ください。
（例：2023/04/01）
</t>
        </r>
      </text>
    </comment>
    <comment ref="F8" authorId="0" shapeId="0" xr:uid="{00000000-0006-0000-0000-000002000000}">
      <text>
        <r>
          <rPr>
            <sz val="9"/>
            <color indexed="81"/>
            <rFont val="MS P ゴシック"/>
            <family val="3"/>
            <charset val="128"/>
          </rPr>
          <t>申請者が法人である場合は所在地、個人である場合は住所を記入してください。</t>
        </r>
      </text>
    </comment>
    <comment ref="F9" authorId="0" shapeId="0" xr:uid="{00000000-0006-0000-0000-000003000000}">
      <text>
        <r>
          <rPr>
            <sz val="9"/>
            <color indexed="81"/>
            <rFont val="MS P ゴシック"/>
            <family val="3"/>
            <charset val="128"/>
          </rPr>
          <t>申請者が法人の場合のみ、法人名を記入してください。</t>
        </r>
      </text>
    </comment>
    <comment ref="F10" authorId="0" shapeId="0" xr:uid="{00000000-0006-0000-0000-000004000000}">
      <text>
        <r>
          <rPr>
            <sz val="9"/>
            <color indexed="81"/>
            <rFont val="MS P ゴシック"/>
            <family val="3"/>
            <charset val="128"/>
          </rPr>
          <t>・申請者が法人である場合には、役職及び氏名を、個人の場合は個人名を記入してください。
・なお、法人の場合において代表者以外が申請者となる場合には、その者が申請権限を有していることが確認できる資料を別途添付してください。</t>
        </r>
      </text>
    </comment>
    <comment ref="E14" authorId="0" shapeId="0" xr:uid="{00000000-0006-0000-0000-000007000000}">
      <text>
        <r>
          <rPr>
            <sz val="9"/>
            <color indexed="81"/>
            <rFont val="MS P ゴシック"/>
            <family val="3"/>
            <charset val="128"/>
          </rPr>
          <t>シート「要措置区域等所在地一覧」よりご記入ください。</t>
        </r>
      </text>
    </comment>
    <comment ref="F15" authorId="0" shapeId="0" xr:uid="{00000000-0006-0000-0000-000008000000}">
      <text>
        <r>
          <rPr>
            <sz val="9"/>
            <color indexed="81"/>
            <rFont val="MS P ゴシック"/>
            <family val="3"/>
            <charset val="128"/>
          </rPr>
          <t>シート「要措置区域等所在地一覧」よりご記入ください。</t>
        </r>
      </text>
    </comment>
    <comment ref="E21" authorId="0" shapeId="0" xr:uid="{00000000-0006-0000-0000-000009000000}">
      <text>
        <r>
          <rPr>
            <sz val="9"/>
            <color indexed="81"/>
            <rFont val="MS P ゴシック"/>
            <family val="3"/>
            <charset val="128"/>
          </rPr>
          <t>リストより選択してください。</t>
        </r>
      </text>
    </comment>
    <comment ref="C24" authorId="0" shapeId="0" xr:uid="{00000000-0006-0000-0000-00000A000000}">
      <text>
        <r>
          <rPr>
            <sz val="9"/>
            <color indexed="81"/>
            <rFont val="MS P ゴシック"/>
            <family val="3"/>
            <charset val="128"/>
          </rPr>
          <t>関わった全ての機関を記入してください。</t>
        </r>
      </text>
    </comment>
    <comment ref="E24" authorId="0" shapeId="0" xr:uid="{00000000-0006-0000-0000-00000B000000}">
      <text>
        <r>
          <rPr>
            <sz val="9"/>
            <color indexed="81"/>
            <rFont val="MS P ゴシック"/>
            <family val="3"/>
            <charset val="128"/>
          </rPr>
          <t xml:space="preserve">・会社名又は氏名をご記入ください。
・複数入力の場合は、左側の展開ボタンより追加行を表示してご記入ください。
</t>
        </r>
      </text>
    </comment>
    <comment ref="G24" authorId="0" shapeId="0" xr:uid="{00000000-0006-0000-0000-00000C000000}">
      <text>
        <r>
          <rPr>
            <sz val="9"/>
            <color indexed="81"/>
            <rFont val="MS P ゴシック"/>
            <family val="3"/>
            <charset val="128"/>
          </rPr>
          <t>計量証明事業登録をご記入ください。</t>
        </r>
      </text>
    </comment>
    <comment ref="C29" authorId="0" shapeId="0" xr:uid="{00000000-0006-0000-0000-00000D000000}">
      <text>
        <r>
          <rPr>
            <sz val="9"/>
            <color indexed="81"/>
            <rFont val="MS P ゴシック"/>
            <family val="3"/>
            <charset val="128"/>
          </rPr>
          <t xml:space="preserve">過去の調査結果を使用する場合は、その調査を行った指定調査機関名及び指定番号も記載してください。
</t>
        </r>
      </text>
    </comment>
    <comment ref="E29" authorId="0" shapeId="0" xr:uid="{00000000-0006-0000-0000-00000E000000}">
      <text>
        <r>
          <rPr>
            <sz val="9"/>
            <color indexed="81"/>
            <rFont val="MS P ゴシック"/>
            <family val="3"/>
            <charset val="128"/>
          </rPr>
          <t xml:space="preserve">・会社名又は氏名をご記入ください。
・複数入力の場合は、左側の展開ボタンより追加行を表示してご記入ください。
</t>
        </r>
      </text>
    </comment>
    <comment ref="G29" authorId="0" shapeId="0" xr:uid="{00000000-0006-0000-0000-00000F000000}">
      <text>
        <r>
          <rPr>
            <sz val="9"/>
            <color indexed="81"/>
            <rFont val="MS P ゴシック"/>
            <family val="3"/>
            <charset val="128"/>
          </rPr>
          <t>指定調査機関の指定番号をご記入ください。</t>
        </r>
      </text>
    </comment>
    <comment ref="E34" authorId="0" shapeId="0" xr:uid="{00000000-0006-0000-0000-000010000000}">
      <text>
        <r>
          <rPr>
            <sz val="9"/>
            <color indexed="81"/>
            <rFont val="MS P ゴシック"/>
            <family val="3"/>
            <charset val="128"/>
          </rPr>
          <t>会社名・部署名をご記入ください。</t>
        </r>
      </text>
    </comment>
    <comment ref="G34" authorId="0" shapeId="0" xr:uid="{00000000-0006-0000-0000-000011000000}">
      <text>
        <r>
          <rPr>
            <sz val="9"/>
            <color indexed="81"/>
            <rFont val="MS P ゴシック"/>
            <family val="3"/>
            <charset val="128"/>
          </rPr>
          <t>氏名をご記入ください。</t>
        </r>
      </text>
    </comment>
    <comment ref="H34" authorId="0" shapeId="0" xr:uid="{00000000-0006-0000-0000-000012000000}">
      <text>
        <r>
          <rPr>
            <sz val="9"/>
            <color indexed="81"/>
            <rFont val="MS P ゴシック"/>
            <family val="3"/>
            <charset val="128"/>
          </rPr>
          <t xml:space="preserve">技術管理者証の交付番号をご記入ください。
</t>
        </r>
      </text>
    </comment>
    <comment ref="B36" authorId="0" shapeId="0" xr:uid="{00000000-0006-0000-0000-000013000000}">
      <text>
        <r>
          <rPr>
            <sz val="9"/>
            <color indexed="81"/>
            <rFont val="MS P ゴシック"/>
            <family val="3"/>
            <charset val="128"/>
          </rPr>
          <t>・担当者（申請者と同じ組織に属する者に限る。）の連絡先を記載してください。
・また、申請者と異なる組織に属する者で申請書の内容が分かる者の連絡先は必要に応じて併記してください。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4C0A3079-3364-4FA1-8885-9C652D6507FA}">
      <text>
        <r>
          <rPr>
            <sz val="9"/>
            <color indexed="81"/>
            <rFont val="MS P ゴシック"/>
            <family val="3"/>
            <charset val="128"/>
          </rPr>
          <t xml:space="preserve">形質変更時要届出区域の指定前に本届出書を提出される場合は、「指定手続中」と記載してください。
</t>
        </r>
      </text>
    </comment>
    <comment ref="G4" authorId="0" shapeId="0" xr:uid="{66049347-08D1-4919-8EEF-95F259166D30}">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K4" authorId="0" shapeId="0" xr:uid="{E04D2B1B-1DD3-4580-BEBE-DD63CF659AA2}">
      <text>
        <r>
          <rPr>
            <sz val="9"/>
            <color indexed="81"/>
            <rFont val="MS P ゴシック"/>
            <family val="3"/>
            <charset val="128"/>
          </rPr>
          <t>無地番、道、水の場合は、「届出種別」と「区市町村」と「無地番道水」へ記入してください。その他項目の入力は不要です。</t>
        </r>
      </text>
    </comment>
    <comment ref="L4" authorId="0" shapeId="0" xr:uid="{56710976-11BB-4D9F-A738-4334053E81AE}">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67A4538A-6A08-4F62-8317-5E7F3D1FDACB}">
      <text>
        <r>
          <rPr>
            <sz val="9"/>
            <color indexed="81"/>
            <rFont val="MS P ゴシック"/>
            <family val="3"/>
            <charset val="128"/>
          </rPr>
          <t>シート「（別紙）要措置区域所在地一覧」よりご記入ください。</t>
        </r>
      </text>
    </comment>
    <comment ref="I11" authorId="0" shapeId="0" xr:uid="{85C982AD-6331-4897-9E1F-2BE0B128BA29}">
      <text>
        <r>
          <rPr>
            <sz val="9"/>
            <color indexed="81"/>
            <rFont val="MS P ゴシック"/>
            <family val="3"/>
            <charset val="128"/>
          </rPr>
          <t xml:space="preserve">シート「（別紙）要措置区域所在地一覧」よりご記入ください。
</t>
        </r>
      </text>
    </comment>
    <comment ref="F21" authorId="0" shapeId="0" xr:uid="{479872AE-8249-4166-89B6-10AC04145B5E}">
      <text>
        <r>
          <rPr>
            <sz val="9"/>
            <color indexed="81"/>
            <rFont val="MS P ゴシック"/>
            <family val="3"/>
            <charset val="128"/>
          </rPr>
          <t xml:space="preserve">・GL表記、AP/TP表記ともに、「＋」又は「－」の記号を含め記入してください。
・AP/TP表記は単位をリストより選択してください。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47BB15AD-8B5B-49F2-9CCC-C4E823B45266}">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I7" authorId="0" shapeId="0" xr:uid="{44D47595-92BC-4D9E-B103-30CB46B05966}">
      <text>
        <r>
          <rPr>
            <sz val="9"/>
            <color indexed="81"/>
            <rFont val="MS P ゴシック"/>
            <family val="3"/>
            <charset val="128"/>
          </rPr>
          <t>鑑の記載と同じ法人名を記入してください。</t>
        </r>
      </text>
    </comment>
    <comment ref="K9" authorId="0" shapeId="0" xr:uid="{6BA47103-894A-49D3-B7BB-34761822B7CF}">
      <text>
        <r>
          <rPr>
            <sz val="9"/>
            <color indexed="81"/>
            <rFont val="MS P ゴシック"/>
            <family val="3"/>
            <charset val="128"/>
          </rPr>
          <t>鑑の記載と同じ指定番号を記入してください。</t>
        </r>
      </text>
    </comment>
    <comment ref="F17" authorId="0" shapeId="0" xr:uid="{736D85C8-B98E-4526-8A93-686B20B79BB3}">
      <text>
        <r>
          <rPr>
            <sz val="9"/>
            <color indexed="81"/>
            <rFont val="MS P ゴシック"/>
            <family val="3"/>
            <charset val="128"/>
          </rPr>
          <t>届出者が法人の場合のみ、法人名を記入してください。</t>
        </r>
      </text>
    </comment>
    <comment ref="F18" authorId="0" shapeId="0" xr:uid="{3CEE1383-70B1-47BC-B42E-F3392DCAB232}">
      <text>
        <r>
          <rPr>
            <sz val="9"/>
            <color indexed="81"/>
            <rFont val="MS P ゴシック"/>
            <family val="3"/>
            <charset val="128"/>
          </rPr>
          <t>・リストより選択してください。
・区市町村が異なる場合は左側の展開ボタンより追加行を表示してご記入ください。</t>
        </r>
      </text>
    </comment>
    <comment ref="H18" authorId="0" shapeId="0" xr:uid="{F5685786-744B-4194-AF3F-64C2507EFA0C}">
      <text>
        <r>
          <rPr>
            <sz val="9"/>
            <color indexed="81"/>
            <rFont val="MS P ゴシック"/>
            <family val="3"/>
            <charset val="128"/>
          </rPr>
          <t>複数の所在地を入力する場合は「、」で区切って、セル内に列挙してください。</t>
        </r>
      </text>
    </comment>
    <comment ref="E22" authorId="0" shapeId="0" xr:uid="{75EF1D40-752E-4CB7-B023-D0B7AEFF06F3}">
      <text>
        <r>
          <rPr>
            <sz val="9"/>
            <color indexed="81"/>
            <rFont val="MS P ゴシック"/>
            <family val="3"/>
            <charset val="128"/>
          </rPr>
          <t>その他の資料を添付する場合は左側の展開ボタンより追加行を表示してご記入ください。</t>
        </r>
      </text>
    </comment>
    <comment ref="L27" authorId="0" shapeId="0" xr:uid="{3C34931F-AD6B-4A6D-8411-19BB2BA52492}">
      <text>
        <r>
          <rPr>
            <sz val="9"/>
            <color indexed="81"/>
            <rFont val="MS P ゴシック"/>
            <family val="3"/>
            <charset val="128"/>
          </rPr>
          <t xml:space="preserve">別紙を追記した場合は、必ずチェックしてください。
</t>
        </r>
      </text>
    </comment>
    <comment ref="L28" authorId="0" shapeId="0" xr:uid="{BF351782-09D2-46DD-8973-2FF2FA72E2A3}">
      <text>
        <r>
          <rPr>
            <sz val="9"/>
            <color indexed="81"/>
            <rFont val="MS P ゴシック"/>
            <family val="3"/>
            <charset val="128"/>
          </rPr>
          <t xml:space="preserve">別紙を追記した場合は、必ずチェックしてください。
</t>
        </r>
      </text>
    </comment>
    <comment ref="L29" authorId="0" shapeId="0" xr:uid="{88309228-E0A8-492F-B806-96FF9F5EB166}">
      <text>
        <r>
          <rPr>
            <sz val="9"/>
            <color indexed="81"/>
            <rFont val="MS P ゴシック"/>
            <family val="3"/>
            <charset val="128"/>
          </rPr>
          <t xml:space="preserve">別紙を追記した場合は、必ずチェックしてください。
</t>
        </r>
      </text>
    </comment>
    <comment ref="E31" authorId="0" shapeId="0" xr:uid="{833C5C52-EA21-4AB6-BDA5-2D7B9BEC8A3B}">
      <text>
        <r>
          <rPr>
            <sz val="9"/>
            <color indexed="81"/>
            <rFont val="MS P ゴシック"/>
            <family val="3"/>
            <charset val="128"/>
          </rPr>
          <t xml:space="preserve">その他の別冊資料を添付する場合は左側の展開ボタンより追加行を表示してご記入ください。
</t>
        </r>
      </text>
    </comment>
    <comment ref="L33" authorId="0" shapeId="0" xr:uid="{A61D4B27-434B-44A6-A7EA-3C78E270FD06}">
      <text>
        <r>
          <rPr>
            <sz val="9"/>
            <color indexed="81"/>
            <rFont val="MS P ゴシック"/>
            <family val="3"/>
            <charset val="128"/>
          </rPr>
          <t xml:space="preserve">土壌調査を行った場合は、必ず選択してください。
</t>
        </r>
      </text>
    </comment>
    <comment ref="L36" authorId="0" shapeId="0" xr:uid="{B2BD9CF0-65DE-4551-BC7D-66B9F5FCF8A6}">
      <text>
        <r>
          <rPr>
            <sz val="9"/>
            <color indexed="81"/>
            <rFont val="MS P ゴシック"/>
            <family val="3"/>
            <charset val="128"/>
          </rPr>
          <t>土壌搬入があった場合は、必ず選択してください。</t>
        </r>
      </text>
    </comment>
    <comment ref="L38" authorId="0" shapeId="0" xr:uid="{072CC851-AB41-4500-A00A-2B66FB809048}">
      <text>
        <r>
          <rPr>
            <sz val="9"/>
            <color indexed="81"/>
            <rFont val="MS P ゴシック"/>
            <family val="3"/>
            <charset val="128"/>
          </rPr>
          <t xml:space="preserve">別紙を追記した場合は、必ずチェックしてください。
</t>
        </r>
      </text>
    </comment>
    <comment ref="L39" authorId="0" shapeId="0" xr:uid="{DD250BB7-E7F9-4D3C-85CB-C7CCAA03005B}">
      <text>
        <r>
          <rPr>
            <sz val="9"/>
            <color indexed="81"/>
            <rFont val="MS P ゴシック"/>
            <family val="3"/>
            <charset val="128"/>
          </rPr>
          <t xml:space="preserve">別紙を追記した場合は、必ずチェックしてください。
</t>
        </r>
      </text>
    </comment>
    <comment ref="L40" authorId="0" shapeId="0" xr:uid="{9C1519CA-1A5F-4075-BC42-9186F56EBECA}">
      <text>
        <r>
          <rPr>
            <sz val="9"/>
            <color indexed="81"/>
            <rFont val="MS P ゴシック"/>
            <family val="3"/>
            <charset val="128"/>
          </rPr>
          <t xml:space="preserve">別紙を追記した場合は、必ずチェックしてください。
</t>
        </r>
      </text>
    </comment>
    <comment ref="G43" authorId="0" shapeId="0" xr:uid="{A04238F1-D9DD-4CAF-944E-C0B7A50711AC}">
      <text>
        <r>
          <rPr>
            <sz val="9"/>
            <color indexed="81"/>
            <rFont val="MS P ゴシック"/>
            <family val="3"/>
            <charset val="128"/>
          </rPr>
          <t>法定調査を取りまとめた技術管理者名のみ記載してください。</t>
        </r>
      </text>
    </comment>
    <comment ref="G44" authorId="0" shapeId="0" xr:uid="{09855E7E-FC4D-476C-99F1-62EE8FCA6C49}">
      <text>
        <r>
          <rPr>
            <sz val="9"/>
            <color indexed="81"/>
            <rFont val="MS P ゴシック"/>
            <family val="3"/>
            <charset val="128"/>
          </rPr>
          <t>法定調査を取りまとめた技術管理者の技術管理者証交付番号のみ記載してください。</t>
        </r>
      </text>
    </comment>
    <comment ref="G45" authorId="0" shapeId="0" xr:uid="{AF7D6F46-8CFF-49E2-B7B4-B7EB726C7182}">
      <text>
        <r>
          <rPr>
            <sz val="9"/>
            <color indexed="81"/>
            <rFont val="MS P ゴシック"/>
            <family val="3"/>
            <charset val="128"/>
          </rPr>
          <t>・氏名をご記入ください。
・法定調査に直接携わる者（技術管理者等）が兼務することはできません。</t>
        </r>
      </text>
    </comment>
    <comment ref="G46" authorId="0" shapeId="0" xr:uid="{82A3F7AF-2746-4F21-8BBF-3E09FEDC9A46}">
      <text>
        <r>
          <rPr>
            <sz val="9"/>
            <color indexed="81"/>
            <rFont val="MS P ゴシック"/>
            <family val="3"/>
            <charset val="128"/>
          </rPr>
          <t>・氏名をご記入ください。
・法定調査に直接携わる者（技術管理者等）が兼務することはできません。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47C7C503-7EB3-4A54-A151-5E85EC72A9EF}">
      <text>
        <r>
          <rPr>
            <sz val="9"/>
            <color indexed="81"/>
            <rFont val="MS P ゴシック"/>
            <family val="3"/>
            <charset val="128"/>
          </rPr>
          <t>・原則戦前まで遡って調査し、それ以前の地歴は必要に応じて調査を実施します。なお、水域又は自然林等であった土地についてはそれ以降の地歴を調査してください。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42A055B7-986D-45E5-9BAA-6EFF3BE941D7}">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C4DCDB86-005D-4AF5-94F5-C1B118E7EA8B}">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7BE68051-5F2E-47AE-989C-2C00A236AE51}">
      <text>
        <r>
          <rPr>
            <sz val="9"/>
            <color indexed="81"/>
            <rFont val="MS P ゴシック"/>
            <family val="3"/>
            <charset val="128"/>
          </rPr>
          <t>各地歴年代で汚染の可能性の有無をリストより選択してください。</t>
        </r>
      </text>
    </comment>
    <comment ref="I5" authorId="0" shapeId="0" xr:uid="{B8B568E9-FBFC-4410-AC12-7A5F80F12B21}">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64C9940C-B83F-47EE-B659-39733848374D}">
      <text>
        <r>
          <rPr>
            <sz val="9"/>
            <color indexed="81"/>
            <rFont val="MS P ゴシック"/>
            <family val="3"/>
            <charset val="128"/>
          </rPr>
          <t>資料の種類をリスト選択または自由入力より記入してください。</t>
        </r>
      </text>
    </comment>
    <comment ref="J6" authorId="0" shapeId="0" xr:uid="{BEDDD3B9-CBF7-495B-BF8F-5B11341282A9}">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94EB6C08-BD83-44C2-BF39-12D249A81A25}">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BEA92DF1-69EB-4DE5-8D47-E1EF2E4BA52B}">
      <text>
        <r>
          <rPr>
            <sz val="9"/>
            <color indexed="81"/>
            <rFont val="MS P ゴシック"/>
            <family val="3"/>
            <charset val="128"/>
          </rPr>
          <t>リスト選択または自由入力より記入してください。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F53B1A9E-2C3E-43E6-AD6D-57FDAA8D7EF5}">
      <text>
        <r>
          <rPr>
            <sz val="9"/>
            <color indexed="81"/>
            <rFont val="MS P ゴシック"/>
            <family val="3"/>
            <charset val="128"/>
          </rPr>
          <t>本契機での調査対象地を記載してください。</t>
        </r>
      </text>
    </comment>
    <comment ref="D6" authorId="0" shapeId="0" xr:uid="{3B29193B-73EC-4DC7-87DB-57AE0D064DE1}">
      <text>
        <r>
          <rPr>
            <sz val="9"/>
            <color indexed="81"/>
            <rFont val="MS P ゴシック"/>
            <family val="3"/>
            <charset val="128"/>
          </rPr>
          <t>・リストより選択してください。
・区市町村が異なる場合は下の行に入力してください。</t>
        </r>
      </text>
    </comment>
    <comment ref="E6" authorId="0" shapeId="0" xr:uid="{7C614BE8-41E3-419C-A844-F4A6474696AE}">
      <text>
        <r>
          <rPr>
            <sz val="9"/>
            <color indexed="81"/>
            <rFont val="MS P ゴシック"/>
            <family val="3"/>
            <charset val="128"/>
          </rPr>
          <t>複数の所在地を入力する場合は「、」で区切って、セル内に列挙してください。</t>
        </r>
      </text>
    </comment>
    <comment ref="G8" authorId="0" shapeId="0" xr:uid="{38FF12E1-A35F-4A68-9030-F1360F6BB448}">
      <text>
        <r>
          <rPr>
            <sz val="9"/>
            <color indexed="81"/>
            <rFont val="MS P ゴシック"/>
            <family val="3"/>
            <charset val="128"/>
          </rPr>
          <t>当該項目を記入した場合には必ず図表番号を記入してください。</t>
        </r>
      </text>
    </comment>
    <comment ref="G9" authorId="0" shapeId="0" xr:uid="{CB72E56A-60F6-4A4C-8AE1-C9A5C1FC989A}">
      <text>
        <r>
          <rPr>
            <sz val="9"/>
            <color indexed="81"/>
            <rFont val="MS P ゴシック"/>
            <family val="3"/>
            <charset val="128"/>
          </rPr>
          <t>当該項目を記入した場合には必ず図表番号を記入してください。</t>
        </r>
      </text>
    </comment>
    <comment ref="D14" authorId="0" shapeId="0" xr:uid="{29E5584C-1917-454F-B57E-592BE4C0A01C}">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t>
        </r>
      </text>
    </comment>
    <comment ref="D15" authorId="0" shapeId="0" xr:uid="{6E54EE38-EA4B-4468-9895-2777F3E69B49}">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t>
        </r>
      </text>
    </comment>
    <comment ref="A16" authorId="0" shapeId="0" xr:uid="{4FDF2B1F-3F7E-4C9A-9548-248BCE324418}">
      <text>
        <r>
          <rPr>
            <sz val="9"/>
            <color indexed="81"/>
            <rFont val="MS P ゴシック"/>
            <family val="3"/>
            <charset val="128"/>
          </rPr>
          <t xml:space="preserve">該当する項目にリストより「●」を選択してください。
</t>
        </r>
      </text>
    </comment>
    <comment ref="D21" authorId="0" shapeId="0" xr:uid="{D7B77D84-4D20-4B09-850F-30EA9324216C}">
      <text>
        <r>
          <rPr>
            <sz val="9"/>
            <color indexed="81"/>
            <rFont val="MS P ゴシック"/>
            <family val="3"/>
            <charset val="128"/>
          </rPr>
          <t xml:space="preserve">リストより選択してください。
</t>
        </r>
      </text>
    </comment>
    <comment ref="D22" authorId="0" shapeId="0" xr:uid="{82507C0E-5021-4B66-A647-3D54039E4B84}">
      <text>
        <r>
          <rPr>
            <sz val="9"/>
            <color indexed="81"/>
            <rFont val="MS P ゴシック"/>
            <family val="3"/>
            <charset val="128"/>
          </rPr>
          <t>・「別紙のとおり」等の記載はせず、概略を必ず記載してください。
・「有」の場合は必ず入力してください。</t>
        </r>
      </text>
    </comment>
    <comment ref="D23" authorId="0" shapeId="0" xr:uid="{BB05DB5E-2674-4702-BDAC-EC854DDCA792}">
      <text>
        <r>
          <rPr>
            <sz val="9"/>
            <color indexed="81"/>
            <rFont val="MS P ゴシック"/>
            <family val="3"/>
            <charset val="128"/>
          </rPr>
          <t xml:space="preserve">リストより選択してください。
</t>
        </r>
      </text>
    </comment>
    <comment ref="D24" authorId="0" shapeId="0" xr:uid="{CC2F242A-8B5C-4AEE-8F36-02B1D9E9E833}">
      <text>
        <r>
          <rPr>
            <sz val="9"/>
            <color indexed="81"/>
            <rFont val="MS P ゴシック"/>
            <family val="3"/>
            <charset val="128"/>
          </rPr>
          <t>「有」の場合は必ず入力してください。</t>
        </r>
      </text>
    </comment>
    <comment ref="D25" authorId="0" shapeId="0" xr:uid="{F40407D7-27EB-4A82-AD84-FB040D45B5CC}">
      <text>
        <r>
          <rPr>
            <sz val="9"/>
            <color indexed="81"/>
            <rFont val="MS P ゴシック"/>
            <family val="3"/>
            <charset val="128"/>
          </rPr>
          <t xml:space="preserve">リストより選択してください。
</t>
        </r>
      </text>
    </comment>
    <comment ref="D26" authorId="0" shapeId="0" xr:uid="{BC0ED681-ECE7-49C1-BF05-D9D64327EDD2}">
      <text>
        <r>
          <rPr>
            <sz val="9"/>
            <color indexed="81"/>
            <rFont val="MS P ゴシック"/>
            <family val="3"/>
            <charset val="128"/>
          </rPr>
          <t xml:space="preserve">「有」の場合は以下に従い、必ず入力してください。
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
④その他、特殊な経緯を調査に活用する場合は、その旨を最後に記載してください。
</t>
        </r>
      </text>
    </comment>
    <comment ref="D27" authorId="0" shapeId="0" xr:uid="{FE19D99D-DF5F-4834-952C-166CE3007D43}">
      <text>
        <r>
          <rPr>
            <sz val="9"/>
            <color indexed="81"/>
            <rFont val="MS P ゴシック"/>
            <family val="3"/>
            <charset val="128"/>
          </rPr>
          <t xml:space="preserve">リストより選択してください。
</t>
        </r>
      </text>
    </comment>
    <comment ref="D28" authorId="0" shapeId="0" xr:uid="{21B83D91-42E5-4C19-9EE9-06DD87B674D5}">
      <text>
        <r>
          <rPr>
            <sz val="9"/>
            <color indexed="81"/>
            <rFont val="MS P ゴシック"/>
            <family val="3"/>
            <charset val="128"/>
          </rPr>
          <t>・調査・対策以外の特殊な経緯がある場合は、記載してください。
・「有」の場合は必ず入力してください。</t>
        </r>
      </text>
    </comment>
    <comment ref="D29" authorId="0" shapeId="0" xr:uid="{20BBFFAD-3B27-4D5E-BC80-F384C3E03214}">
      <text>
        <r>
          <rPr>
            <sz val="9"/>
            <color indexed="81"/>
            <rFont val="MS P ゴシック"/>
            <family val="3"/>
            <charset val="128"/>
          </rPr>
          <t xml:space="preserve">リストより選択してください。
</t>
        </r>
      </text>
    </comment>
    <comment ref="D30" authorId="0" shapeId="0" xr:uid="{DCE40F81-96B0-4159-9124-1CBA568ED8B9}">
      <text>
        <r>
          <rPr>
            <sz val="9"/>
            <color indexed="81"/>
            <rFont val="MS P ゴシック"/>
            <family val="3"/>
            <charset val="128"/>
          </rPr>
          <t>・調査・対策以外の特殊な経緯がある場合は、記載してください。
・「有」の場合は必ず入力してください。</t>
        </r>
      </text>
    </comment>
    <comment ref="A31" authorId="0" shapeId="0" xr:uid="{92904D53-2813-436A-9F46-8BE56BAC3FE0}">
      <text>
        <r>
          <rPr>
            <sz val="9"/>
            <color indexed="81"/>
            <rFont val="MS P ゴシック"/>
            <family val="3"/>
            <charset val="128"/>
          </rPr>
          <t>・今回調査対象地に限定した記載としてください。
・「汚染のおそれとその由来」にチェックがある場合は必ず記入してください。</t>
        </r>
      </text>
    </comment>
    <comment ref="G31" authorId="0" shapeId="0" xr:uid="{36BEF69E-31E5-4522-816D-EE726E2EF9F0}">
      <text>
        <r>
          <rPr>
            <sz val="9"/>
            <color indexed="81"/>
            <rFont val="MS P ゴシック"/>
            <family val="3"/>
            <charset val="128"/>
          </rPr>
          <t xml:space="preserve">当該項目を記入した場合には必ず図表番号を記入してください。
</t>
        </r>
      </text>
    </comment>
    <comment ref="G36" authorId="0" shapeId="0" xr:uid="{4100A5B8-17C0-46D0-BDF0-7CEAAF4C47B2}">
      <text>
        <r>
          <rPr>
            <sz val="9"/>
            <color indexed="81"/>
            <rFont val="MS P ゴシック"/>
            <family val="3"/>
            <charset val="128"/>
          </rPr>
          <t xml:space="preserve">当該項目を記入した場合には必ず図表番号を記入してください。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78A712D8-4D40-4C45-8D85-2E3394606E82}">
      <text>
        <r>
          <rPr>
            <sz val="9"/>
            <color indexed="81"/>
            <rFont val="MS P ゴシック"/>
            <family val="3"/>
            <charset val="128"/>
          </rPr>
          <t>区画によって指定に係る特定有害物質が異なる場合は、シートをコピーして、指定に係る特定有害物質ごとに表を作成してください。</t>
        </r>
      </text>
    </comment>
    <comment ref="H11" authorId="0" shapeId="0" xr:uid="{B2C8A1C3-DABA-439F-8C9F-767CE91E0103}">
      <text>
        <r>
          <rPr>
            <sz val="9"/>
            <color indexed="81"/>
            <rFont val="MS P ゴシック"/>
            <family val="3"/>
            <charset val="128"/>
          </rPr>
          <t>リストより選択してください。</t>
        </r>
      </text>
    </comment>
    <comment ref="J11" authorId="0" shapeId="0" xr:uid="{63BF2D92-39CF-48B7-B3CC-4ABDE1C98F5D}">
      <text>
        <r>
          <rPr>
            <sz val="9"/>
            <color indexed="81"/>
            <rFont val="MS P ゴシック"/>
            <family val="3"/>
            <charset val="128"/>
          </rPr>
          <t xml:space="preserve">「該当」又は「必須」の場合は必ず入力してください。
</t>
        </r>
      </text>
    </comment>
    <comment ref="L11" authorId="0" shapeId="0" xr:uid="{615B605C-58B3-4147-B0A6-8E59FAFD5803}">
      <text>
        <r>
          <rPr>
            <sz val="9"/>
            <color indexed="81"/>
            <rFont val="MS P ゴシック"/>
            <family val="3"/>
            <charset val="128"/>
          </rPr>
          <t xml:space="preserve">・「該当」又は「必須」の場合は必ず入力してください。
・リストより選択または自由入力により記入してください。
</t>
        </r>
      </text>
    </comment>
    <comment ref="H20" authorId="0" shapeId="0" xr:uid="{4B9EA96B-BDF1-48B3-96AA-133473CBF86C}">
      <text>
        <r>
          <rPr>
            <sz val="9"/>
            <color indexed="81"/>
            <rFont val="MS P ゴシック"/>
            <family val="3"/>
            <charset val="128"/>
          </rPr>
          <t>リストより選択してください。</t>
        </r>
      </text>
    </comment>
    <comment ref="E21" authorId="0" shapeId="0" xr:uid="{8BE85E2F-EE49-4522-9405-CEBADD8A39CD}">
      <text>
        <r>
          <rPr>
            <sz val="9"/>
            <color indexed="81"/>
            <rFont val="MS P ゴシック"/>
            <family val="3"/>
            <charset val="128"/>
          </rPr>
          <t>「有」の場合は必ず入力してください。</t>
        </r>
      </text>
    </comment>
    <comment ref="H21" authorId="0" shapeId="0" xr:uid="{ADD3FFEA-CC31-47DB-A98E-ED3CF2FD2A29}">
      <text>
        <r>
          <rPr>
            <sz val="9"/>
            <color indexed="81"/>
            <rFont val="MS P ゴシック"/>
            <family val="3"/>
            <charset val="128"/>
          </rPr>
          <t xml:space="preserve">「有」の場合は必ず入力してください。
</t>
        </r>
      </text>
    </comment>
    <comment ref="E30" authorId="0" shapeId="0" xr:uid="{856AC842-5D28-4562-9A44-09CF53356C01}">
      <text>
        <r>
          <rPr>
            <sz val="9"/>
            <color indexed="81"/>
            <rFont val="MS P ゴシック"/>
            <family val="3"/>
            <charset val="128"/>
          </rPr>
          <t>リストより選択してください。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8476B70D-3E4F-4DE4-8A31-725ACE4A7224}">
      <text>
        <r>
          <rPr>
            <sz val="9"/>
            <color indexed="81"/>
            <rFont val="MS P ゴシック"/>
            <family val="3"/>
            <charset val="128"/>
          </rPr>
          <t>地下水汚染の有無で「有」「未実施」の場合は、入力してください。水位が不明の場合には、「不明」と入力してください。</t>
        </r>
      </text>
    </comment>
    <comment ref="G4" authorId="0" shapeId="0" xr:uid="{2B771A77-1E09-403E-B648-738E0431655A}">
      <text>
        <r>
          <rPr>
            <sz val="9"/>
            <color indexed="81"/>
            <rFont val="MS P ゴシック"/>
            <family val="3"/>
            <charset val="128"/>
          </rPr>
          <t>表下の凡例を参照し、「採取深度」に対応する「評価」をリストより選択してください。</t>
        </r>
      </text>
    </comment>
    <comment ref="J5" authorId="0" shapeId="0" xr:uid="{C90482DD-F31B-49B2-9F8E-F86C83829BF7}">
      <text>
        <r>
          <rPr>
            <sz val="9"/>
            <color indexed="81"/>
            <rFont val="MS P ゴシック"/>
            <family val="3"/>
            <charset val="128"/>
          </rPr>
          <t>「四」において設定した「採取深度」に対応する「評価」をいずれかの区画にてリストより選択してください。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<sst xmlns="http://schemas.openxmlformats.org/spreadsheetml/2006/main" count="1674" uniqueCount="615">
  <si>
    <t>様式第二十五（第六十条第一項関係）</t>
    <phoneticPr fontId="3"/>
  </si>
  <si>
    <t>チェック項目</t>
    <rPh sb="4" eb="6">
      <t>コウモク</t>
    </rPh>
    <phoneticPr fontId="3"/>
  </si>
  <si>
    <t>結果</t>
    <rPh sb="0" eb="2">
      <t>ケッカ</t>
    </rPh>
    <phoneticPr fontId="3"/>
  </si>
  <si>
    <t>搬出しようとする土壌の基準適合認定申請書</t>
    <phoneticPr fontId="3"/>
  </si>
  <si>
    <t>任意</t>
    <rPh sb="0" eb="2">
      <t>ニンイ</t>
    </rPh>
    <phoneticPr fontId="3"/>
  </si>
  <si>
    <t>必須</t>
    <rPh sb="0" eb="2">
      <t>ヒッス</t>
    </rPh>
    <phoneticPr fontId="3"/>
  </si>
  <si>
    <t>申請日（窓口受理日、電子申請日）又は、申請日から、過去数日以内の日付を記載してください。</t>
  </si>
  <si>
    <t>東京都知事</t>
    <rPh sb="0" eb="3">
      <t>トウキョウト</t>
    </rPh>
    <rPh sb="3" eb="5">
      <t>チジ</t>
    </rPh>
    <phoneticPr fontId="3"/>
  </si>
  <si>
    <t>殿</t>
    <rPh sb="0" eb="1">
      <t>ドノ</t>
    </rPh>
    <phoneticPr fontId="3"/>
  </si>
  <si>
    <t>申請者</t>
    <rPh sb="0" eb="3">
      <t>シンセイシャ</t>
    </rPh>
    <phoneticPr fontId="3"/>
  </si>
  <si>
    <t>申請者が法人である場合は所在地、個人である場合は住所を記入してください。</t>
    <rPh sb="0" eb="2">
      <t>シンセイ</t>
    </rPh>
    <phoneticPr fontId="3"/>
  </si>
  <si>
    <t>条件必須</t>
    <rPh sb="0" eb="2">
      <t>ジョウケン</t>
    </rPh>
    <rPh sb="2" eb="4">
      <t>ヒッス</t>
    </rPh>
    <phoneticPr fontId="3"/>
  </si>
  <si>
    <t>申請者が法人の場合のみ、法人名を記入してください。</t>
    <rPh sb="0" eb="2">
      <t>シンセイ</t>
    </rPh>
    <phoneticPr fontId="3"/>
  </si>
  <si>
    <t>申請者が法人である場合には、役職及び氏名を、個人の場合は個人名を記入してください。なお、法人の場合において代表者以外が申請者となる場合には、その者が申請権限を有していることが確認できる資料を別途添付してください。</t>
    <rPh sb="0" eb="2">
      <t>シンセイ</t>
    </rPh>
    <phoneticPr fontId="3"/>
  </si>
  <si>
    <t>　土壌汚染対策法第16条第１項の規定により、要措置区域等から搬出する土壌について、第６条第１項第１号の環境省令で定める基準に適合する旨の認定を受けたいので、次のとおり申請します。</t>
    <phoneticPr fontId="3"/>
  </si>
  <si>
    <t>要措置区域等の所在地</t>
    <phoneticPr fontId="3"/>
  </si>
  <si>
    <t>（地番）</t>
    <rPh sb="1" eb="3">
      <t>チバン</t>
    </rPh>
    <phoneticPr fontId="3"/>
  </si>
  <si>
    <t>編集不可</t>
    <rPh sb="0" eb="4">
      <t>ヘンシュウフカ</t>
    </rPh>
    <phoneticPr fontId="3"/>
  </si>
  <si>
    <t>シート「要措置区域等所在地一覧」よりご記入ください。</t>
    <phoneticPr fontId="3"/>
  </si>
  <si>
    <t>（</t>
    <phoneticPr fontId="3"/>
  </si>
  <si>
    <t>)</t>
  </si>
  <si>
    <t>※詳細は別紙「要措置区域等所在地一覧」のとおり</t>
    <rPh sb="16" eb="18">
      <t>イチラン</t>
    </rPh>
    <phoneticPr fontId="3"/>
  </si>
  <si>
    <t>認定調査の方法の種類</t>
    <phoneticPr fontId="3"/>
  </si>
  <si>
    <t>※詳細は別紙「認定調査方法」のとおり</t>
    <phoneticPr fontId="3"/>
  </si>
  <si>
    <t>認定調査の結果に関する事項</t>
  </si>
  <si>
    <t>分析を行った計量法第107条の登録を受けた者の氏名又は名称</t>
    <phoneticPr fontId="3"/>
  </si>
  <si>
    <t>関わった全ての機関を記入してください。会社名又は氏名をご記入ください。計量証明事業登録をご記入ください。</t>
    <phoneticPr fontId="3"/>
  </si>
  <si>
    <t>複数入力</t>
    <rPh sb="0" eb="4">
      <t>フクスウニュウリョク</t>
    </rPh>
    <phoneticPr fontId="3"/>
  </si>
  <si>
    <t>認定調査を行った指定調査機関の氏名又は名称</t>
    <phoneticPr fontId="3"/>
  </si>
  <si>
    <t>過去の調査結果を使用する場合は、その調査を行った指定調査機関名及び指定番号も記載してください。会社名又は氏名をご記入ください。指定調査機関の指定番号をご記入ください。</t>
    <phoneticPr fontId="3"/>
  </si>
  <si>
    <t>調査に従事した者を監督した技術管理者の氏名及び技術管理者証の交付番号</t>
    <phoneticPr fontId="3"/>
  </si>
  <si>
    <t>会社名・部署名をご記入ください。氏名をご記入ください。技術管理者証の交付番号をご記入ください。</t>
    <phoneticPr fontId="3"/>
  </si>
  <si>
    <t>連絡先</t>
    <phoneticPr fontId="3"/>
  </si>
  <si>
    <t>所　　属</t>
  </si>
  <si>
    <t>氏　　名</t>
    <phoneticPr fontId="3"/>
  </si>
  <si>
    <t>電話番号</t>
    <phoneticPr fontId="3"/>
  </si>
  <si>
    <t>電子メールアドレス</t>
    <phoneticPr fontId="3"/>
  </si>
  <si>
    <t>担当者（申請者と同じ組織に属する者に限る。）の連絡先を記載してください。</t>
    <phoneticPr fontId="3"/>
  </si>
  <si>
    <t>また、申請者と異なる組織に属する者で申請書の内容が分かる者の連絡先は必要に応じて併記してください。</t>
    <phoneticPr fontId="3"/>
  </si>
  <si>
    <t>　備考　１　この用紙の大きさは、日本産業規格Ａ４とすること。</t>
  </si>
  <si>
    <t>なお、連絡先の名前と返送用封筒の宛名が異なる場合には、送り状等にその旨を記載してください。</t>
    <phoneticPr fontId="3"/>
  </si>
  <si>
    <t>　　　　２　土壌の調査の結果報告書、掘削前に試料採取を行った地点を明らかにした要措置区域等の</t>
    <phoneticPr fontId="3"/>
  </si>
  <si>
    <t>　　　　　　図面、掘削した土地の範囲を明らかにした要措置区域等の図面を添付すること。</t>
    <phoneticPr fontId="3"/>
  </si>
  <si>
    <t xml:space="preserve">要措置区域等所在地一覧                                                     </t>
    <phoneticPr fontId="3"/>
  </si>
  <si>
    <t>エラーチェック</t>
    <phoneticPr fontId="3"/>
  </si>
  <si>
    <t>※要措置区域等に指定されている区域のある地番の全てを記入してください。（敷地の全地番の記載は不要です。）</t>
    <rPh sb="15" eb="17">
      <t>クイキ</t>
    </rPh>
    <rPh sb="43" eb="45">
      <t>キサイ</t>
    </rPh>
    <rPh sb="46" eb="48">
      <t>フヨウ</t>
    </rPh>
    <phoneticPr fontId="3"/>
  </si>
  <si>
    <t>※記載行が足りない場合は30番目の行をコピーして行を追加してください。</t>
    <phoneticPr fontId="3"/>
  </si>
  <si>
    <t>連番</t>
    <rPh sb="0" eb="2">
      <t>レンバン</t>
    </rPh>
    <phoneticPr fontId="3"/>
  </si>
  <si>
    <t>指定番号</t>
  </si>
  <si>
    <t>地番</t>
    <rPh sb="0" eb="2">
      <t>チバン</t>
    </rPh>
    <phoneticPr fontId="3"/>
  </si>
  <si>
    <t>無地番
道
水</t>
    <rPh sb="0" eb="1">
      <t>ム</t>
    </rPh>
    <rPh sb="1" eb="3">
      <t>チバン</t>
    </rPh>
    <rPh sb="4" eb="5">
      <t>ミチ</t>
    </rPh>
    <rPh sb="6" eb="7">
      <t>ミズ</t>
    </rPh>
    <phoneticPr fontId="3"/>
  </si>
  <si>
    <t>一部</t>
    <rPh sb="0" eb="2">
      <t>イチブ</t>
    </rPh>
    <phoneticPr fontId="3"/>
  </si>
  <si>
    <t>区市町村</t>
    <phoneticPr fontId="3"/>
  </si>
  <si>
    <t>町</t>
    <phoneticPr fontId="3"/>
  </si>
  <si>
    <t>丁目</t>
    <phoneticPr fontId="3"/>
  </si>
  <si>
    <t>番地</t>
    <phoneticPr fontId="3"/>
  </si>
  <si>
    <t>形質変更時要申請区域の指定前に本申請書を提出される場合は、「指定手続中」と記載してください。</t>
  </si>
  <si>
    <t>左から「区市町村名」「町名」「丁目名」「番地名」を入力してください。</t>
    <phoneticPr fontId="3"/>
  </si>
  <si>
    <t>無地番、道、水の場合は、「届出種別」と「区市町村」と「無地番道水」へ記入してください。その他項目の入力は不要です。</t>
    <phoneticPr fontId="3"/>
  </si>
  <si>
    <t>一部の土地が対象となる場合は「一部」を選択してください。</t>
  </si>
  <si>
    <t>この行より上に行を追加してください。</t>
    <phoneticPr fontId="3"/>
  </si>
  <si>
    <t>（日本産業規格Ａ列４番）</t>
    <phoneticPr fontId="3"/>
  </si>
  <si>
    <t>以下関数定義</t>
  </si>
  <si>
    <t>全体</t>
  </si>
  <si>
    <t>一部</t>
  </si>
  <si>
    <t>件数</t>
  </si>
  <si>
    <t>無地番</t>
  </si>
  <si>
    <t>道</t>
  </si>
  <si>
    <t>水</t>
  </si>
  <si>
    <t>搬出土壌の基準適合認定申請の範囲について</t>
    <phoneticPr fontId="11"/>
  </si>
  <si>
    <t>本申請により、搬出しようとする土壌の基準適合認定を受けたい範囲は、下記のとおりです。</t>
    <phoneticPr fontId="11"/>
  </si>
  <si>
    <t>記</t>
    <rPh sb="0" eb="1">
      <t>キ</t>
    </rPh>
    <phoneticPr fontId="11"/>
  </si>
  <si>
    <t>　１．認定申請に係る要措置区域等の所在地</t>
    <rPh sb="3" eb="5">
      <t>ニンテイ</t>
    </rPh>
    <rPh sb="5" eb="7">
      <t>シンセイ</t>
    </rPh>
    <rPh sb="8" eb="9">
      <t>カカ</t>
    </rPh>
    <rPh sb="10" eb="11">
      <t>ヨウ</t>
    </rPh>
    <rPh sb="11" eb="13">
      <t>ソチ</t>
    </rPh>
    <rPh sb="13" eb="15">
      <t>クイキ</t>
    </rPh>
    <rPh sb="15" eb="16">
      <t>トウ</t>
    </rPh>
    <rPh sb="17" eb="20">
      <t>ショザイチ</t>
    </rPh>
    <phoneticPr fontId="11"/>
  </si>
  <si>
    <t>要措置区域の所在地</t>
    <phoneticPr fontId="3"/>
  </si>
  <si>
    <t>シート「（別紙）要措置区域所在地一覧」よりご記入ください。</t>
    <rPh sb="22" eb="24">
      <t>キニュウ</t>
    </rPh>
    <phoneticPr fontId="3"/>
  </si>
  <si>
    <t>※詳細は別紙「要措置区域所在地一覧」のとおり</t>
    <phoneticPr fontId="3"/>
  </si>
  <si>
    <t>　２．基準適合認定を申請する要措置区域等の土壌の範囲</t>
    <rPh sb="3" eb="5">
      <t>キジュン</t>
    </rPh>
    <rPh sb="5" eb="7">
      <t>テキゴウ</t>
    </rPh>
    <rPh sb="7" eb="9">
      <t>ニンテイ</t>
    </rPh>
    <rPh sb="10" eb="12">
      <t>シンセイ</t>
    </rPh>
    <rPh sb="14" eb="17">
      <t>ヨウソチ</t>
    </rPh>
    <rPh sb="17" eb="19">
      <t>クイキ</t>
    </rPh>
    <rPh sb="19" eb="20">
      <t>トウ</t>
    </rPh>
    <rPh sb="21" eb="23">
      <t>ドジョウ</t>
    </rPh>
    <rPh sb="24" eb="26">
      <t>ハンイ</t>
    </rPh>
    <phoneticPr fontId="11"/>
  </si>
  <si>
    <t>次表のとおり</t>
    <rPh sb="0" eb="2">
      <t>ジヒョウ</t>
    </rPh>
    <phoneticPr fontId="11"/>
  </si>
  <si>
    <t>※記載行が足りない場合は20番目の行をコピーして行を追加してください。</t>
    <rPh sb="14" eb="15">
      <t>バン</t>
    </rPh>
    <rPh sb="15" eb="16">
      <t>メ</t>
    </rPh>
    <rPh sb="17" eb="18">
      <t>ギョウ</t>
    </rPh>
    <phoneticPr fontId="3"/>
  </si>
  <si>
    <t>連番</t>
    <rPh sb="0" eb="2">
      <t>レンバン</t>
    </rPh>
    <phoneticPr fontId="11"/>
  </si>
  <si>
    <t>区画</t>
    <rPh sb="0" eb="2">
      <t>クカク</t>
    </rPh>
    <phoneticPr fontId="11"/>
  </si>
  <si>
    <t>深度</t>
    <rPh sb="0" eb="2">
      <t>シンド</t>
    </rPh>
    <phoneticPr fontId="11"/>
  </si>
  <si>
    <t>GL表記、AP/TP表記ともに、「＋」又は「－」の記号を含め記入してください。</t>
    <phoneticPr fontId="3"/>
  </si>
  <si>
    <t>始点</t>
    <phoneticPr fontId="3"/>
  </si>
  <si>
    <t>終点</t>
    <rPh sb="0" eb="2">
      <t>シュウテン</t>
    </rPh>
    <phoneticPr fontId="3"/>
  </si>
  <si>
    <t>AP/TP表記は単位をリストより選択してください。</t>
    <phoneticPr fontId="3"/>
  </si>
  <si>
    <t>GL表記</t>
    <phoneticPr fontId="3"/>
  </si>
  <si>
    <t>TP/AP表記</t>
    <phoneticPr fontId="3"/>
  </si>
  <si>
    <t>深度　GL</t>
    <phoneticPr fontId="11"/>
  </si>
  <si>
    <t>m（</t>
    <phoneticPr fontId="11"/>
  </si>
  <si>
    <t>)mから　GL</t>
    <phoneticPr fontId="11"/>
  </si>
  <si>
    <t>m(</t>
    <phoneticPr fontId="11"/>
  </si>
  <si>
    <t>)mまで</t>
    <phoneticPr fontId="11"/>
  </si>
  <si>
    <t>必須</t>
    <rPh sb="0" eb="2">
      <t>ヒッス</t>
    </rPh>
    <phoneticPr fontId="11"/>
  </si>
  <si>
    <t>深度　GL</t>
  </si>
  <si>
    <t>条件必須</t>
    <rPh sb="0" eb="4">
      <t>ジョウケンヒッス</t>
    </rPh>
    <phoneticPr fontId="11"/>
  </si>
  <si>
    <t>注）区画の名称及び範囲は、申請書中の添付書類による。</t>
    <rPh sb="0" eb="1">
      <t>チュウ</t>
    </rPh>
    <rPh sb="2" eb="4">
      <t>クカク</t>
    </rPh>
    <rPh sb="5" eb="7">
      <t>メイショウ</t>
    </rPh>
    <rPh sb="7" eb="8">
      <t>オヨ</t>
    </rPh>
    <rPh sb="9" eb="11">
      <t>ハンイ</t>
    </rPh>
    <rPh sb="13" eb="15">
      <t>シンセイ</t>
    </rPh>
    <rPh sb="15" eb="16">
      <t>ショ</t>
    </rPh>
    <rPh sb="16" eb="17">
      <t>チュウ</t>
    </rPh>
    <rPh sb="18" eb="20">
      <t>テンプ</t>
    </rPh>
    <rPh sb="20" eb="22">
      <t>ショルイ</t>
    </rPh>
    <phoneticPr fontId="11"/>
  </si>
  <si>
    <t>以上</t>
    <rPh sb="0" eb="2">
      <t>イジョウ</t>
    </rPh>
    <phoneticPr fontId="11"/>
  </si>
  <si>
    <t>（認定用）</t>
    <rPh sb="1" eb="3">
      <t>ニンテイ</t>
    </rPh>
    <phoneticPr fontId="11"/>
  </si>
  <si>
    <t>届出日（窓口受理日、電子申請日）又は、届出日から、過去数日以内の日付を記載してください。</t>
    <phoneticPr fontId="11"/>
  </si>
  <si>
    <t>東京都知事　殿</t>
    <rPh sb="0" eb="3">
      <t>トウキョウト</t>
    </rPh>
    <rPh sb="3" eb="5">
      <t>チジ</t>
    </rPh>
    <rPh sb="6" eb="7">
      <t>ドノ</t>
    </rPh>
    <phoneticPr fontId="11"/>
  </si>
  <si>
    <t>指定調査機関の名称　</t>
    <rPh sb="0" eb="2">
      <t>シテイ</t>
    </rPh>
    <rPh sb="2" eb="4">
      <t>チョウサ</t>
    </rPh>
    <rPh sb="4" eb="6">
      <t>キカン</t>
    </rPh>
    <rPh sb="7" eb="9">
      <t>メイショウ</t>
    </rPh>
    <phoneticPr fontId="11"/>
  </si>
  <si>
    <t>鑑の記載と同じ法人名を記入してください。</t>
    <phoneticPr fontId="11"/>
  </si>
  <si>
    <t>代表者の氏名</t>
    <rPh sb="0" eb="3">
      <t>ダイヒョウシャ</t>
    </rPh>
    <rPh sb="4" eb="6">
      <t>シメイ</t>
    </rPh>
    <phoneticPr fontId="11"/>
  </si>
  <si>
    <t>（指定番号</t>
    <rPh sb="1" eb="3">
      <t>シテイ</t>
    </rPh>
    <rPh sb="3" eb="5">
      <t>バンゴウ</t>
    </rPh>
    <phoneticPr fontId="11"/>
  </si>
  <si>
    <t>）</t>
    <phoneticPr fontId="11"/>
  </si>
  <si>
    <t>鑑の記載と同じ指定番号を記入してください。</t>
    <phoneticPr fontId="11"/>
  </si>
  <si>
    <t>　下記のとおり、土壌汚染対策法に基づく指定調査機関として内容を確認し、申請に係る調査報告として取りまとめたことを確認致します。</t>
    <phoneticPr fontId="11"/>
  </si>
  <si>
    <t>　１．対象案件</t>
    <rPh sb="3" eb="5">
      <t>タイショウ</t>
    </rPh>
    <rPh sb="5" eb="7">
      <t>アンケン</t>
    </rPh>
    <phoneticPr fontId="11"/>
  </si>
  <si>
    <t>届出者</t>
    <rPh sb="0" eb="2">
      <t>トドケデ</t>
    </rPh>
    <rPh sb="2" eb="3">
      <t>シャ</t>
    </rPh>
    <phoneticPr fontId="11"/>
  </si>
  <si>
    <t>届出者が法人の場合のみ、法人名を記入してください。</t>
    <phoneticPr fontId="11"/>
  </si>
  <si>
    <t>区市町村：区市町村が異なる場合は下の行に入力してください。町丁目：複数の所在地を入力する場合は「、」で区切って、セル内に列挙してください。</t>
    <phoneticPr fontId="11"/>
  </si>
  <si>
    <t>条件必須</t>
    <rPh sb="0" eb="4">
      <t>ジョウケンヒッス</t>
    </rPh>
    <phoneticPr fontId="3"/>
  </si>
  <si>
    <t>（地番表示）</t>
    <phoneticPr fontId="11"/>
  </si>
  <si>
    <t>　２．申請に係る調査報告書の構成</t>
    <rPh sb="3" eb="5">
      <t>シンセイ</t>
    </rPh>
    <rPh sb="6" eb="7">
      <t>カカワ</t>
    </rPh>
    <rPh sb="8" eb="10">
      <t>チョウサ</t>
    </rPh>
    <rPh sb="10" eb="13">
      <t>ホウコクショ</t>
    </rPh>
    <rPh sb="14" eb="16">
      <t>コウセイ</t>
    </rPh>
    <phoneticPr fontId="11"/>
  </si>
  <si>
    <t>資料</t>
    <rPh sb="0" eb="2">
      <t>シリョウ</t>
    </rPh>
    <phoneticPr fontId="11"/>
  </si>
  <si>
    <t>内容</t>
    <rPh sb="0" eb="2">
      <t>ナイヨウ</t>
    </rPh>
    <phoneticPr fontId="11"/>
  </si>
  <si>
    <t>添付チェック</t>
    <rPh sb="0" eb="2">
      <t>テンプ</t>
    </rPh>
    <phoneticPr fontId="11"/>
  </si>
  <si>
    <t>―</t>
    <phoneticPr fontId="11"/>
  </si>
  <si>
    <t>基準適合土壌認定調査結果報告シート（必須）</t>
    <rPh sb="0" eb="2">
      <t>キジュン</t>
    </rPh>
    <rPh sb="2" eb="4">
      <t>テキゴウ</t>
    </rPh>
    <rPh sb="4" eb="6">
      <t>ドジョウ</t>
    </rPh>
    <rPh sb="6" eb="8">
      <t>ニンテイ</t>
    </rPh>
    <rPh sb="8" eb="10">
      <t>チョウサ</t>
    </rPh>
    <rPh sb="10" eb="12">
      <t>ケッカ</t>
    </rPh>
    <rPh sb="12" eb="14">
      <t>ホウコク</t>
    </rPh>
    <rPh sb="18" eb="20">
      <t>ヒッス</t>
    </rPh>
    <phoneticPr fontId="11"/>
  </si>
  <si>
    <t>必ず選択してください。</t>
    <rPh sb="0" eb="1">
      <t>カナラ</t>
    </rPh>
    <rPh sb="2" eb="4">
      <t>センタク</t>
    </rPh>
    <phoneticPr fontId="11"/>
  </si>
  <si>
    <t>別紙１</t>
  </si>
  <si>
    <t>認定調査時地歴調査結果</t>
    <rPh sb="0" eb="2">
      <t>ニンテイ</t>
    </rPh>
    <rPh sb="2" eb="4">
      <t>チョウサ</t>
    </rPh>
    <rPh sb="4" eb="5">
      <t>ジ</t>
    </rPh>
    <rPh sb="5" eb="7">
      <t>チレキ</t>
    </rPh>
    <rPh sb="7" eb="9">
      <t>チョウサ</t>
    </rPh>
    <rPh sb="9" eb="11">
      <t>ケッカ</t>
    </rPh>
    <phoneticPr fontId="11"/>
  </si>
  <si>
    <t>別紙２</t>
  </si>
  <si>
    <t>基準適合土壌認定調査に関する資料</t>
    <rPh sb="0" eb="2">
      <t>キジュン</t>
    </rPh>
    <rPh sb="2" eb="4">
      <t>テキゴウ</t>
    </rPh>
    <rPh sb="4" eb="6">
      <t>ドジョウ</t>
    </rPh>
    <rPh sb="6" eb="8">
      <t>ニンテイ</t>
    </rPh>
    <rPh sb="8" eb="10">
      <t>チョウサ</t>
    </rPh>
    <rPh sb="11" eb="12">
      <t>カン</t>
    </rPh>
    <rPh sb="14" eb="16">
      <t>シリョウ</t>
    </rPh>
    <phoneticPr fontId="11"/>
  </si>
  <si>
    <t>（汚染状況平面図、調査の方法、調査結果一覧表、その他必要な資料）</t>
    <phoneticPr fontId="11"/>
  </si>
  <si>
    <t>別紙を追記した場合は、必ずチェックしてください。</t>
    <rPh sb="0" eb="2">
      <t>ベッシ</t>
    </rPh>
    <rPh sb="3" eb="5">
      <t>ツイキ</t>
    </rPh>
    <rPh sb="7" eb="9">
      <t>バアイ</t>
    </rPh>
    <rPh sb="11" eb="12">
      <t>カナラ</t>
    </rPh>
    <phoneticPr fontId="11"/>
  </si>
  <si>
    <t>別冊資料</t>
    <rPh sb="0" eb="2">
      <t>ベッサツ</t>
    </rPh>
    <rPh sb="2" eb="4">
      <t>シリョウ</t>
    </rPh>
    <phoneticPr fontId="11"/>
  </si>
  <si>
    <t>別冊資料‐１</t>
    <rPh sb="0" eb="2">
      <t>ベッサツ</t>
    </rPh>
    <rPh sb="2" eb="4">
      <t>シリョウ</t>
    </rPh>
    <phoneticPr fontId="11"/>
  </si>
  <si>
    <t>地歴調査の根拠資料</t>
    <phoneticPr fontId="11"/>
  </si>
  <si>
    <t>別冊資料‐２</t>
    <rPh sb="0" eb="2">
      <t>ベッサツ</t>
    </rPh>
    <rPh sb="2" eb="4">
      <t>シリョウ</t>
    </rPh>
    <phoneticPr fontId="11"/>
  </si>
  <si>
    <t>濃度計量証明書</t>
    <phoneticPr fontId="11"/>
  </si>
  <si>
    <t>土壌調査を行った場合は、必ず選択してください。</t>
    <rPh sb="12" eb="13">
      <t>カナラ</t>
    </rPh>
    <rPh sb="14" eb="16">
      <t>センタク</t>
    </rPh>
    <phoneticPr fontId="11"/>
  </si>
  <si>
    <t>別冊資料‐３</t>
    <rPh sb="0" eb="2">
      <t>ベッサツ</t>
    </rPh>
    <rPh sb="2" eb="4">
      <t>シリョウ</t>
    </rPh>
    <phoneticPr fontId="11"/>
  </si>
  <si>
    <t>調査実施写真</t>
    <phoneticPr fontId="11"/>
  </si>
  <si>
    <t>別冊資料‐４</t>
    <rPh sb="0" eb="2">
      <t>ベッサツ</t>
    </rPh>
    <rPh sb="2" eb="4">
      <t>シリョウ</t>
    </rPh>
    <phoneticPr fontId="11"/>
  </si>
  <si>
    <t>ボーリング柱状図</t>
    <rPh sb="5" eb="8">
      <t>チュウジョウズ</t>
    </rPh>
    <phoneticPr fontId="11"/>
  </si>
  <si>
    <t>別冊資料‐５</t>
    <rPh sb="0" eb="2">
      <t>ベッサツ</t>
    </rPh>
    <rPh sb="2" eb="4">
      <t>シリョウ</t>
    </rPh>
    <phoneticPr fontId="11"/>
  </si>
  <si>
    <t>土壌搬入の根拠資料</t>
    <rPh sb="0" eb="2">
      <t>ドジョウ</t>
    </rPh>
    <rPh sb="2" eb="4">
      <t>ハンニュウ</t>
    </rPh>
    <rPh sb="5" eb="7">
      <t>コンキョ</t>
    </rPh>
    <rPh sb="7" eb="9">
      <t>シリョウ</t>
    </rPh>
    <phoneticPr fontId="11"/>
  </si>
  <si>
    <t>土壌搬入があった場合は、必ず選択してください。</t>
    <rPh sb="12" eb="13">
      <t>カナラ</t>
    </rPh>
    <rPh sb="14" eb="16">
      <t>センタク</t>
    </rPh>
    <phoneticPr fontId="11"/>
  </si>
  <si>
    <t>（要措置区域等に搬入された土壌に係る届出書等）</t>
    <phoneticPr fontId="11"/>
  </si>
  <si>
    <t>業務品質管理責任者</t>
    <rPh sb="0" eb="2">
      <t>ギョウム</t>
    </rPh>
    <rPh sb="2" eb="4">
      <t>ヒンシツ</t>
    </rPh>
    <rPh sb="4" eb="6">
      <t>カンリ</t>
    </rPh>
    <rPh sb="6" eb="8">
      <t>セキニン</t>
    </rPh>
    <rPh sb="8" eb="9">
      <t>シャ</t>
    </rPh>
    <phoneticPr fontId="11"/>
  </si>
  <si>
    <t>公正性管理責任者</t>
    <rPh sb="0" eb="2">
      <t>コウセイ</t>
    </rPh>
    <rPh sb="2" eb="3">
      <t>セイ</t>
    </rPh>
    <rPh sb="3" eb="5">
      <t>カンリ</t>
    </rPh>
    <rPh sb="5" eb="7">
      <t>セキニン</t>
    </rPh>
    <rPh sb="7" eb="8">
      <t>シャ</t>
    </rPh>
    <phoneticPr fontId="11"/>
  </si>
  <si>
    <t>土地利用の履歴等年表</t>
    <rPh sb="0" eb="2">
      <t>トチ</t>
    </rPh>
    <rPh sb="2" eb="4">
      <t>リヨウ</t>
    </rPh>
    <rPh sb="5" eb="7">
      <t>リレキ</t>
    </rPh>
    <rPh sb="7" eb="8">
      <t>ナド</t>
    </rPh>
    <rPh sb="8" eb="10">
      <t>ネンピョウ</t>
    </rPh>
    <phoneticPr fontId="3"/>
  </si>
  <si>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3"/>
  </si>
  <si>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3"/>
  </si>
  <si>
    <t>※記載行が足りない場合は15番目の行をコピーして行を追加してください。</t>
    <rPh sb="15" eb="16">
      <t>メ</t>
    </rPh>
    <rPh sb="17" eb="18">
      <t>ギョウ</t>
    </rPh>
    <phoneticPr fontId="3"/>
  </si>
  <si>
    <t>No.</t>
    <phoneticPr fontId="3"/>
  </si>
  <si>
    <t>年代</t>
    <phoneticPr fontId="3"/>
  </si>
  <si>
    <t>対象地の
土地利用の状況</t>
    <phoneticPr fontId="3"/>
  </si>
  <si>
    <t>改変対象地の
土地利用の状況</t>
    <rPh sb="0" eb="2">
      <t>カイヘン</t>
    </rPh>
    <rPh sb="2" eb="5">
      <t>タイショウチ</t>
    </rPh>
    <phoneticPr fontId="3"/>
  </si>
  <si>
    <t>土壌汚染の可能性</t>
    <phoneticPr fontId="3"/>
  </si>
  <si>
    <t>根拠資料</t>
    <phoneticPr fontId="3"/>
  </si>
  <si>
    <t>資料の種類</t>
    <phoneticPr fontId="3"/>
  </si>
  <si>
    <t>出典</t>
    <phoneticPr fontId="3"/>
  </si>
  <si>
    <t>西暦</t>
    <rPh sb="0" eb="2">
      <t>セイレキ</t>
    </rPh>
    <phoneticPr fontId="3"/>
  </si>
  <si>
    <t>和暦</t>
    <rPh sb="0" eb="2">
      <t>ワレキ</t>
    </rPh>
    <phoneticPr fontId="3"/>
  </si>
  <si>
    <t>地歴</t>
    <phoneticPr fontId="3"/>
  </si>
  <si>
    <t>既届出の地歴利用の場合は、地歴情報を記入してください。</t>
    <phoneticPr fontId="3"/>
  </si>
  <si>
    <t>～</t>
    <phoneticPr fontId="3"/>
  </si>
  <si>
    <t>原則戦前まで遡って調査し、それ以前の地歴は必要に応じて調査を実施します。なお、水域又は自然林等であった土地についてはそれ以降の地歴を調査してください。</t>
    <phoneticPr fontId="3"/>
  </si>
  <si>
    <t>条件必須・日付</t>
    <rPh sb="0" eb="4">
      <t>ジョウケンヒッス</t>
    </rPh>
    <rPh sb="5" eb="7">
      <t>ヒヅケ</t>
    </rPh>
    <phoneticPr fontId="3"/>
  </si>
  <si>
    <t>1行上の年代より20年未満の年代を記入してください。</t>
    <phoneticPr fontId="3"/>
  </si>
  <si>
    <t>土地利用状況に変更がない場合には、おおむね10年間隔で記載してください。</t>
    <phoneticPr fontId="3"/>
  </si>
  <si>
    <t>現在（届出年）の状況を記載してください。</t>
    <phoneticPr fontId="3"/>
  </si>
  <si>
    <t>調査対象地における土地利用の状況を年代ごとにリスト選択または自由入力より記入してください。</t>
    <phoneticPr fontId="3"/>
  </si>
  <si>
    <t>土地所有者や聴き取りを行った個人名、個人住宅名等は年表中に記載しないでください。</t>
    <phoneticPr fontId="3"/>
  </si>
  <si>
    <t>根拠資料の出典等を記入してください。複数の根拠資料を記載する場合は、セル内で改行を行い列挙してください。</t>
    <phoneticPr fontId="3"/>
  </si>
  <si>
    <t>根拠資料は種類別に分けず、年表と同じ順番に並べ、別冊資料にまとめて提出してください。また、正本、副本に現在（届出年）の状況を表す写真を添付してください。</t>
    <phoneticPr fontId="3"/>
  </si>
  <si>
    <t>根拠資料の「年代」及び「出典」は「資料の種類」が「航空写真」「住宅地図」「地形図」の場合は必ず記入してください。</t>
    <rPh sb="0" eb="4">
      <t>コンキョシリョウ</t>
    </rPh>
    <rPh sb="9" eb="10">
      <t>オヨ</t>
    </rPh>
    <rPh sb="12" eb="14">
      <t>シュッテン</t>
    </rPh>
    <phoneticPr fontId="3"/>
  </si>
  <si>
    <t>「出典」では「資料の種類」が「航空写真」「地形図」の場合は「国土地理院」を自動で初期表示します。</t>
    <phoneticPr fontId="3"/>
  </si>
  <si>
    <t>この行より上に行を追加してください。</t>
    <rPh sb="2" eb="3">
      <t>ギョウ</t>
    </rPh>
    <rPh sb="5" eb="6">
      <t>ウエ</t>
    </rPh>
    <rPh sb="7" eb="8">
      <t>ギョウ</t>
    </rPh>
    <rPh sb="9" eb="11">
      <t>ツイカ</t>
    </rPh>
    <phoneticPr fontId="3"/>
  </si>
  <si>
    <t>（法16条基準適合土壌認定調査申請用）</t>
    <rPh sb="4" eb="5">
      <t>ジョウ</t>
    </rPh>
    <rPh sb="5" eb="7">
      <t>キジュン</t>
    </rPh>
    <rPh sb="7" eb="9">
      <t>テキゴウ</t>
    </rPh>
    <rPh sb="9" eb="11">
      <t>ドジョウ</t>
    </rPh>
    <rPh sb="11" eb="13">
      <t>ニンテイ</t>
    </rPh>
    <rPh sb="13" eb="15">
      <t>チョウサ</t>
    </rPh>
    <rPh sb="15" eb="18">
      <t>シンセイヨウ</t>
    </rPh>
    <phoneticPr fontId="11"/>
  </si>
  <si>
    <t>土壌汚染状況調査結果報告シート</t>
    <phoneticPr fontId="11"/>
  </si>
  <si>
    <t>図表番号
チェック結果</t>
    <rPh sb="9" eb="11">
      <t>ケッカ</t>
    </rPh>
    <phoneticPr fontId="11"/>
  </si>
  <si>
    <t>１．調査概要</t>
    <phoneticPr fontId="11"/>
  </si>
  <si>
    <t>調査対象地</t>
  </si>
  <si>
    <t>地番</t>
    <phoneticPr fontId="11"/>
  </si>
  <si>
    <t>調査対象地面積</t>
    <rPh sb="0" eb="2">
      <t>チョウサ</t>
    </rPh>
    <rPh sb="2" eb="4">
      <t>タイショウ</t>
    </rPh>
    <rPh sb="4" eb="5">
      <t>チ</t>
    </rPh>
    <rPh sb="5" eb="7">
      <t>メンセキ</t>
    </rPh>
    <phoneticPr fontId="11"/>
  </si>
  <si>
    <t>㎡</t>
    <phoneticPr fontId="11"/>
  </si>
  <si>
    <t>認定申請土量</t>
    <rPh sb="0" eb="2">
      <t>ニンテイ</t>
    </rPh>
    <rPh sb="2" eb="4">
      <t>シンセイ</t>
    </rPh>
    <rPh sb="4" eb="6">
      <t>ドリョウ</t>
    </rPh>
    <phoneticPr fontId="11"/>
  </si>
  <si>
    <t>㎥</t>
    <phoneticPr fontId="11"/>
  </si>
  <si>
    <t>用途地域</t>
  </si>
  <si>
    <t>現地試料採取期間</t>
    <rPh sb="0" eb="2">
      <t>ゲンチ</t>
    </rPh>
    <rPh sb="2" eb="4">
      <t>シリョウ</t>
    </rPh>
    <rPh sb="4" eb="6">
      <t>サイシュ</t>
    </rPh>
    <rPh sb="6" eb="8">
      <t>キカン</t>
    </rPh>
    <phoneticPr fontId="11"/>
  </si>
  <si>
    <t>室内分析期間</t>
    <rPh sb="0" eb="2">
      <t>シツナイ</t>
    </rPh>
    <rPh sb="2" eb="4">
      <t>ブンセキ</t>
    </rPh>
    <rPh sb="4" eb="6">
      <t>キカン</t>
    </rPh>
    <phoneticPr fontId="11"/>
  </si>
  <si>
    <t>指定調査機関名</t>
  </si>
  <si>
    <t>過去の調査結果を使用する場合は、その調査を行った指定調査機関名及び指定番号も記載してください。複数の調査機関の場合は、機関名のあとに「：」で区切って調査取りまとめの別を記載してください。</t>
    <phoneticPr fontId="11"/>
  </si>
  <si>
    <t>指定調査機関の指定番号</t>
  </si>
  <si>
    <t>過去の調査結果を使用する場合は、その調査を行った指定調査機関名及び指定番号も記載してください。複数の調査機関の場合は、機関名のあとに「：」で区切って指定番号を記載してください。</t>
    <phoneticPr fontId="11"/>
  </si>
  <si>
    <t>法定調査を取りまとめた技術管理者名のみ記載してください。</t>
  </si>
  <si>
    <t>法定調査を取りまとめた技術管理者の技術管理者証交付番号のみ記載してください。</t>
    <phoneticPr fontId="11"/>
  </si>
  <si>
    <t>準拠法令等</t>
    <phoneticPr fontId="11"/>
  </si>
  <si>
    <t>土壌汚染対策法（平成14年法律第53号）</t>
  </si>
  <si>
    <t>該当する項目にチェックを入れてください。</t>
  </si>
  <si>
    <t>同法施行令（平成14年政令第336号）、同法施行規則（平成14年環境省令第29号）</t>
  </si>
  <si>
    <t>２．地歴調査結果概要（調査対象地の土壌汚染のおそれの把握）</t>
    <phoneticPr fontId="11"/>
  </si>
  <si>
    <t>有害物質取扱事業場の設置履歴</t>
    <phoneticPr fontId="11"/>
  </si>
  <si>
    <t>「有」の場合は必ず入力してください。</t>
    <phoneticPr fontId="26"/>
  </si>
  <si>
    <t>地表の高さの変更(盛土、埋土等)の経緯</t>
  </si>
  <si>
    <t>「有」の場合は必ず入力してください。</t>
  </si>
  <si>
    <t>既往調査・対策の経緯</t>
  </si>
  <si>
    <t>その他の経緯</t>
  </si>
  <si>
    <t>調査・対策以外の特殊な経緯がある場合は、記載してください。「有」の場合は必ず入力してください。</t>
    <rPh sb="0" eb="2">
      <t>チョウサ</t>
    </rPh>
    <rPh sb="3" eb="5">
      <t>タイサク</t>
    </rPh>
    <rPh sb="5" eb="7">
      <t>イガイ</t>
    </rPh>
    <rPh sb="8" eb="10">
      <t>トクシュ</t>
    </rPh>
    <rPh sb="11" eb="13">
      <t>ケイイ</t>
    </rPh>
    <rPh sb="16" eb="18">
      <t>バアイ</t>
    </rPh>
    <rPh sb="20" eb="22">
      <t>キサイ</t>
    </rPh>
    <rPh sb="30" eb="31">
      <t>アリ</t>
    </rPh>
    <rPh sb="33" eb="35">
      <t>バアイ</t>
    </rPh>
    <rPh sb="36" eb="37">
      <t>カナラ</t>
    </rPh>
    <rPh sb="38" eb="40">
      <t>ニュウリョク</t>
    </rPh>
    <phoneticPr fontId="26"/>
  </si>
  <si>
    <t>要措置区域等指定後（土壌汚染状況調査後）の経緯</t>
    <phoneticPr fontId="11"/>
  </si>
  <si>
    <t>認定調査の区分の分類</t>
    <phoneticPr fontId="11"/>
  </si>
  <si>
    <t>土壌汚染が存在するおそれが比較的多いと認められる土地</t>
    <rPh sb="0" eb="4">
      <t>ドジョウオセン</t>
    </rPh>
    <rPh sb="5" eb="7">
      <t>ソンザイ</t>
    </rPh>
    <rPh sb="13" eb="16">
      <t>ヒカクテキ</t>
    </rPh>
    <rPh sb="16" eb="17">
      <t>オオ</t>
    </rPh>
    <rPh sb="19" eb="20">
      <t>ミト</t>
    </rPh>
    <rPh sb="24" eb="26">
      <t>トチ</t>
    </rPh>
    <phoneticPr fontId="11"/>
  </si>
  <si>
    <t>今回調査対象地に限定した記載としてください。</t>
    <phoneticPr fontId="11"/>
  </si>
  <si>
    <t>土壌汚染が存在するおそれが少ないと認められる土地</t>
    <rPh sb="0" eb="4">
      <t>ドジョウオセン</t>
    </rPh>
    <rPh sb="5" eb="7">
      <t>ソンザイ</t>
    </rPh>
    <rPh sb="13" eb="14">
      <t>スク</t>
    </rPh>
    <rPh sb="17" eb="18">
      <t>ミト</t>
    </rPh>
    <rPh sb="22" eb="24">
      <t>トチ</t>
    </rPh>
    <phoneticPr fontId="11"/>
  </si>
  <si>
    <t>土壌汚染が存在するおそれがないと認められる土地</t>
    <rPh sb="0" eb="4">
      <t>ドジョウオセン</t>
    </rPh>
    <rPh sb="5" eb="7">
      <t>ソンザイ</t>
    </rPh>
    <rPh sb="16" eb="17">
      <t>ミト</t>
    </rPh>
    <rPh sb="21" eb="23">
      <t>トチ</t>
    </rPh>
    <phoneticPr fontId="11"/>
  </si>
  <si>
    <t>３．調査方法</t>
    <phoneticPr fontId="11"/>
  </si>
  <si>
    <t>試料採取方法</t>
    <phoneticPr fontId="11"/>
  </si>
  <si>
    <t>全部対象区画</t>
    <rPh sb="0" eb="2">
      <t>ゼンブ</t>
    </rPh>
    <rPh sb="2" eb="4">
      <t>タイショウ</t>
    </rPh>
    <rPh sb="4" eb="6">
      <t>クカク</t>
    </rPh>
    <phoneticPr fontId="11"/>
  </si>
  <si>
    <t>一部対象区画</t>
    <rPh sb="0" eb="2">
      <t>イチブ</t>
    </rPh>
    <rPh sb="2" eb="4">
      <t>タイショウ</t>
    </rPh>
    <rPh sb="4" eb="6">
      <t>クカク</t>
    </rPh>
    <phoneticPr fontId="11"/>
  </si>
  <si>
    <t>○認定調査における試料採取等の対象特定有害物質の把握表</t>
    <rPh sb="26" eb="27">
      <t>ヒョウ</t>
    </rPh>
    <phoneticPr fontId="11"/>
  </si>
  <si>
    <t>１．認定対象区画</t>
    <rPh sb="2" eb="4">
      <t>ニンテイ</t>
    </rPh>
    <rPh sb="4" eb="6">
      <t>タイショウ</t>
    </rPh>
    <rPh sb="6" eb="8">
      <t>クカク</t>
    </rPh>
    <phoneticPr fontId="11"/>
  </si>
  <si>
    <t>２．要件</t>
    <rPh sb="2" eb="4">
      <t>ヨウケン</t>
    </rPh>
    <phoneticPr fontId="11"/>
  </si>
  <si>
    <t>　土壌汚染状況調査における地歴調査に加えて、区域の指定後の汚染状態に変更を生じる可能性のある履歴等を把握します
（施行規則第５９条の２第１項）</t>
    <phoneticPr fontId="11"/>
  </si>
  <si>
    <t>要件</t>
    <rPh sb="0" eb="2">
      <t>ヨウケン</t>
    </rPh>
    <phoneticPr fontId="11"/>
  </si>
  <si>
    <t>該当の有無</t>
    <rPh sb="0" eb="2">
      <t>ガイトウ</t>
    </rPh>
    <rPh sb="3" eb="5">
      <t>ウム</t>
    </rPh>
    <phoneticPr fontId="11"/>
  </si>
  <si>
    <t>特定有害物質の種類</t>
    <rPh sb="0" eb="2">
      <t>トクテイ</t>
    </rPh>
    <rPh sb="2" eb="6">
      <t>ユウガイブッシツ</t>
    </rPh>
    <rPh sb="7" eb="9">
      <t>シュルイ</t>
    </rPh>
    <phoneticPr fontId="11"/>
  </si>
  <si>
    <t>試料採取区画</t>
    <rPh sb="0" eb="2">
      <t>シリョウ</t>
    </rPh>
    <rPh sb="2" eb="6">
      <t>サイシュクカク</t>
    </rPh>
    <phoneticPr fontId="11"/>
  </si>
  <si>
    <t>指定に係る特定有害物質
(施行規則第59条の2第2項)</t>
    <phoneticPr fontId="11"/>
  </si>
  <si>
    <t>必ず入力してください。</t>
    <phoneticPr fontId="3"/>
  </si>
  <si>
    <t>指定に係る土壌汚染状況調査にて試料採取等の対象としなかった特定有害物質のうち、基準に適合しないおそれのある特定有害物質
(施行規則第59条の2第2項第1号)</t>
    <phoneticPr fontId="11"/>
  </si>
  <si>
    <t>「該当」の場合は必ず入力してください。必ず選択してください。</t>
    <rPh sb="19" eb="20">
      <t>カナラ</t>
    </rPh>
    <rPh sb="21" eb="23">
      <t>センタク</t>
    </rPh>
    <phoneticPr fontId="11"/>
  </si>
  <si>
    <t>要措置区域等指定後に汚染のおそれが生じた場合、当該に係る特定有害物質
(施行規則第59条の2第2項第2号)</t>
    <phoneticPr fontId="11"/>
  </si>
  <si>
    <t>要措置区域指定後に土壌搬入により汚染のおそれが生じ、かつ様式二十四により要措置区域等指定後から1年ごとに届出を行っている場合、当該に係る特定有害物質
(施行規則第59条の2第2項第3号イ)</t>
    <phoneticPr fontId="11"/>
  </si>
  <si>
    <t>土壌搬入の有無を様式二十四により要措置区域等指定後から1年ごとに届出を行っていない場合、当該係る特定有害物質
（施行規則第59条の2第2項第3号ロ)</t>
    <phoneticPr fontId="11"/>
  </si>
  <si>
    <t>３．前項で把握した特定有害物質のうち、試料採取等を行わない特定有害物質の有無とその理由</t>
    <rPh sb="2" eb="4">
      <t>ゼンコウ</t>
    </rPh>
    <rPh sb="5" eb="7">
      <t>ハアク</t>
    </rPh>
    <rPh sb="9" eb="11">
      <t>トクテイ</t>
    </rPh>
    <rPh sb="11" eb="13">
      <t>ユウガイ</t>
    </rPh>
    <rPh sb="13" eb="15">
      <t>ブッシツ</t>
    </rPh>
    <rPh sb="19" eb="21">
      <t>シリョウ</t>
    </rPh>
    <rPh sb="21" eb="23">
      <t>サイシュ</t>
    </rPh>
    <rPh sb="23" eb="24">
      <t>トウ</t>
    </rPh>
    <rPh sb="25" eb="26">
      <t>オコナ</t>
    </rPh>
    <rPh sb="29" eb="31">
      <t>トクテイ</t>
    </rPh>
    <rPh sb="31" eb="33">
      <t>ユウガイ</t>
    </rPh>
    <rPh sb="33" eb="35">
      <t>ブッシツ</t>
    </rPh>
    <rPh sb="36" eb="38">
      <t>ウム</t>
    </rPh>
    <rPh sb="41" eb="43">
      <t>リユウ</t>
    </rPh>
    <phoneticPr fontId="11"/>
  </si>
  <si>
    <t>試料採取等を行わない特定有害物質の有無</t>
    <phoneticPr fontId="11"/>
  </si>
  <si>
    <t>（特定有害物質の種類）</t>
    <rPh sb="1" eb="3">
      <t>トクテイ</t>
    </rPh>
    <rPh sb="3" eb="5">
      <t>ユウガイ</t>
    </rPh>
    <rPh sb="5" eb="7">
      <t>ブッシツ</t>
    </rPh>
    <rPh sb="8" eb="10">
      <t>シュルイ</t>
    </rPh>
    <phoneticPr fontId="11"/>
  </si>
  <si>
    <t>（理由）</t>
    <rPh sb="1" eb="3">
      <t>リユウ</t>
    </rPh>
    <phoneticPr fontId="11"/>
  </si>
  <si>
    <t>４．試料採取等の対象特定有害物質</t>
    <rPh sb="2" eb="4">
      <t>シリョウ</t>
    </rPh>
    <rPh sb="4" eb="6">
      <t>サイシュ</t>
    </rPh>
    <rPh sb="6" eb="7">
      <t>トウ</t>
    </rPh>
    <rPh sb="8" eb="10">
      <t>タイショウ</t>
    </rPh>
    <rPh sb="10" eb="12">
      <t>トクテイ</t>
    </rPh>
    <rPh sb="12" eb="14">
      <t>ユウガイ</t>
    </rPh>
    <rPh sb="14" eb="16">
      <t>ブッシツ</t>
    </rPh>
    <phoneticPr fontId="11"/>
  </si>
  <si>
    <t>（備考）</t>
    <rPh sb="1" eb="3">
      <t>ビコウ</t>
    </rPh>
    <phoneticPr fontId="11"/>
  </si>
  <si>
    <t>必ず入力してください。</t>
    <rPh sb="0" eb="1">
      <t>カナラ</t>
    </rPh>
    <rPh sb="2" eb="4">
      <t>ニュウリョク</t>
    </rPh>
    <phoneticPr fontId="11"/>
  </si>
  <si>
    <t>法16条認定シート</t>
    <rPh sb="0" eb="1">
      <t>ホウ</t>
    </rPh>
    <rPh sb="3" eb="4">
      <t>ジョウ</t>
    </rPh>
    <rPh sb="4" eb="6">
      <t>ニンテイ</t>
    </rPh>
    <phoneticPr fontId="3"/>
  </si>
  <si>
    <t>土壌汚染対策法施行規則第５９条の２第５項による土壌の採取深度の確認及び認定調査結果</t>
    <phoneticPr fontId="3"/>
  </si>
  <si>
    <t>区画名称</t>
    <phoneticPr fontId="3"/>
  </si>
  <si>
    <t>地下水汚染の有無</t>
    <rPh sb="0" eb="3">
      <t>チカスイ</t>
    </rPh>
    <rPh sb="3" eb="5">
      <t>オセン</t>
    </rPh>
    <rPh sb="6" eb="8">
      <t>ウム</t>
    </rPh>
    <phoneticPr fontId="3"/>
  </si>
  <si>
    <t>地下水水位（ｍ）</t>
    <rPh sb="0" eb="3">
      <t>チカスイ</t>
    </rPh>
    <rPh sb="3" eb="5">
      <t>スイイ</t>
    </rPh>
    <phoneticPr fontId="3"/>
  </si>
  <si>
    <t>施行規則第５９条の２第５項の各号にて定められている試料採取深度</t>
    <rPh sb="0" eb="2">
      <t>セコウ</t>
    </rPh>
    <rPh sb="2" eb="4">
      <t>キソク</t>
    </rPh>
    <rPh sb="4" eb="5">
      <t>ダイ</t>
    </rPh>
    <rPh sb="7" eb="8">
      <t>ジョウ</t>
    </rPh>
    <rPh sb="10" eb="11">
      <t>ダイ</t>
    </rPh>
    <rPh sb="12" eb="13">
      <t>コウ</t>
    </rPh>
    <rPh sb="14" eb="16">
      <t>カクゴウ</t>
    </rPh>
    <rPh sb="18" eb="19">
      <t>サダ</t>
    </rPh>
    <rPh sb="25" eb="27">
      <t>シリョウ</t>
    </rPh>
    <rPh sb="27" eb="29">
      <t>サイシュ</t>
    </rPh>
    <rPh sb="29" eb="31">
      <t>シンド</t>
    </rPh>
    <phoneticPr fontId="11"/>
  </si>
  <si>
    <t>一</t>
    <rPh sb="0" eb="1">
      <t>イチ</t>
    </rPh>
    <phoneticPr fontId="11"/>
  </si>
  <si>
    <t>二</t>
    <rPh sb="0" eb="1">
      <t>ニ</t>
    </rPh>
    <phoneticPr fontId="11"/>
  </si>
  <si>
    <t>三</t>
    <rPh sb="0" eb="1">
      <t>サン</t>
    </rPh>
    <phoneticPr fontId="11"/>
  </si>
  <si>
    <t>四</t>
    <rPh sb="0" eb="1">
      <t>ヨン</t>
    </rPh>
    <phoneticPr fontId="11"/>
  </si>
  <si>
    <t>五</t>
    <rPh sb="0" eb="1">
      <t>ゴ</t>
    </rPh>
    <phoneticPr fontId="11"/>
  </si>
  <si>
    <t>六</t>
    <rPh sb="0" eb="1">
      <t>ロク</t>
    </rPh>
    <phoneticPr fontId="11"/>
  </si>
  <si>
    <t>七、八</t>
    <rPh sb="0" eb="1">
      <t>ナナ</t>
    </rPh>
    <rPh sb="2" eb="3">
      <t>ハチ</t>
    </rPh>
    <phoneticPr fontId="11"/>
  </si>
  <si>
    <t>採取深度（ｍ）</t>
    <rPh sb="0" eb="2">
      <t>サイシュ</t>
    </rPh>
    <rPh sb="2" eb="4">
      <t>シンド</t>
    </rPh>
    <phoneticPr fontId="3"/>
  </si>
  <si>
    <t>帯水層底面</t>
    <rPh sb="0" eb="1">
      <t>タイ</t>
    </rPh>
    <rPh sb="1" eb="2">
      <t>スイ</t>
    </rPh>
    <rPh sb="2" eb="3">
      <t>ソウ</t>
    </rPh>
    <rPh sb="3" eb="5">
      <t>テイメン</t>
    </rPh>
    <phoneticPr fontId="11"/>
  </si>
  <si>
    <t>掘削深度</t>
    <rPh sb="0" eb="2">
      <t>クッサク</t>
    </rPh>
    <rPh sb="2" eb="4">
      <t>シンド</t>
    </rPh>
    <phoneticPr fontId="11"/>
  </si>
  <si>
    <t>深度</t>
    <rPh sb="0" eb="2">
      <t>シンド</t>
    </rPh>
    <phoneticPr fontId="3"/>
  </si>
  <si>
    <t>評価</t>
    <rPh sb="0" eb="2">
      <t>ヒョウカ</t>
    </rPh>
    <phoneticPr fontId="3"/>
  </si>
  <si>
    <t>表層</t>
    <rPh sb="0" eb="2">
      <t>ヒョウソウ</t>
    </rPh>
    <phoneticPr fontId="11"/>
  </si>
  <si>
    <t>0.05～0.50</t>
    <phoneticPr fontId="11"/>
  </si>
  <si>
    <t>0.50</t>
    <phoneticPr fontId="11"/>
  </si>
  <si>
    <t>整合性</t>
    <rPh sb="0" eb="3">
      <t>セイゴウセイ</t>
    </rPh>
    <phoneticPr fontId="3"/>
  </si>
  <si>
    <t>設定した「採取深度」に対応する「評価」をいずれかの区画にて記入してください。</t>
    <rPh sb="5" eb="7">
      <t>サイシュ</t>
    </rPh>
    <phoneticPr fontId="3"/>
  </si>
  <si>
    <t>凡例：○（認定調査で試料採取を行い基準適合を確認）
　　　□（既往調査等の結果により基準適合を確認）
　　　×（基準不適合）
　　　※既往調査等とは、過去に東京都に届出をしている調査及び埋戻し土壌に係る平成31年環境省告示第6号に基づく調査等を指します。</t>
    <phoneticPr fontId="3"/>
  </si>
  <si>
    <t>処理用</t>
    <rPh sb="0" eb="3">
      <t>ショリヨウ</t>
    </rPh>
    <phoneticPr fontId="3"/>
  </si>
  <si>
    <t>法16条認定シート　説明</t>
    <rPh sb="0" eb="1">
      <t>ホウ</t>
    </rPh>
    <rPh sb="3" eb="4">
      <t>ジョウ</t>
    </rPh>
    <rPh sb="4" eb="6">
      <t>ニンテイ</t>
    </rPh>
    <rPh sb="10" eb="12">
      <t>セツメイ</t>
    </rPh>
    <phoneticPr fontId="3"/>
  </si>
  <si>
    <t>（搬出しようとする土壌の調査）</t>
    <phoneticPr fontId="3"/>
  </si>
  <si>
    <t>第５９条の２　　
　　指定調査機関は、掘削対象地について、その利用の状況、特定有害物質の製造、使用または処理の状況、土壌又は地下水の特定有害物質による汚染の概況その他の掘削対象地における土壌の特定有害物質による汚染のおそれを推定するために有効な情報を把握するものとする。</t>
    <phoneticPr fontId="3"/>
  </si>
  <si>
    <t>５　指定調査機関は、前項の規定により試料採取等の対象とされた掘削対象単位区画の中心（当該掘削対象単位区画において基準不適合土壌が存在するおそれが多いと認められる部分がある場合にあっては、当該部分における任意の地点）において、次に掲げる土壌の採取を行うものとする。</t>
    <phoneticPr fontId="3"/>
  </si>
  <si>
    <t>　表層の土壌</t>
    <rPh sb="1" eb="3">
      <t>ヒョウソウ</t>
    </rPh>
    <rPh sb="4" eb="6">
      <t>ドジョウ</t>
    </rPh>
    <phoneticPr fontId="11"/>
  </si>
  <si>
    <t>　深さ５ｃｍから５０ｃｍまでの土壌</t>
    <rPh sb="1" eb="2">
      <t>フカ</t>
    </rPh>
    <rPh sb="15" eb="17">
      <t>ドジョウ</t>
    </rPh>
    <phoneticPr fontId="11"/>
  </si>
  <si>
    <t>　地表から深さ５０ｃｍの土壌</t>
    <rPh sb="1" eb="3">
      <t>チヒョウ</t>
    </rPh>
    <rPh sb="5" eb="6">
      <t>フカ</t>
    </rPh>
    <rPh sb="12" eb="14">
      <t>ドジョウ</t>
    </rPh>
    <phoneticPr fontId="11"/>
  </si>
  <si>
    <t>　深さ１ｍから土壌の掘削の対象となる部分の深さまでの１ｍごとの土壌</t>
    <rPh sb="1" eb="2">
      <t>フカ</t>
    </rPh>
    <rPh sb="7" eb="9">
      <t>ドジョウ</t>
    </rPh>
    <rPh sb="10" eb="12">
      <t>クッサク</t>
    </rPh>
    <rPh sb="13" eb="15">
      <t>タイショウ</t>
    </rPh>
    <rPh sb="18" eb="20">
      <t>ブブン</t>
    </rPh>
    <rPh sb="21" eb="22">
      <t>フカ</t>
    </rPh>
    <rPh sb="31" eb="33">
      <t>ドジョウ</t>
    </rPh>
    <phoneticPr fontId="11"/>
  </si>
  <si>
    <t>　帯水層の底面の土壌（掘削の対象となる部分の深さの範囲内に帯水層の底面がある場合に限る。）</t>
    <rPh sb="1" eb="2">
      <t>タイ</t>
    </rPh>
    <rPh sb="2" eb="3">
      <t>ミズ</t>
    </rPh>
    <rPh sb="3" eb="4">
      <t>ソウ</t>
    </rPh>
    <rPh sb="5" eb="6">
      <t>ソコ</t>
    </rPh>
    <rPh sb="6" eb="7">
      <t>メン</t>
    </rPh>
    <rPh sb="8" eb="10">
      <t>ドジョウ</t>
    </rPh>
    <rPh sb="11" eb="13">
      <t>クッサク</t>
    </rPh>
    <rPh sb="14" eb="16">
      <t>タイショウ</t>
    </rPh>
    <rPh sb="19" eb="21">
      <t>ブブン</t>
    </rPh>
    <rPh sb="22" eb="23">
      <t>フカ</t>
    </rPh>
    <rPh sb="25" eb="27">
      <t>ハンイ</t>
    </rPh>
    <rPh sb="27" eb="28">
      <t>ナイ</t>
    </rPh>
    <rPh sb="29" eb="30">
      <t>タイ</t>
    </rPh>
    <rPh sb="30" eb="31">
      <t>ミズ</t>
    </rPh>
    <rPh sb="31" eb="32">
      <t>ソウ</t>
    </rPh>
    <rPh sb="33" eb="35">
      <t>テイメン</t>
    </rPh>
    <rPh sb="38" eb="40">
      <t>バアイ</t>
    </rPh>
    <rPh sb="41" eb="42">
      <t>カギ</t>
    </rPh>
    <phoneticPr fontId="11"/>
  </si>
  <si>
    <t>　掘削の対象となる部分の深さの土壌</t>
    <rPh sb="1" eb="3">
      <t>クッサク</t>
    </rPh>
    <rPh sb="4" eb="6">
      <t>タイショウ</t>
    </rPh>
    <rPh sb="9" eb="11">
      <t>ブブン</t>
    </rPh>
    <rPh sb="12" eb="13">
      <t>フカ</t>
    </rPh>
    <rPh sb="15" eb="17">
      <t>ドジョウ</t>
    </rPh>
    <phoneticPr fontId="11"/>
  </si>
  <si>
    <t>七</t>
    <rPh sb="0" eb="1">
      <t>ナナ</t>
    </rPh>
    <phoneticPr fontId="11"/>
  </si>
  <si>
    <t>　汚染のおそれが生じた場所の位置が地表より深い位置にあり、かつ、汚染のおそれが生じた場所の位置が明らかであると認められる場合にあっては、当該汚染のおそれが生じた場所の位置の土壌、当該汚染のおそれが生じた場所の位置から深さ５０ｃｍまでの土壌及び当該汚染のおそれが生じた場所の位置から深さ５０ｃｍの土壌</t>
    <rPh sb="1" eb="3">
      <t>オセン</t>
    </rPh>
    <rPh sb="8" eb="9">
      <t>ショウ</t>
    </rPh>
    <rPh sb="11" eb="13">
      <t>バショ</t>
    </rPh>
    <rPh sb="14" eb="16">
      <t>イチ</t>
    </rPh>
    <rPh sb="17" eb="19">
      <t>チヒョウ</t>
    </rPh>
    <rPh sb="21" eb="22">
      <t>フカ</t>
    </rPh>
    <rPh sb="23" eb="25">
      <t>イチ</t>
    </rPh>
    <rPh sb="32" eb="34">
      <t>オセン</t>
    </rPh>
    <rPh sb="39" eb="40">
      <t>ショウ</t>
    </rPh>
    <rPh sb="42" eb="44">
      <t>バショ</t>
    </rPh>
    <rPh sb="45" eb="47">
      <t>イチ</t>
    </rPh>
    <rPh sb="48" eb="49">
      <t>アキ</t>
    </rPh>
    <rPh sb="55" eb="56">
      <t>ミト</t>
    </rPh>
    <rPh sb="60" eb="62">
      <t>バアイ</t>
    </rPh>
    <rPh sb="68" eb="70">
      <t>トウガイ</t>
    </rPh>
    <rPh sb="70" eb="72">
      <t>オセン</t>
    </rPh>
    <rPh sb="77" eb="78">
      <t>ショウ</t>
    </rPh>
    <rPh sb="80" eb="82">
      <t>バショ</t>
    </rPh>
    <rPh sb="83" eb="85">
      <t>イチ</t>
    </rPh>
    <rPh sb="86" eb="88">
      <t>ドジョウ</t>
    </rPh>
    <rPh sb="89" eb="91">
      <t>トウガイ</t>
    </rPh>
    <rPh sb="91" eb="93">
      <t>オセン</t>
    </rPh>
    <rPh sb="98" eb="99">
      <t>ショウ</t>
    </rPh>
    <rPh sb="101" eb="103">
      <t>バショ</t>
    </rPh>
    <rPh sb="104" eb="106">
      <t>イチ</t>
    </rPh>
    <rPh sb="108" eb="109">
      <t>フカ</t>
    </rPh>
    <rPh sb="117" eb="119">
      <t>ドジョウ</t>
    </rPh>
    <rPh sb="119" eb="120">
      <t>オヨ</t>
    </rPh>
    <rPh sb="121" eb="123">
      <t>トウガイ</t>
    </rPh>
    <rPh sb="123" eb="125">
      <t>オセン</t>
    </rPh>
    <rPh sb="130" eb="131">
      <t>ショウ</t>
    </rPh>
    <rPh sb="133" eb="135">
      <t>バショ</t>
    </rPh>
    <rPh sb="136" eb="138">
      <t>イチ</t>
    </rPh>
    <rPh sb="140" eb="141">
      <t>フカ</t>
    </rPh>
    <rPh sb="147" eb="149">
      <t>ドジョウ</t>
    </rPh>
    <phoneticPr fontId="11"/>
  </si>
  <si>
    <t>八</t>
    <rPh sb="0" eb="1">
      <t>ハチ</t>
    </rPh>
    <phoneticPr fontId="11"/>
  </si>
  <si>
    <t>　基準不適合土壌が存在するおそれが多いと認められる地層の位置が明らかである場合であって、当該地層の厚さが１ｍ未満である場合にあっては、当該地層内の任意の位置の土壌（掘削の対象となる部分の深さの範囲内に当該地層がある場合に限る。）</t>
    <phoneticPr fontId="11"/>
  </si>
  <si>
    <t>区市町村</t>
    <rPh sb="0" eb="4">
      <t>クシチョウソン</t>
    </rPh>
    <phoneticPr fontId="3"/>
  </si>
  <si>
    <t>該当選択</t>
    <rPh sb="0" eb="4">
      <t>ガイトウセンタク</t>
    </rPh>
    <phoneticPr fontId="33"/>
  </si>
  <si>
    <t>千代田区</t>
  </si>
  <si>
    <t>●</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</si>
  <si>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</si>
  <si>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</si>
  <si>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</si>
  <si>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</si>
  <si>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</si>
  <si>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</si>
  <si>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</si>
  <si>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</si>
  <si>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</si>
  <si>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</si>
  <si>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</si>
  <si>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</si>
  <si>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</si>
  <si>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</si>
  <si>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</si>
  <si>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</si>
  <si>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</si>
  <si>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</si>
  <si>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</si>
  <si>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</si>
  <si>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</si>
  <si>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</si>
  <si>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</si>
  <si>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</si>
  <si>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</si>
  <si>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</si>
  <si>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</si>
  <si>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</si>
  <si>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</si>
  <si>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</si>
  <si>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</si>
  <si>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</si>
  <si>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</si>
  <si>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</si>
  <si>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</si>
  <si>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</si>
  <si>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</si>
  <si>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</si>
  <si>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</si>
  <si>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</si>
  <si>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</si>
  <si>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</si>
  <si>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</si>
  <si>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</si>
  <si>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</si>
  <si>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</si>
  <si>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</si>
  <si>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</si>
  <si>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</si>
  <si>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</si>
  <si>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</si>
  <si>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</si>
  <si>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</si>
  <si>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</si>
  <si>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</si>
  <si>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</si>
  <si>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</si>
  <si>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</si>
  <si>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</si>
  <si>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</si>
  <si>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</si>
  <si>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3"/>
  </si>
  <si>
    <t>道</t>
    <phoneticPr fontId="3"/>
  </si>
  <si>
    <t>理由・根拠</t>
    <rPh sb="0" eb="2">
      <t>リユウ</t>
    </rPh>
    <rPh sb="3" eb="5">
      <t>コンキョ</t>
    </rPh>
    <phoneticPr fontId="3"/>
  </si>
  <si>
    <t>対象地の土地利用の状況</t>
  </si>
  <si>
    <t>改変対象地の土地利用の状況</t>
    <rPh sb="0" eb="4">
      <t>カイヘンタイショウ</t>
    </rPh>
    <phoneticPr fontId="3"/>
  </si>
  <si>
    <t>対象地の土壌汚染の可能性</t>
    <phoneticPr fontId="3"/>
  </si>
  <si>
    <t>資料の種類</t>
    <rPh sb="0" eb="2">
      <t>シリョウ</t>
    </rPh>
    <rPh sb="3" eb="5">
      <t>シュルイ</t>
    </rPh>
    <phoneticPr fontId="3"/>
  </si>
  <si>
    <t>和暦○年○月○日付 ○環改化〇第○○○号のとおり。</t>
    <phoneticPr fontId="3"/>
  </si>
  <si>
    <t>対象地は、○○○○年と同様であった。</t>
  </si>
  <si>
    <t>改変対象地は、○○○○年と同様であった。</t>
    <phoneticPr fontId="3"/>
  </si>
  <si>
    <t>土壌汚染の可能性は考えにくい</t>
    <phoneticPr fontId="3"/>
  </si>
  <si>
    <t>12条届出【○環改化形第○○号】</t>
  </si>
  <si>
    <t>和暦○年○月○日付 ○環改化○第○○○号のとおり。
対象地は形質変更時要届出区域（指-○○○号）に指定されている。</t>
    <phoneticPr fontId="3"/>
  </si>
  <si>
    <t>土壌汚染の可能性が考えられる</t>
    <phoneticPr fontId="3"/>
  </si>
  <si>
    <t>16条届出【○環改化搬第○○号】</t>
  </si>
  <si>
    <t>土壌汚染の可能性が考えられるが、改変対象地の土壌汚染の可能性は考えにくい</t>
    <phoneticPr fontId="3"/>
  </si>
  <si>
    <t>工事完了報告書【○環改化完第○○号】</t>
  </si>
  <si>
    <t>措置完了報告書【○環改化完第○○号】</t>
  </si>
  <si>
    <t>地形図</t>
  </si>
  <si>
    <t>土地登記簿</t>
  </si>
  <si>
    <t>ヒアリング調査</t>
  </si>
  <si>
    <t>現況写真</t>
  </si>
  <si>
    <t>航空写真</t>
  </si>
  <si>
    <t>住宅地図</t>
  </si>
  <si>
    <t>特定有害物質</t>
    <phoneticPr fontId="3"/>
  </si>
  <si>
    <t>基準の種類・土壌</t>
    <rPh sb="6" eb="8">
      <t>ドジョウ</t>
    </rPh>
    <phoneticPr fontId="3"/>
  </si>
  <si>
    <t>運搬方法</t>
    <rPh sb="0" eb="2">
      <t>ウンパン</t>
    </rPh>
    <rPh sb="2" eb="4">
      <t>ホウホウ</t>
    </rPh>
    <phoneticPr fontId="3"/>
  </si>
  <si>
    <t>別紙参照</t>
    <rPh sb="0" eb="4">
      <t>ベッシサンショウ</t>
    </rPh>
    <phoneticPr fontId="3"/>
  </si>
  <si>
    <t>該当選択</t>
    <rPh sb="0" eb="4">
      <t>ガイトウセンタク</t>
    </rPh>
    <phoneticPr fontId="3"/>
  </si>
  <si>
    <t>申請種別</t>
    <rPh sb="2" eb="4">
      <t>シュベツ</t>
    </rPh>
    <phoneticPr fontId="3"/>
  </si>
  <si>
    <t>総評</t>
    <rPh sb="0" eb="2">
      <t>ソウヒョウ</t>
    </rPh>
    <phoneticPr fontId="3"/>
  </si>
  <si>
    <t>採取土壌の評価</t>
    <rPh sb="0" eb="2">
      <t>サイシュ</t>
    </rPh>
    <rPh sb="2" eb="4">
      <t>ドジョウ</t>
    </rPh>
    <rPh sb="5" eb="7">
      <t>ヒョウカ</t>
    </rPh>
    <phoneticPr fontId="3"/>
  </si>
  <si>
    <t>TPorAP</t>
    <phoneticPr fontId="11"/>
  </si>
  <si>
    <t>報告種別</t>
    <phoneticPr fontId="3"/>
  </si>
  <si>
    <t>一部</t>
    <rPh sb="0" eb="2">
      <t>イチブ</t>
    </rPh>
    <phoneticPr fontId="11"/>
  </si>
  <si>
    <t>有無</t>
    <rPh sb="0" eb="2">
      <t>ウム</t>
    </rPh>
    <phoneticPr fontId="11"/>
  </si>
  <si>
    <t>特定汚染物質</t>
    <rPh sb="0" eb="2">
      <t>トクテイ</t>
    </rPh>
    <rPh sb="2" eb="4">
      <t>オセン</t>
    </rPh>
    <rPh sb="4" eb="6">
      <t>ブッシツ</t>
    </rPh>
    <phoneticPr fontId="3"/>
  </si>
  <si>
    <t>該当有無</t>
    <rPh sb="0" eb="2">
      <t>ガイトウ</t>
    </rPh>
    <rPh sb="2" eb="4">
      <t>ウム</t>
    </rPh>
    <phoneticPr fontId="11"/>
  </si>
  <si>
    <t>試料採取区画</t>
    <rPh sb="0" eb="2">
      <t>シリョウ</t>
    </rPh>
    <rPh sb="2" eb="4">
      <t>サイシュ</t>
    </rPh>
    <rPh sb="4" eb="6">
      <t>クカク</t>
    </rPh>
    <phoneticPr fontId="11"/>
  </si>
  <si>
    <t>チェック</t>
    <phoneticPr fontId="3"/>
  </si>
  <si>
    <t>クロロエチレン</t>
  </si>
  <si>
    <t>土壌含有量基準</t>
    <rPh sb="0" eb="2">
      <t>ドジョウ</t>
    </rPh>
    <rPh sb="2" eb="5">
      <t>ガンユウリョウ</t>
    </rPh>
    <rPh sb="5" eb="7">
      <t>キジュン</t>
    </rPh>
    <phoneticPr fontId="2"/>
  </si>
  <si>
    <t>陸運（自動車）</t>
  </si>
  <si>
    <t>別紙のとおり</t>
    <rPh sb="0" eb="2">
      <t>ベッシ</t>
    </rPh>
    <phoneticPr fontId="3"/>
  </si>
  <si>
    <t>●</t>
    <phoneticPr fontId="3"/>
  </si>
  <si>
    <t>今回申請</t>
    <rPh sb="2" eb="4">
      <t>シンセイ</t>
    </rPh>
    <phoneticPr fontId="3"/>
  </si>
  <si>
    <t>汚染が確認された</t>
  </si>
  <si>
    <t>掘削前調査</t>
    <phoneticPr fontId="3"/>
  </si>
  <si>
    <t>○</t>
  </si>
  <si>
    <t>TP</t>
    <phoneticPr fontId="11"/>
  </si>
  <si>
    <t>今回報告</t>
    <rPh sb="0" eb="4">
      <t>コンカイホウコク</t>
    </rPh>
    <phoneticPr fontId="3"/>
  </si>
  <si>
    <t>第1種低層住居専用地域</t>
  </si>
  <si>
    <t>有</t>
    <rPh sb="0" eb="1">
      <t>アリ</t>
    </rPh>
    <phoneticPr fontId="11"/>
  </si>
  <si>
    <t>試料採取等は行わない</t>
    <phoneticPr fontId="3"/>
  </si>
  <si>
    <t>該当</t>
    <rPh sb="0" eb="2">
      <t>ガイトウ</t>
    </rPh>
    <phoneticPr fontId="11"/>
  </si>
  <si>
    <t>掘削対象単位区画</t>
    <rPh sb="0" eb="2">
      <t>クッサク</t>
    </rPh>
    <rPh sb="2" eb="4">
      <t>タイショウ</t>
    </rPh>
    <rPh sb="4" eb="6">
      <t>タンイ</t>
    </rPh>
    <rPh sb="6" eb="8">
      <t>クカク</t>
    </rPh>
    <phoneticPr fontId="11"/>
  </si>
  <si>
    <t>有</t>
    <rPh sb="0" eb="1">
      <t>ア</t>
    </rPh>
    <phoneticPr fontId="3"/>
  </si>
  <si>
    <t>四塩化炭素</t>
  </si>
  <si>
    <t>土壌溶出量基準</t>
    <rPh sb="0" eb="2">
      <t>ドジョウ</t>
    </rPh>
    <rPh sb="2" eb="4">
      <t>ヨウシュツ</t>
    </rPh>
    <rPh sb="4" eb="5">
      <t>リョウ</t>
    </rPh>
    <rPh sb="5" eb="7">
      <t>キジュン</t>
    </rPh>
    <phoneticPr fontId="2"/>
  </si>
  <si>
    <t>陸運（自動車）⇒海運（船舶）</t>
  </si>
  <si>
    <t>汚染が確認された（調査の一部省略）</t>
  </si>
  <si>
    <t>掘削後調査</t>
    <phoneticPr fontId="3"/>
  </si>
  <si>
    <t>□</t>
    <phoneticPr fontId="3"/>
  </si>
  <si>
    <t>AP</t>
    <phoneticPr fontId="11"/>
  </si>
  <si>
    <t>第2種低層住居専用地域</t>
  </si>
  <si>
    <t>無</t>
    <rPh sb="0" eb="1">
      <t>ナシ</t>
    </rPh>
    <phoneticPr fontId="11"/>
  </si>
  <si>
    <t>クロロエチレン</t>
    <phoneticPr fontId="3"/>
  </si>
  <si>
    <t>非該当</t>
    <rPh sb="0" eb="3">
      <t>ヒガイトウ</t>
    </rPh>
    <phoneticPr fontId="11"/>
  </si>
  <si>
    <t>無</t>
    <rPh sb="0" eb="1">
      <t>ナ</t>
    </rPh>
    <phoneticPr fontId="3"/>
  </si>
  <si>
    <t>1,2-ジクロロエタン</t>
  </si>
  <si>
    <t>第二溶出量基準</t>
    <rPh sb="0" eb="2">
      <t>ダイニ</t>
    </rPh>
    <rPh sb="2" eb="4">
      <t>ヨウシュツ</t>
    </rPh>
    <rPh sb="4" eb="5">
      <t>リョウ</t>
    </rPh>
    <rPh sb="5" eb="7">
      <t>キジュン</t>
    </rPh>
    <phoneticPr fontId="2"/>
  </si>
  <si>
    <t>陸運（自動車）⇒海運（船舶）⇒陸運（自動車）</t>
  </si>
  <si>
    <t>汚染が確認された（調査の全部省略）</t>
  </si>
  <si>
    <t>×</t>
    <phoneticPr fontId="3"/>
  </si>
  <si>
    <t>第1種中高層住居専用地域</t>
  </si>
  <si>
    <t>未実施</t>
    <rPh sb="0" eb="3">
      <t>ミジッシ</t>
    </rPh>
    <phoneticPr fontId="3"/>
  </si>
  <si>
    <t>1,1-ジクロロエチレン</t>
  </si>
  <si>
    <t>土壌含有量基準及び土壌溶出量基準</t>
    <rPh sb="0" eb="2">
      <t>ドジョウ</t>
    </rPh>
    <rPh sb="2" eb="5">
      <t>ガンユウリョウ</t>
    </rPh>
    <rPh sb="5" eb="7">
      <t>キジュン</t>
    </rPh>
    <rPh sb="7" eb="8">
      <t>オヨ</t>
    </rPh>
    <phoneticPr fontId="2"/>
  </si>
  <si>
    <t>海運（船舶）⇒陸運（自動車）</t>
  </si>
  <si>
    <t>第2種中高層住居専用地域</t>
  </si>
  <si>
    <t>1,2-ジクロロエチレン</t>
  </si>
  <si>
    <t>土壌含有量基準及び第二溶出量基準</t>
    <rPh sb="0" eb="2">
      <t>ドジョウ</t>
    </rPh>
    <rPh sb="2" eb="5">
      <t>ガンユウリョウ</t>
    </rPh>
    <rPh sb="5" eb="7">
      <t>キジュン</t>
    </rPh>
    <rPh sb="7" eb="8">
      <t>オヨ</t>
    </rPh>
    <phoneticPr fontId="2"/>
  </si>
  <si>
    <t>第1種住居地域</t>
  </si>
  <si>
    <t>1,3-ジクロロプロペン</t>
  </si>
  <si>
    <t>第2種住居地域</t>
  </si>
  <si>
    <t>ジクロロメタン</t>
  </si>
  <si>
    <t>田園住居地域</t>
  </si>
  <si>
    <t>テトラクロロエチレン</t>
  </si>
  <si>
    <t>準住居地域</t>
  </si>
  <si>
    <t>1,1,1-トリクロロエタン</t>
  </si>
  <si>
    <t>近隣商業地域</t>
  </si>
  <si>
    <t>1,1,2-トリクロロエタン</t>
  </si>
  <si>
    <t>商業地域</t>
  </si>
  <si>
    <t>トリクロロエチレン</t>
  </si>
  <si>
    <t>準工業地域</t>
  </si>
  <si>
    <t>ベンゼン</t>
  </si>
  <si>
    <t>工業地域</t>
  </si>
  <si>
    <t>カドミウム及びその化合物</t>
  </si>
  <si>
    <t>工業専用地域</t>
  </si>
  <si>
    <t>六価クロム化合物</t>
  </si>
  <si>
    <t>なし</t>
    <phoneticPr fontId="11"/>
  </si>
  <si>
    <t>シアン化合物</t>
  </si>
  <si>
    <t>水銀及びその化合物</t>
  </si>
  <si>
    <t>セレン及びその化合物</t>
  </si>
  <si>
    <t>鉛及びその化合物</t>
  </si>
  <si>
    <t>砒素及びその化合物</t>
  </si>
  <si>
    <t>鉛及びその化合物</t>
    <phoneticPr fontId="11"/>
  </si>
  <si>
    <t>ふっ素及びその化合物</t>
  </si>
  <si>
    <t>ほう素及びその化合物</t>
  </si>
  <si>
    <t>シマジン</t>
  </si>
  <si>
    <t>チオベンカルブ</t>
  </si>
  <si>
    <t>チラウム</t>
  </si>
  <si>
    <t>ポリ塩化ビフェニル(PCB)</t>
  </si>
  <si>
    <t>有機りん化合物</t>
  </si>
  <si>
    <t>無地番道水</t>
    <rPh sb="0" eb="1">
      <t>ム</t>
    </rPh>
    <rPh sb="1" eb="3">
      <t>チバン</t>
    </rPh>
    <rPh sb="3" eb="4">
      <t>ミチ</t>
    </rPh>
    <rPh sb="4" eb="5">
      <t>ミズ</t>
    </rPh>
    <phoneticPr fontId="3"/>
  </si>
  <si>
    <t>道</t>
    <rPh sb="0" eb="1">
      <t>ミチ</t>
    </rPh>
    <phoneticPr fontId="3"/>
  </si>
  <si>
    <t>水</t>
    <rPh sb="0" eb="1">
      <t>ミズ</t>
    </rPh>
    <phoneticPr fontId="3"/>
  </si>
  <si>
    <t>無地番</t>
    <rPh sb="0" eb="1">
      <t>ム</t>
    </rPh>
    <rPh sb="1" eb="3">
      <t>チバン</t>
    </rPh>
    <phoneticPr fontId="3"/>
  </si>
  <si>
    <t>マスタ</t>
    <phoneticPr fontId="3"/>
  </si>
  <si>
    <t>調査対象地</t>
    <phoneticPr fontId="36"/>
  </si>
  <si>
    <t>３．法定調査の業務品質管理体制</t>
    <phoneticPr fontId="11"/>
  </si>
  <si>
    <t>技術管理者名</t>
    <rPh sb="0" eb="2">
      <t>ギジュツ</t>
    </rPh>
    <rPh sb="2" eb="5">
      <t>カンリシャ</t>
    </rPh>
    <rPh sb="5" eb="6">
      <t>メイ</t>
    </rPh>
    <phoneticPr fontId="11"/>
  </si>
  <si>
    <t>技術管理者証の
交付番号</t>
    <rPh sb="0" eb="2">
      <t>ギジュツ</t>
    </rPh>
    <rPh sb="2" eb="5">
      <t>カンリシャ</t>
    </rPh>
    <rPh sb="5" eb="6">
      <t>ショウ</t>
    </rPh>
    <rPh sb="8" eb="10">
      <t>コウフ</t>
    </rPh>
    <rPh sb="10" eb="12">
      <t>バンゴウ</t>
    </rPh>
    <phoneticPr fontId="11"/>
  </si>
  <si>
    <t>氏名をご記入ください。法定調査に直接携わる者（技術管理者等）が兼務することはできません。</t>
    <rPh sb="11" eb="13">
      <t>ホウテイ</t>
    </rPh>
    <phoneticPr fontId="11"/>
  </si>
  <si>
    <t>工業専用地域に該当の有無</t>
    <rPh sb="0" eb="2">
      <t>コウギョウ</t>
    </rPh>
    <rPh sb="2" eb="4">
      <t>センヨウ</t>
    </rPh>
    <rPh sb="4" eb="6">
      <t>チイキ</t>
    </rPh>
    <rPh sb="7" eb="9">
      <t>ガイトウ</t>
    </rPh>
    <rPh sb="10" eb="12">
      <t>ウム</t>
    </rPh>
    <phoneticPr fontId="11"/>
  </si>
  <si>
    <t>調査対象地の用途地域が工業専用地域である場合は「有」を選択してください。</t>
    <phoneticPr fontId="11"/>
  </si>
  <si>
    <t>条例施行規則第55条第3項に該当の
有無</t>
    <rPh sb="0" eb="2">
      <t>ジョウレイ</t>
    </rPh>
    <rPh sb="2" eb="4">
      <t>セコウ</t>
    </rPh>
    <rPh sb="4" eb="6">
      <t>キソク</t>
    </rPh>
    <rPh sb="6" eb="7">
      <t>ダイ</t>
    </rPh>
    <rPh sb="9" eb="10">
      <t>ジョウ</t>
    </rPh>
    <rPh sb="10" eb="11">
      <t>ダイ</t>
    </rPh>
    <rPh sb="12" eb="13">
      <t>コウ</t>
    </rPh>
    <rPh sb="14" eb="16">
      <t>ガイトウ</t>
    </rPh>
    <rPh sb="18" eb="20">
      <t>ウム</t>
    </rPh>
    <phoneticPr fontId="11"/>
  </si>
  <si>
    <t>該当する土地については、環境局ウェブページの「埋立地の特例の対象地域参考図」をご参照ください。</t>
    <phoneticPr fontId="11"/>
  </si>
  <si>
    <t>該当する土地については、環境局ホームページの「埋立地の特例の対象地域参考図」をご参照ください。</t>
    <phoneticPr fontId="11"/>
  </si>
  <si>
    <t>土壌汚染対策法に基づく調査及び措置に関するガイドライン（最新版　環境省）</t>
    <phoneticPr fontId="36"/>
  </si>
  <si>
    <t>マスタ</t>
    <phoneticPr fontId="36"/>
  </si>
  <si>
    <t>有無</t>
    <rPh sb="0" eb="2">
      <t>ウム</t>
    </rPh>
    <phoneticPr fontId="36"/>
  </si>
  <si>
    <t>評価</t>
    <rPh sb="0" eb="2">
      <t>ヒョウカ</t>
    </rPh>
    <phoneticPr fontId="36"/>
  </si>
  <si>
    <t>有</t>
    <rPh sb="0" eb="1">
      <t>ア</t>
    </rPh>
    <phoneticPr fontId="36"/>
  </si>
  <si>
    <t>○</t>
    <phoneticPr fontId="36"/>
  </si>
  <si>
    <t>無</t>
    <rPh sb="0" eb="1">
      <t>ナ</t>
    </rPh>
    <phoneticPr fontId="36"/>
  </si>
  <si>
    <t>□</t>
    <phoneticPr fontId="36"/>
  </si>
  <si>
    <t>未実施</t>
    <rPh sb="0" eb="3">
      <t>ミジッシ</t>
    </rPh>
    <phoneticPr fontId="36"/>
  </si>
  <si>
    <t>×</t>
    <phoneticPr fontId="36"/>
  </si>
  <si>
    <t>指-12345号</t>
    <rPh sb="7" eb="8">
      <t>ゴウ</t>
    </rPh>
    <phoneticPr fontId="20"/>
  </si>
  <si>
    <t>一部</t>
    <rPh sb="0" eb="2">
      <t>イチブ</t>
    </rPh>
    <phoneticPr fontId="20"/>
  </si>
  <si>
    <t>指-12346号</t>
    <rPh sb="7" eb="8">
      <t>ゴウ</t>
    </rPh>
    <phoneticPr fontId="20"/>
  </si>
  <si>
    <t>指-12347号</t>
    <rPh sb="7" eb="8">
      <t>ゴウ</t>
    </rPh>
    <phoneticPr fontId="20"/>
  </si>
  <si>
    <t>東京都○○区○○町○丁目○番○号</t>
    <phoneticPr fontId="3"/>
  </si>
  <si>
    <t>○○商事株式会社</t>
    <phoneticPr fontId="3"/>
  </si>
  <si>
    <t>代表取締役 ○○ ○○</t>
    <phoneticPr fontId="3"/>
  </si>
  <si>
    <t>掘削前調査</t>
  </si>
  <si>
    <t>株式会社○○</t>
    <phoneticPr fontId="3"/>
  </si>
  <si>
    <t>株式会社△△</t>
    <phoneticPr fontId="3"/>
  </si>
  <si>
    <t>○○県知事登録 濃度第○○号</t>
    <phoneticPr fontId="3"/>
  </si>
  <si>
    <t>△△県知事登録 濃度第△△号</t>
    <phoneticPr fontId="3"/>
  </si>
  <si>
    <t>○○株式会社</t>
    <phoneticPr fontId="3"/>
  </si>
  <si>
    <t>○○○○-○-○○○○</t>
    <phoneticPr fontId="3"/>
  </si>
  <si>
    <t>△△株式会社</t>
    <phoneticPr fontId="3"/>
  </si>
  <si>
    <t>△△△△-△-△△△</t>
    <phoneticPr fontId="3"/>
  </si>
  <si>
    <t>〇〇株式会社</t>
    <phoneticPr fontId="3"/>
  </si>
  <si>
    <t>○○　○○</t>
    <phoneticPr fontId="3"/>
  </si>
  <si>
    <t>第〇〇〇号</t>
    <phoneticPr fontId="3"/>
  </si>
  <si>
    <t>○○株式会社△△課</t>
  </si>
  <si>
    <t>○○○○</t>
  </si>
  <si>
    <t>99-9999-9999</t>
  </si>
  <si>
    <t>xxxxx@xx.xx.jp</t>
  </si>
  <si>
    <t>A1-4</t>
  </si>
  <si>
    <t>A1-5</t>
  </si>
  <si>
    <t>A1-6</t>
  </si>
  <si>
    <t>-0</t>
  </si>
  <si>
    <t>-5</t>
  </si>
  <si>
    <t>+2.1</t>
  </si>
  <si>
    <t>+2.9</t>
  </si>
  <si>
    <t>TP</t>
  </si>
  <si>
    <t>-2</t>
  </si>
  <si>
    <t>-6</t>
  </si>
  <si>
    <t>+0.1</t>
  </si>
  <si>
    <t>-3.9</t>
  </si>
  <si>
    <t>○○調査株式会社</t>
    <phoneticPr fontId="3"/>
  </si>
  <si>
    <t>○○○○</t>
    <phoneticPr fontId="3"/>
  </si>
  <si>
    <t>○○-○-○○○</t>
    <phoneticPr fontId="3"/>
  </si>
  <si>
    <t>△△一丁目３番２及び３番３</t>
    <phoneticPr fontId="3"/>
  </si>
  <si>
    <t>昭和*年</t>
    <rPh sb="0" eb="2">
      <t>ショウワ</t>
    </rPh>
    <rPh sb="3" eb="4">
      <t>ネン</t>
    </rPh>
    <phoneticPr fontId="3"/>
  </si>
  <si>
    <t>対象地は、個人所有の農地として利用されている。</t>
  </si>
  <si>
    <t>土壌汚染の可能性は考えにくい</t>
  </si>
  <si>
    <t>地形図
航空写真</t>
  </si>
  <si>
    <t>193*
193*</t>
  </si>
  <si>
    <t>昭和*年
昭和*年</t>
  </si>
  <si>
    <t>国土地理院発行
○○○㈱発行</t>
  </si>
  <si>
    <t>昭和2*年</t>
  </si>
  <si>
    <t>昭和○○年○月に対象地に個人住宅が建設された。土地利用としては建物、庭園及び個人使用の駐車場であった。</t>
  </si>
  <si>
    <t>土地登記簿
地形図
航空写真</t>
  </si>
  <si>
    <t>194*
194*
194*</t>
  </si>
  <si>
    <t>昭和2*年
昭和2*年
昭和2*年</t>
  </si>
  <si>
    <t xml:space="preserve">
国土地理院発行
○○○㈱発行</t>
  </si>
  <si>
    <t>昭和3*年</t>
  </si>
  <si>
    <t>昭和○○年○月に「○○工業所」が操業を開始した。○○工程において「トリクロロエチレン」、○○工程において「水銀及びその化合物」の計２物質が使用されていた。</t>
  </si>
  <si>
    <t>土壌汚染の可能性が考えられる</t>
  </si>
  <si>
    <t>土地登記簿
地形図
航空写真
住宅地図
事業者等からの聴取調査</t>
  </si>
  <si>
    <t xml:space="preserve">195*
195*
195*
195*
</t>
  </si>
  <si>
    <t xml:space="preserve">昭和3*年
昭和3*年
昭和3*年
昭和3*年
</t>
  </si>
  <si>
    <t xml:space="preserve">
国土地理院発行
○○○㈱発行
△△△㈱発行
</t>
  </si>
  <si>
    <t>昭和4*年</t>
  </si>
  <si>
    <t>対象地は、１９５＊年（昭和３＊年）と同様であった。</t>
  </si>
  <si>
    <t>土地登記簿
住宅地図</t>
  </si>
  <si>
    <t>196*
196*</t>
  </si>
  <si>
    <t>昭和4*年
昭和4*年</t>
  </si>
  <si>
    <t xml:space="preserve">
△△△㈱発行</t>
  </si>
  <si>
    <t>昭和5*年</t>
  </si>
  <si>
    <t>対象地は、１９６＊年（昭和４＊年）とほぼ同様であるが、一部事業場が拡張され、建物も一部改築及び増築されている。</t>
  </si>
  <si>
    <t>197*</t>
  </si>
  <si>
    <t>△△△㈱発行</t>
  </si>
  <si>
    <t>昭和6*年</t>
  </si>
  <si>
    <t>昭和○○年○月に○○商事㈱の所有となり、「○○製作所」となった。○○工程において、「鉛及びその化合物」が使用されていた。</t>
  </si>
  <si>
    <t>土地登記簿
住宅地図
特定施設設置届出書類
事業者等からのヒアリング</t>
  </si>
  <si>
    <t xml:space="preserve">198*
198*
</t>
  </si>
  <si>
    <t xml:space="preserve">昭和6*年
昭和6*年
</t>
  </si>
  <si>
    <t>平成*年</t>
    <rPh sb="0" eb="2">
      <t>ヘイセイ</t>
    </rPh>
    <rPh sb="3" eb="4">
      <t>ネン</t>
    </rPh>
    <phoneticPr fontId="3"/>
  </si>
  <si>
    <t>対象地は、１９８＊年（昭和６＊年）と同様であった。</t>
  </si>
  <si>
    <t>199*</t>
  </si>
  <si>
    <t>平成1*年</t>
    <rPh sb="0" eb="2">
      <t>ヘイセイ</t>
    </rPh>
    <rPh sb="4" eb="5">
      <t>ネン</t>
    </rPh>
    <phoneticPr fontId="3"/>
  </si>
  <si>
    <t>対象地は、１９９＊年（平成＊年）と同様であった。</t>
  </si>
  <si>
    <t>航空写真
住宅地図</t>
  </si>
  <si>
    <t>200*
200*</t>
  </si>
  <si>
    <t>平成1*年
平成1*年</t>
  </si>
  <si>
    <t>○○○㈱発行
△△△㈱発行</t>
  </si>
  <si>
    <t>平成2*年</t>
    <rPh sb="0" eb="2">
      <t>ヘイセイ</t>
    </rPh>
    <rPh sb="4" eb="5">
      <t>ネン</t>
    </rPh>
    <phoneticPr fontId="3"/>
  </si>
  <si>
    <t>対象地は、２００＊年（平成１＊年）と同様であった。</t>
  </si>
  <si>
    <t>201*
201*</t>
  </si>
  <si>
    <t>平成2*年
平成2*年</t>
  </si>
  <si>
    <t>令和*年</t>
    <rPh sb="0" eb="2">
      <t>レイワ</t>
    </rPh>
    <rPh sb="3" eb="4">
      <t>ネン</t>
    </rPh>
    <phoneticPr fontId="3"/>
  </si>
  <si>
    <t>令和○○年○月に「○○製作所」が操業を廃止した。</t>
  </si>
  <si>
    <t>航空写真
住宅地図
特定施設使用廃止届出書
現況写真</t>
  </si>
  <si>
    <t xml:space="preserve">202*
202*
</t>
  </si>
  <si>
    <t xml:space="preserve">令和*年
令和*年
</t>
  </si>
  <si>
    <t xml:space="preserve">○○○㈱発行
△△△㈱発行
</t>
  </si>
  <si>
    <t>△△町△△丁目△△番の一部　外 1 筆</t>
    <phoneticPr fontId="3"/>
  </si>
  <si>
    <t>図－１－○</t>
    <phoneticPr fontId="3"/>
  </si>
  <si>
    <t>○年○月○日～○年○月○日</t>
    <phoneticPr fontId="3"/>
  </si>
  <si>
    <t>○○株式会社：調査
△△株式会社：調査及び法定調査取りまとめ
□□株式会社：法定調査取りまとめ</t>
    <phoneticPr fontId="3"/>
  </si>
  <si>
    <t>○○株式会社：２０**－○－○○
△△株式会社：２０**－△－△△
□□株式会社：２０**－□－□□</t>
    <phoneticPr fontId="3"/>
  </si>
  <si>
    <t>○○年～○○年まで、△△工場が立地していた。</t>
    <phoneticPr fontId="3"/>
  </si>
  <si>
    <t>○○年に工場及び倉庫解体後、倉庫が立地していた当時の地盤面(以下、
「旧地盤面」という）より上方に2.0mの盛土がなされた。</t>
    <phoneticPr fontId="3"/>
  </si>
  <si>
    <t>○○年に土壌調査（ボーリング調査13地点、最大6mまで1m毎に試料採
取、第2種特定有害物質を分析）が実施されており、深度3.0m（旧地盤面）以
深で鉛（含有量）が確認されている。</t>
    <phoneticPr fontId="3"/>
  </si>
  <si>
    <t>○○年に、対象地において土の形質の変更を行った。その後、認定調
査対象区域を含む対象地の一部に900㎥毎に調査した基準適合土壌で盛
土を行った。また、指定後から１年ごとに様式二十四にて土壌搬入の有無に
ついて届出を行っている。</t>
    <phoneticPr fontId="3"/>
  </si>
  <si>
    <t>図－２－○</t>
    <phoneticPr fontId="3"/>
  </si>
  <si>
    <t>鉛の含有量基準超過が確認されている地層については「汚染のおそれが
比較的多い土地」に区分する。</t>
    <phoneticPr fontId="3"/>
  </si>
  <si>
    <t>・鉛及び第三種特定有害物質（PCBを除く）を除く21物質は、区域指定の係ら
ない物質であり、区域指定後も新たな汚染のおそれが生じていないことから
「汚染のおそれの少ない土地」に区分する。
・鉛の含有量基準超過が確認されていない地層については「汚染のおそれ
が少ない土地」に区分する。</t>
    <phoneticPr fontId="3"/>
  </si>
  <si>
    <t>PCBを除く第三種特定有害物質については農薬等4物質の使用履歴がな
いことから、「汚染のおそれがない土地」に区分する。</t>
    <phoneticPr fontId="3"/>
  </si>
  <si>
    <t>・第一種特定有害物質：深度6mまでのボーリング調査を実施した。表層、
0.5mと1mから6mまでの1mごとに認定したい深度ごとに土壌試料を採取し
た。
・第二種特定有害物質及びPCB：深度0～0.05m及び0.05～0.5mの土壌につ
いては、等量混合により1試料とした。1m～6mについては、認定したい各深
度でそれぞれ採取し、分析を行った。全部対象単位区画は、単位区画毎に
試料を採取した。</t>
    <phoneticPr fontId="3"/>
  </si>
  <si>
    <t>・第一種特定有害物質：一部単位対象区画では、30m格子の中心（中心が対象外の場合は、任意の1区画）において試料を採取した。
・第二種特定有害物質及びPCB：一部対象単位区画では、30m格子毎に5地点で試料を採取し均等混合した。</t>
    <phoneticPr fontId="3"/>
  </si>
  <si>
    <t>図－３－○</t>
    <phoneticPr fontId="3"/>
  </si>
  <si>
    <t>A1-5</t>
    <phoneticPr fontId="3"/>
  </si>
  <si>
    <t>既往調査にて認定部分の試料採取等をすでに実施しているため。</t>
    <phoneticPr fontId="3"/>
  </si>
  <si>
    <t>掘削対象単位区画</t>
    <phoneticPr fontId="3"/>
  </si>
  <si>
    <t>A1-8</t>
  </si>
  <si>
    <t>A1-9</t>
  </si>
  <si>
    <t>A2-2</t>
  </si>
  <si>
    <t>A2-4</t>
  </si>
  <si>
    <t>A2-5</t>
  </si>
  <si>
    <t>A2-6</t>
  </si>
  <si>
    <t>A2-8</t>
  </si>
  <si>
    <t>A2-9</t>
  </si>
  <si>
    <t>A3-1</t>
  </si>
  <si>
    <t>A3-2</t>
  </si>
  <si>
    <t>A3-3</t>
  </si>
  <si>
    <t>A3-4</t>
  </si>
  <si>
    <t>A3-5</t>
  </si>
  <si>
    <t>A3-6</t>
  </si>
  <si>
    <t>B1-4</t>
  </si>
  <si>
    <t>B1-7</t>
  </si>
  <si>
    <t>B2-1</t>
  </si>
  <si>
    <t>B2-4</t>
  </si>
  <si>
    <t>B2-7</t>
  </si>
  <si>
    <t>2</t>
  </si>
  <si>
    <t>2</t>
    <phoneticPr fontId="3"/>
  </si>
  <si>
    <t>和暦○年○月○日付 ○環改化〇第○○○号のとおり。</t>
  </si>
  <si>
    <t>昭和*年</t>
    <rPh sb="0" eb="2">
      <t>ショウワ</t>
    </rPh>
    <phoneticPr fontId="3"/>
  </si>
  <si>
    <t>豊島区</t>
    <rPh sb="0" eb="3">
      <t>トシマク</t>
    </rPh>
    <phoneticPr fontId="3"/>
  </si>
  <si>
    <t>北区</t>
    <rPh sb="0" eb="2">
      <t>キタク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</si>
</sst>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0_ "/>
    <numFmt numFmtId="179" formatCode="0.00_ "/>
    <numFmt numFmtId="180" formatCode="#,##0.00_ "/>
    <numFmt numFmtId="181" formatCode="[$-411]ggge&quot;年&quot;m&quot;月&quot;d&quot;日&quot;;@"/>
    <numFmt numFmtId="182" formatCode="&quot;（&quot;@&quot;）&quot;"/>
    <numFmt numFmtId="183" formatCode="[$]ggge&quot;年&quot;m&quot;月&quot;d&quot;日&quot;;@"/>
    <numFmt numFmtId="184" formatCode="0.00_);[Red]\(0.00\)"/>
  </numFmts>
  <fonts count="40">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9"/>
      <color indexed="81"/>
      <name val="MS P ゴシック"/>
      <family val="3"/>
      <charset val="128"/>
    </font>
    <font>
      <b/>
      <sz val="10.5"/>
      <color theme="1"/>
      <name val="Meiryo UI"/>
      <family val="3"/>
      <charset val="128"/>
    </font>
    <font>
      <sz val="10.5"/>
      <color theme="1"/>
      <name val="Meiryo UI"/>
      <family val="3"/>
      <charset val="128"/>
    </font>
    <font>
      <b/>
      <sz val="10.5"/>
      <color rgb="FFC00000"/>
      <name val="Meiryo UI"/>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sz val="11"/>
      <color indexed="55"/>
      <name val="ＭＳ Ｐ明朝"/>
      <family val="1"/>
      <charset val="128"/>
    </font>
    <font>
      <sz val="10.5"/>
      <name val="Meiryo UI"/>
      <family val="3"/>
      <charset val="128"/>
    </font>
    <font>
      <sz val="11"/>
      <name val="ＭＳ 明朝"/>
      <family val="1"/>
      <charset val="128"/>
    </font>
    <font>
      <sz val="10.5"/>
      <color rgb="FF000000"/>
      <name val="ＭＳ 明朝"/>
      <family val="1"/>
      <charset val="128"/>
    </font>
    <font>
      <b/>
      <sz val="10.5"/>
      <name val="Meiryo UI"/>
      <family val="3"/>
      <charset val="128"/>
    </font>
    <font>
      <sz val="10.5"/>
      <name val="ＭＳ Ｐ明朝"/>
      <family val="1"/>
      <charset val="128"/>
    </font>
    <font>
      <sz val="10.5"/>
      <name val="ＭＳ 明朝"/>
      <family val="1"/>
      <charset val="128"/>
    </font>
    <font>
      <b/>
      <sz val="11"/>
      <color theme="1"/>
      <name val="Meiryo UI"/>
      <family val="3"/>
      <charset val="128"/>
    </font>
    <font>
      <sz val="11"/>
      <color indexed="55"/>
      <name val="ＭＳ Ｐゴシック"/>
      <family val="3"/>
      <charset val="128"/>
    </font>
    <font>
      <sz val="18"/>
      <name val="ＭＳ Ｐゴシック"/>
      <family val="3"/>
      <charset val="128"/>
    </font>
    <font>
      <sz val="12"/>
      <color indexed="55"/>
      <name val="ＭＳ Ｐゴシック"/>
      <family val="3"/>
      <charset val="128"/>
    </font>
    <font>
      <sz val="11"/>
      <name val="DejaVu Sans"/>
      <family val="2"/>
    </font>
    <font>
      <sz val="10"/>
      <name val="ＭＳ Ｐゴシック"/>
      <family val="3"/>
      <charset val="128"/>
    </font>
    <font>
      <b/>
      <sz val="18"/>
      <name val="ＭＳ Ｐゴシック"/>
      <family val="3"/>
      <charset val="128"/>
    </font>
    <font>
      <sz val="14"/>
      <name val="ＭＳ Ｐ明朝"/>
      <family val="1"/>
      <charset val="128"/>
    </font>
    <font>
      <sz val="10"/>
      <color rgb="FF000000"/>
      <name val="Meiryo UI"/>
      <family val="3"/>
      <charset val="128"/>
    </font>
    <font>
      <sz val="11"/>
      <color theme="1"/>
      <name val="ＭＳ Ｐゴシック"/>
      <family val="3"/>
      <charset val="128"/>
    </font>
    <font>
      <sz val="10.5"/>
      <color rgb="FF242424"/>
      <name val="Meiryo UI"/>
      <family val="3"/>
      <charset val="128"/>
    </font>
    <font>
      <sz val="11"/>
      <color theme="1"/>
      <name val="ＭＳ 明朝"/>
      <family val="1"/>
      <charset val="128"/>
    </font>
    <font>
      <b/>
      <sz val="11"/>
      <color theme="1"/>
      <name val="游ゴシック"/>
      <family val="3"/>
      <charset val="128"/>
      <scheme val="minor"/>
    </font>
    <font>
      <b/>
      <sz val="11"/>
      <color theme="3"/>
      <name val="游ゴシック"/>
      <family val="2"/>
      <charset val="128"/>
      <scheme val="minor"/>
    </font>
    <font>
      <sz val="10.5"/>
      <color rgb="FFC00000"/>
      <name val="ＭＳ 明朝"/>
      <family val="1"/>
      <charset val="128"/>
    </font>
    <font>
      <sz val="10"/>
      <name val="ＭＳ Ｐ明朝"/>
      <family val="1"/>
      <charset val="128"/>
    </font>
    <font>
      <sz val="6"/>
      <name val="Meiryo UI"/>
      <family val="2"/>
      <charset val="128"/>
    </font>
    <font>
      <sz val="10"/>
      <color theme="1"/>
      <name val="Meiryo UI"/>
      <family val="2"/>
      <charset val="128"/>
    </font>
    <font>
      <b/>
      <sz val="10.5"/>
      <color theme="1"/>
      <name val="游ゴシック Light"/>
      <family val="3"/>
      <charset val="128"/>
      <scheme val="major"/>
    </font>
    <font>
      <sz val="10.5"/>
      <color theme="1"/>
      <name val="游ゴシック Light"/>
      <family val="3"/>
      <charset val="128"/>
      <scheme val="maj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double">
        <color indexed="8"/>
      </bottom>
      <diagonal/>
    </border>
    <border diagonalUp="1">
      <left/>
      <right style="thin">
        <color indexed="8"/>
      </right>
      <top/>
      <bottom/>
      <diagonal style="thin">
        <color indexed="8"/>
      </diagonal>
    </border>
    <border diagonalUp="1">
      <left/>
      <right style="thin">
        <color indexed="8"/>
      </right>
      <top/>
      <bottom style="thin">
        <color indexed="8"/>
      </bottom>
      <diagonal style="thin">
        <color indexed="8"/>
      </diagonal>
    </border>
    <border diagonalUp="1">
      <left/>
      <right style="thin">
        <color indexed="8"/>
      </right>
      <top style="thin">
        <color indexed="8"/>
      </top>
      <bottom/>
      <diagonal style="thin">
        <color indexed="8"/>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8"/>
      </top>
      <bottom/>
      <diagonal/>
    </border>
    <border>
      <left/>
      <right style="thin">
        <color indexed="64"/>
      </right>
      <top style="double">
        <color indexed="8"/>
      </top>
      <bottom/>
      <diagonal/>
    </border>
  </borders>
  <cellStyleXfs count="12">
    <xf numFmtId="0" fontId="0" fillId="0" borderId="0">
      <alignment vertical="center"/>
    </xf>
    <xf numFmtId="0" fontId="9"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xf numFmtId="0" fontId="9" fillId="0" borderId="0">
      <alignment vertical="center"/>
    </xf>
    <xf numFmtId="0" fontId="37" fillId="0" borderId="0">
      <alignment vertical="center"/>
    </xf>
  </cellStyleXfs>
  <cellXfs count="56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4" fillId="0" borderId="0" xfId="0" applyFont="1">
      <alignment vertical="center"/>
    </xf>
    <xf numFmtId="0" fontId="2" fillId="0" borderId="2" xfId="0" applyFont="1" applyBorder="1">
      <alignment vertical="center"/>
    </xf>
    <xf numFmtId="0" fontId="6"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right" vertical="top"/>
    </xf>
    <xf numFmtId="0" fontId="10" fillId="0" borderId="7" xfId="1" applyFont="1" applyBorder="1" applyAlignment="1">
      <alignment vertical="top" wrapText="1"/>
    </xf>
    <xf numFmtId="0" fontId="1" fillId="0" borderId="0" xfId="3">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16" fillId="0" borderId="4" xfId="0" applyFont="1" applyBorder="1" applyAlignment="1">
      <alignment vertical="center" wrapText="1"/>
    </xf>
    <xf numFmtId="0" fontId="16" fillId="0" borderId="7" xfId="0" applyFont="1" applyBorder="1" applyAlignment="1">
      <alignment vertical="center" wrapText="1"/>
    </xf>
    <xf numFmtId="0" fontId="2" fillId="0" borderId="0" xfId="0" applyFont="1" applyAlignment="1">
      <alignment horizontal="center" vertical="center" wrapText="1"/>
    </xf>
    <xf numFmtId="0" fontId="16" fillId="0" borderId="0" xfId="0" applyFont="1" applyAlignment="1">
      <alignment vertical="center" wrapText="1"/>
    </xf>
    <xf numFmtId="0" fontId="2" fillId="0" borderId="4" xfId="0" applyFont="1" applyBorder="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30" fillId="0" borderId="0" xfId="0" applyFont="1">
      <alignment vertical="center"/>
    </xf>
    <xf numFmtId="0" fontId="16" fillId="0" borderId="4" xfId="0" applyFont="1" applyBorder="1" applyAlignment="1">
      <alignment vertical="top" wrapText="1"/>
    </xf>
    <xf numFmtId="0" fontId="16" fillId="0" borderId="7" xfId="0" applyFont="1" applyBorder="1" applyAlignment="1">
      <alignment vertical="top" wrapText="1"/>
    </xf>
    <xf numFmtId="0" fontId="16" fillId="0" borderId="0" xfId="0" applyFont="1" applyAlignment="1">
      <alignment vertical="top" wrapText="1"/>
    </xf>
    <xf numFmtId="0" fontId="2" fillId="0" borderId="8" xfId="0" applyFont="1" applyBorder="1" applyAlignment="1">
      <alignment vertical="top" wrapText="1"/>
    </xf>
    <xf numFmtId="0" fontId="31" fillId="0" borderId="0" xfId="0" applyFont="1">
      <alignment vertical="center"/>
    </xf>
    <xf numFmtId="0" fontId="2" fillId="0" borderId="4" xfId="0" applyFont="1" applyBorder="1" applyAlignment="1">
      <alignment horizontal="right" vertical="center" wrapText="1"/>
    </xf>
    <xf numFmtId="0" fontId="2" fillId="2" borderId="14"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16" fillId="0" borderId="9" xfId="0" applyFont="1" applyBorder="1" applyAlignment="1">
      <alignment vertical="top" wrapText="1"/>
    </xf>
    <xf numFmtId="0" fontId="16" fillId="0" borderId="10" xfId="0" applyFont="1" applyBorder="1" applyAlignment="1">
      <alignment horizontal="left" vertical="top" wrapText="1"/>
    </xf>
    <xf numFmtId="0" fontId="16" fillId="0" borderId="11" xfId="0" applyFont="1" applyBorder="1" applyAlignment="1">
      <alignment vertical="top" wrapText="1"/>
    </xf>
    <xf numFmtId="0" fontId="16" fillId="0" borderId="50" xfId="0" applyFont="1" applyBorder="1" applyAlignment="1">
      <alignment horizontal="center" vertical="center" wrapText="1"/>
    </xf>
    <xf numFmtId="0" fontId="16" fillId="3" borderId="56" xfId="0" applyFont="1" applyFill="1" applyBorder="1" applyAlignment="1" applyProtection="1">
      <alignment vertical="center" wrapText="1"/>
      <protection locked="0"/>
    </xf>
    <xf numFmtId="49" fontId="16" fillId="3" borderId="56" xfId="0" applyNumberFormat="1" applyFont="1" applyFill="1" applyBorder="1" applyAlignment="1" applyProtection="1">
      <alignment vertical="center" wrapText="1"/>
      <protection locked="0"/>
    </xf>
    <xf numFmtId="0" fontId="16" fillId="2" borderId="54" xfId="0" applyFont="1" applyFill="1" applyBorder="1" applyAlignment="1">
      <alignment vertical="center" wrapText="1"/>
    </xf>
    <xf numFmtId="49" fontId="16" fillId="2" borderId="54" xfId="0" applyNumberFormat="1" applyFont="1" applyFill="1" applyBorder="1" applyAlignment="1">
      <alignment vertical="center" wrapText="1"/>
    </xf>
    <xf numFmtId="0" fontId="32" fillId="0" borderId="0" xfId="0" applyFont="1">
      <alignment vertical="center"/>
    </xf>
    <xf numFmtId="0" fontId="32" fillId="0" borderId="0" xfId="3" applyFont="1">
      <alignment vertical="center"/>
    </xf>
    <xf numFmtId="181" fontId="2" fillId="2" borderId="0" xfId="0" applyNumberFormat="1" applyFont="1" applyFill="1" applyAlignment="1" applyProtection="1">
      <alignment vertical="center" wrapText="1"/>
      <protection locked="0"/>
    </xf>
    <xf numFmtId="0" fontId="2" fillId="0" borderId="9" xfId="0" applyFont="1" applyBorder="1" applyAlignment="1">
      <alignment vertical="top" wrapText="1"/>
    </xf>
    <xf numFmtId="0" fontId="2" fillId="0" borderId="11" xfId="0" applyFont="1" applyBorder="1" applyAlignment="1">
      <alignment vertical="top" wrapText="1"/>
    </xf>
    <xf numFmtId="0" fontId="12" fillId="0" borderId="0" xfId="5" applyFont="1">
      <alignment vertical="center"/>
    </xf>
    <xf numFmtId="0" fontId="13" fillId="0" borderId="0" xfId="5" applyFont="1">
      <alignment vertical="center"/>
    </xf>
    <xf numFmtId="0" fontId="12" fillId="0" borderId="0" xfId="5" applyFont="1" applyAlignment="1">
      <alignment vertical="center" shrinkToFit="1"/>
    </xf>
    <xf numFmtId="0" fontId="14" fillId="0" borderId="0" xfId="5" applyFont="1">
      <alignment vertical="center"/>
    </xf>
    <xf numFmtId="0" fontId="13" fillId="0" borderId="2" xfId="5" applyFont="1" applyBorder="1">
      <alignment vertical="center"/>
    </xf>
    <xf numFmtId="0" fontId="12" fillId="0" borderId="4" xfId="5" applyFont="1" applyBorder="1">
      <alignment vertical="center"/>
    </xf>
    <xf numFmtId="0" fontId="12" fillId="0" borderId="0" xfId="5" applyFont="1" applyAlignment="1">
      <alignment horizontal="right" vertical="center"/>
    </xf>
    <xf numFmtId="0" fontId="12" fillId="0" borderId="7" xfId="5" applyFont="1" applyBorder="1">
      <alignment vertical="center"/>
    </xf>
    <xf numFmtId="0" fontId="8" fillId="0" borderId="0" xfId="5" applyFont="1">
      <alignment vertical="center"/>
    </xf>
    <xf numFmtId="0" fontId="6" fillId="0" borderId="0" xfId="5" applyFont="1" applyAlignment="1">
      <alignment vertical="center" shrinkToFit="1"/>
    </xf>
    <xf numFmtId="0" fontId="17" fillId="0" borderId="0" xfId="5" applyFont="1">
      <alignment vertical="center"/>
    </xf>
    <xf numFmtId="0" fontId="12" fillId="0" borderId="6" xfId="5" applyFont="1" applyBorder="1">
      <alignment vertical="center"/>
    </xf>
    <xf numFmtId="0" fontId="12" fillId="0" borderId="0" xfId="5" applyFont="1" applyAlignment="1" applyProtection="1">
      <alignment vertical="center" shrinkToFit="1"/>
      <protection locked="0"/>
    </xf>
    <xf numFmtId="0" fontId="18" fillId="0" borderId="0" xfId="5" applyFont="1">
      <alignment vertical="center"/>
    </xf>
    <xf numFmtId="0" fontId="18" fillId="0" borderId="0" xfId="5" applyFont="1" applyAlignment="1">
      <alignment vertical="center" shrinkToFit="1"/>
    </xf>
    <xf numFmtId="0" fontId="12" fillId="0" borderId="9" xfId="5" applyFont="1" applyBorder="1">
      <alignment vertical="center"/>
    </xf>
    <xf numFmtId="0" fontId="12" fillId="0" borderId="10" xfId="5" applyFont="1" applyBorder="1">
      <alignment vertical="center"/>
    </xf>
    <xf numFmtId="0" fontId="12" fillId="0" borderId="10" xfId="5" applyFont="1" applyBorder="1" applyAlignment="1">
      <alignment horizontal="left" vertical="center"/>
    </xf>
    <xf numFmtId="0" fontId="12" fillId="0" borderId="11" xfId="5" applyFont="1" applyBorder="1">
      <alignment vertical="center"/>
    </xf>
    <xf numFmtId="0" fontId="2" fillId="0" borderId="0" xfId="6" applyFont="1" applyAlignment="1">
      <alignment horizontal="left" vertical="center"/>
    </xf>
    <xf numFmtId="0" fontId="2" fillId="0" borderId="0" xfId="6" applyFont="1">
      <alignment vertical="center"/>
    </xf>
    <xf numFmtId="0" fontId="34" fillId="0" borderId="0" xfId="6" applyFont="1">
      <alignment vertical="center"/>
    </xf>
    <xf numFmtId="176" fontId="2" fillId="0" borderId="0" xfId="6" applyNumberFormat="1" applyFont="1">
      <alignment vertical="center"/>
    </xf>
    <xf numFmtId="0" fontId="2" fillId="0" borderId="1" xfId="6" applyFont="1" applyBorder="1" applyAlignment="1">
      <alignment vertical="center" wrapText="1"/>
    </xf>
    <xf numFmtId="0" fontId="2" fillId="0" borderId="2" xfId="6" applyFont="1" applyBorder="1">
      <alignment vertical="center"/>
    </xf>
    <xf numFmtId="0" fontId="19" fillId="0" borderId="2" xfId="6" applyFont="1" applyBorder="1">
      <alignment vertical="center"/>
    </xf>
    <xf numFmtId="0" fontId="2" fillId="0" borderId="2" xfId="6" applyFont="1" applyBorder="1" applyAlignment="1">
      <alignment vertical="center" wrapText="1"/>
    </xf>
    <xf numFmtId="0" fontId="2" fillId="0" borderId="3" xfId="6" applyFont="1" applyBorder="1" applyAlignment="1">
      <alignment vertical="center" wrapText="1"/>
    </xf>
    <xf numFmtId="0" fontId="6" fillId="0" borderId="0" xfId="6" applyFont="1" applyAlignment="1">
      <alignment horizontal="center" vertical="center" shrinkToFit="1"/>
    </xf>
    <xf numFmtId="0" fontId="32" fillId="0" borderId="0" xfId="6" applyFont="1">
      <alignment vertical="center"/>
    </xf>
    <xf numFmtId="0" fontId="2" fillId="0" borderId="4" xfId="6" applyFont="1" applyBorder="1" applyAlignment="1">
      <alignment vertical="center" wrapText="1"/>
    </xf>
    <xf numFmtId="0" fontId="19" fillId="0" borderId="0" xfId="6" applyFont="1">
      <alignment vertical="center"/>
    </xf>
    <xf numFmtId="0" fontId="2" fillId="0" borderId="0" xfId="6" applyFont="1" applyAlignment="1">
      <alignment vertical="center" wrapText="1"/>
    </xf>
    <xf numFmtId="0" fontId="2" fillId="0" borderId="7" xfId="6" applyFont="1" applyBorder="1" applyAlignment="1">
      <alignment vertical="center" wrapText="1"/>
    </xf>
    <xf numFmtId="0" fontId="1" fillId="0" borderId="0" xfId="6">
      <alignment vertical="center"/>
    </xf>
    <xf numFmtId="0" fontId="2" fillId="0" borderId="0" xfId="6" applyFont="1" applyAlignment="1">
      <alignment vertical="center" shrinkToFit="1"/>
    </xf>
    <xf numFmtId="0" fontId="6" fillId="0" borderId="0" xfId="6" applyFont="1">
      <alignment vertical="center"/>
    </xf>
    <xf numFmtId="0" fontId="6" fillId="0" borderId="0" xfId="6" applyFont="1" applyAlignment="1">
      <alignment vertical="center" shrinkToFit="1"/>
    </xf>
    <xf numFmtId="0" fontId="7" fillId="0" borderId="0" xfId="6" applyFont="1">
      <alignment vertical="center"/>
    </xf>
    <xf numFmtId="0" fontId="2" fillId="0" borderId="59" xfId="6" applyFont="1" applyBorder="1" applyAlignment="1">
      <alignment horizontal="center" vertical="center" wrapText="1"/>
    </xf>
    <xf numFmtId="0" fontId="2" fillId="0" borderId="60" xfId="6" applyFont="1" applyBorder="1" applyAlignment="1">
      <alignment horizontal="center" vertical="center" wrapText="1"/>
    </xf>
    <xf numFmtId="0" fontId="2" fillId="2" borderId="59" xfId="6" applyFont="1" applyFill="1" applyBorder="1" applyAlignment="1" applyProtection="1">
      <alignment horizontal="center" vertical="center" wrapText="1"/>
      <protection locked="0"/>
    </xf>
    <xf numFmtId="0" fontId="2" fillId="2" borderId="60" xfId="6" applyFont="1" applyFill="1" applyBorder="1" applyAlignment="1" applyProtection="1">
      <alignment horizontal="center" vertical="center" wrapText="1"/>
      <protection locked="0"/>
    </xf>
    <xf numFmtId="0" fontId="8" fillId="0" borderId="0" xfId="6" applyFont="1">
      <alignment vertical="center"/>
    </xf>
    <xf numFmtId="0" fontId="2" fillId="2" borderId="59" xfId="6" applyFont="1" applyFill="1" applyBorder="1" applyAlignment="1" applyProtection="1">
      <alignment horizontal="center" vertical="top" wrapText="1"/>
      <protection locked="0"/>
    </xf>
    <xf numFmtId="0" fontId="2" fillId="2" borderId="60" xfId="6" applyFont="1" applyFill="1" applyBorder="1" applyAlignment="1" applyProtection="1">
      <alignment horizontal="center" vertical="top" wrapText="1"/>
      <protection locked="0"/>
    </xf>
    <xf numFmtId="14" fontId="2" fillId="2" borderId="6" xfId="6" applyNumberFormat="1" applyFont="1" applyFill="1" applyBorder="1" applyAlignment="1" applyProtection="1">
      <alignment vertical="top" wrapText="1"/>
      <protection locked="0"/>
    </xf>
    <xf numFmtId="14" fontId="2" fillId="3" borderId="6" xfId="6" applyNumberFormat="1" applyFont="1" applyFill="1" applyBorder="1" applyAlignment="1" applyProtection="1">
      <alignment vertical="top" wrapText="1"/>
      <protection locked="0"/>
    </xf>
    <xf numFmtId="0" fontId="2" fillId="2" borderId="6" xfId="7" applyNumberFormat="1" applyFont="1" applyFill="1" applyBorder="1" applyAlignment="1" applyProtection="1">
      <alignment horizontal="left" vertical="top" wrapText="1"/>
      <protection locked="0"/>
    </xf>
    <xf numFmtId="0" fontId="2" fillId="2" borderId="6" xfId="6" applyFont="1" applyFill="1" applyBorder="1" applyAlignment="1" applyProtection="1">
      <alignment vertical="top" wrapText="1"/>
      <protection locked="0"/>
    </xf>
    <xf numFmtId="0" fontId="2" fillId="3" borderId="59" xfId="6" applyFont="1" applyFill="1" applyBorder="1" applyAlignment="1" applyProtection="1">
      <alignment horizontal="center" vertical="top" wrapText="1"/>
      <protection locked="0"/>
    </xf>
    <xf numFmtId="0" fontId="2" fillId="3" borderId="60" xfId="6" applyFont="1" applyFill="1" applyBorder="1" applyAlignment="1" applyProtection="1">
      <alignment horizontal="center" vertical="top" wrapText="1"/>
      <protection locked="0"/>
    </xf>
    <xf numFmtId="40" fontId="2" fillId="3" borderId="6" xfId="7" applyNumberFormat="1" applyFont="1" applyFill="1" applyBorder="1" applyAlignment="1" applyProtection="1">
      <alignment vertical="top" wrapText="1"/>
      <protection locked="0"/>
    </xf>
    <xf numFmtId="14" fontId="2" fillId="3" borderId="6" xfId="6" applyNumberFormat="1" applyFont="1" applyFill="1" applyBorder="1" applyAlignment="1" applyProtection="1">
      <alignment horizontal="justify" vertical="top" wrapText="1"/>
      <protection locked="0"/>
    </xf>
    <xf numFmtId="0" fontId="2" fillId="3" borderId="6" xfId="7" applyNumberFormat="1" applyFont="1" applyFill="1" applyBorder="1" applyAlignment="1" applyProtection="1">
      <alignment horizontal="left" vertical="top" wrapText="1"/>
      <protection locked="0"/>
    </xf>
    <xf numFmtId="0" fontId="2" fillId="3" borderId="6" xfId="6" applyFont="1" applyFill="1" applyBorder="1" applyAlignment="1" applyProtection="1">
      <alignment horizontal="justify" vertical="top" wrapText="1"/>
      <protection locked="0"/>
    </xf>
    <xf numFmtId="0" fontId="2" fillId="4" borderId="13" xfId="6" applyFont="1" applyFill="1" applyBorder="1" applyAlignment="1" applyProtection="1">
      <alignment horizontal="left" vertical="center"/>
      <protection locked="0"/>
    </xf>
    <xf numFmtId="0" fontId="2" fillId="4" borderId="14" xfId="6" applyFont="1" applyFill="1" applyBorder="1" applyAlignment="1" applyProtection="1">
      <alignment horizontal="center" vertical="center" wrapText="1"/>
      <protection locked="0"/>
    </xf>
    <xf numFmtId="0" fontId="2" fillId="4" borderId="14" xfId="6" applyFont="1" applyFill="1" applyBorder="1" applyAlignment="1" applyProtection="1">
      <alignment horizontal="justify" vertical="center" wrapText="1"/>
      <protection locked="0"/>
    </xf>
    <xf numFmtId="0" fontId="2" fillId="4" borderId="14" xfId="7" applyNumberFormat="1" applyFont="1" applyFill="1" applyBorder="1" applyAlignment="1" applyProtection="1">
      <alignment horizontal="left" vertical="center" wrapText="1"/>
      <protection locked="0"/>
    </xf>
    <xf numFmtId="40" fontId="2" fillId="4" borderId="14" xfId="7" applyNumberFormat="1" applyFont="1" applyFill="1" applyBorder="1" applyAlignment="1" applyProtection="1">
      <alignment vertical="center" wrapText="1"/>
      <protection locked="0"/>
    </xf>
    <xf numFmtId="40" fontId="2" fillId="4" borderId="15" xfId="7" applyNumberFormat="1" applyFont="1" applyFill="1" applyBorder="1" applyAlignment="1" applyProtection="1">
      <alignment vertical="center" wrapText="1"/>
      <protection locked="0"/>
    </xf>
    <xf numFmtId="0" fontId="2" fillId="0" borderId="9" xfId="6" applyFont="1" applyBorder="1" applyAlignment="1">
      <alignment vertical="center" wrapText="1"/>
    </xf>
    <xf numFmtId="0" fontId="2" fillId="0" borderId="10" xfId="6" applyFont="1" applyBorder="1" applyAlignment="1">
      <alignment vertical="center" wrapText="1"/>
    </xf>
    <xf numFmtId="0" fontId="2" fillId="0" borderId="11" xfId="6" applyFont="1" applyBorder="1" applyAlignment="1">
      <alignment vertical="center" wrapText="1"/>
    </xf>
    <xf numFmtId="0" fontId="4" fillId="0" borderId="0" xfId="6" applyFont="1">
      <alignment vertical="center"/>
    </xf>
    <xf numFmtId="0" fontId="4" fillId="0" borderId="0" xfId="6" applyFont="1" applyAlignment="1">
      <alignment vertical="center" shrinkToFit="1"/>
    </xf>
    <xf numFmtId="0" fontId="19" fillId="0" borderId="0" xfId="6" applyFont="1" applyAlignment="1">
      <alignment horizontal="left" vertical="center"/>
    </xf>
    <xf numFmtId="0" fontId="2" fillId="0" borderId="10" xfId="6" applyFont="1" applyBorder="1">
      <alignment vertical="center"/>
    </xf>
    <xf numFmtId="0" fontId="2" fillId="0" borderId="7" xfId="6" applyFont="1" applyBorder="1">
      <alignment vertical="center"/>
    </xf>
    <xf numFmtId="0" fontId="20" fillId="0" borderId="0" xfId="6" applyFont="1" applyAlignment="1">
      <alignment horizontal="center" vertical="center"/>
    </xf>
    <xf numFmtId="0" fontId="2" fillId="2" borderId="6" xfId="6" applyFont="1" applyFill="1" applyBorder="1" applyAlignment="1" applyProtection="1">
      <alignment horizontal="center" vertical="center" wrapText="1"/>
      <protection locked="0"/>
    </xf>
    <xf numFmtId="0" fontId="2" fillId="2" borderId="6" xfId="6" applyFont="1" applyFill="1" applyBorder="1" applyAlignment="1" applyProtection="1">
      <alignment vertical="center" wrapText="1"/>
      <protection locked="0"/>
    </xf>
    <xf numFmtId="0" fontId="2" fillId="3" borderId="6" xfId="6" applyFont="1" applyFill="1" applyBorder="1" applyAlignment="1" applyProtection="1">
      <alignment vertical="center" wrapText="1"/>
      <protection locked="0"/>
    </xf>
    <xf numFmtId="49" fontId="2" fillId="3" borderId="6" xfId="6" quotePrefix="1" applyNumberFormat="1" applyFont="1" applyFill="1" applyBorder="1" applyAlignment="1" applyProtection="1">
      <alignment vertical="center" wrapText="1"/>
      <protection locked="0"/>
    </xf>
    <xf numFmtId="0" fontId="2" fillId="3" borderId="6" xfId="6" applyFont="1" applyFill="1" applyBorder="1" applyAlignment="1" applyProtection="1">
      <alignment horizontal="center" vertical="center" wrapText="1"/>
      <protection locked="0"/>
    </xf>
    <xf numFmtId="0" fontId="14" fillId="0" borderId="0" xfId="6" applyFont="1">
      <alignment vertical="center"/>
    </xf>
    <xf numFmtId="49" fontId="2" fillId="3" borderId="6" xfId="6" applyNumberFormat="1" applyFont="1" applyFill="1" applyBorder="1" applyAlignment="1" applyProtection="1">
      <alignment vertical="center" wrapText="1"/>
      <protection locked="0"/>
    </xf>
    <xf numFmtId="0" fontId="2" fillId="4" borderId="13" xfId="6" applyFont="1" applyFill="1" applyBorder="1" applyAlignment="1">
      <alignment horizontal="left" vertical="center"/>
    </xf>
    <xf numFmtId="0" fontId="2" fillId="4" borderId="14" xfId="6" applyFont="1" applyFill="1" applyBorder="1" applyProtection="1">
      <alignment vertical="center"/>
      <protection locked="0"/>
    </xf>
    <xf numFmtId="0" fontId="2" fillId="4" borderId="13" xfId="6" applyFont="1" applyFill="1" applyBorder="1" applyProtection="1">
      <alignment vertical="center"/>
      <protection locked="0"/>
    </xf>
    <xf numFmtId="49" fontId="2" fillId="4" borderId="14" xfId="6" applyNumberFormat="1" applyFont="1" applyFill="1" applyBorder="1" applyProtection="1">
      <alignment vertical="center"/>
      <protection locked="0"/>
    </xf>
    <xf numFmtId="0" fontId="2" fillId="4" borderId="15" xfId="6" applyFont="1" applyFill="1" applyBorder="1" applyAlignment="1" applyProtection="1">
      <alignment horizontal="center" vertical="center"/>
      <protection locked="0"/>
    </xf>
    <xf numFmtId="0" fontId="2" fillId="0" borderId="9" xfId="6" applyFont="1" applyBorder="1">
      <alignment vertical="center"/>
    </xf>
    <xf numFmtId="0" fontId="2" fillId="0" borderId="11" xfId="6" applyFont="1" applyBorder="1">
      <alignment vertical="center"/>
    </xf>
    <xf numFmtId="0" fontId="2" fillId="0" borderId="0" xfId="6" applyFont="1" applyAlignment="1">
      <alignment horizontal="justify" vertical="center" wrapText="1"/>
    </xf>
    <xf numFmtId="0" fontId="32" fillId="0" borderId="0" xfId="8" applyFont="1">
      <alignment vertical="center"/>
    </xf>
    <xf numFmtId="0" fontId="1" fillId="0" borderId="0" xfId="8">
      <alignment vertical="center"/>
    </xf>
    <xf numFmtId="0" fontId="2" fillId="0" borderId="3" xfId="5" applyFont="1" applyBorder="1" applyAlignment="1">
      <alignment vertical="center" wrapText="1"/>
    </xf>
    <xf numFmtId="0" fontId="6" fillId="0" borderId="0" xfId="5" applyFont="1">
      <alignment vertical="center"/>
    </xf>
    <xf numFmtId="0" fontId="7" fillId="0" borderId="0" xfId="5" applyFont="1">
      <alignment vertical="center"/>
    </xf>
    <xf numFmtId="0" fontId="2" fillId="0" borderId="0" xfId="5" applyFont="1" applyAlignment="1">
      <alignment horizontal="right" vertical="center" wrapText="1"/>
    </xf>
    <xf numFmtId="0" fontId="2" fillId="0" borderId="0" xfId="5" applyFont="1" applyAlignment="1">
      <alignment vertical="center" wrapText="1"/>
    </xf>
    <xf numFmtId="0" fontId="2" fillId="0" borderId="7" xfId="5" applyFont="1" applyBorder="1" applyAlignment="1">
      <alignment vertical="center" wrapText="1"/>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12" fillId="0" borderId="35" xfId="5" applyFont="1" applyBorder="1" applyAlignment="1">
      <alignment horizontal="center" vertical="center"/>
    </xf>
    <xf numFmtId="0" fontId="12" fillId="0" borderId="37" xfId="5" applyFont="1" applyBorder="1" applyAlignment="1">
      <alignment horizontal="center" vertical="center"/>
    </xf>
    <xf numFmtId="49" fontId="12" fillId="2" borderId="6" xfId="5" applyNumberFormat="1" applyFont="1" applyFill="1" applyBorder="1">
      <alignment vertical="center"/>
    </xf>
    <xf numFmtId="49" fontId="12" fillId="2" borderId="14" xfId="5" applyNumberFormat="1" applyFont="1" applyFill="1" applyBorder="1" applyAlignment="1">
      <alignment horizontal="center" vertical="center"/>
    </xf>
    <xf numFmtId="0" fontId="12" fillId="2" borderId="14" xfId="5" applyFont="1" applyFill="1" applyBorder="1" applyAlignment="1">
      <alignment horizontal="center" vertical="center"/>
    </xf>
    <xf numFmtId="0" fontId="12" fillId="4" borderId="14" xfId="5" applyFont="1" applyFill="1" applyBorder="1" applyAlignment="1">
      <alignment horizontal="center" vertical="center"/>
    </xf>
    <xf numFmtId="49" fontId="12" fillId="3" borderId="6" xfId="5" applyNumberFormat="1" applyFont="1" applyFill="1" applyBorder="1">
      <alignment vertical="center"/>
    </xf>
    <xf numFmtId="49" fontId="12" fillId="3" borderId="14" xfId="5" applyNumberFormat="1" applyFont="1" applyFill="1" applyBorder="1" applyAlignment="1">
      <alignment horizontal="center" vertical="center"/>
    </xf>
    <xf numFmtId="0" fontId="12" fillId="3" borderId="14" xfId="5" applyFont="1" applyFill="1" applyBorder="1" applyAlignment="1">
      <alignment horizontal="center" vertical="center"/>
    </xf>
    <xf numFmtId="0" fontId="12" fillId="4" borderId="13" xfId="5" applyFont="1" applyFill="1" applyBorder="1">
      <alignment vertical="center"/>
    </xf>
    <xf numFmtId="0" fontId="12" fillId="4" borderId="14" xfId="5" applyFont="1" applyFill="1" applyBorder="1">
      <alignment vertical="center"/>
    </xf>
    <xf numFmtId="49" fontId="12" fillId="4" borderId="14" xfId="5" applyNumberFormat="1" applyFont="1" applyFill="1" applyBorder="1" applyAlignment="1">
      <alignment horizontal="center" vertical="center"/>
    </xf>
    <xf numFmtId="0" fontId="12" fillId="4" borderId="15" xfId="5" applyFont="1" applyFill="1" applyBorder="1">
      <alignment vertical="center"/>
    </xf>
    <xf numFmtId="0" fontId="21" fillId="0" borderId="0" xfId="5" applyFont="1">
      <alignment vertical="center"/>
    </xf>
    <xf numFmtId="0" fontId="9" fillId="0" borderId="0" xfId="5">
      <alignment vertical="center"/>
    </xf>
    <xf numFmtId="0" fontId="22" fillId="0" borderId="0" xfId="5" applyFont="1" applyAlignment="1">
      <alignment horizontal="left" vertical="center"/>
    </xf>
    <xf numFmtId="0" fontId="22" fillId="0" borderId="0" xfId="5" applyFont="1" applyAlignment="1">
      <alignment horizontal="center" vertical="center" wrapText="1"/>
    </xf>
    <xf numFmtId="0" fontId="22" fillId="0" borderId="0" xfId="5" applyFont="1" applyAlignment="1">
      <alignment horizontal="center" vertical="center"/>
    </xf>
    <xf numFmtId="0" fontId="23" fillId="0" borderId="0" xfId="5" applyFont="1" applyAlignment="1">
      <alignment vertical="center" wrapText="1"/>
    </xf>
    <xf numFmtId="0" fontId="14" fillId="0" borderId="0" xfId="5" applyFont="1" applyAlignment="1">
      <alignment vertical="center" shrinkToFit="1"/>
    </xf>
    <xf numFmtId="180" fontId="29" fillId="2" borderId="13" xfId="9" applyNumberFormat="1" applyFont="1" applyFill="1" applyBorder="1" applyAlignment="1">
      <alignment vertical="center" wrapText="1"/>
    </xf>
    <xf numFmtId="0" fontId="9" fillId="0" borderId="14" xfId="5" applyBorder="1" applyAlignment="1">
      <alignment vertical="center" wrapText="1"/>
    </xf>
    <xf numFmtId="0" fontId="9" fillId="0" borderId="21" xfId="5" applyBorder="1" applyAlignment="1">
      <alignment vertical="center" wrapText="1"/>
    </xf>
    <xf numFmtId="0" fontId="9" fillId="0" borderId="20" xfId="5" applyBorder="1">
      <alignment vertical="center"/>
    </xf>
    <xf numFmtId="0" fontId="9" fillId="0" borderId="24" xfId="5" applyBorder="1">
      <alignment vertical="center"/>
    </xf>
    <xf numFmtId="0" fontId="27" fillId="2" borderId="1" xfId="5" applyFont="1" applyFill="1" applyBorder="1" applyAlignment="1">
      <alignment horizontal="center" vertical="center"/>
    </xf>
    <xf numFmtId="0" fontId="27" fillId="2" borderId="4" xfId="5" applyFont="1" applyFill="1" applyBorder="1" applyAlignment="1">
      <alignment horizontal="center" vertical="center"/>
    </xf>
    <xf numFmtId="0" fontId="27" fillId="2" borderId="9" xfId="5" applyFont="1" applyFill="1" applyBorder="1" applyAlignment="1">
      <alignment horizontal="center" vertical="center"/>
    </xf>
    <xf numFmtId="0" fontId="9" fillId="2" borderId="6" xfId="5" applyFill="1" applyBorder="1" applyAlignment="1">
      <alignment vertical="center" wrapText="1"/>
    </xf>
    <xf numFmtId="0" fontId="9" fillId="0" borderId="6" xfId="5" applyBorder="1" applyAlignment="1">
      <alignment horizontal="left" vertical="top" wrapText="1"/>
    </xf>
    <xf numFmtId="0" fontId="6" fillId="0" borderId="0" xfId="5" applyFont="1" applyAlignment="1">
      <alignment vertical="center" wrapText="1"/>
    </xf>
    <xf numFmtId="0" fontId="12" fillId="2" borderId="5" xfId="5" applyFont="1" applyFill="1" applyBorder="1">
      <alignment vertical="center"/>
    </xf>
    <xf numFmtId="49" fontId="10" fillId="0" borderId="16" xfId="5" applyNumberFormat="1" applyFont="1" applyBorder="1" applyAlignment="1">
      <alignment horizontal="center" vertical="center"/>
    </xf>
    <xf numFmtId="49" fontId="10" fillId="0" borderId="16" xfId="5" applyNumberFormat="1" applyFont="1" applyBorder="1" applyAlignment="1">
      <alignment horizontal="center" vertical="center" wrapText="1"/>
    </xf>
    <xf numFmtId="179" fontId="10" fillId="5" borderId="16" xfId="5" applyNumberFormat="1" applyFont="1" applyFill="1" applyBorder="1" applyAlignment="1">
      <alignment horizontal="center" vertical="center"/>
    </xf>
    <xf numFmtId="0" fontId="28" fillId="0" borderId="0" xfId="6" applyFont="1">
      <alignment vertical="center"/>
    </xf>
    <xf numFmtId="49" fontId="2" fillId="5" borderId="8" xfId="6" applyNumberFormat="1" applyFont="1" applyFill="1" applyBorder="1" applyAlignment="1" applyProtection="1">
      <alignment vertical="center" wrapText="1"/>
      <protection locked="0"/>
    </xf>
    <xf numFmtId="49" fontId="2" fillId="2" borderId="4" xfId="6" applyNumberFormat="1" applyFont="1" applyFill="1" applyBorder="1" applyAlignment="1" applyProtection="1">
      <alignment horizontal="center" vertical="center" wrapText="1"/>
      <protection locked="0"/>
    </xf>
    <xf numFmtId="49" fontId="2" fillId="3" borderId="4" xfId="6" applyNumberFormat="1" applyFont="1" applyFill="1" applyBorder="1" applyAlignment="1" applyProtection="1">
      <alignment horizontal="center" vertical="center" wrapText="1"/>
      <protection locked="0"/>
    </xf>
    <xf numFmtId="14" fontId="2" fillId="3" borderId="17" xfId="6" applyNumberFormat="1" applyFont="1" applyFill="1" applyBorder="1" applyAlignment="1" applyProtection="1">
      <alignment horizontal="center" vertical="center" wrapText="1"/>
      <protection locked="0"/>
    </xf>
    <xf numFmtId="14" fontId="2" fillId="3" borderId="63" xfId="6" applyNumberFormat="1" applyFont="1" applyFill="1" applyBorder="1" applyAlignment="1" applyProtection="1">
      <alignment horizontal="center" vertical="center" wrapText="1"/>
      <protection locked="0"/>
    </xf>
    <xf numFmtId="14" fontId="2" fillId="3" borderId="18" xfId="6" applyNumberFormat="1" applyFont="1" applyFill="1" applyBorder="1" applyAlignment="1" applyProtection="1">
      <alignment horizontal="center" vertical="center" wrapText="1"/>
      <protection locked="0"/>
    </xf>
    <xf numFmtId="14" fontId="2" fillId="3" borderId="12" xfId="6" applyNumberFormat="1" applyFont="1" applyFill="1" applyBorder="1" applyAlignment="1" applyProtection="1">
      <alignment horizontal="center" vertical="center" wrapText="1"/>
      <protection locked="0"/>
    </xf>
    <xf numFmtId="179" fontId="2" fillId="5" borderId="12" xfId="6" applyNumberFormat="1" applyFont="1" applyFill="1" applyBorder="1" applyAlignment="1" applyProtection="1">
      <alignment horizontal="center" vertical="center" wrapText="1"/>
      <protection locked="0"/>
    </xf>
    <xf numFmtId="179" fontId="2" fillId="2" borderId="12" xfId="6" applyNumberFormat="1" applyFont="1" applyFill="1" applyBorder="1" applyAlignment="1" applyProtection="1">
      <alignment horizontal="center" vertical="center" wrapText="1"/>
      <protection locked="0"/>
    </xf>
    <xf numFmtId="14" fontId="2" fillId="2" borderId="12" xfId="6" applyNumberFormat="1" applyFont="1" applyFill="1" applyBorder="1" applyAlignment="1" applyProtection="1">
      <alignment horizontal="center" vertical="center" wrapText="1"/>
      <protection locked="0"/>
    </xf>
    <xf numFmtId="184" fontId="2" fillId="5" borderId="12" xfId="6" applyNumberFormat="1" applyFont="1" applyFill="1" applyBorder="1" applyAlignment="1" applyProtection="1">
      <alignment horizontal="center" vertical="center" wrapText="1"/>
      <protection locked="0"/>
    </xf>
    <xf numFmtId="176" fontId="2" fillId="3" borderId="6" xfId="6" applyNumberFormat="1" applyFont="1" applyFill="1" applyBorder="1" applyAlignment="1" applyProtection="1">
      <alignment horizontal="center" vertical="center" wrapText="1"/>
      <protection locked="0"/>
    </xf>
    <xf numFmtId="49" fontId="2" fillId="5" borderId="5" xfId="6" applyNumberFormat="1" applyFont="1" applyFill="1" applyBorder="1" applyAlignment="1" applyProtection="1">
      <alignment vertical="center" wrapText="1"/>
      <protection locked="0"/>
    </xf>
    <xf numFmtId="49" fontId="2" fillId="3" borderId="1" xfId="6" applyNumberFormat="1" applyFont="1" applyFill="1" applyBorder="1" applyAlignment="1" applyProtection="1">
      <alignment horizontal="center" vertical="center" wrapText="1"/>
      <protection locked="0"/>
    </xf>
    <xf numFmtId="14" fontId="2" fillId="3" borderId="13" xfId="6" applyNumberFormat="1" applyFont="1" applyFill="1" applyBorder="1" applyAlignment="1" applyProtection="1">
      <alignment horizontal="center" vertical="center" wrapText="1"/>
      <protection locked="0"/>
    </xf>
    <xf numFmtId="14" fontId="2" fillId="3" borderId="6" xfId="6" applyNumberFormat="1" applyFont="1" applyFill="1" applyBorder="1" applyAlignment="1" applyProtection="1">
      <alignment horizontal="center" vertical="center" wrapText="1"/>
      <protection locked="0"/>
    </xf>
    <xf numFmtId="14" fontId="2" fillId="3" borderId="15" xfId="6" applyNumberFormat="1" applyFont="1" applyFill="1" applyBorder="1" applyAlignment="1" applyProtection="1">
      <alignment horizontal="center" vertical="center" wrapText="1"/>
      <protection locked="0"/>
    </xf>
    <xf numFmtId="179" fontId="2" fillId="3" borderId="12" xfId="6" applyNumberFormat="1" applyFont="1" applyFill="1" applyBorder="1" applyAlignment="1" applyProtection="1">
      <alignment horizontal="center" vertical="center" wrapText="1"/>
      <protection locked="0"/>
    </xf>
    <xf numFmtId="14" fontId="2" fillId="4" borderId="14" xfId="6" applyNumberFormat="1" applyFont="1" applyFill="1" applyBorder="1" applyAlignment="1" applyProtection="1">
      <alignment horizontal="center" vertical="center"/>
      <protection locked="0"/>
    </xf>
    <xf numFmtId="178" fontId="2" fillId="4" borderId="14" xfId="6" applyNumberFormat="1" applyFont="1" applyFill="1" applyBorder="1" applyAlignment="1" applyProtection="1">
      <alignment horizontal="center" vertical="center"/>
      <protection locked="0"/>
    </xf>
    <xf numFmtId="177" fontId="2" fillId="4" borderId="14" xfId="6" applyNumberFormat="1" applyFont="1" applyFill="1" applyBorder="1" applyAlignment="1" applyProtection="1">
      <alignment horizontal="center" vertical="center"/>
      <protection locked="0"/>
    </xf>
    <xf numFmtId="176" fontId="2" fillId="4" borderId="15" xfId="6" applyNumberFormat="1" applyFont="1" applyFill="1" applyBorder="1" applyProtection="1">
      <alignment vertical="center"/>
      <protection locked="0"/>
    </xf>
    <xf numFmtId="0" fontId="12" fillId="0" borderId="1" xfId="5" applyFont="1" applyBorder="1">
      <alignment vertical="center"/>
    </xf>
    <xf numFmtId="0" fontId="12" fillId="0" borderId="2" xfId="5" applyFont="1" applyBorder="1">
      <alignment vertical="center"/>
    </xf>
    <xf numFmtId="0" fontId="12" fillId="0" borderId="3" xfId="5" applyFont="1" applyBorder="1">
      <alignment vertical="center"/>
    </xf>
    <xf numFmtId="0" fontId="12" fillId="0" borderId="0" xfId="10" applyFont="1">
      <alignment vertical="center"/>
    </xf>
    <xf numFmtId="0" fontId="13" fillId="0" borderId="0" xfId="10" applyFont="1">
      <alignment vertical="center"/>
    </xf>
    <xf numFmtId="0" fontId="12" fillId="0" borderId="0" xfId="10" applyFont="1" applyAlignment="1">
      <alignment vertical="center" shrinkToFit="1"/>
    </xf>
    <xf numFmtId="0" fontId="14" fillId="0" borderId="0" xfId="10" applyFont="1">
      <alignment vertical="center"/>
    </xf>
    <xf numFmtId="0" fontId="6" fillId="0" borderId="0" xfId="10" applyFont="1" applyAlignment="1">
      <alignment horizontal="center" vertical="center" shrinkToFit="1"/>
    </xf>
    <xf numFmtId="0" fontId="13" fillId="0" borderId="2" xfId="10" applyFont="1" applyBorder="1">
      <alignment vertical="center"/>
    </xf>
    <xf numFmtId="0" fontId="12" fillId="0" borderId="4" xfId="10" applyFont="1" applyBorder="1">
      <alignment vertical="center"/>
    </xf>
    <xf numFmtId="0" fontId="12" fillId="0" borderId="0" xfId="10" applyFont="1" applyAlignment="1">
      <alignment horizontal="right" vertical="center"/>
    </xf>
    <xf numFmtId="0" fontId="12" fillId="0" borderId="7" xfId="10" applyFont="1" applyBorder="1">
      <alignment vertical="center"/>
    </xf>
    <xf numFmtId="0" fontId="8" fillId="0" borderId="0" xfId="10" applyFont="1">
      <alignment vertical="center"/>
    </xf>
    <xf numFmtId="0" fontId="6" fillId="0" borderId="0" xfId="10" applyFont="1" applyAlignment="1">
      <alignment vertical="center" shrinkToFit="1"/>
    </xf>
    <xf numFmtId="0" fontId="15" fillId="0" borderId="0" xfId="10" applyFont="1">
      <alignment vertical="center"/>
    </xf>
    <xf numFmtId="0" fontId="12" fillId="0" borderId="0" xfId="10" applyFont="1" applyAlignment="1">
      <alignment horizontal="left" vertical="center"/>
    </xf>
    <xf numFmtId="0" fontId="17" fillId="0" borderId="0" xfId="10" applyFont="1">
      <alignment vertical="center"/>
    </xf>
    <xf numFmtId="0" fontId="12" fillId="0" borderId="6" xfId="10" applyFont="1" applyBorder="1" applyAlignment="1">
      <alignment horizontal="center" vertical="center"/>
    </xf>
    <xf numFmtId="0" fontId="12" fillId="0" borderId="6" xfId="10" applyFont="1" applyBorder="1">
      <alignment vertical="center"/>
    </xf>
    <xf numFmtId="0" fontId="27" fillId="2" borderId="6" xfId="10" applyFont="1" applyFill="1" applyBorder="1" applyAlignment="1">
      <alignment horizontal="center" vertical="center"/>
    </xf>
    <xf numFmtId="0" fontId="12" fillId="0" borderId="0" xfId="10" applyFont="1" applyAlignment="1" applyProtection="1">
      <alignment vertical="center" shrinkToFit="1"/>
      <protection locked="0"/>
    </xf>
    <xf numFmtId="0" fontId="18" fillId="0" borderId="0" xfId="10" applyFont="1">
      <alignment vertical="center"/>
    </xf>
    <xf numFmtId="0" fontId="18" fillId="0" borderId="0" xfId="10" applyFont="1" applyAlignment="1">
      <alignment vertical="center" shrinkToFit="1"/>
    </xf>
    <xf numFmtId="0" fontId="12" fillId="5" borderId="6" xfId="10" applyFont="1" applyFill="1" applyBorder="1" applyProtection="1">
      <alignment vertical="center"/>
      <protection locked="0"/>
    </xf>
    <xf numFmtId="0" fontId="27" fillId="3" borderId="6" xfId="10" applyFont="1" applyFill="1" applyBorder="1" applyAlignment="1">
      <alignment horizontal="center" vertical="center"/>
    </xf>
    <xf numFmtId="0" fontId="27" fillId="5" borderId="6" xfId="10" applyFont="1" applyFill="1" applyBorder="1" applyAlignment="1">
      <alignment horizontal="center" vertical="center"/>
    </xf>
    <xf numFmtId="0" fontId="12" fillId="0" borderId="9" xfId="10" applyFont="1" applyBorder="1">
      <alignment vertical="center"/>
    </xf>
    <xf numFmtId="0" fontId="12" fillId="0" borderId="10" xfId="10" applyFont="1" applyBorder="1">
      <alignment vertical="center"/>
    </xf>
    <xf numFmtId="0" fontId="12" fillId="0" borderId="10" xfId="10" applyFont="1" applyBorder="1" applyAlignment="1">
      <alignment horizontal="left" vertical="center"/>
    </xf>
    <xf numFmtId="0" fontId="12" fillId="0" borderId="11" xfId="10" applyFont="1" applyBorder="1">
      <alignment vertical="center"/>
    </xf>
    <xf numFmtId="0" fontId="37" fillId="0" borderId="0" xfId="11">
      <alignment vertical="center"/>
    </xf>
    <xf numFmtId="0" fontId="8" fillId="0" borderId="0" xfId="11" applyFont="1">
      <alignment vertical="center"/>
    </xf>
    <xf numFmtId="0" fontId="6" fillId="0" borderId="0" xfId="11" applyFont="1" applyAlignment="1">
      <alignment vertical="center" shrinkToFit="1"/>
    </xf>
    <xf numFmtId="0" fontId="14" fillId="0" borderId="0" xfId="11" applyFont="1">
      <alignment vertical="center"/>
    </xf>
    <xf numFmtId="0" fontId="38" fillId="0" borderId="0" xfId="6" applyFont="1">
      <alignment vertical="center"/>
    </xf>
    <xf numFmtId="0" fontId="39" fillId="0" borderId="0" xfId="6" applyFont="1">
      <alignment vertical="center"/>
    </xf>
    <xf numFmtId="0" fontId="6" fillId="0" borderId="0" xfId="6" applyFont="1" applyAlignment="1">
      <alignment horizontal="center" vertical="center"/>
    </xf>
    <xf numFmtId="0" fontId="2" fillId="0" borderId="12" xfId="6" applyFont="1" applyBorder="1" applyAlignment="1">
      <alignment horizontal="center" vertical="center" wrapText="1"/>
    </xf>
    <xf numFmtId="0" fontId="12" fillId="0" borderId="39" xfId="5" applyFont="1" applyBorder="1" applyAlignment="1">
      <alignment horizontal="center" vertical="center"/>
    </xf>
    <xf numFmtId="0" fontId="12" fillId="0" borderId="36" xfId="5" applyFont="1" applyBorder="1" applyAlignment="1">
      <alignment horizontal="center" vertical="center"/>
    </xf>
    <xf numFmtId="0" fontId="6" fillId="0" borderId="0" xfId="5" applyFont="1" applyAlignment="1">
      <alignment horizontal="center" vertical="center"/>
    </xf>
    <xf numFmtId="0" fontId="12" fillId="0" borderId="0" xfId="5" applyFont="1" applyAlignment="1">
      <alignment horizontal="center" vertical="center"/>
    </xf>
    <xf numFmtId="0" fontId="12" fillId="0" borderId="5" xfId="10" applyFont="1" applyBorder="1">
      <alignment vertical="center"/>
    </xf>
    <xf numFmtId="0" fontId="12" fillId="0" borderId="1" xfId="10" applyFont="1" applyBorder="1">
      <alignment vertical="center"/>
    </xf>
    <xf numFmtId="0" fontId="12" fillId="0" borderId="2" xfId="10" applyFont="1" applyBorder="1">
      <alignment vertical="center"/>
    </xf>
    <xf numFmtId="0" fontId="12" fillId="0" borderId="3" xfId="10" applyFont="1" applyBorder="1">
      <alignment vertical="center"/>
    </xf>
    <xf numFmtId="0" fontId="12" fillId="0" borderId="13" xfId="10" applyFont="1" applyBorder="1">
      <alignment vertical="center"/>
    </xf>
    <xf numFmtId="0" fontId="12" fillId="0" borderId="14" xfId="10" applyFont="1" applyBorder="1">
      <alignment vertical="center"/>
    </xf>
    <xf numFmtId="0" fontId="12" fillId="0" borderId="15" xfId="10" applyFont="1" applyBorder="1">
      <alignment vertical="center"/>
    </xf>
    <xf numFmtId="0" fontId="6" fillId="0" borderId="0" xfId="10" applyFont="1" applyAlignment="1">
      <alignment horizontal="center" vertical="center"/>
    </xf>
    <xf numFmtId="0" fontId="2" fillId="0" borderId="8" xfId="6" applyFont="1" applyBorder="1" applyAlignment="1">
      <alignment horizontal="center" vertical="center" wrapText="1"/>
    </xf>
    <xf numFmtId="0" fontId="7" fillId="0" borderId="0" xfId="6" applyFont="1" applyAlignment="1">
      <alignment horizontal="center" vertical="center"/>
    </xf>
    <xf numFmtId="0" fontId="2" fillId="0" borderId="6" xfId="6" applyFont="1" applyBorder="1" applyAlignment="1">
      <alignment horizontal="center" vertical="center" wrapText="1"/>
    </xf>
    <xf numFmtId="0" fontId="6" fillId="0" borderId="0" xfId="5" applyFont="1" applyAlignment="1">
      <alignment horizontal="center" vertical="center" shrinkToFit="1"/>
    </xf>
    <xf numFmtId="0" fontId="9" fillId="2" borderId="14" xfId="5" applyFill="1" applyBorder="1" applyAlignment="1">
      <alignment vertical="center" wrapText="1"/>
    </xf>
    <xf numFmtId="0" fontId="9" fillId="0" borderId="6" xfId="5" applyBorder="1" applyAlignment="1">
      <alignment vertical="top" wrapText="1"/>
    </xf>
    <xf numFmtId="0" fontId="9" fillId="3" borderId="2" xfId="5" applyFill="1" applyBorder="1" applyAlignment="1">
      <alignment vertical="center" wrapText="1"/>
    </xf>
    <xf numFmtId="0" fontId="9" fillId="0" borderId="0" xfId="5" applyAlignment="1">
      <alignment vertical="center" wrapText="1"/>
    </xf>
    <xf numFmtId="0" fontId="12" fillId="0" borderId="13" xfId="5" applyFont="1" applyBorder="1" applyAlignment="1">
      <alignment horizontal="center" vertical="center"/>
    </xf>
    <xf numFmtId="0" fontId="12" fillId="0" borderId="15" xfId="5" applyFont="1" applyBorder="1" applyAlignment="1">
      <alignment horizontal="center" vertical="center"/>
    </xf>
    <xf numFmtId="0" fontId="12" fillId="0" borderId="0" xfId="5" applyFont="1" applyAlignment="1">
      <alignment horizontal="left" vertical="center"/>
    </xf>
    <xf numFmtId="0" fontId="12" fillId="0" borderId="14" xfId="5" applyFont="1" applyBorder="1" applyAlignment="1">
      <alignment horizontal="center" vertical="center"/>
    </xf>
    <xf numFmtId="0" fontId="10" fillId="0" borderId="6" xfId="5" applyFont="1" applyBorder="1" applyAlignment="1">
      <alignment horizontal="center" vertical="center"/>
    </xf>
    <xf numFmtId="0" fontId="16" fillId="0" borderId="10" xfId="0" applyFont="1" applyBorder="1" applyAlignment="1">
      <alignment horizontal="left" vertical="top" wrapText="1"/>
    </xf>
    <xf numFmtId="0" fontId="9" fillId="2" borderId="6" xfId="11" applyFont="1" applyFill="1" applyBorder="1" applyAlignment="1">
      <alignment vertical="center" wrapText="1"/>
    </xf>
    <xf numFmtId="0" fontId="29" fillId="3" borderId="34" xfId="11" applyFont="1" applyFill="1" applyBorder="1">
      <alignment vertical="center"/>
    </xf>
    <xf numFmtId="0" fontId="16" fillId="0" borderId="0" xfId="0" applyFont="1" applyAlignment="1">
      <alignment horizontal="justify" vertical="center" wrapText="1"/>
    </xf>
    <xf numFmtId="0" fontId="0" fillId="0" borderId="0" xfId="0" applyAlignment="1">
      <alignment vertic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0" xfId="0" applyFont="1" applyAlignment="1">
      <alignment horizontal="center" vertical="center"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16" fillId="0" borderId="4" xfId="0" applyFont="1" applyBorder="1" applyAlignment="1">
      <alignment horizontal="left" vertical="center" wrapText="1" indent="2"/>
    </xf>
    <xf numFmtId="0" fontId="16" fillId="0" borderId="0" xfId="0" applyFont="1" applyAlignment="1">
      <alignment horizontal="left" vertical="center" wrapText="1" indent="2"/>
    </xf>
    <xf numFmtId="0" fontId="16" fillId="0" borderId="7" xfId="0" applyFont="1" applyBorder="1" applyAlignment="1">
      <alignment horizontal="left" vertical="center" wrapText="1" indent="2"/>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16" fillId="2" borderId="0" xfId="0" applyFont="1" applyFill="1" applyAlignment="1" applyProtection="1">
      <alignment vertical="center" wrapText="1"/>
      <protection locked="0"/>
    </xf>
    <xf numFmtId="0" fontId="16" fillId="3" borderId="0" xfId="0" applyFont="1" applyFill="1" applyAlignment="1" applyProtection="1">
      <alignment vertical="center" wrapText="1"/>
      <protection locked="0"/>
    </xf>
    <xf numFmtId="0" fontId="16" fillId="0" borderId="0" xfId="0" applyFont="1" applyAlignment="1">
      <alignment horizontal="lef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0" xfId="0" applyFont="1" applyFill="1" applyAlignment="1">
      <alignment horizontal="center" vertical="center" wrapText="1"/>
    </xf>
    <xf numFmtId="0" fontId="2" fillId="4" borderId="4" xfId="0" applyFont="1" applyFill="1" applyBorder="1" applyAlignment="1">
      <alignment vertical="center" wrapText="1"/>
    </xf>
    <xf numFmtId="0" fontId="2" fillId="4" borderId="0" xfId="0" applyFont="1" applyFill="1" applyAlignment="1">
      <alignmen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182" fontId="2" fillId="3" borderId="10" xfId="0" applyNumberFormat="1" applyFont="1" applyFill="1" applyBorder="1" applyAlignment="1" applyProtection="1">
      <alignment vertical="center" wrapText="1"/>
      <protection locked="0"/>
    </xf>
    <xf numFmtId="182" fontId="2" fillId="3" borderId="11" xfId="0" applyNumberFormat="1" applyFont="1" applyFill="1" applyBorder="1" applyAlignment="1" applyProtection="1">
      <alignment vertical="center" wrapText="1"/>
      <protection locked="0"/>
    </xf>
    <xf numFmtId="0" fontId="16" fillId="0" borderId="41" xfId="0" applyFont="1" applyBorder="1" applyAlignment="1">
      <alignment vertical="top" wrapText="1"/>
    </xf>
    <xf numFmtId="0" fontId="16" fillId="0" borderId="42" xfId="0" applyFont="1" applyBorder="1" applyAlignment="1">
      <alignment vertical="top" wrapText="1"/>
    </xf>
    <xf numFmtId="0" fontId="16" fillId="0" borderId="43" xfId="0" applyFont="1" applyBorder="1" applyAlignment="1">
      <alignment vertical="top" wrapText="1"/>
    </xf>
    <xf numFmtId="0" fontId="16" fillId="0" borderId="44" xfId="0" applyFont="1" applyBorder="1" applyAlignment="1">
      <alignment vertical="top" wrapText="1"/>
    </xf>
    <xf numFmtId="0" fontId="16" fillId="2" borderId="41"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42" xfId="0" applyFont="1" applyFill="1" applyBorder="1" applyAlignment="1" applyProtection="1">
      <alignment horizontal="left" vertical="center" wrapText="1"/>
      <protection locked="0"/>
    </xf>
    <xf numFmtId="0" fontId="16" fillId="0" borderId="43" xfId="0" applyFont="1" applyBorder="1" applyAlignment="1">
      <alignment horizontal="left" vertical="center" wrapText="1"/>
    </xf>
    <xf numFmtId="0" fontId="16" fillId="0" borderId="45" xfId="0" applyFont="1" applyBorder="1" applyAlignment="1">
      <alignment horizontal="left" vertical="center" wrapText="1"/>
    </xf>
    <xf numFmtId="0" fontId="16" fillId="0" borderId="44" xfId="0" applyFont="1" applyBorder="1" applyAlignment="1">
      <alignment horizontal="left" vertical="center"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16" fillId="0" borderId="46" xfId="0" applyFont="1" applyBorder="1" applyAlignment="1">
      <alignment horizontal="left" vertical="center" wrapText="1"/>
    </xf>
    <xf numFmtId="0" fontId="16" fillId="0" borderId="48" xfId="0" applyFont="1" applyBorder="1" applyAlignment="1">
      <alignment horizontal="left" vertical="center" wrapText="1"/>
    </xf>
    <xf numFmtId="0" fontId="16" fillId="0" borderId="47" xfId="0" applyFont="1" applyBorder="1" applyAlignment="1">
      <alignment horizontal="left" vertical="center"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0" xfId="0" applyFont="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182" fontId="2" fillId="2" borderId="2" xfId="0" applyNumberFormat="1" applyFont="1" applyFill="1" applyBorder="1" applyAlignment="1" applyProtection="1">
      <alignment vertical="center" wrapText="1"/>
      <protection locked="0"/>
    </xf>
    <xf numFmtId="182" fontId="2" fillId="2" borderId="3" xfId="0" applyNumberFormat="1"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182" fontId="2" fillId="3" borderId="0" xfId="0" applyNumberFormat="1" applyFont="1" applyFill="1" applyAlignment="1" applyProtection="1">
      <alignment vertical="center" wrapText="1"/>
      <protection locked="0"/>
    </xf>
    <xf numFmtId="182" fontId="2" fillId="3" borderId="7" xfId="0" applyNumberFormat="1"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2" borderId="13"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16" fillId="0" borderId="10" xfId="0" applyFont="1" applyBorder="1" applyAlignment="1">
      <alignment horizontal="left" vertical="top" wrapText="1"/>
    </xf>
    <xf numFmtId="0" fontId="16" fillId="3" borderId="35" xfId="0" applyFont="1" applyFill="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57" xfId="0" applyFont="1" applyFill="1" applyBorder="1" applyAlignment="1" applyProtection="1">
      <alignment vertical="center" wrapText="1"/>
      <protection locked="0"/>
    </xf>
    <xf numFmtId="0" fontId="16" fillId="3" borderId="36" xfId="0" applyFont="1" applyFill="1" applyBorder="1" applyAlignment="1" applyProtection="1">
      <alignment vertical="center" wrapText="1"/>
      <protection locked="0"/>
    </xf>
    <xf numFmtId="0" fontId="16" fillId="3" borderId="37" xfId="0" applyFont="1" applyFill="1" applyBorder="1" applyAlignment="1" applyProtection="1">
      <alignment vertical="center" wrapText="1"/>
      <protection locked="0"/>
    </xf>
    <xf numFmtId="0" fontId="2" fillId="0" borderId="0" xfId="0" applyFont="1" applyAlignment="1">
      <alignment horizontal="justify"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2" borderId="52" xfId="0" applyFont="1" applyFill="1" applyBorder="1" applyAlignment="1">
      <alignment vertical="center" wrapText="1"/>
    </xf>
    <xf numFmtId="0" fontId="16" fillId="2" borderId="53" xfId="0" applyFont="1" applyFill="1" applyBorder="1" applyAlignment="1">
      <alignment vertical="center" wrapText="1"/>
    </xf>
    <xf numFmtId="0" fontId="16" fillId="2" borderId="54" xfId="0" applyFont="1" applyFill="1" applyBorder="1" applyAlignment="1">
      <alignment vertical="center" wrapText="1"/>
    </xf>
    <xf numFmtId="0" fontId="16" fillId="2" borderId="58" xfId="0" applyFont="1" applyFill="1" applyBorder="1" applyAlignment="1">
      <alignment vertical="center" wrapText="1"/>
    </xf>
    <xf numFmtId="0" fontId="6" fillId="0" borderId="0" xfId="6" applyFont="1" applyAlignment="1">
      <alignment horizontal="center" vertical="center"/>
    </xf>
    <xf numFmtId="0" fontId="2" fillId="0" borderId="5" xfId="6" applyFont="1" applyBorder="1" applyAlignment="1">
      <alignment horizontal="center" vertical="center" wrapText="1"/>
    </xf>
    <xf numFmtId="0" fontId="2" fillId="0" borderId="12" xfId="6" applyFont="1" applyBorder="1" applyAlignment="1">
      <alignment horizontal="center" vertical="center" wrapText="1"/>
    </xf>
    <xf numFmtId="0" fontId="2" fillId="0" borderId="13"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15" xfId="6" applyFont="1" applyBorder="1" applyAlignment="1">
      <alignment horizontal="center" vertical="center" wrapText="1"/>
    </xf>
    <xf numFmtId="0" fontId="6" fillId="0" borderId="0" xfId="5" applyFont="1" applyAlignment="1">
      <alignment horizontal="center" vertical="center"/>
    </xf>
    <xf numFmtId="0" fontId="12" fillId="0" borderId="0" xfId="5" applyFont="1" applyAlignment="1">
      <alignment horizontal="center" vertical="center"/>
    </xf>
    <xf numFmtId="0" fontId="15" fillId="0" borderId="0" xfId="5" applyFont="1" applyAlignment="1">
      <alignment horizontal="left" vertical="center" wrapText="1"/>
    </xf>
    <xf numFmtId="0" fontId="16" fillId="0" borderId="1" xfId="5" applyFont="1" applyBorder="1" applyAlignment="1">
      <alignment vertical="top" wrapText="1"/>
    </xf>
    <xf numFmtId="0" fontId="16" fillId="0" borderId="2" xfId="5" applyFont="1" applyBorder="1" applyAlignment="1">
      <alignment vertical="top" wrapText="1"/>
    </xf>
    <xf numFmtId="0" fontId="16" fillId="0" borderId="3" xfId="5" applyFont="1" applyBorder="1" applyAlignment="1">
      <alignment vertical="top" wrapText="1"/>
    </xf>
    <xf numFmtId="0" fontId="16" fillId="0" borderId="4" xfId="5" applyFont="1" applyBorder="1" applyAlignment="1">
      <alignment vertical="top" wrapText="1"/>
    </xf>
    <xf numFmtId="0" fontId="16" fillId="0" borderId="0" xfId="5" applyFont="1" applyAlignment="1">
      <alignment vertical="top" wrapText="1"/>
    </xf>
    <xf numFmtId="0" fontId="16" fillId="0" borderId="7" xfId="5" applyFont="1" applyBorder="1" applyAlignment="1">
      <alignment vertical="top" wrapText="1"/>
    </xf>
    <xf numFmtId="0" fontId="16" fillId="0" borderId="9" xfId="5" applyFont="1" applyBorder="1" applyAlignment="1">
      <alignment vertical="top" wrapText="1"/>
    </xf>
    <xf numFmtId="0" fontId="16" fillId="0" borderId="10" xfId="5" applyFont="1" applyBorder="1" applyAlignment="1">
      <alignment vertical="top" wrapText="1"/>
    </xf>
    <xf numFmtId="0" fontId="16" fillId="0" borderId="11" xfId="5" applyFont="1" applyBorder="1" applyAlignment="1">
      <alignment vertical="top" wrapText="1"/>
    </xf>
    <xf numFmtId="0" fontId="2" fillId="4" borderId="2" xfId="5" applyFont="1" applyFill="1" applyBorder="1" applyAlignment="1">
      <alignment horizontal="left" vertical="center" wrapText="1"/>
    </xf>
    <xf numFmtId="0" fontId="2" fillId="4" borderId="0" xfId="6" applyFont="1" applyFill="1" applyAlignment="1">
      <alignment horizontal="center" vertical="center" wrapText="1"/>
    </xf>
    <xf numFmtId="0" fontId="2" fillId="4" borderId="0" xfId="5" applyFont="1" applyFill="1" applyAlignment="1">
      <alignment horizontal="left" vertical="center" wrapText="1"/>
    </xf>
    <xf numFmtId="0" fontId="2" fillId="4" borderId="0" xfId="5" applyFont="1" applyFill="1" applyAlignment="1">
      <alignment horizontal="center" vertical="center" wrapText="1"/>
    </xf>
    <xf numFmtId="0" fontId="16" fillId="0" borderId="0" xfId="5" applyFont="1" applyAlignment="1">
      <alignment horizontal="left" vertical="center" wrapText="1"/>
    </xf>
    <xf numFmtId="0" fontId="16" fillId="0" borderId="7" xfId="5" applyFont="1" applyBorder="1" applyAlignment="1">
      <alignment horizontal="left" vertical="center" wrapText="1"/>
    </xf>
    <xf numFmtId="0" fontId="12" fillId="0" borderId="5" xfId="5" applyFont="1" applyBorder="1" applyAlignment="1">
      <alignment horizontal="center" vertical="center"/>
    </xf>
    <xf numFmtId="0" fontId="12" fillId="0" borderId="8" xfId="5" applyFont="1" applyBorder="1" applyAlignment="1">
      <alignment horizontal="center" vertical="center"/>
    </xf>
    <xf numFmtId="0" fontId="12" fillId="0" borderId="12" xfId="5" applyFont="1" applyBorder="1" applyAlignment="1">
      <alignment horizontal="center" vertical="center"/>
    </xf>
    <xf numFmtId="0" fontId="12" fillId="0" borderId="6" xfId="5" applyFont="1" applyBorder="1" applyAlignment="1">
      <alignment horizontal="center" vertical="center"/>
    </xf>
    <xf numFmtId="0" fontId="12" fillId="0" borderId="39" xfId="5" applyFont="1" applyBorder="1" applyAlignment="1">
      <alignment horizontal="center" vertical="center"/>
    </xf>
    <xf numFmtId="0" fontId="12" fillId="0" borderId="36" xfId="5" applyFont="1" applyBorder="1" applyAlignment="1">
      <alignment horizontal="center" vertical="center"/>
    </xf>
    <xf numFmtId="0" fontId="15" fillId="0" borderId="0" xfId="10" applyFont="1" applyAlignment="1">
      <alignment horizontal="left" vertical="center" wrapText="1"/>
    </xf>
    <xf numFmtId="0" fontId="6" fillId="0" borderId="0" xfId="10" applyFont="1" applyAlignment="1">
      <alignment horizontal="center" vertical="center"/>
    </xf>
    <xf numFmtId="183" fontId="2" fillId="2" borderId="0" xfId="10" applyNumberFormat="1" applyFont="1" applyFill="1" applyAlignment="1" applyProtection="1">
      <alignment vertical="center" wrapText="1"/>
      <protection locked="0"/>
    </xf>
    <xf numFmtId="0" fontId="12" fillId="2" borderId="0" xfId="10" applyFont="1" applyFill="1" applyAlignment="1" applyProtection="1">
      <alignment vertical="top" wrapText="1"/>
      <protection locked="0"/>
    </xf>
    <xf numFmtId="0" fontId="12" fillId="2" borderId="0" xfId="10" applyFont="1" applyFill="1" applyAlignment="1" applyProtection="1">
      <alignment horizontal="left" vertical="center"/>
      <protection locked="0"/>
    </xf>
    <xf numFmtId="0" fontId="27" fillId="2" borderId="5" xfId="10" applyFont="1" applyFill="1" applyBorder="1" applyAlignment="1">
      <alignment horizontal="center" vertical="center"/>
    </xf>
    <xf numFmtId="0" fontId="27" fillId="2" borderId="12" xfId="10" applyFont="1" applyFill="1" applyBorder="1" applyAlignment="1">
      <alignment horizontal="center" vertical="center"/>
    </xf>
    <xf numFmtId="0" fontId="35" fillId="0" borderId="9" xfId="10" applyFont="1" applyBorder="1" applyAlignment="1">
      <alignment vertical="center" wrapText="1"/>
    </xf>
    <xf numFmtId="0" fontId="12" fillId="0" borderId="10" xfId="10" applyFont="1" applyBorder="1" applyAlignment="1">
      <alignment vertical="center" wrapText="1"/>
    </xf>
    <xf numFmtId="0" fontId="12" fillId="2" borderId="52" xfId="10" applyFont="1" applyFill="1" applyBorder="1" applyAlignment="1" applyProtection="1">
      <alignment horizontal="left" vertical="center"/>
      <protection locked="0"/>
    </xf>
    <xf numFmtId="0" fontId="12" fillId="2" borderId="61" xfId="10" applyFont="1" applyFill="1" applyBorder="1" applyAlignment="1" applyProtection="1">
      <alignment horizontal="left" vertical="center"/>
      <protection locked="0"/>
    </xf>
    <xf numFmtId="0" fontId="12" fillId="2" borderId="62" xfId="10" applyFont="1" applyFill="1" applyBorder="1" applyAlignment="1" applyProtection="1">
      <alignment horizontal="left" vertical="center"/>
      <protection locked="0"/>
    </xf>
    <xf numFmtId="0" fontId="12" fillId="0" borderId="6" xfId="10" applyFont="1" applyBorder="1" applyAlignment="1">
      <alignment vertical="center" wrapText="1"/>
    </xf>
    <xf numFmtId="0" fontId="35" fillId="2" borderId="1" xfId="10" applyFont="1" applyFill="1" applyBorder="1" applyAlignment="1" applyProtection="1">
      <alignment vertical="center" wrapText="1"/>
      <protection locked="0"/>
    </xf>
    <xf numFmtId="0" fontId="35" fillId="2" borderId="2" xfId="10" applyFont="1" applyFill="1" applyBorder="1" applyAlignment="1" applyProtection="1">
      <alignment vertical="center" wrapText="1"/>
      <protection locked="0"/>
    </xf>
    <xf numFmtId="0" fontId="12" fillId="2" borderId="2" xfId="10" applyFont="1" applyFill="1" applyBorder="1" applyProtection="1">
      <alignment vertical="center"/>
      <protection locked="0"/>
    </xf>
    <xf numFmtId="0" fontId="12" fillId="2" borderId="3" xfId="10" applyFont="1" applyFill="1" applyBorder="1" applyProtection="1">
      <alignment vertical="center"/>
      <protection locked="0"/>
    </xf>
    <xf numFmtId="0" fontId="12" fillId="0" borderId="5" xfId="10" applyFont="1" applyBorder="1" applyAlignment="1">
      <alignment horizontal="center" vertical="center"/>
    </xf>
    <xf numFmtId="0" fontId="12" fillId="0" borderId="12" xfId="10" applyFont="1" applyBorder="1" applyAlignment="1">
      <alignment horizontal="center" vertical="center"/>
    </xf>
    <xf numFmtId="0" fontId="35" fillId="3" borderId="9" xfId="10" applyFont="1" applyFill="1" applyBorder="1" applyAlignment="1" applyProtection="1">
      <alignment vertical="center" wrapText="1"/>
      <protection locked="0"/>
    </xf>
    <xf numFmtId="0" fontId="35" fillId="3" borderId="10" xfId="10" applyFont="1" applyFill="1" applyBorder="1" applyAlignment="1" applyProtection="1">
      <alignment vertical="center" wrapText="1"/>
      <protection locked="0"/>
    </xf>
    <xf numFmtId="0" fontId="12" fillId="3" borderId="10" xfId="10" applyFont="1" applyFill="1" applyBorder="1" applyProtection="1">
      <alignment vertical="center"/>
      <protection locked="0"/>
    </xf>
    <xf numFmtId="0" fontId="12" fillId="3" borderId="11" xfId="10" applyFont="1" applyFill="1" applyBorder="1" applyProtection="1">
      <alignment vertical="center"/>
      <protection locked="0"/>
    </xf>
    <xf numFmtId="0" fontId="12" fillId="0" borderId="13" xfId="10" applyFont="1" applyBorder="1" applyAlignment="1">
      <alignment horizontal="center" vertical="center"/>
    </xf>
    <xf numFmtId="0" fontId="12" fillId="0" borderId="14" xfId="10" applyFont="1" applyBorder="1" applyAlignment="1">
      <alignment horizontal="center" vertical="center"/>
    </xf>
    <xf numFmtId="0" fontId="12" fillId="0" borderId="15" xfId="10" applyFont="1" applyBorder="1" applyAlignment="1">
      <alignment horizontal="center" vertical="center"/>
    </xf>
    <xf numFmtId="0" fontId="12" fillId="0" borderId="13" xfId="10" applyFont="1" applyBorder="1">
      <alignment vertical="center"/>
    </xf>
    <xf numFmtId="0" fontId="12" fillId="0" borderId="14" xfId="10" applyFont="1" applyBorder="1">
      <alignment vertical="center"/>
    </xf>
    <xf numFmtId="0" fontId="12" fillId="0" borderId="5" xfId="10" applyFont="1" applyBorder="1" applyAlignment="1">
      <alignment horizontal="left" vertical="center"/>
    </xf>
    <xf numFmtId="0" fontId="12" fillId="0" borderId="12" xfId="10" applyFont="1" applyBorder="1" applyAlignment="1">
      <alignment horizontal="left" vertical="center"/>
    </xf>
    <xf numFmtId="0" fontId="12" fillId="0" borderId="1" xfId="10" applyFont="1" applyBorder="1">
      <alignment vertical="center"/>
    </xf>
    <xf numFmtId="0" fontId="12" fillId="0" borderId="2" xfId="10" applyFont="1" applyBorder="1">
      <alignment vertical="center"/>
    </xf>
    <xf numFmtId="0" fontId="12" fillId="5" borderId="13" xfId="10" applyFont="1" applyFill="1" applyBorder="1" applyProtection="1">
      <alignment vertical="center"/>
      <protection locked="0"/>
    </xf>
    <xf numFmtId="0" fontId="12" fillId="5" borderId="14" xfId="10" applyFont="1" applyFill="1" applyBorder="1" applyProtection="1">
      <alignment vertical="center"/>
      <protection locked="0"/>
    </xf>
    <xf numFmtId="0" fontId="12" fillId="5" borderId="15" xfId="10" applyFont="1" applyFill="1" applyBorder="1" applyProtection="1">
      <alignment vertical="center"/>
      <protection locked="0"/>
    </xf>
    <xf numFmtId="0" fontId="12" fillId="0" borderId="15" xfId="10" applyFont="1" applyBorder="1">
      <alignment vertical="center"/>
    </xf>
    <xf numFmtId="0" fontId="12" fillId="0" borderId="5" xfId="10" applyFont="1" applyBorder="1">
      <alignment vertical="center"/>
    </xf>
    <xf numFmtId="0" fontId="12" fillId="0" borderId="12" xfId="10" applyFont="1" applyBorder="1">
      <alignment vertical="center"/>
    </xf>
    <xf numFmtId="0" fontId="12" fillId="0" borderId="3" xfId="10" applyFont="1" applyBorder="1">
      <alignment vertical="center"/>
    </xf>
    <xf numFmtId="0" fontId="27" fillId="3" borderId="5" xfId="10" applyFont="1" applyFill="1" applyBorder="1" applyAlignment="1">
      <alignment horizontal="center" vertical="center"/>
    </xf>
    <xf numFmtId="0" fontId="27" fillId="3" borderId="12" xfId="10" applyFont="1" applyFill="1" applyBorder="1" applyAlignment="1">
      <alignment horizontal="center" vertical="center"/>
    </xf>
    <xf numFmtId="0" fontId="12" fillId="0" borderId="11" xfId="10" applyFont="1" applyBorder="1" applyAlignment="1">
      <alignment vertical="center" wrapText="1"/>
    </xf>
    <xf numFmtId="0" fontId="12" fillId="0" borderId="13" xfId="10" applyFont="1" applyBorder="1" applyAlignment="1">
      <alignment vertical="center" wrapText="1"/>
    </xf>
    <xf numFmtId="0" fontId="12" fillId="0" borderId="15" xfId="10" applyFont="1" applyBorder="1" applyAlignment="1">
      <alignment vertical="center" wrapText="1"/>
    </xf>
    <xf numFmtId="0" fontId="12" fillId="2" borderId="13" xfId="10" applyFont="1" applyFill="1" applyBorder="1" applyProtection="1">
      <alignment vertical="center"/>
      <protection locked="0"/>
    </xf>
    <xf numFmtId="0" fontId="12" fillId="2" borderId="14" xfId="10" applyFont="1" applyFill="1" applyBorder="1" applyProtection="1">
      <alignment vertical="center"/>
      <protection locked="0"/>
    </xf>
    <xf numFmtId="0" fontId="12" fillId="2" borderId="15" xfId="10" applyFont="1" applyFill="1" applyBorder="1" applyProtection="1">
      <alignment vertical="center"/>
      <protection locked="0"/>
    </xf>
    <xf numFmtId="0" fontId="2" fillId="0" borderId="8" xfId="6" applyFont="1" applyBorder="1" applyAlignment="1">
      <alignment horizontal="center" vertical="center" wrapText="1"/>
    </xf>
    <xf numFmtId="14" fontId="2" fillId="2" borderId="1" xfId="6" applyNumberFormat="1" applyFont="1" applyFill="1" applyBorder="1" applyAlignment="1" applyProtection="1">
      <alignment vertical="center" wrapText="1"/>
      <protection locked="0"/>
    </xf>
    <xf numFmtId="14" fontId="2" fillId="2" borderId="2" xfId="6" applyNumberFormat="1" applyFont="1" applyFill="1" applyBorder="1" applyAlignment="1" applyProtection="1">
      <alignment vertical="center" wrapText="1"/>
      <protection locked="0"/>
    </xf>
    <xf numFmtId="14" fontId="2" fillId="2" borderId="3" xfId="6" applyNumberFormat="1" applyFont="1" applyFill="1" applyBorder="1" applyAlignment="1" applyProtection="1">
      <alignment vertical="center" wrapText="1"/>
      <protection locked="0"/>
    </xf>
    <xf numFmtId="14" fontId="2" fillId="2" borderId="4" xfId="6" applyNumberFormat="1" applyFont="1" applyFill="1" applyBorder="1" applyAlignment="1" applyProtection="1">
      <alignment vertical="center" wrapText="1"/>
      <protection locked="0"/>
    </xf>
    <xf numFmtId="14" fontId="2" fillId="2" borderId="0" xfId="6" applyNumberFormat="1" applyFont="1" applyFill="1" applyAlignment="1" applyProtection="1">
      <alignment vertical="center" wrapText="1"/>
      <protection locked="0"/>
    </xf>
    <xf numFmtId="14" fontId="2" fillId="2" borderId="7" xfId="6" applyNumberFormat="1" applyFont="1" applyFill="1" applyBorder="1" applyAlignment="1" applyProtection="1">
      <alignment vertical="center" wrapText="1"/>
      <protection locked="0"/>
    </xf>
    <xf numFmtId="14" fontId="2" fillId="2" borderId="9" xfId="6" applyNumberFormat="1" applyFont="1" applyFill="1" applyBorder="1" applyAlignment="1" applyProtection="1">
      <alignment vertical="center" wrapText="1"/>
      <protection locked="0"/>
    </xf>
    <xf numFmtId="14" fontId="2" fillId="2" borderId="10" xfId="6" applyNumberFormat="1" applyFont="1" applyFill="1" applyBorder="1" applyAlignment="1" applyProtection="1">
      <alignment vertical="center" wrapText="1"/>
      <protection locked="0"/>
    </xf>
    <xf numFmtId="14" fontId="2" fillId="2" borderId="11" xfId="6" applyNumberFormat="1" applyFont="1" applyFill="1" applyBorder="1" applyAlignment="1" applyProtection="1">
      <alignment vertical="center" wrapText="1"/>
      <protection locked="0"/>
    </xf>
    <xf numFmtId="14" fontId="2" fillId="0" borderId="13" xfId="6" applyNumberFormat="1" applyFont="1" applyBorder="1" applyAlignment="1" applyProtection="1">
      <alignment horizontal="center" vertical="center" wrapText="1"/>
      <protection locked="0"/>
    </xf>
    <xf numFmtId="14" fontId="2" fillId="0" borderId="15" xfId="6" applyNumberFormat="1" applyFont="1" applyBorder="1" applyAlignment="1" applyProtection="1">
      <alignment horizontal="center" vertical="center" wrapText="1"/>
      <protection locked="0"/>
    </xf>
    <xf numFmtId="0" fontId="7" fillId="0" borderId="0" xfId="6" applyFont="1" applyAlignment="1">
      <alignment horizontal="center" vertical="center"/>
    </xf>
    <xf numFmtId="0" fontId="2" fillId="0" borderId="1" xfId="6" applyFont="1" applyBorder="1" applyAlignment="1">
      <alignment horizontal="center" vertical="center" wrapText="1"/>
    </xf>
    <xf numFmtId="0" fontId="2" fillId="0" borderId="3"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6" xfId="6" applyFont="1" applyBorder="1" applyAlignment="1">
      <alignment horizontal="center" vertical="center" wrapText="1"/>
    </xf>
    <xf numFmtId="0" fontId="2" fillId="0" borderId="2" xfId="6" applyFont="1" applyBorder="1" applyAlignment="1">
      <alignment horizontal="center" vertical="center" wrapText="1"/>
    </xf>
    <xf numFmtId="0" fontId="6" fillId="0" borderId="0" xfId="5" applyFont="1" applyAlignment="1">
      <alignment horizontal="left" vertical="center" shrinkToFit="1"/>
    </xf>
    <xf numFmtId="0" fontId="9" fillId="3" borderId="2" xfId="5" applyFill="1" applyBorder="1" applyAlignment="1">
      <alignment vertical="center" wrapText="1"/>
    </xf>
    <xf numFmtId="0" fontId="9" fillId="3" borderId="22" xfId="5" applyFill="1" applyBorder="1" applyAlignment="1">
      <alignment vertical="center" wrapText="1"/>
    </xf>
    <xf numFmtId="0" fontId="9" fillId="0" borderId="23" xfId="5" applyBorder="1" applyAlignment="1">
      <alignment vertical="top" wrapText="1"/>
    </xf>
    <xf numFmtId="0" fontId="9" fillId="0" borderId="10" xfId="5" applyBorder="1" applyAlignment="1">
      <alignment vertical="top" wrapText="1"/>
    </xf>
    <xf numFmtId="0" fontId="9" fillId="0" borderId="11" xfId="5" applyBorder="1" applyAlignment="1">
      <alignment vertical="top" wrapText="1"/>
    </xf>
    <xf numFmtId="0" fontId="9" fillId="0" borderId="26" xfId="5" applyBorder="1">
      <alignment vertical="center"/>
    </xf>
    <xf numFmtId="0" fontId="24" fillId="0" borderId="26" xfId="5" applyFont="1" applyBorder="1">
      <alignment vertical="center"/>
    </xf>
    <xf numFmtId="0" fontId="9" fillId="0" borderId="64" xfId="5" applyBorder="1" applyAlignment="1">
      <alignment horizontal="left" vertical="top" wrapText="1"/>
    </xf>
    <xf numFmtId="0" fontId="9" fillId="0" borderId="65" xfId="5" applyBorder="1" applyAlignment="1">
      <alignment horizontal="left" vertical="top" wrapText="1"/>
    </xf>
    <xf numFmtId="0" fontId="9" fillId="0" borderId="9" xfId="5" applyBorder="1" applyAlignment="1">
      <alignment horizontal="left" vertical="top" wrapText="1"/>
    </xf>
    <xf numFmtId="0" fontId="9" fillId="0" borderId="11" xfId="5" applyBorder="1" applyAlignment="1">
      <alignment horizontal="left" vertical="top" wrapText="1"/>
    </xf>
    <xf numFmtId="0" fontId="9" fillId="0" borderId="5" xfId="5" applyBorder="1" applyAlignment="1">
      <alignment vertical="top" wrapText="1"/>
    </xf>
    <xf numFmtId="0" fontId="9" fillId="0" borderId="12" xfId="5" applyBorder="1" applyAlignment="1">
      <alignment vertical="top" wrapText="1"/>
    </xf>
    <xf numFmtId="0" fontId="9" fillId="2" borderId="14" xfId="5" applyFill="1" applyBorder="1" applyAlignment="1">
      <alignment vertical="center" wrapText="1"/>
    </xf>
    <xf numFmtId="0" fontId="9" fillId="2" borderId="21" xfId="5" applyFill="1" applyBorder="1" applyAlignment="1">
      <alignment vertical="center" wrapText="1"/>
    </xf>
    <xf numFmtId="0" fontId="29" fillId="3" borderId="31" xfId="6" quotePrefix="1" applyFont="1" applyFill="1" applyBorder="1" applyAlignment="1">
      <alignment vertical="center" wrapText="1"/>
    </xf>
    <xf numFmtId="0" fontId="29" fillId="3" borderId="31" xfId="6" applyFont="1" applyFill="1" applyBorder="1" applyAlignment="1">
      <alignment vertical="center" wrapText="1"/>
    </xf>
    <xf numFmtId="0" fontId="9" fillId="0" borderId="6" xfId="11" applyFont="1" applyBorder="1" applyAlignment="1">
      <alignment horizontal="left" vertical="top" wrapText="1"/>
    </xf>
    <xf numFmtId="0" fontId="9" fillId="0" borderId="13" xfId="11" applyFont="1" applyBorder="1" applyAlignment="1">
      <alignment horizontal="left" vertical="center" wrapText="1"/>
    </xf>
    <xf numFmtId="0" fontId="9" fillId="0" borderId="15" xfId="11" applyFont="1" applyBorder="1" applyAlignment="1">
      <alignment horizontal="left" vertical="center" wrapText="1"/>
    </xf>
    <xf numFmtId="0" fontId="9" fillId="0" borderId="6" xfId="5" applyBorder="1" applyAlignment="1">
      <alignment vertical="top" wrapText="1"/>
    </xf>
    <xf numFmtId="0" fontId="25" fillId="2" borderId="13" xfId="5" quotePrefix="1" applyFont="1" applyFill="1" applyBorder="1" applyAlignment="1">
      <alignment vertical="center" wrapText="1"/>
    </xf>
    <xf numFmtId="0" fontId="25" fillId="2" borderId="14" xfId="5" applyFont="1" applyFill="1" applyBorder="1" applyAlignment="1">
      <alignment vertical="center" wrapText="1"/>
    </xf>
    <xf numFmtId="0" fontId="25" fillId="2" borderId="21" xfId="5" applyFont="1" applyFill="1" applyBorder="1" applyAlignment="1">
      <alignment vertical="center" wrapText="1"/>
    </xf>
    <xf numFmtId="0" fontId="9" fillId="2" borderId="13" xfId="5" quotePrefix="1" applyFill="1" applyBorder="1" applyAlignment="1">
      <alignment vertical="center" wrapText="1"/>
    </xf>
    <xf numFmtId="0" fontId="9" fillId="0" borderId="6" xfId="5" applyBorder="1" applyAlignment="1">
      <alignment vertical="center" wrapText="1"/>
    </xf>
    <xf numFmtId="0" fontId="9" fillId="0" borderId="29" xfId="5" applyBorder="1" applyAlignment="1">
      <alignment horizontal="center" vertical="center" wrapText="1"/>
    </xf>
    <xf numFmtId="0" fontId="9" fillId="0" borderId="28" xfId="5" applyBorder="1" applyAlignment="1">
      <alignment horizontal="center" vertical="center" wrapText="1"/>
    </xf>
    <xf numFmtId="0" fontId="9" fillId="3" borderId="1" xfId="5" quotePrefix="1" applyFill="1" applyBorder="1" applyAlignment="1">
      <alignment vertical="center" wrapText="1"/>
    </xf>
    <xf numFmtId="0" fontId="9" fillId="0" borderId="2" xfId="5" applyBorder="1" applyAlignment="1">
      <alignment vertical="center" wrapText="1"/>
    </xf>
    <xf numFmtId="0" fontId="9" fillId="0" borderId="3" xfId="5" applyBorder="1" applyAlignment="1">
      <alignment vertical="center" wrapText="1"/>
    </xf>
    <xf numFmtId="0" fontId="9" fillId="0" borderId="25" xfId="5" applyBorder="1" applyAlignment="1">
      <alignment horizontal="center" vertical="center"/>
    </xf>
    <xf numFmtId="0" fontId="9" fillId="0" borderId="0" xfId="5" applyAlignment="1">
      <alignment vertical="center" wrapText="1"/>
    </xf>
    <xf numFmtId="0" fontId="9" fillId="0" borderId="7" xfId="5" applyBorder="1" applyAlignment="1">
      <alignment vertical="center" wrapText="1"/>
    </xf>
    <xf numFmtId="0" fontId="9" fillId="0" borderId="10" xfId="5" applyBorder="1" applyAlignment="1">
      <alignment vertical="center" wrapText="1"/>
    </xf>
    <xf numFmtId="0" fontId="9" fillId="0" borderId="11" xfId="5" applyBorder="1" applyAlignment="1">
      <alignment vertical="center" wrapText="1"/>
    </xf>
    <xf numFmtId="0" fontId="9" fillId="0" borderId="12" xfId="5" applyBorder="1" applyAlignment="1">
      <alignment vertical="center" wrapText="1"/>
    </xf>
    <xf numFmtId="0" fontId="9" fillId="0" borderId="27" xfId="5" applyBorder="1" applyAlignment="1">
      <alignment horizontal="center" vertical="center" wrapText="1"/>
    </xf>
    <xf numFmtId="0" fontId="9" fillId="3" borderId="13" xfId="5" quotePrefix="1" applyFill="1" applyBorder="1" applyAlignment="1">
      <alignment vertical="center" wrapText="1"/>
    </xf>
    <xf numFmtId="0" fontId="9" fillId="3" borderId="14" xfId="5" applyFill="1" applyBorder="1" applyAlignment="1">
      <alignment vertical="center" wrapText="1"/>
    </xf>
    <xf numFmtId="0" fontId="9" fillId="3" borderId="21" xfId="5" applyFill="1" applyBorder="1" applyAlignment="1">
      <alignment vertical="center" wrapText="1"/>
    </xf>
    <xf numFmtId="0" fontId="9" fillId="3" borderId="13" xfId="5" applyFill="1" applyBorder="1" applyAlignment="1">
      <alignment vertical="center" wrapText="1"/>
    </xf>
    <xf numFmtId="0" fontId="9" fillId="0" borderId="1" xfId="5" applyBorder="1" applyAlignment="1">
      <alignment horizontal="left" vertical="top" wrapText="1"/>
    </xf>
    <xf numFmtId="0" fontId="9" fillId="0" borderId="3" xfId="5" applyBorder="1" applyAlignment="1">
      <alignment horizontal="left" vertical="top" wrapText="1"/>
    </xf>
    <xf numFmtId="0" fontId="9" fillId="0" borderId="4" xfId="5" applyBorder="1" applyAlignment="1">
      <alignment horizontal="left" vertical="top" wrapText="1"/>
    </xf>
    <xf numFmtId="0" fontId="9" fillId="0" borderId="7" xfId="5" applyBorder="1" applyAlignment="1">
      <alignment horizontal="left" vertical="top" wrapText="1"/>
    </xf>
    <xf numFmtId="0" fontId="9" fillId="2" borderId="1" xfId="5" quotePrefix="1" applyFill="1" applyBorder="1" applyAlignment="1">
      <alignment vertical="center" wrapText="1"/>
    </xf>
    <xf numFmtId="0" fontId="9" fillId="2" borderId="2" xfId="5" applyFill="1" applyBorder="1" applyAlignment="1">
      <alignment vertical="center" wrapText="1"/>
    </xf>
    <xf numFmtId="0" fontId="9" fillId="2" borderId="22" xfId="5" applyFill="1" applyBorder="1" applyAlignment="1">
      <alignment vertical="center" wrapText="1"/>
    </xf>
    <xf numFmtId="0" fontId="9" fillId="3" borderId="30" xfId="5" quotePrefix="1" applyFill="1" applyBorder="1" applyAlignment="1">
      <alignment vertical="center" wrapText="1"/>
    </xf>
    <xf numFmtId="0" fontId="9" fillId="3" borderId="31" xfId="5" applyFill="1" applyBorder="1" applyAlignment="1">
      <alignment vertical="center" wrapText="1"/>
    </xf>
    <xf numFmtId="0" fontId="9" fillId="3" borderId="32" xfId="5" applyFill="1" applyBorder="1" applyAlignment="1">
      <alignment vertical="center" wrapText="1"/>
    </xf>
    <xf numFmtId="0" fontId="6" fillId="0" borderId="0" xfId="5" applyFont="1" applyAlignment="1">
      <alignment horizontal="center" vertical="center" shrinkToFit="1"/>
    </xf>
    <xf numFmtId="0" fontId="9" fillId="0" borderId="26" xfId="5" applyBorder="1" applyAlignment="1">
      <alignment vertical="center" wrapText="1"/>
    </xf>
    <xf numFmtId="0" fontId="24" fillId="0" borderId="26" xfId="5" applyFont="1" applyBorder="1" applyAlignment="1">
      <alignment vertical="center" wrapText="1"/>
    </xf>
    <xf numFmtId="0" fontId="9" fillId="3" borderId="22" xfId="5" quotePrefix="1" applyFill="1" applyBorder="1" applyAlignment="1">
      <alignment vertical="center" wrapText="1"/>
    </xf>
    <xf numFmtId="0" fontId="9" fillId="3" borderId="33" xfId="5" applyFill="1" applyBorder="1" applyAlignment="1">
      <alignment vertical="center" wrapText="1"/>
    </xf>
    <xf numFmtId="0" fontId="12" fillId="0" borderId="0" xfId="5" applyFont="1" applyAlignment="1">
      <alignment horizontal="left" vertical="center"/>
    </xf>
    <xf numFmtId="0" fontId="12" fillId="2" borderId="13" xfId="5" applyFont="1" applyFill="1" applyBorder="1" applyAlignment="1" applyProtection="1">
      <alignment vertical="center" wrapText="1"/>
      <protection locked="0"/>
    </xf>
    <xf numFmtId="0" fontId="12" fillId="2" borderId="14" xfId="5" applyFont="1" applyFill="1" applyBorder="1" applyAlignment="1" applyProtection="1">
      <alignment vertical="center" wrapText="1"/>
      <protection locked="0"/>
    </xf>
    <xf numFmtId="0" fontId="12" fillId="2" borderId="15" xfId="5" applyFont="1" applyFill="1" applyBorder="1" applyAlignment="1" applyProtection="1">
      <alignment vertical="center" wrapText="1"/>
      <protection locked="0"/>
    </xf>
    <xf numFmtId="0" fontId="12" fillId="0" borderId="0" xfId="5" applyFont="1" applyAlignment="1">
      <alignment horizontal="left" vertical="center" wrapText="1"/>
    </xf>
    <xf numFmtId="0" fontId="12" fillId="0" borderId="13" xfId="5" applyFont="1" applyBorder="1" applyAlignment="1">
      <alignment horizontal="center"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2" fillId="0" borderId="13" xfId="5" applyFont="1" applyBorder="1" applyAlignment="1">
      <alignment horizontal="left" vertical="center" wrapText="1"/>
    </xf>
    <xf numFmtId="0" fontId="12" fillId="0" borderId="14" xfId="5" applyFont="1" applyBorder="1" applyAlignment="1">
      <alignment horizontal="left" vertical="center" wrapText="1"/>
    </xf>
    <xf numFmtId="0" fontId="12" fillId="0" borderId="15" xfId="5" applyFont="1" applyBorder="1" applyAlignment="1">
      <alignment horizontal="left" vertical="center"/>
    </xf>
    <xf numFmtId="0" fontId="12" fillId="2" borderId="13" xfId="5" applyFont="1" applyFill="1" applyBorder="1">
      <alignment vertical="center"/>
    </xf>
    <xf numFmtId="0" fontId="12" fillId="2" borderId="15" xfId="5" applyFont="1" applyFill="1" applyBorder="1">
      <alignment vertical="center"/>
    </xf>
    <xf numFmtId="0" fontId="12" fillId="2" borderId="13" xfId="5" applyFont="1" applyFill="1" applyBorder="1" applyAlignment="1">
      <alignment vertical="center" wrapText="1"/>
    </xf>
    <xf numFmtId="0" fontId="12" fillId="0" borderId="15" xfId="5" applyFont="1" applyBorder="1" applyAlignment="1">
      <alignment horizontal="left" vertical="center" wrapText="1"/>
    </xf>
    <xf numFmtId="0" fontId="12" fillId="2" borderId="13" xfId="5" applyFont="1" applyFill="1" applyBorder="1" applyAlignment="1">
      <alignment horizontal="center" vertical="center"/>
    </xf>
    <xf numFmtId="0" fontId="12" fillId="2" borderId="15" xfId="5" applyFont="1" applyFill="1" applyBorder="1" applyAlignment="1">
      <alignment horizontal="center" vertical="center"/>
    </xf>
    <xf numFmtId="0" fontId="12" fillId="3" borderId="13" xfId="5" applyFont="1" applyFill="1" applyBorder="1">
      <alignment vertical="center"/>
    </xf>
    <xf numFmtId="0" fontId="12" fillId="3" borderId="15" xfId="5" applyFont="1" applyFill="1" applyBorder="1">
      <alignment vertical="center"/>
    </xf>
    <xf numFmtId="0" fontId="12" fillId="3" borderId="13" xfId="5" quotePrefix="1" applyFont="1" applyFill="1" applyBorder="1">
      <alignment vertical="center"/>
    </xf>
    <xf numFmtId="0" fontId="12" fillId="3" borderId="13" xfId="5" applyFont="1" applyFill="1" applyBorder="1" applyAlignment="1">
      <alignment vertical="center" wrapText="1"/>
    </xf>
    <xf numFmtId="0" fontId="12" fillId="0" borderId="5" xfId="5" applyFont="1" applyBorder="1" applyAlignment="1">
      <alignment horizontal="left" vertical="center"/>
    </xf>
    <xf numFmtId="0" fontId="12" fillId="3" borderId="6" xfId="5" applyFont="1" applyFill="1" applyBorder="1">
      <alignment vertical="center"/>
    </xf>
    <xf numFmtId="0" fontId="12" fillId="5" borderId="6" xfId="5" applyFont="1" applyFill="1" applyBorder="1">
      <alignment vertical="center"/>
    </xf>
    <xf numFmtId="0" fontId="12" fillId="2" borderId="6" xfId="5" applyFont="1" applyFill="1" applyBorder="1">
      <alignment vertical="center"/>
    </xf>
    <xf numFmtId="0" fontId="2" fillId="0" borderId="19" xfId="6" applyFont="1" applyBorder="1" applyAlignment="1">
      <alignment horizontal="center" vertical="center" wrapText="1"/>
    </xf>
    <xf numFmtId="0" fontId="19" fillId="0" borderId="5" xfId="6" applyFont="1" applyBorder="1" applyAlignment="1">
      <alignment horizontal="center" vertical="center" wrapText="1"/>
    </xf>
    <xf numFmtId="0" fontId="19" fillId="0" borderId="8" xfId="6" applyFont="1" applyBorder="1" applyAlignment="1">
      <alignment horizontal="center" vertical="center" wrapText="1"/>
    </xf>
    <xf numFmtId="0" fontId="19" fillId="0" borderId="19" xfId="6" applyFont="1" applyBorder="1" applyAlignment="1">
      <alignment horizontal="center" vertical="center" wrapText="1"/>
    </xf>
    <xf numFmtId="0" fontId="10" fillId="0" borderId="6" xfId="5" applyFont="1" applyBorder="1" applyAlignment="1">
      <alignment horizontal="center" vertic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5" xfId="5" applyFont="1" applyBorder="1" applyAlignment="1">
      <alignment horizontal="center" vertical="center"/>
    </xf>
    <xf numFmtId="0" fontId="19" fillId="0" borderId="10" xfId="6" applyFont="1" applyBorder="1" applyAlignment="1">
      <alignment vertical="center" wrapText="1"/>
    </xf>
    <xf numFmtId="0" fontId="10" fillId="0" borderId="13" xfId="5" applyFont="1" applyBorder="1" applyAlignment="1">
      <alignment horizontal="center" vertical="center" wrapText="1"/>
    </xf>
    <xf numFmtId="0" fontId="10" fillId="0" borderId="15" xfId="5" applyFont="1" applyBorder="1" applyAlignment="1">
      <alignment horizontal="center" vertical="center" wrapText="1"/>
    </xf>
    <xf numFmtId="49" fontId="10" fillId="0" borderId="13" xfId="5" applyNumberFormat="1" applyFont="1" applyBorder="1" applyAlignment="1">
      <alignment horizontal="center" vertical="center"/>
    </xf>
    <xf numFmtId="49" fontId="10" fillId="0" borderId="14" xfId="5" applyNumberFormat="1" applyFont="1" applyBorder="1" applyAlignment="1">
      <alignment horizontal="center" vertical="center"/>
    </xf>
    <xf numFmtId="49" fontId="10" fillId="0" borderId="15" xfId="5" applyNumberFormat="1" applyFont="1" applyBorder="1" applyAlignment="1">
      <alignment horizontal="center" vertical="center"/>
    </xf>
    <xf numFmtId="49" fontId="10" fillId="0" borderId="6" xfId="5" applyNumberFormat="1" applyFont="1" applyBorder="1" applyAlignment="1">
      <alignment horizontal="center" vertical="center" wrapText="1"/>
    </xf>
    <xf numFmtId="0" fontId="10" fillId="0" borderId="5" xfId="5" applyFont="1" applyBorder="1" applyAlignment="1">
      <alignment horizontal="center" vertical="center" wrapText="1"/>
    </xf>
    <xf numFmtId="0" fontId="10" fillId="0" borderId="19" xfId="5" applyFont="1" applyBorder="1" applyAlignment="1">
      <alignment horizontal="center" vertical="center" wrapText="1"/>
    </xf>
    <xf numFmtId="0" fontId="2" fillId="0" borderId="0" xfId="0" applyFont="1" applyAlignment="1">
      <alignment horizontal="left" vertical="center" wrapText="1"/>
    </xf>
    <xf numFmtId="0" fontId="10" fillId="0" borderId="0" xfId="1" applyFont="1" applyAlignment="1">
      <alignment horizontal="left" vertical="top" wrapText="1"/>
    </xf>
    <xf numFmtId="0" fontId="6" fillId="0" borderId="0" xfId="0" applyFont="1" applyAlignment="1">
      <alignment horizontal="center" vertical="center"/>
    </xf>
  </cellXfs>
  <cellStyles count="12">
    <cellStyle name="桁区切り 2" xfId="4" xr:uid="{00000000-0005-0000-0000-000001000000}"/>
    <cellStyle name="桁区切り 2 2" xfId="9" xr:uid="{72516106-9BDD-437D-904C-AA15462C9923}"/>
    <cellStyle name="桁区切り 5" xfId="7" xr:uid="{EFDD8C40-36D8-4927-8DEE-870D31CC3E5F}"/>
    <cellStyle name="標準" xfId="0" builtinId="0"/>
    <cellStyle name="標準 10" xfId="6" xr:uid="{E78CF8F9-C2B1-40C9-A76F-396783EFF357}"/>
    <cellStyle name="標準 2" xfId="3" xr:uid="{00000000-0005-0000-0000-000003000000}"/>
    <cellStyle name="標準 2 3" xfId="10" xr:uid="{89F24E30-ADD7-4181-8855-263F6EB7D79A}"/>
    <cellStyle name="標準 2 6" xfId="8" xr:uid="{7C643E4F-E071-4AC9-9FE2-C94AF9D40BEE}"/>
    <cellStyle name="標準 3" xfId="1" xr:uid="{00000000-0005-0000-0000-000004000000}"/>
    <cellStyle name="標準 3 2" xfId="2" xr:uid="{00000000-0005-0000-0000-000005000000}"/>
    <cellStyle name="標準 3 2 2" xfId="5" xr:uid="{31491AF8-6F61-4C9F-AA8D-D2F0F9886F57}"/>
    <cellStyle name="標準 4" xfId="11" xr:uid="{2E1F8C18-8334-4AAD-BE8E-AE43EA5B9E55}"/>
  </cellStyles>
  <dxfs count="48">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1"/>
  <sheetViews>
    <sheetView showGridLines="0" tabSelected="1" zoomScaleNormal="100" workbookViewId="0"/>
  </sheetViews>
  <sheetFormatPr defaultRowHeight="18" outlineLevelRow="1"/>
  <cols>
    <col min="1" max="2" width="2.59765625" customWidth="1"/>
    <col min="3" max="3" width="10.59765625" customWidth="1"/>
    <col min="4" max="4" width="12.09765625" customWidth="1"/>
    <col min="5" max="6" width="12.59765625" customWidth="1"/>
    <col min="7" max="7" width="15.296875" customWidth="1"/>
    <col min="8" max="8" width="16.09765625" bestFit="1" customWidth="1"/>
    <col min="9" max="10" width="2.59765625" customWidth="1"/>
    <col min="12" max="12" width="9" style="10"/>
    <col min="13" max="13" width="30.59765625" style="27" customWidth="1"/>
    <col min="14" max="15" width="9" style="10"/>
  </cols>
  <sheetData>
    <row r="1" spans="2:15">
      <c r="B1" s="277" t="s">
        <v>0</v>
      </c>
      <c r="C1" s="278"/>
      <c r="D1" s="278"/>
      <c r="E1" s="278"/>
      <c r="F1" s="278"/>
      <c r="G1" s="278"/>
      <c r="H1" s="278"/>
      <c r="I1" s="278"/>
    </row>
    <row r="2" spans="2:15" ht="15" customHeight="1">
      <c r="B2" s="279"/>
      <c r="C2" s="280"/>
      <c r="D2" s="280"/>
      <c r="E2" s="280"/>
      <c r="F2" s="280"/>
      <c r="G2" s="280"/>
      <c r="H2" s="280"/>
      <c r="I2" s="281"/>
      <c r="L2" s="7" t="s">
        <v>1</v>
      </c>
      <c r="M2" s="23" t="s">
        <v>2</v>
      </c>
    </row>
    <row r="3" spans="2:15" ht="18.75" customHeight="1">
      <c r="B3" s="28"/>
      <c r="C3" s="282" t="s">
        <v>3</v>
      </c>
      <c r="D3" s="282"/>
      <c r="E3" s="282"/>
      <c r="F3" s="282"/>
      <c r="G3" s="282"/>
      <c r="H3" s="282"/>
      <c r="I3" s="29"/>
      <c r="L3" s="8" t="s">
        <v>4</v>
      </c>
      <c r="M3" s="24"/>
    </row>
    <row r="4" spans="2:15" ht="7.5" customHeight="1">
      <c r="B4" s="283"/>
      <c r="C4" s="284"/>
      <c r="D4" s="284"/>
      <c r="E4" s="284"/>
      <c r="F4" s="284"/>
      <c r="G4" s="284"/>
      <c r="H4" s="284"/>
      <c r="I4" s="285"/>
      <c r="L4" s="8"/>
      <c r="M4" s="24"/>
    </row>
    <row r="5" spans="2:15" ht="18.75" customHeight="1">
      <c r="B5" s="286"/>
      <c r="C5" s="287"/>
      <c r="D5" s="287"/>
      <c r="E5" s="287"/>
      <c r="F5" s="30"/>
      <c r="H5" s="54">
        <v>45383</v>
      </c>
      <c r="I5" s="4"/>
      <c r="L5" s="9" t="s">
        <v>5</v>
      </c>
      <c r="M5" s="24" t="str">
        <f>IF(H5="","（エラー）未入力","（正常）入力済み")</f>
        <v>（正常）入力済み</v>
      </c>
      <c r="N5" s="10" t="s">
        <v>6</v>
      </c>
    </row>
    <row r="6" spans="2:15" ht="7.5" customHeight="1">
      <c r="B6" s="288"/>
      <c r="C6" s="289"/>
      <c r="D6" s="289"/>
      <c r="E6" s="289"/>
      <c r="F6" s="289"/>
      <c r="G6" s="289"/>
      <c r="H6" s="289"/>
      <c r="I6" s="290"/>
      <c r="L6" s="8"/>
      <c r="M6" s="24"/>
    </row>
    <row r="7" spans="2:15" ht="18.75" customHeight="1">
      <c r="B7" s="291" t="s">
        <v>7</v>
      </c>
      <c r="C7" s="282"/>
      <c r="D7" s="31" t="s">
        <v>8</v>
      </c>
      <c r="E7" s="31"/>
      <c r="F7" s="31"/>
      <c r="G7" s="31"/>
      <c r="H7" s="31"/>
      <c r="I7" s="29"/>
      <c r="L7" s="8"/>
      <c r="M7" s="24"/>
    </row>
    <row r="8" spans="2:15">
      <c r="B8" s="292"/>
      <c r="C8" s="293"/>
      <c r="D8" s="293"/>
      <c r="E8" s="294" t="s">
        <v>9</v>
      </c>
      <c r="F8" s="295" t="s">
        <v>482</v>
      </c>
      <c r="G8" s="295"/>
      <c r="H8" s="295"/>
      <c r="I8" s="29"/>
      <c r="L8" s="9" t="s">
        <v>5</v>
      </c>
      <c r="M8" s="24" t="str">
        <f>IF(F8="","（エラー）未入力","（正常）入力済み")</f>
        <v>（正常）入力済み</v>
      </c>
      <c r="N8" s="10" t="s">
        <v>10</v>
      </c>
    </row>
    <row r="9" spans="2:15">
      <c r="B9" s="292"/>
      <c r="C9" s="293"/>
      <c r="D9" s="293"/>
      <c r="E9" s="294"/>
      <c r="F9" s="296" t="s">
        <v>483</v>
      </c>
      <c r="G9" s="296"/>
      <c r="H9" s="296"/>
      <c r="I9" s="29"/>
      <c r="L9" s="8" t="s">
        <v>11</v>
      </c>
      <c r="M9" s="24" t="str">
        <f>IF(F9="","（注意）未入力","（正常）入力済み")</f>
        <v>（正常）入力済み</v>
      </c>
      <c r="N9" s="10" t="s">
        <v>12</v>
      </c>
    </row>
    <row r="10" spans="2:15" ht="18.75" customHeight="1">
      <c r="B10" s="292"/>
      <c r="C10" s="293"/>
      <c r="D10" s="293"/>
      <c r="E10" s="294"/>
      <c r="F10" s="295" t="s">
        <v>484</v>
      </c>
      <c r="G10" s="295"/>
      <c r="H10" s="295"/>
      <c r="I10" s="29"/>
      <c r="L10" s="9" t="s">
        <v>5</v>
      </c>
      <c r="M10" s="24" t="str">
        <f>IF(F10="","（エラー）未入力","（正常）入力済み")</f>
        <v>（正常）入力済み</v>
      </c>
      <c r="N10" s="10" t="s">
        <v>13</v>
      </c>
    </row>
    <row r="11" spans="2:15" ht="7.5" customHeight="1">
      <c r="B11" s="32"/>
      <c r="C11" s="33"/>
      <c r="D11" s="33"/>
      <c r="E11" s="33"/>
      <c r="F11" s="33"/>
      <c r="G11" s="33"/>
      <c r="H11" s="33"/>
      <c r="I11" s="34"/>
      <c r="L11" s="8"/>
      <c r="M11" s="24"/>
      <c r="N11" s="35"/>
    </row>
    <row r="12" spans="2:15" ht="39" customHeight="1">
      <c r="B12" s="36"/>
      <c r="C12" s="297" t="s">
        <v>14</v>
      </c>
      <c r="D12" s="297"/>
      <c r="E12" s="297"/>
      <c r="F12" s="297"/>
      <c r="G12" s="297"/>
      <c r="H12" s="297"/>
      <c r="I12" s="37"/>
    </row>
    <row r="13" spans="2:15" ht="7.5" customHeight="1">
      <c r="B13" s="36"/>
      <c r="C13" s="38"/>
      <c r="D13" s="38"/>
      <c r="E13" s="38"/>
      <c r="F13" s="38"/>
      <c r="G13" s="38"/>
      <c r="H13" s="38"/>
      <c r="I13" s="37"/>
    </row>
    <row r="14" spans="2:15" s="40" customFormat="1" ht="25.5" customHeight="1">
      <c r="B14" s="39"/>
      <c r="C14" s="306" t="s">
        <v>15</v>
      </c>
      <c r="D14" s="307"/>
      <c r="E14" s="298" t="str">
        <f>要措置区域等所在地一覧_様式第25!S43&amp;""</f>
        <v>千代田区●1　外 6 筆</v>
      </c>
      <c r="F14" s="299"/>
      <c r="G14" s="299"/>
      <c r="H14" s="3" t="s">
        <v>16</v>
      </c>
      <c r="I14" s="34"/>
      <c r="J14" s="2"/>
      <c r="K14" s="2"/>
      <c r="L14" s="8" t="s">
        <v>17</v>
      </c>
      <c r="M14" s="27"/>
      <c r="N14" s="10" t="s">
        <v>18</v>
      </c>
      <c r="O14" s="10"/>
    </row>
    <row r="15" spans="2:15" s="40" customFormat="1" ht="25.5" customHeight="1">
      <c r="B15" s="32"/>
      <c r="C15" s="32"/>
      <c r="D15" s="34"/>
      <c r="E15" s="41" t="s">
        <v>19</v>
      </c>
      <c r="F15" s="300" t="str">
        <f>要措置区域等所在地一覧_様式第25!F43&amp;""</f>
        <v>指-12345号</v>
      </c>
      <c r="G15" s="300"/>
      <c r="H15" s="4" t="s">
        <v>20</v>
      </c>
      <c r="I15" s="34"/>
      <c r="J15" s="2"/>
      <c r="K15" s="2"/>
      <c r="L15" s="8"/>
      <c r="M15" s="27"/>
      <c r="N15" s="10" t="s">
        <v>18</v>
      </c>
      <c r="O15" s="10"/>
    </row>
    <row r="16" spans="2:15" s="40" customFormat="1" ht="25.5" hidden="1" customHeight="1" outlineLevel="1">
      <c r="B16" s="39"/>
      <c r="C16" s="32"/>
      <c r="D16" s="34"/>
      <c r="E16" s="301" t="str">
        <f>要措置区域等所在地一覧_様式第25!S44&amp;""</f>
        <v>千代田区●1　外 6 筆</v>
      </c>
      <c r="F16" s="302"/>
      <c r="G16" s="302"/>
      <c r="H16" s="4" t="s">
        <v>16</v>
      </c>
      <c r="I16" s="34"/>
      <c r="J16" s="2"/>
      <c r="K16" s="2"/>
      <c r="L16" s="8" t="s">
        <v>17</v>
      </c>
      <c r="M16" s="27"/>
      <c r="N16" s="10"/>
      <c r="O16" s="10"/>
    </row>
    <row r="17" spans="2:15" s="40" customFormat="1" ht="25.5" hidden="1" customHeight="1" outlineLevel="1">
      <c r="B17" s="32"/>
      <c r="C17" s="32"/>
      <c r="D17" s="34"/>
      <c r="E17" s="41" t="s">
        <v>19</v>
      </c>
      <c r="F17" s="300" t="str">
        <f>要措置区域等所在地一覧_様式第25!F44&amp;""</f>
        <v>指-12346号</v>
      </c>
      <c r="G17" s="300"/>
      <c r="H17" s="4" t="s">
        <v>20</v>
      </c>
      <c r="I17" s="34"/>
      <c r="J17" s="2"/>
      <c r="K17" s="2"/>
      <c r="L17" s="8"/>
      <c r="M17" s="27"/>
      <c r="N17" s="10"/>
      <c r="O17" s="10"/>
    </row>
    <row r="18" spans="2:15" s="40" customFormat="1" ht="25.5" hidden="1" customHeight="1" outlineLevel="1">
      <c r="B18" s="39"/>
      <c r="C18" s="32"/>
      <c r="D18" s="34"/>
      <c r="E18" s="301" t="str">
        <f>要措置区域等所在地一覧_様式第25!S45&amp;""</f>
        <v>千代田区●1　外 6 筆</v>
      </c>
      <c r="F18" s="302"/>
      <c r="G18" s="302"/>
      <c r="H18" s="4" t="s">
        <v>16</v>
      </c>
      <c r="I18" s="34"/>
      <c r="J18" s="2"/>
      <c r="K18" s="2"/>
      <c r="L18" s="8" t="s">
        <v>17</v>
      </c>
      <c r="M18" s="27"/>
      <c r="N18" s="10"/>
      <c r="O18" s="10"/>
    </row>
    <row r="19" spans="2:15" s="40" customFormat="1" ht="25.5" hidden="1" customHeight="1" outlineLevel="1">
      <c r="B19" s="32"/>
      <c r="C19" s="32"/>
      <c r="D19" s="34"/>
      <c r="E19" s="41" t="s">
        <v>19</v>
      </c>
      <c r="F19" s="300" t="str">
        <f>要措置区域等所在地一覧_様式第25!F45&amp;""</f>
        <v>指-12347号</v>
      </c>
      <c r="G19" s="300"/>
      <c r="H19" s="4" t="s">
        <v>20</v>
      </c>
      <c r="I19" s="34"/>
      <c r="J19" s="2"/>
      <c r="K19" s="2"/>
      <c r="L19" s="8"/>
      <c r="M19" s="27"/>
      <c r="N19" s="10"/>
      <c r="O19" s="10"/>
    </row>
    <row r="20" spans="2:15" ht="18" hidden="1" customHeight="1" outlineLevel="1">
      <c r="B20" s="32"/>
      <c r="C20" s="55"/>
      <c r="D20" s="56"/>
      <c r="E20" s="303" t="s">
        <v>21</v>
      </c>
      <c r="F20" s="304"/>
      <c r="G20" s="304"/>
      <c r="H20" s="305"/>
      <c r="I20" s="34"/>
    </row>
    <row r="21" spans="2:15" ht="22.5" customHeight="1" collapsed="1">
      <c r="B21" s="36"/>
      <c r="C21" s="310" t="s">
        <v>22</v>
      </c>
      <c r="D21" s="311"/>
      <c r="E21" s="314" t="s">
        <v>485</v>
      </c>
      <c r="F21" s="315"/>
      <c r="G21" s="315"/>
      <c r="H21" s="316"/>
      <c r="I21" s="37"/>
      <c r="L21" s="9" t="s">
        <v>5</v>
      </c>
      <c r="M21" s="24" t="str">
        <f>IF(E21="","（エラー）未入力","（正常）入力済み")</f>
        <v>（正常）入力済み</v>
      </c>
    </row>
    <row r="22" spans="2:15">
      <c r="B22" s="36"/>
      <c r="C22" s="312"/>
      <c r="D22" s="313"/>
      <c r="E22" s="317" t="s">
        <v>23</v>
      </c>
      <c r="F22" s="318"/>
      <c r="G22" s="318"/>
      <c r="H22" s="319"/>
      <c r="I22" s="37"/>
    </row>
    <row r="23" spans="2:15" ht="29.25" customHeight="1">
      <c r="B23" s="36"/>
      <c r="C23" s="320" t="s">
        <v>24</v>
      </c>
      <c r="D23" s="321"/>
      <c r="E23" s="322" t="s">
        <v>23</v>
      </c>
      <c r="F23" s="323"/>
      <c r="G23" s="323"/>
      <c r="H23" s="324"/>
      <c r="I23" s="37"/>
    </row>
    <row r="24" spans="2:15" ht="42.75" customHeight="1">
      <c r="B24" s="39"/>
      <c r="C24" s="325" t="s">
        <v>25</v>
      </c>
      <c r="D24" s="326"/>
      <c r="E24" s="331" t="s">
        <v>486</v>
      </c>
      <c r="F24" s="332"/>
      <c r="G24" s="333" t="s">
        <v>488</v>
      </c>
      <c r="H24" s="334"/>
      <c r="I24" s="34"/>
      <c r="L24" s="9" t="s">
        <v>5</v>
      </c>
      <c r="M24" s="24" t="str">
        <f>IF(OR(E24="",G24=""),"（エラー）未入力","（正常）入力済み")</f>
        <v>（正常）入力済み</v>
      </c>
      <c r="N24" s="10" t="s">
        <v>26</v>
      </c>
    </row>
    <row r="25" spans="2:15" hidden="1" outlineLevel="1">
      <c r="B25" s="39"/>
      <c r="C25" s="327"/>
      <c r="D25" s="328"/>
      <c r="E25" s="335" t="s">
        <v>487</v>
      </c>
      <c r="F25" s="336"/>
      <c r="G25" s="337" t="s">
        <v>489</v>
      </c>
      <c r="H25" s="338"/>
      <c r="I25" s="34"/>
      <c r="L25" s="8" t="s">
        <v>27</v>
      </c>
      <c r="M25" s="24" t="str">
        <f>IF(OR(E25="",G25=""),"（複数入力）未入力","（正常）入力済み")</f>
        <v>（正常）入力済み</v>
      </c>
    </row>
    <row r="26" spans="2:15" hidden="1" outlineLevel="1">
      <c r="B26" s="39"/>
      <c r="C26" s="327"/>
      <c r="D26" s="328"/>
      <c r="E26" s="335"/>
      <c r="F26" s="336"/>
      <c r="G26" s="337"/>
      <c r="H26" s="338"/>
      <c r="I26" s="34"/>
      <c r="L26" s="8" t="s">
        <v>27</v>
      </c>
      <c r="M26" s="24" t="str">
        <f>IF(OR(E26="",G26=""),"（複数入力）未入力","（正常）入力済み")</f>
        <v>（複数入力）未入力</v>
      </c>
    </row>
    <row r="27" spans="2:15" hidden="1" outlineLevel="1">
      <c r="B27" s="39"/>
      <c r="C27" s="327"/>
      <c r="D27" s="328"/>
      <c r="E27" s="335"/>
      <c r="F27" s="336"/>
      <c r="G27" s="337"/>
      <c r="H27" s="338"/>
      <c r="I27" s="34"/>
      <c r="L27" s="8" t="s">
        <v>27</v>
      </c>
      <c r="M27" s="24" t="str">
        <f>IF(OR(E27="",G27=""),"（複数入力）未入力","（正常）入力済み")</f>
        <v>（複数入力）未入力</v>
      </c>
    </row>
    <row r="28" spans="2:15" hidden="1" outlineLevel="1">
      <c r="B28" s="39"/>
      <c r="C28" s="329"/>
      <c r="D28" s="330"/>
      <c r="E28" s="339"/>
      <c r="F28" s="340"/>
      <c r="G28" s="308"/>
      <c r="H28" s="309"/>
      <c r="I28" s="34"/>
      <c r="L28" s="8" t="s">
        <v>27</v>
      </c>
      <c r="M28" s="24" t="str">
        <f>IF(OR(E28="",G28=""),"（複数入力）未入力","（正常）入力済み")</f>
        <v>（複数入力）未入力</v>
      </c>
    </row>
    <row r="29" spans="2:15" ht="34.049999999999997" customHeight="1" collapsed="1">
      <c r="B29" s="39"/>
      <c r="C29" s="306" t="s">
        <v>28</v>
      </c>
      <c r="D29" s="307"/>
      <c r="E29" s="331" t="s">
        <v>490</v>
      </c>
      <c r="F29" s="332"/>
      <c r="G29" s="333" t="s">
        <v>491</v>
      </c>
      <c r="H29" s="334"/>
      <c r="I29" s="34"/>
      <c r="L29" s="9" t="s">
        <v>5</v>
      </c>
      <c r="M29" s="24" t="str">
        <f>IF(OR(E29="",G29=""),"（エラー）未入力","（正常）入力済み")</f>
        <v>（正常）入力済み</v>
      </c>
      <c r="N29" s="10" t="s">
        <v>29</v>
      </c>
    </row>
    <row r="30" spans="2:15" hidden="1" outlineLevel="1">
      <c r="B30" s="39"/>
      <c r="C30" s="283"/>
      <c r="D30" s="285"/>
      <c r="E30" s="335" t="s">
        <v>492</v>
      </c>
      <c r="F30" s="336"/>
      <c r="G30" s="337" t="s">
        <v>493</v>
      </c>
      <c r="H30" s="338"/>
      <c r="I30" s="34"/>
      <c r="L30" s="8" t="s">
        <v>27</v>
      </c>
      <c r="M30" s="24" t="str">
        <f>IF(OR(E30="",G30=""),"（複数入力）未入力","（正常）入力済み")</f>
        <v>（正常）入力済み</v>
      </c>
    </row>
    <row r="31" spans="2:15" hidden="1" outlineLevel="1">
      <c r="B31" s="39"/>
      <c r="C31" s="283"/>
      <c r="D31" s="285"/>
      <c r="E31" s="335"/>
      <c r="F31" s="336"/>
      <c r="G31" s="337"/>
      <c r="H31" s="338"/>
      <c r="I31" s="34"/>
      <c r="L31" s="8" t="s">
        <v>27</v>
      </c>
      <c r="M31" s="24" t="str">
        <f>IF(OR(E31="",G31=""),"（複数入力）未入力","（正常）入力済み")</f>
        <v>（複数入力）未入力</v>
      </c>
    </row>
    <row r="32" spans="2:15" hidden="1" outlineLevel="1">
      <c r="B32" s="39"/>
      <c r="C32" s="283"/>
      <c r="D32" s="285"/>
      <c r="E32" s="335"/>
      <c r="F32" s="336"/>
      <c r="G32" s="337"/>
      <c r="H32" s="338"/>
      <c r="I32" s="34"/>
      <c r="L32" s="8" t="s">
        <v>27</v>
      </c>
      <c r="M32" s="24" t="str">
        <f t="shared" ref="M32:M33" si="0">IF(OR(E32="",G32=""),"（複数入力）未入力","（正常）入力済み")</f>
        <v>（複数入力）未入力</v>
      </c>
    </row>
    <row r="33" spans="2:14" hidden="1" outlineLevel="1">
      <c r="B33" s="39"/>
      <c r="C33" s="341"/>
      <c r="D33" s="342"/>
      <c r="E33" s="339"/>
      <c r="F33" s="340"/>
      <c r="G33" s="308"/>
      <c r="H33" s="309"/>
      <c r="I33" s="34"/>
      <c r="L33" s="8" t="s">
        <v>27</v>
      </c>
      <c r="M33" s="24" t="str">
        <f t="shared" si="0"/>
        <v>（複数入力）未入力</v>
      </c>
    </row>
    <row r="34" spans="2:14" ht="40.5" customHeight="1" collapsed="1">
      <c r="B34" s="39"/>
      <c r="C34" s="343" t="s">
        <v>30</v>
      </c>
      <c r="D34" s="344"/>
      <c r="E34" s="345" t="s">
        <v>494</v>
      </c>
      <c r="F34" s="346"/>
      <c r="G34" s="42" t="s">
        <v>495</v>
      </c>
      <c r="H34" s="43" t="s">
        <v>496</v>
      </c>
      <c r="I34" s="34"/>
      <c r="L34" s="9" t="s">
        <v>5</v>
      </c>
      <c r="M34" s="24" t="str">
        <f>IF(OR(E34="",G34="",H34=""),"（エラー）未入力","（正常）入力済み")</f>
        <v>（正常）入力済み</v>
      </c>
      <c r="N34" s="10" t="s">
        <v>31</v>
      </c>
    </row>
    <row r="35" spans="2:14" ht="7.5" customHeight="1">
      <c r="B35" s="44"/>
      <c r="C35" s="347"/>
      <c r="D35" s="347"/>
      <c r="E35" s="45"/>
      <c r="F35" s="274"/>
      <c r="G35" s="45"/>
      <c r="H35" s="45"/>
      <c r="I35" s="46"/>
    </row>
    <row r="36" spans="2:14" ht="18.75" customHeight="1">
      <c r="B36" s="354" t="s">
        <v>32</v>
      </c>
      <c r="C36" s="356" t="s">
        <v>33</v>
      </c>
      <c r="D36" s="357"/>
      <c r="E36" s="47" t="s">
        <v>34</v>
      </c>
      <c r="F36" s="47" t="s">
        <v>35</v>
      </c>
      <c r="G36" s="358" t="s">
        <v>36</v>
      </c>
      <c r="H36" s="358"/>
      <c r="I36" s="359"/>
      <c r="L36" s="8"/>
      <c r="M36" s="24"/>
    </row>
    <row r="37" spans="2:14" ht="18.75" customHeight="1">
      <c r="B37" s="291"/>
      <c r="C37" s="360" t="s">
        <v>497</v>
      </c>
      <c r="D37" s="361"/>
      <c r="E37" s="50" t="s">
        <v>498</v>
      </c>
      <c r="F37" s="51" t="s">
        <v>499</v>
      </c>
      <c r="G37" s="362" t="s">
        <v>500</v>
      </c>
      <c r="H37" s="362"/>
      <c r="I37" s="363"/>
      <c r="L37" s="9" t="s">
        <v>5</v>
      </c>
      <c r="M37" s="24" t="str">
        <f>IF(E37="","（エラー）氏名未入力",IF(F37&amp;G37="","（エラー）電話番号又はメールアドレス未入力",IF($F$9&lt;&gt;"",IF(C37="","（エラー）所属未入力","（正常）入力済み"),"（正常）入力済み")))</f>
        <v>（正常）入力済み</v>
      </c>
      <c r="N37" s="10" t="s">
        <v>37</v>
      </c>
    </row>
    <row r="38" spans="2:14" ht="18.75" customHeight="1">
      <c r="B38" s="355"/>
      <c r="C38" s="348"/>
      <c r="D38" s="349"/>
      <c r="E38" s="48"/>
      <c r="F38" s="49"/>
      <c r="G38" s="350"/>
      <c r="H38" s="351"/>
      <c r="I38" s="352"/>
      <c r="L38" s="8" t="s">
        <v>11</v>
      </c>
      <c r="M38" s="24" t="str">
        <f>IF(E38="","（複数入力）氏名未入力",IF(F38&amp;G38="","（エラー）電話番号又はメールアドレス未入力",IF($F$9&lt;&gt;"",IF(C38="","（エラー）所属未入力","（正常）入力済み"),"（正常）入力済み")))</f>
        <v>（複数入力）氏名未入力</v>
      </c>
      <c r="N38" s="10" t="s">
        <v>38</v>
      </c>
    </row>
    <row r="39" spans="2:14">
      <c r="B39" s="353" t="s">
        <v>39</v>
      </c>
      <c r="C39" s="278"/>
      <c r="D39" s="278"/>
      <c r="E39" s="278"/>
      <c r="F39" s="278"/>
      <c r="G39" s="278"/>
      <c r="H39" s="278"/>
      <c r="I39" s="278"/>
      <c r="N39" s="10" t="s">
        <v>40</v>
      </c>
    </row>
    <row r="40" spans="2:14">
      <c r="B40" s="353" t="s">
        <v>41</v>
      </c>
      <c r="C40" s="278"/>
      <c r="D40" s="278"/>
      <c r="E40" s="278"/>
      <c r="F40" s="278"/>
      <c r="G40" s="278"/>
      <c r="H40" s="278"/>
      <c r="I40" s="278"/>
    </row>
    <row r="41" spans="2:14">
      <c r="B41" s="353" t="s">
        <v>42</v>
      </c>
      <c r="C41" s="278"/>
      <c r="D41" s="278"/>
      <c r="E41" s="278"/>
      <c r="F41" s="278"/>
      <c r="G41" s="278"/>
      <c r="H41" s="278"/>
      <c r="I41" s="278"/>
    </row>
  </sheetData>
  <mergeCells count="61">
    <mergeCell ref="B39:I39"/>
    <mergeCell ref="B40:I40"/>
    <mergeCell ref="B41:I41"/>
    <mergeCell ref="B36:B38"/>
    <mergeCell ref="C36:D36"/>
    <mergeCell ref="G36:I36"/>
    <mergeCell ref="C37:D37"/>
    <mergeCell ref="G37:I37"/>
    <mergeCell ref="C34:D34"/>
    <mergeCell ref="E34:F34"/>
    <mergeCell ref="C35:D35"/>
    <mergeCell ref="C38:D38"/>
    <mergeCell ref="G38:I38"/>
    <mergeCell ref="G26:H26"/>
    <mergeCell ref="E27:F27"/>
    <mergeCell ref="G27:H27"/>
    <mergeCell ref="E28:F28"/>
    <mergeCell ref="C29:D33"/>
    <mergeCell ref="E29:F29"/>
    <mergeCell ref="G29:H29"/>
    <mergeCell ref="E30:F30"/>
    <mergeCell ref="G30:H30"/>
    <mergeCell ref="E31:F31"/>
    <mergeCell ref="G31:H31"/>
    <mergeCell ref="E32:F32"/>
    <mergeCell ref="G32:H32"/>
    <mergeCell ref="E33:F33"/>
    <mergeCell ref="G33:H33"/>
    <mergeCell ref="E18:G18"/>
    <mergeCell ref="F19:G19"/>
    <mergeCell ref="E20:H20"/>
    <mergeCell ref="C14:D14"/>
    <mergeCell ref="G28:H28"/>
    <mergeCell ref="C21:D22"/>
    <mergeCell ref="E21:H21"/>
    <mergeCell ref="E22:H22"/>
    <mergeCell ref="C23:D23"/>
    <mergeCell ref="E23:H23"/>
    <mergeCell ref="C24:D28"/>
    <mergeCell ref="E24:F24"/>
    <mergeCell ref="G24:H24"/>
    <mergeCell ref="E25:F25"/>
    <mergeCell ref="G25:H25"/>
    <mergeCell ref="E26:F26"/>
    <mergeCell ref="C12:H12"/>
    <mergeCell ref="E14:G14"/>
    <mergeCell ref="F15:G15"/>
    <mergeCell ref="E16:G16"/>
    <mergeCell ref="F17:G17"/>
    <mergeCell ref="B6:I6"/>
    <mergeCell ref="B7:C7"/>
    <mergeCell ref="B8:D10"/>
    <mergeCell ref="E8:E10"/>
    <mergeCell ref="F8:H8"/>
    <mergeCell ref="F9:H9"/>
    <mergeCell ref="F10:H10"/>
    <mergeCell ref="B1:I1"/>
    <mergeCell ref="B2:I2"/>
    <mergeCell ref="C3:H3"/>
    <mergeCell ref="B4:I4"/>
    <mergeCell ref="B5:E5"/>
  </mergeCells>
  <phoneticPr fontId="3"/>
  <conditionalFormatting sqref="M1:M1048576">
    <cfRule type="containsText" dxfId="47" priority="1" operator="containsText" text="（注意）">
      <formula>NOT(ISERROR(SEARCH("（注意）",M1)))</formula>
    </cfRule>
    <cfRule type="containsText" dxfId="46" priority="2" operator="containsText" text="（正常）">
      <formula>NOT(ISERROR(SEARCH("（正常）",M1)))</formula>
    </cfRule>
    <cfRule type="containsText" dxfId="45" priority="3"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マスタ!$K$2:$K$3</xm:f>
          </x14:formula1>
          <xm:sqref>E21:H21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C2B0-E40E-42A8-96BC-0BC7A02AE66A}">
  <sheetPr codeName="Sheet45">
    <pageSetUpPr fitToPage="1"/>
  </sheetPr>
  <dimension ref="B1:W109"/>
  <sheetViews>
    <sheetView showGridLines="0" zoomScaleNormal="100" zoomScaleSheetLayoutView="100" workbookViewId="0"/>
  </sheetViews>
  <sheetFormatPr defaultColWidth="9" defaultRowHeight="13.2"/>
  <cols>
    <col min="1" max="2" width="2.59765625" style="77" customWidth="1"/>
    <col min="3" max="3" width="4.296875" style="77" customWidth="1"/>
    <col min="4" max="5" width="5.59765625" style="77" hidden="1" customWidth="1"/>
    <col min="6" max="6" width="20.796875" style="77" customWidth="1"/>
    <col min="7" max="10" width="15.59765625" style="77" customWidth="1"/>
    <col min="11" max="12" width="10.59765625" style="77" customWidth="1"/>
    <col min="13" max="14" width="2.59765625" style="77" customWidth="1"/>
    <col min="15" max="15" width="2.796875" style="77" customWidth="1"/>
    <col min="16" max="16" width="9" style="122"/>
    <col min="17" max="17" width="30.59765625" style="92" customWidth="1"/>
    <col min="18" max="16384" width="9" style="77"/>
  </cols>
  <sheetData>
    <row r="1" spans="2:18" ht="15">
      <c r="B1" s="124" t="s">
        <v>43</v>
      </c>
      <c r="G1" s="125"/>
      <c r="H1" s="125"/>
      <c r="I1" s="125"/>
      <c r="J1" s="125"/>
      <c r="P1" s="364" t="s">
        <v>44</v>
      </c>
      <c r="Q1" s="364"/>
      <c r="R1" s="262"/>
    </row>
    <row r="2" spans="2:18" ht="15">
      <c r="B2" s="80"/>
      <c r="C2" s="81" t="s">
        <v>45</v>
      </c>
      <c r="D2" s="81"/>
      <c r="E2" s="81"/>
      <c r="F2" s="83"/>
      <c r="G2" s="89"/>
      <c r="H2" s="89"/>
      <c r="I2" s="89"/>
      <c r="J2" s="89"/>
      <c r="K2" s="83"/>
      <c r="L2" s="83"/>
      <c r="M2" s="84"/>
      <c r="P2" s="247" t="s">
        <v>1</v>
      </c>
      <c r="Q2" s="85" t="s">
        <v>2</v>
      </c>
      <c r="R2" s="262"/>
    </row>
    <row r="3" spans="2:18" ht="15">
      <c r="B3" s="87"/>
      <c r="C3" s="77" t="s">
        <v>46</v>
      </c>
      <c r="D3" s="89"/>
      <c r="E3" s="89"/>
      <c r="F3" s="89"/>
      <c r="G3" s="89"/>
      <c r="M3" s="126"/>
      <c r="N3" s="127"/>
      <c r="O3" s="127"/>
      <c r="P3" s="247"/>
      <c r="Q3" s="85"/>
    </row>
    <row r="4" spans="2:18" ht="22.35" customHeight="1">
      <c r="B4" s="87"/>
      <c r="C4" s="365" t="s">
        <v>47</v>
      </c>
      <c r="D4" s="365"/>
      <c r="E4" s="365"/>
      <c r="F4" s="365" t="s">
        <v>48</v>
      </c>
      <c r="G4" s="367" t="s">
        <v>49</v>
      </c>
      <c r="H4" s="368"/>
      <c r="I4" s="368"/>
      <c r="J4" s="369"/>
      <c r="K4" s="365" t="s">
        <v>50</v>
      </c>
      <c r="L4" s="365" t="s">
        <v>51</v>
      </c>
      <c r="M4" s="90"/>
      <c r="P4" s="100"/>
    </row>
    <row r="5" spans="2:18" ht="22.35" customHeight="1">
      <c r="B5" s="87"/>
      <c r="C5" s="366"/>
      <c r="D5" s="366"/>
      <c r="E5" s="366"/>
      <c r="F5" s="366"/>
      <c r="G5" s="263" t="s">
        <v>52</v>
      </c>
      <c r="H5" s="263" t="s">
        <v>53</v>
      </c>
      <c r="I5" s="263" t="s">
        <v>54</v>
      </c>
      <c r="J5" s="263" t="s">
        <v>55</v>
      </c>
      <c r="K5" s="366"/>
      <c r="L5" s="366"/>
      <c r="M5" s="90"/>
      <c r="P5" s="100"/>
    </row>
    <row r="6" spans="2:18" ht="22.5" customHeight="1">
      <c r="B6" s="87"/>
      <c r="C6" s="263">
        <f>ROW()-5</f>
        <v>1</v>
      </c>
      <c r="D6" s="263">
        <f>COUNTIF($F$6:F6,F6)</f>
        <v>1</v>
      </c>
      <c r="E6" s="263">
        <f>IF(D6=1,COUNTIF($D$6:D6,D6),"")</f>
        <v>1</v>
      </c>
      <c r="F6" s="128" t="s">
        <v>478</v>
      </c>
      <c r="G6" s="129" t="s">
        <v>276</v>
      </c>
      <c r="H6" s="130" t="s">
        <v>277</v>
      </c>
      <c r="I6" s="130"/>
      <c r="J6" s="131">
        <v>1</v>
      </c>
      <c r="K6" s="131"/>
      <c r="L6" s="132"/>
      <c r="M6" s="90"/>
      <c r="P6" s="100" t="s">
        <v>5</v>
      </c>
      <c r="Q6" s="94" t="str">
        <f>IF(F6&amp;G6&amp;H6&amp;J6&amp;L6="",
"（エラー）未入力",
IF(OR(F6="",G6="",H6="",J6=""),
IF(AND(K6&lt;&gt;"",G6&lt;&gt;""),
IF(AND(H6="",I6="",J6="",L6=""),"（正常）入力済み","（エラー）入力重複"),
"（エラー）一部未入力"),
IF(K6="","（正常）入力済み","（エラー）入力重複")))</f>
        <v>（正常）入力済み</v>
      </c>
      <c r="R6" s="95" t="s">
        <v>56</v>
      </c>
    </row>
    <row r="7" spans="2:18" ht="22.5" customHeight="1">
      <c r="B7" s="87"/>
      <c r="C7" s="263">
        <f t="shared" ref="C7:C35" si="0">ROW()-5</f>
        <v>2</v>
      </c>
      <c r="D7" s="263">
        <f>COUNTIF($F$6:F7,F7)</f>
        <v>2</v>
      </c>
      <c r="E7" s="263" t="str">
        <f>IF(D7=1,COUNTIF($D$6:D7,D7),"")</f>
        <v/>
      </c>
      <c r="F7" s="132" t="s">
        <v>478</v>
      </c>
      <c r="G7" s="130" t="s">
        <v>276</v>
      </c>
      <c r="H7" s="130" t="s">
        <v>277</v>
      </c>
      <c r="I7" s="130"/>
      <c r="J7" s="131">
        <v>2</v>
      </c>
      <c r="K7" s="131"/>
      <c r="L7" s="132" t="s">
        <v>479</v>
      </c>
      <c r="M7" s="90"/>
      <c r="P7" s="93" t="s">
        <v>11</v>
      </c>
      <c r="Q7" s="94" t="str">
        <f>IF(F7&amp;G7&amp;H7&amp;J7&amp;L7="",
"（複数選択）未入力",
IF(OR(F7="",G7="",H7="",J7=""),
IF(AND(K7&lt;&gt;"",G7&lt;&gt;""),
IF(AND(H7="",I7="",J7="",L7=""),"（正常）入力済み","（エラー）入力重複"),
"（エラー）一部未入力"),
IF(K7="","（正常）入力済み","（エラー）入力重複")))</f>
        <v>（正常）入力済み</v>
      </c>
      <c r="R7" s="95" t="s">
        <v>57</v>
      </c>
    </row>
    <row r="8" spans="2:18" ht="22.5" customHeight="1">
      <c r="B8" s="87"/>
      <c r="C8" s="263">
        <f t="shared" si="0"/>
        <v>3</v>
      </c>
      <c r="D8" s="263">
        <f>COUNTIF($F$6:F8,F8)</f>
        <v>3</v>
      </c>
      <c r="E8" s="263" t="str">
        <f>IF(D8=1,COUNTIF($D$6:D8,D8),"")</f>
        <v/>
      </c>
      <c r="F8" s="132" t="s">
        <v>478</v>
      </c>
      <c r="G8" s="130" t="s">
        <v>276</v>
      </c>
      <c r="H8" s="130" t="s">
        <v>277</v>
      </c>
      <c r="I8" s="130"/>
      <c r="J8" s="131">
        <v>3</v>
      </c>
      <c r="K8" s="131"/>
      <c r="L8" s="132"/>
      <c r="M8" s="90"/>
      <c r="P8" s="93" t="s">
        <v>11</v>
      </c>
      <c r="Q8" s="94" t="str">
        <f t="shared" ref="Q8:Q35" si="1">IF(F8&amp;G8&amp;H8&amp;J8&amp;L8="",
"（複数選択）未入力",
IF(OR(F8="",G8="",H8="",J8=""),
IF(AND(K8&lt;&gt;"",G8&lt;&gt;""),
IF(AND(H8="",I8="",J8="",L8=""),"（正常）入力済み","（エラー）入力重複"),
"（エラー）一部未入力"),
IF(K8="","（正常）入力済み","（エラー）入力重複")))</f>
        <v>（正常）入力済み</v>
      </c>
      <c r="R8" s="133" t="s">
        <v>58</v>
      </c>
    </row>
    <row r="9" spans="2:18" ht="22.5" customHeight="1">
      <c r="B9" s="87"/>
      <c r="C9" s="263">
        <f t="shared" si="0"/>
        <v>4</v>
      </c>
      <c r="D9" s="263">
        <f>COUNTIF($F$6:F9,F9)</f>
        <v>4</v>
      </c>
      <c r="E9" s="263" t="str">
        <f>IF(D9=1,COUNTIF($D$6:D9,D9),"")</f>
        <v/>
      </c>
      <c r="F9" s="132" t="s">
        <v>478</v>
      </c>
      <c r="G9" s="130" t="s">
        <v>276</v>
      </c>
      <c r="H9" s="130" t="s">
        <v>277</v>
      </c>
      <c r="I9" s="130"/>
      <c r="J9" s="131">
        <v>4</v>
      </c>
      <c r="K9" s="131"/>
      <c r="L9" s="132" t="s">
        <v>479</v>
      </c>
      <c r="M9" s="90"/>
      <c r="P9" s="93" t="s">
        <v>11</v>
      </c>
      <c r="Q9" s="94" t="str">
        <f t="shared" si="1"/>
        <v>（正常）入力済み</v>
      </c>
      <c r="R9" s="95" t="s">
        <v>59</v>
      </c>
    </row>
    <row r="10" spans="2:18" ht="22.5" customHeight="1">
      <c r="B10" s="87"/>
      <c r="C10" s="263">
        <f t="shared" si="0"/>
        <v>5</v>
      </c>
      <c r="D10" s="263">
        <f>COUNTIF($F$6:F10,F10)</f>
        <v>5</v>
      </c>
      <c r="E10" s="263" t="str">
        <f>IF(D10=1,COUNTIF($D$6:D10,D10),"")</f>
        <v/>
      </c>
      <c r="F10" s="132" t="s">
        <v>478</v>
      </c>
      <c r="G10" s="130" t="s">
        <v>276</v>
      </c>
      <c r="H10" s="130" t="s">
        <v>277</v>
      </c>
      <c r="I10" s="130"/>
      <c r="J10" s="131">
        <v>5</v>
      </c>
      <c r="K10" s="131"/>
      <c r="L10" s="132"/>
      <c r="M10" s="90"/>
      <c r="P10" s="93" t="s">
        <v>11</v>
      </c>
      <c r="Q10" s="94" t="str">
        <f t="shared" si="1"/>
        <v>（正常）入力済み</v>
      </c>
    </row>
    <row r="11" spans="2:18" ht="22.5" customHeight="1">
      <c r="B11" s="87"/>
      <c r="C11" s="263">
        <f t="shared" si="0"/>
        <v>6</v>
      </c>
      <c r="D11" s="263">
        <f>COUNTIF($F$6:F11,F11)</f>
        <v>6</v>
      </c>
      <c r="E11" s="263" t="str">
        <f>IF(D11=1,COUNTIF($D$6:D11,D11),"")</f>
        <v/>
      </c>
      <c r="F11" s="132" t="s">
        <v>478</v>
      </c>
      <c r="G11" s="130" t="s">
        <v>276</v>
      </c>
      <c r="H11" s="130" t="s">
        <v>277</v>
      </c>
      <c r="I11" s="130"/>
      <c r="J11" s="131">
        <v>6</v>
      </c>
      <c r="K11" s="131"/>
      <c r="L11" s="132" t="s">
        <v>479</v>
      </c>
      <c r="M11" s="90"/>
      <c r="P11" s="93" t="s">
        <v>11</v>
      </c>
      <c r="Q11" s="94" t="str">
        <f t="shared" si="1"/>
        <v>（正常）入力済み</v>
      </c>
    </row>
    <row r="12" spans="2:18" ht="22.5" customHeight="1">
      <c r="B12" s="87"/>
      <c r="C12" s="263">
        <f t="shared" si="0"/>
        <v>7</v>
      </c>
      <c r="D12" s="263">
        <f>COUNTIF($F$6:F12,F12)</f>
        <v>7</v>
      </c>
      <c r="E12" s="263" t="str">
        <f>IF(D12=1,COUNTIF($D$6:D12,D12),"")</f>
        <v/>
      </c>
      <c r="F12" s="132" t="s">
        <v>478</v>
      </c>
      <c r="G12" s="130" t="s">
        <v>276</v>
      </c>
      <c r="H12" s="130" t="s">
        <v>277</v>
      </c>
      <c r="I12" s="130"/>
      <c r="J12" s="134">
        <v>7</v>
      </c>
      <c r="K12" s="134"/>
      <c r="L12" s="132" t="s">
        <v>479</v>
      </c>
      <c r="M12" s="90"/>
      <c r="P12" s="93" t="s">
        <v>11</v>
      </c>
      <c r="Q12" s="94" t="str">
        <f t="shared" si="1"/>
        <v>（正常）入力済み</v>
      </c>
    </row>
    <row r="13" spans="2:18" ht="22.5" customHeight="1">
      <c r="B13" s="87"/>
      <c r="C13" s="263">
        <f t="shared" si="0"/>
        <v>8</v>
      </c>
      <c r="D13" s="263">
        <f>COUNTIF($F$6:F13,F13)</f>
        <v>1</v>
      </c>
      <c r="E13" s="263">
        <f>IF(D13=1,COUNTIF($D$6:D13,D13),"")</f>
        <v>2</v>
      </c>
      <c r="F13" s="132" t="s">
        <v>480</v>
      </c>
      <c r="G13" s="130" t="s">
        <v>276</v>
      </c>
      <c r="H13" s="130" t="s">
        <v>277</v>
      </c>
      <c r="I13" s="130"/>
      <c r="J13" s="134">
        <v>1</v>
      </c>
      <c r="K13" s="134"/>
      <c r="L13" s="132"/>
      <c r="M13" s="90"/>
      <c r="P13" s="93" t="s">
        <v>11</v>
      </c>
      <c r="Q13" s="94" t="str">
        <f t="shared" si="1"/>
        <v>（正常）入力済み</v>
      </c>
    </row>
    <row r="14" spans="2:18" ht="22.5" customHeight="1">
      <c r="B14" s="87"/>
      <c r="C14" s="263">
        <f t="shared" si="0"/>
        <v>9</v>
      </c>
      <c r="D14" s="263">
        <f>COUNTIF($F$6:F14,F14)</f>
        <v>2</v>
      </c>
      <c r="E14" s="263" t="str">
        <f>IF(D14=1,COUNTIF($D$6:D14,D14),"")</f>
        <v/>
      </c>
      <c r="F14" s="132" t="s">
        <v>480</v>
      </c>
      <c r="G14" s="130" t="s">
        <v>276</v>
      </c>
      <c r="H14" s="130" t="s">
        <v>277</v>
      </c>
      <c r="I14" s="130"/>
      <c r="J14" s="134">
        <v>2</v>
      </c>
      <c r="K14" s="134"/>
      <c r="L14" s="132" t="s">
        <v>479</v>
      </c>
      <c r="M14" s="90"/>
      <c r="P14" s="93" t="s">
        <v>11</v>
      </c>
      <c r="Q14" s="94" t="str">
        <f t="shared" si="1"/>
        <v>（正常）入力済み</v>
      </c>
    </row>
    <row r="15" spans="2:18" ht="22.5" customHeight="1">
      <c r="B15" s="87"/>
      <c r="C15" s="263">
        <f t="shared" si="0"/>
        <v>10</v>
      </c>
      <c r="D15" s="263">
        <f>COUNTIF($F$6:F15,F15)</f>
        <v>3</v>
      </c>
      <c r="E15" s="263" t="str">
        <f>IF(D15=1,COUNTIF($D$6:D15,D15),"")</f>
        <v/>
      </c>
      <c r="F15" s="132" t="s">
        <v>480</v>
      </c>
      <c r="G15" s="130" t="s">
        <v>276</v>
      </c>
      <c r="H15" s="130" t="s">
        <v>277</v>
      </c>
      <c r="I15" s="130"/>
      <c r="J15" s="134">
        <v>3</v>
      </c>
      <c r="K15" s="134"/>
      <c r="L15" s="132"/>
      <c r="M15" s="90"/>
      <c r="P15" s="93" t="s">
        <v>11</v>
      </c>
      <c r="Q15" s="94" t="str">
        <f t="shared" si="1"/>
        <v>（正常）入力済み</v>
      </c>
    </row>
    <row r="16" spans="2:18" ht="22.5" customHeight="1">
      <c r="B16" s="87"/>
      <c r="C16" s="263">
        <f t="shared" si="0"/>
        <v>11</v>
      </c>
      <c r="D16" s="263">
        <f>COUNTIF($F$6:F16,F16)</f>
        <v>4</v>
      </c>
      <c r="E16" s="263" t="str">
        <f>IF(D16=1,COUNTIF($D$6:D16,D16),"")</f>
        <v/>
      </c>
      <c r="F16" s="132" t="s">
        <v>480</v>
      </c>
      <c r="G16" s="130" t="s">
        <v>276</v>
      </c>
      <c r="H16" s="130" t="s">
        <v>277</v>
      </c>
      <c r="I16" s="130"/>
      <c r="J16" s="134">
        <v>4</v>
      </c>
      <c r="K16" s="134"/>
      <c r="L16" s="132" t="s">
        <v>479</v>
      </c>
      <c r="M16" s="90"/>
      <c r="P16" s="93" t="s">
        <v>11</v>
      </c>
      <c r="Q16" s="94" t="str">
        <f t="shared" si="1"/>
        <v>（正常）入力済み</v>
      </c>
    </row>
    <row r="17" spans="2:17" ht="22.5" customHeight="1">
      <c r="B17" s="87"/>
      <c r="C17" s="263">
        <f t="shared" si="0"/>
        <v>12</v>
      </c>
      <c r="D17" s="263">
        <f>COUNTIF($F$6:F17,F17)</f>
        <v>5</v>
      </c>
      <c r="E17" s="263" t="str">
        <f>IF(D17=1,COUNTIF($D$6:D17,D17),"")</f>
        <v/>
      </c>
      <c r="F17" s="132" t="s">
        <v>480</v>
      </c>
      <c r="G17" s="130" t="s">
        <v>276</v>
      </c>
      <c r="H17" s="130" t="s">
        <v>277</v>
      </c>
      <c r="I17" s="130"/>
      <c r="J17" s="134">
        <v>5</v>
      </c>
      <c r="K17" s="134"/>
      <c r="L17" s="132"/>
      <c r="M17" s="90"/>
      <c r="P17" s="93" t="s">
        <v>11</v>
      </c>
      <c r="Q17" s="94" t="str">
        <f t="shared" si="1"/>
        <v>（正常）入力済み</v>
      </c>
    </row>
    <row r="18" spans="2:17" ht="22.5" customHeight="1">
      <c r="B18" s="87"/>
      <c r="C18" s="263">
        <f t="shared" si="0"/>
        <v>13</v>
      </c>
      <c r="D18" s="263">
        <f>COUNTIF($F$6:F18,F18)</f>
        <v>6</v>
      </c>
      <c r="E18" s="263" t="str">
        <f>IF(D18=1,COUNTIF($D$6:D18,D18),"")</f>
        <v/>
      </c>
      <c r="F18" s="132" t="s">
        <v>480</v>
      </c>
      <c r="G18" s="130" t="s">
        <v>276</v>
      </c>
      <c r="H18" s="130" t="s">
        <v>277</v>
      </c>
      <c r="I18" s="130"/>
      <c r="J18" s="134">
        <v>6</v>
      </c>
      <c r="K18" s="134"/>
      <c r="L18" s="132" t="s">
        <v>479</v>
      </c>
      <c r="M18" s="90"/>
      <c r="P18" s="93" t="s">
        <v>11</v>
      </c>
      <c r="Q18" s="94" t="str">
        <f t="shared" si="1"/>
        <v>（正常）入力済み</v>
      </c>
    </row>
    <row r="19" spans="2:17" ht="22.5" customHeight="1">
      <c r="B19" s="87"/>
      <c r="C19" s="263">
        <f t="shared" si="0"/>
        <v>14</v>
      </c>
      <c r="D19" s="263">
        <f>COUNTIF($F$6:F19,F19)</f>
        <v>7</v>
      </c>
      <c r="E19" s="263" t="str">
        <f>IF(D19=1,COUNTIF($D$6:D19,D19),"")</f>
        <v/>
      </c>
      <c r="F19" s="132" t="s">
        <v>480</v>
      </c>
      <c r="G19" s="130" t="s">
        <v>276</v>
      </c>
      <c r="H19" s="130" t="s">
        <v>277</v>
      </c>
      <c r="I19" s="130"/>
      <c r="J19" s="134">
        <v>7</v>
      </c>
      <c r="K19" s="134"/>
      <c r="L19" s="132" t="s">
        <v>479</v>
      </c>
      <c r="M19" s="90"/>
      <c r="P19" s="93" t="s">
        <v>11</v>
      </c>
      <c r="Q19" s="94" t="str">
        <f t="shared" si="1"/>
        <v>（正常）入力済み</v>
      </c>
    </row>
    <row r="20" spans="2:17" ht="22.5" customHeight="1">
      <c r="B20" s="87"/>
      <c r="C20" s="263">
        <f t="shared" si="0"/>
        <v>15</v>
      </c>
      <c r="D20" s="263">
        <f>COUNTIF($F$6:F20,F20)</f>
        <v>1</v>
      </c>
      <c r="E20" s="263">
        <f>IF(D20=1,COUNTIF($D$6:D20,D20),"")</f>
        <v>3</v>
      </c>
      <c r="F20" s="132" t="s">
        <v>481</v>
      </c>
      <c r="G20" s="130" t="s">
        <v>276</v>
      </c>
      <c r="H20" s="130" t="s">
        <v>277</v>
      </c>
      <c r="I20" s="130"/>
      <c r="J20" s="134">
        <v>1</v>
      </c>
      <c r="K20" s="134"/>
      <c r="L20" s="132"/>
      <c r="M20" s="90"/>
      <c r="P20" s="93" t="s">
        <v>11</v>
      </c>
      <c r="Q20" s="94" t="str">
        <f t="shared" si="1"/>
        <v>（正常）入力済み</v>
      </c>
    </row>
    <row r="21" spans="2:17" ht="22.5" customHeight="1">
      <c r="B21" s="87"/>
      <c r="C21" s="263">
        <f t="shared" si="0"/>
        <v>16</v>
      </c>
      <c r="D21" s="263">
        <f>COUNTIF($F$6:F21,F21)</f>
        <v>2</v>
      </c>
      <c r="E21" s="263" t="str">
        <f>IF(D21=1,COUNTIF($D$6:D21,D21),"")</f>
        <v/>
      </c>
      <c r="F21" s="132" t="s">
        <v>481</v>
      </c>
      <c r="G21" s="130" t="s">
        <v>276</v>
      </c>
      <c r="H21" s="130" t="s">
        <v>277</v>
      </c>
      <c r="I21" s="130"/>
      <c r="J21" s="134">
        <v>2</v>
      </c>
      <c r="K21" s="134"/>
      <c r="L21" s="132" t="s">
        <v>479</v>
      </c>
      <c r="M21" s="90"/>
      <c r="P21" s="93" t="s">
        <v>11</v>
      </c>
      <c r="Q21" s="94" t="str">
        <f t="shared" si="1"/>
        <v>（正常）入力済み</v>
      </c>
    </row>
    <row r="22" spans="2:17" ht="22.5" customHeight="1">
      <c r="B22" s="87"/>
      <c r="C22" s="263">
        <f t="shared" si="0"/>
        <v>17</v>
      </c>
      <c r="D22" s="263">
        <f>COUNTIF($F$6:F22,F22)</f>
        <v>3</v>
      </c>
      <c r="E22" s="263" t="str">
        <f>IF(D22=1,COUNTIF($D$6:D22,D22),"")</f>
        <v/>
      </c>
      <c r="F22" s="132" t="s">
        <v>481</v>
      </c>
      <c r="G22" s="130" t="s">
        <v>276</v>
      </c>
      <c r="H22" s="130" t="s">
        <v>277</v>
      </c>
      <c r="I22" s="130"/>
      <c r="J22" s="134">
        <v>3</v>
      </c>
      <c r="K22" s="134"/>
      <c r="L22" s="132"/>
      <c r="M22" s="90"/>
      <c r="P22" s="93" t="s">
        <v>11</v>
      </c>
      <c r="Q22" s="94" t="str">
        <f t="shared" si="1"/>
        <v>（正常）入力済み</v>
      </c>
    </row>
    <row r="23" spans="2:17" ht="22.5" customHeight="1">
      <c r="B23" s="87"/>
      <c r="C23" s="263">
        <f t="shared" si="0"/>
        <v>18</v>
      </c>
      <c r="D23" s="263">
        <f>COUNTIF($F$6:F23,F23)</f>
        <v>4</v>
      </c>
      <c r="E23" s="263" t="str">
        <f>IF(D23=1,COUNTIF($D$6:D23,D23),"")</f>
        <v/>
      </c>
      <c r="F23" s="132" t="s">
        <v>481</v>
      </c>
      <c r="G23" s="130" t="s">
        <v>276</v>
      </c>
      <c r="H23" s="130" t="s">
        <v>277</v>
      </c>
      <c r="I23" s="130"/>
      <c r="J23" s="134">
        <v>4</v>
      </c>
      <c r="K23" s="134"/>
      <c r="L23" s="132" t="s">
        <v>479</v>
      </c>
      <c r="M23" s="90"/>
      <c r="P23" s="93" t="s">
        <v>11</v>
      </c>
      <c r="Q23" s="94" t="str">
        <f t="shared" si="1"/>
        <v>（正常）入力済み</v>
      </c>
    </row>
    <row r="24" spans="2:17" ht="22.5" customHeight="1">
      <c r="B24" s="87"/>
      <c r="C24" s="263">
        <f t="shared" si="0"/>
        <v>19</v>
      </c>
      <c r="D24" s="263">
        <f>COUNTIF($F$6:F24,F24)</f>
        <v>5</v>
      </c>
      <c r="E24" s="263" t="str">
        <f>IF(D24=1,COUNTIF($D$6:D24,D24),"")</f>
        <v/>
      </c>
      <c r="F24" s="132" t="s">
        <v>481</v>
      </c>
      <c r="G24" s="130" t="s">
        <v>276</v>
      </c>
      <c r="H24" s="130" t="s">
        <v>277</v>
      </c>
      <c r="I24" s="130"/>
      <c r="J24" s="134">
        <v>5</v>
      </c>
      <c r="K24" s="134"/>
      <c r="L24" s="132"/>
      <c r="M24" s="90"/>
      <c r="P24" s="93" t="s">
        <v>11</v>
      </c>
      <c r="Q24" s="94" t="str">
        <f t="shared" si="1"/>
        <v>（正常）入力済み</v>
      </c>
    </row>
    <row r="25" spans="2:17" ht="22.5" customHeight="1">
      <c r="B25" s="87"/>
      <c r="C25" s="263">
        <f t="shared" si="0"/>
        <v>20</v>
      </c>
      <c r="D25" s="263">
        <f>COUNTIF($F$6:F25,F25)</f>
        <v>6</v>
      </c>
      <c r="E25" s="263" t="str">
        <f>IF(D25=1,COUNTIF($D$6:D25,D25),"")</f>
        <v/>
      </c>
      <c r="F25" s="132" t="s">
        <v>481</v>
      </c>
      <c r="G25" s="130" t="s">
        <v>276</v>
      </c>
      <c r="H25" s="130" t="s">
        <v>277</v>
      </c>
      <c r="I25" s="130"/>
      <c r="J25" s="134">
        <v>6</v>
      </c>
      <c r="K25" s="134"/>
      <c r="L25" s="132" t="s">
        <v>479</v>
      </c>
      <c r="M25" s="90"/>
      <c r="P25" s="93" t="s">
        <v>11</v>
      </c>
      <c r="Q25" s="94" t="str">
        <f t="shared" si="1"/>
        <v>（正常）入力済み</v>
      </c>
    </row>
    <row r="26" spans="2:17" ht="22.5" customHeight="1">
      <c r="B26" s="87"/>
      <c r="C26" s="263">
        <f t="shared" si="0"/>
        <v>21</v>
      </c>
      <c r="D26" s="263">
        <f>COUNTIF($F$6:F26,F26)</f>
        <v>7</v>
      </c>
      <c r="E26" s="263" t="str">
        <f>IF(D26=1,COUNTIF($D$6:D26,D26),"")</f>
        <v/>
      </c>
      <c r="F26" s="132" t="s">
        <v>481</v>
      </c>
      <c r="G26" s="130" t="s">
        <v>276</v>
      </c>
      <c r="H26" s="130" t="s">
        <v>277</v>
      </c>
      <c r="I26" s="130"/>
      <c r="J26" s="134">
        <v>7</v>
      </c>
      <c r="K26" s="134"/>
      <c r="L26" s="132" t="s">
        <v>479</v>
      </c>
      <c r="M26" s="90"/>
      <c r="P26" s="93" t="s">
        <v>11</v>
      </c>
      <c r="Q26" s="94" t="str">
        <f t="shared" si="1"/>
        <v>（正常）入力済み</v>
      </c>
    </row>
    <row r="27" spans="2:17" ht="22.5" customHeight="1">
      <c r="B27" s="87"/>
      <c r="C27" s="263">
        <f t="shared" si="0"/>
        <v>22</v>
      </c>
      <c r="D27" s="263">
        <f>COUNTIF($F$6:F27,F27)</f>
        <v>0</v>
      </c>
      <c r="E27" s="263" t="str">
        <f>IF(D27=1,COUNTIF($D$6:D27,D27),"")</f>
        <v/>
      </c>
      <c r="F27" s="132"/>
      <c r="G27" s="130"/>
      <c r="H27" s="130"/>
      <c r="I27" s="130"/>
      <c r="J27" s="134"/>
      <c r="K27" s="134"/>
      <c r="L27" s="132"/>
      <c r="M27" s="90"/>
      <c r="P27" s="93" t="s">
        <v>11</v>
      </c>
      <c r="Q27" s="94" t="str">
        <f t="shared" si="1"/>
        <v>（複数選択）未入力</v>
      </c>
    </row>
    <row r="28" spans="2:17" ht="22.5" customHeight="1">
      <c r="B28" s="87"/>
      <c r="C28" s="263">
        <f t="shared" si="0"/>
        <v>23</v>
      </c>
      <c r="D28" s="263">
        <f>COUNTIF($F$6:F28,F28)</f>
        <v>0</v>
      </c>
      <c r="E28" s="263" t="str">
        <f>IF(D28=1,COUNTIF($D$6:D28,D28),"")</f>
        <v/>
      </c>
      <c r="F28" s="132"/>
      <c r="G28" s="130"/>
      <c r="H28" s="130"/>
      <c r="I28" s="130"/>
      <c r="J28" s="134"/>
      <c r="K28" s="134"/>
      <c r="L28" s="132"/>
      <c r="M28" s="90"/>
      <c r="P28" s="93" t="s">
        <v>11</v>
      </c>
      <c r="Q28" s="94" t="str">
        <f t="shared" si="1"/>
        <v>（複数選択）未入力</v>
      </c>
    </row>
    <row r="29" spans="2:17" ht="22.5" customHeight="1">
      <c r="B29" s="87"/>
      <c r="C29" s="263">
        <f t="shared" si="0"/>
        <v>24</v>
      </c>
      <c r="D29" s="263">
        <f>COUNTIF($F$6:F29,F29)</f>
        <v>0</v>
      </c>
      <c r="E29" s="263" t="str">
        <f>IF(D29=1,COUNTIF($D$6:D29,D29),"")</f>
        <v/>
      </c>
      <c r="F29" s="132"/>
      <c r="G29" s="130"/>
      <c r="H29" s="130"/>
      <c r="I29" s="130"/>
      <c r="J29" s="134"/>
      <c r="K29" s="134"/>
      <c r="L29" s="132"/>
      <c r="M29" s="90"/>
      <c r="P29" s="93" t="s">
        <v>11</v>
      </c>
      <c r="Q29" s="94" t="str">
        <f t="shared" si="1"/>
        <v>（複数選択）未入力</v>
      </c>
    </row>
    <row r="30" spans="2:17" ht="22.5" customHeight="1">
      <c r="B30" s="87"/>
      <c r="C30" s="263">
        <f t="shared" si="0"/>
        <v>25</v>
      </c>
      <c r="D30" s="263">
        <f>COUNTIF($F$6:F30,F30)</f>
        <v>0</v>
      </c>
      <c r="E30" s="263" t="str">
        <f>IF(D30=1,COUNTIF($D$6:D30,D30),"")</f>
        <v/>
      </c>
      <c r="F30" s="132"/>
      <c r="G30" s="130"/>
      <c r="H30" s="130"/>
      <c r="I30" s="130"/>
      <c r="J30" s="134"/>
      <c r="K30" s="134"/>
      <c r="L30" s="132"/>
      <c r="M30" s="90"/>
      <c r="P30" s="93" t="s">
        <v>11</v>
      </c>
      <c r="Q30" s="94" t="str">
        <f t="shared" si="1"/>
        <v>（複数選択）未入力</v>
      </c>
    </row>
    <row r="31" spans="2:17" ht="22.5" customHeight="1">
      <c r="B31" s="87"/>
      <c r="C31" s="263">
        <f t="shared" si="0"/>
        <v>26</v>
      </c>
      <c r="D31" s="263">
        <f>COUNTIF($F$6:F31,F31)</f>
        <v>0</v>
      </c>
      <c r="E31" s="263" t="str">
        <f>IF(D31=1,COUNTIF($D$6:D31,D31),"")</f>
        <v/>
      </c>
      <c r="F31" s="132"/>
      <c r="G31" s="130"/>
      <c r="H31" s="130"/>
      <c r="I31" s="130"/>
      <c r="J31" s="134"/>
      <c r="K31" s="134"/>
      <c r="L31" s="132"/>
      <c r="M31" s="90"/>
      <c r="P31" s="93" t="s">
        <v>11</v>
      </c>
      <c r="Q31" s="94" t="str">
        <f t="shared" si="1"/>
        <v>（複数選択）未入力</v>
      </c>
    </row>
    <row r="32" spans="2:17" ht="22.5" customHeight="1">
      <c r="B32" s="87"/>
      <c r="C32" s="263">
        <f t="shared" si="0"/>
        <v>27</v>
      </c>
      <c r="D32" s="263">
        <f>COUNTIF($F$6:F32,F32)</f>
        <v>0</v>
      </c>
      <c r="E32" s="263" t="str">
        <f>IF(D32=1,COUNTIF($D$6:D32,D32),"")</f>
        <v/>
      </c>
      <c r="F32" s="132"/>
      <c r="G32" s="130"/>
      <c r="H32" s="130"/>
      <c r="I32" s="130"/>
      <c r="J32" s="134"/>
      <c r="K32" s="134"/>
      <c r="L32" s="132"/>
      <c r="M32" s="90"/>
      <c r="P32" s="93" t="s">
        <v>11</v>
      </c>
      <c r="Q32" s="94" t="str">
        <f t="shared" si="1"/>
        <v>（複数選択）未入力</v>
      </c>
    </row>
    <row r="33" spans="2:23" ht="22.5" customHeight="1">
      <c r="B33" s="87"/>
      <c r="C33" s="263">
        <f t="shared" si="0"/>
        <v>28</v>
      </c>
      <c r="D33" s="263">
        <f>COUNTIF($F$6:F33,F33)</f>
        <v>0</v>
      </c>
      <c r="E33" s="263" t="str">
        <f>IF(D33=1,COUNTIF($D$6:D33,D33),"")</f>
        <v/>
      </c>
      <c r="F33" s="132"/>
      <c r="G33" s="130"/>
      <c r="H33" s="130"/>
      <c r="I33" s="130"/>
      <c r="J33" s="134"/>
      <c r="K33" s="134"/>
      <c r="L33" s="132"/>
      <c r="M33" s="90"/>
      <c r="P33" s="93" t="s">
        <v>11</v>
      </c>
      <c r="Q33" s="94" t="str">
        <f t="shared" si="1"/>
        <v>（複数選択）未入力</v>
      </c>
    </row>
    <row r="34" spans="2:23" ht="22.5" customHeight="1">
      <c r="B34" s="87"/>
      <c r="C34" s="263">
        <f t="shared" si="0"/>
        <v>29</v>
      </c>
      <c r="D34" s="263">
        <f>COUNTIF($F$6:F34,F34)</f>
        <v>0</v>
      </c>
      <c r="E34" s="263" t="str">
        <f>IF(D34=1,COUNTIF($D$6:D34,D34),"")</f>
        <v/>
      </c>
      <c r="F34" s="132"/>
      <c r="G34" s="130"/>
      <c r="H34" s="130"/>
      <c r="I34" s="130"/>
      <c r="J34" s="134"/>
      <c r="K34" s="134"/>
      <c r="L34" s="132"/>
      <c r="M34" s="90"/>
      <c r="P34" s="93" t="s">
        <v>11</v>
      </c>
      <c r="Q34" s="94" t="str">
        <f t="shared" si="1"/>
        <v>（複数選択）未入力</v>
      </c>
    </row>
    <row r="35" spans="2:23" ht="22.5" customHeight="1">
      <c r="B35" s="87"/>
      <c r="C35" s="263">
        <f t="shared" si="0"/>
        <v>30</v>
      </c>
      <c r="D35" s="263">
        <f>COUNTIF($F$6:F35,F35)</f>
        <v>0</v>
      </c>
      <c r="E35" s="263" t="str">
        <f>IF(D35=1,COUNTIF($D$6:D35,D35),"")</f>
        <v/>
      </c>
      <c r="F35" s="132"/>
      <c r="G35" s="130"/>
      <c r="H35" s="130"/>
      <c r="I35" s="130"/>
      <c r="J35" s="134"/>
      <c r="K35" s="134"/>
      <c r="L35" s="132"/>
      <c r="M35" s="90"/>
      <c r="P35" s="93" t="s">
        <v>11</v>
      </c>
      <c r="Q35" s="94" t="str">
        <f t="shared" si="1"/>
        <v>（複数選択）未入力</v>
      </c>
    </row>
    <row r="36" spans="2:23" ht="15">
      <c r="B36" s="87"/>
      <c r="C36" s="135" t="s">
        <v>60</v>
      </c>
      <c r="D36" s="136"/>
      <c r="E36" s="136"/>
      <c r="F36" s="137"/>
      <c r="G36" s="136"/>
      <c r="H36" s="136"/>
      <c r="I36" s="136"/>
      <c r="J36" s="138"/>
      <c r="K36" s="138"/>
      <c r="L36" s="139"/>
      <c r="M36" s="90"/>
      <c r="P36" s="93"/>
      <c r="Q36" s="94"/>
    </row>
    <row r="37" spans="2:23" ht="7.5" customHeight="1">
      <c r="B37" s="140"/>
      <c r="C37" s="125"/>
      <c r="D37" s="125"/>
      <c r="E37" s="125"/>
      <c r="F37" s="125"/>
      <c r="G37" s="125"/>
      <c r="H37" s="125"/>
      <c r="I37" s="125"/>
      <c r="J37" s="125"/>
      <c r="K37" s="125"/>
      <c r="L37" s="125"/>
      <c r="M37" s="141"/>
    </row>
    <row r="38" spans="2:23" ht="15.75" customHeight="1">
      <c r="B38" s="142"/>
      <c r="C38" s="77" t="s">
        <v>61</v>
      </c>
      <c r="F38" s="89"/>
      <c r="G38" s="89"/>
      <c r="H38" s="89"/>
      <c r="I38" s="89"/>
      <c r="J38" s="89"/>
      <c r="K38" s="89"/>
      <c r="L38" s="89"/>
      <c r="M38" s="89"/>
      <c r="P38" s="77"/>
    </row>
    <row r="39" spans="2:23">
      <c r="B39" s="76"/>
      <c r="Q39" s="123"/>
    </row>
    <row r="40" spans="2:23">
      <c r="P40" s="77"/>
      <c r="Q40" s="123"/>
    </row>
    <row r="41" spans="2:23" hidden="1">
      <c r="C41" s="77" t="s">
        <v>62</v>
      </c>
      <c r="P41" s="77"/>
      <c r="V41" s="122"/>
    </row>
    <row r="42" spans="2:23" hidden="1">
      <c r="C42" s="77" t="s">
        <v>63</v>
      </c>
      <c r="L42" s="77" t="s">
        <v>64</v>
      </c>
      <c r="M42" s="77" t="s">
        <v>65</v>
      </c>
      <c r="O42" s="77" t="s">
        <v>66</v>
      </c>
      <c r="P42" s="77" t="s">
        <v>67</v>
      </c>
      <c r="Q42" s="92" t="s">
        <v>68</v>
      </c>
      <c r="W42" s="122"/>
    </row>
    <row r="43" spans="2:23" hidden="1">
      <c r="E43" s="77">
        <v>1</v>
      </c>
      <c r="F43" s="77" t="str">
        <f>_xlfn.IFNA(VLOOKUP($E43,$E$6:$H$36,2,FALSE),"")</f>
        <v>指-12345号</v>
      </c>
      <c r="G43" s="77" t="str">
        <f>VLOOKUP($E43,$E$6:$H$36,3,FALSE)</f>
        <v>千代田区</v>
      </c>
      <c r="H43" s="77" t="str">
        <f>VLOOKUP($E43,$E$6:$H$36,4,FALSE)&amp;""</f>
        <v>●</v>
      </c>
      <c r="I43" s="77" t="str">
        <f>VLOOKUP($E43,$E$6:$L$36,5,FALSE)&amp;""</f>
        <v/>
      </c>
      <c r="J43" s="77" t="str">
        <f>VLOOKUP($E43,$E$6:$L$36,6,FALSE)&amp;""</f>
        <v>1</v>
      </c>
      <c r="L43" s="77" t="str">
        <f>VLOOKUP($E43,$E$6:$L$36,7,FALSE)&amp;""</f>
        <v/>
      </c>
      <c r="M43" s="77">
        <f>COUNTIF($F$6:$F$36,F43)</f>
        <v>7</v>
      </c>
      <c r="O43" s="77" cm="1">
        <f t="array" ref="O43">SUMPRODUCT(($F$6:$F$36=F43)*($K$6:$K$36="無地番"))</f>
        <v>0</v>
      </c>
      <c r="P43" s="77" cm="1">
        <f t="array" ref="P43">SUMPRODUCT(($F$6:$F$36=F43)*($K$6:$K$36="道"))</f>
        <v>0</v>
      </c>
      <c r="Q43" s="92" cm="1">
        <f t="array" ref="Q43">SUMPRODUCT(($F$6:$F$36=F43)*($K$6:$K$36="水"))</f>
        <v>0</v>
      </c>
      <c r="R43" s="77" t="str">
        <f>IF(O43&gt;0," 無地番","")&amp;IF(P43&gt;0," 道","")&amp;IF(Q43&gt;0," 水","")</f>
        <v/>
      </c>
      <c r="S43" s="77" t="str">
        <f>_xlfn.IFNA(IF(H43="",
G43&amp;""&amp;R43,
G43&amp;H43&amp;I43&amp;J43&amp;IF(L43="","","の一部")&amp;
IF(M43-1-O43-P43-Q43&gt;0,
IF(M43&gt;1,"　外 "&amp;M43-1-O43-P43-Q43&amp;" 筆",""),"")&amp;R43),"")</f>
        <v>千代田区●1　外 6 筆</v>
      </c>
    </row>
    <row r="44" spans="2:23" hidden="1">
      <c r="E44" s="77">
        <v>2</v>
      </c>
      <c r="F44" s="77" t="str">
        <f>_xlfn.IFNA(VLOOKUP($E44,$E$6:$H$36,2,FALSE),"")</f>
        <v>指-12346号</v>
      </c>
      <c r="G44" s="77" t="str">
        <f>VLOOKUP($E44,$E$6:$H$36,3,FALSE)</f>
        <v>千代田区</v>
      </c>
      <c r="H44" s="77" t="str">
        <f>VLOOKUP($E44,$E$6:$H$36,4,FALSE)&amp;""</f>
        <v>●</v>
      </c>
      <c r="I44" s="77" t="str">
        <f>VLOOKUP($E44,$E$6:$L$36,5,FALSE)&amp;""</f>
        <v/>
      </c>
      <c r="J44" s="77" t="str">
        <f>VLOOKUP($E44,$E$6:$L$36,6,FALSE)&amp;""</f>
        <v>1</v>
      </c>
      <c r="L44" s="77" t="str">
        <f>VLOOKUP($E44,$E$6:$L$36,7,FALSE)&amp;""</f>
        <v/>
      </c>
      <c r="M44" s="77">
        <f>COUNTIF($F$6:$F$36,F44)</f>
        <v>7</v>
      </c>
      <c r="O44" s="77" cm="1">
        <f t="array" ref="O44">SUMPRODUCT(($F$6:$F$36=F44)*($K$6:$K$36="無地番"))</f>
        <v>0</v>
      </c>
      <c r="P44" s="77" cm="1">
        <f t="array" ref="P44">SUMPRODUCT(($F$6:$F$36=F44)*($K$6:$K$36="道"))</f>
        <v>0</v>
      </c>
      <c r="Q44" s="92" cm="1">
        <f t="array" ref="Q44">SUMPRODUCT(($F$6:$F$36=F44)*($K$6:$K$36="水"))</f>
        <v>0</v>
      </c>
      <c r="R44" s="77" t="str">
        <f>IF(O44&gt;0," 無地番","")&amp;IF(P44&gt;0," 道","")&amp;IF(Q44&gt;0," 水","")</f>
        <v/>
      </c>
      <c r="S44" s="77" t="str">
        <f>_xlfn.IFNA(IF(H44="",
G44&amp;""&amp;R44,
G44&amp;H44&amp;I44&amp;J44&amp;IF(L44="","","の一部")&amp;
IF(M44-1-O44-P44-Q44&gt;0,
IF(M44&gt;1,"　外 "&amp;M44-1-O44-P44-Q44&amp;" 筆",""),"")&amp;R44),"")</f>
        <v>千代田区●1　外 6 筆</v>
      </c>
    </row>
    <row r="45" spans="2:23" hidden="1">
      <c r="E45" s="77">
        <v>3</v>
      </c>
      <c r="F45" s="77" t="str">
        <f>_xlfn.IFNA(VLOOKUP($E45,$E$6:$H$36,2,FALSE),"")</f>
        <v>指-12347号</v>
      </c>
      <c r="G45" s="77" t="str">
        <f>VLOOKUP($E45,$E$6:$H$36,3,FALSE)</f>
        <v>千代田区</v>
      </c>
      <c r="H45" s="77" t="str">
        <f>VLOOKUP($E45,$E$6:$H$36,4,FALSE)&amp;""</f>
        <v>●</v>
      </c>
      <c r="I45" s="77" t="str">
        <f>VLOOKUP($E45,$E$6:$L$36,5,FALSE)&amp;""</f>
        <v/>
      </c>
      <c r="J45" s="77" t="str">
        <f>VLOOKUP($E45,$E$6:$L$36,6,FALSE)&amp;""</f>
        <v>1</v>
      </c>
      <c r="L45" s="77" t="str">
        <f>VLOOKUP($E45,$E$6:$L$36,7,FALSE)&amp;""</f>
        <v/>
      </c>
      <c r="M45" s="77">
        <f>COUNTIF($F$6:$F$36,F45)</f>
        <v>7</v>
      </c>
      <c r="O45" s="77" cm="1">
        <f t="array" ref="O45">SUMPRODUCT(($F$6:$F$36=F45)*($K$6:$K$36="無地番"))</f>
        <v>0</v>
      </c>
      <c r="P45" s="77" cm="1">
        <f t="array" ref="P45">SUMPRODUCT(($F$6:$F$36=F45)*($K$6:$K$36="道"))</f>
        <v>0</v>
      </c>
      <c r="Q45" s="92" cm="1">
        <f t="array" ref="Q45">SUMPRODUCT(($F$6:$F$36=F45)*($K$6:$K$36="水"))</f>
        <v>0</v>
      </c>
      <c r="R45" s="77" t="str">
        <f>IF(O45&gt;0," 無地番","")&amp;IF(P45&gt;0," 道","")&amp;IF(Q45&gt;0," 水","")</f>
        <v/>
      </c>
      <c r="S45" s="77" t="str">
        <f>_xlfn.IFNA(IF(H45="",
G45&amp;""&amp;R45,
G45&amp;H45&amp;I45&amp;J45&amp;IF(L45="","","の一部")&amp;
IF(M45-1-O45-P45-Q45&gt;0,
IF(M45&gt;1,"　外 "&amp;M45-1-O45-P45-Q45&amp;" 筆",""),"")&amp;R45),"")</f>
        <v>千代田区●1　外 6 筆</v>
      </c>
    </row>
    <row r="46" spans="2:23">
      <c r="P46" s="77"/>
      <c r="W46" s="122"/>
    </row>
    <row r="47" spans="2:23" ht="18" hidden="1">
      <c r="C47" s="143" t="s">
        <v>274</v>
      </c>
      <c r="F47" s="143" t="s">
        <v>453</v>
      </c>
      <c r="G47" s="143" t="s">
        <v>373</v>
      </c>
      <c r="P47" s="77"/>
    </row>
    <row r="48" spans="2:23" ht="18" hidden="1">
      <c r="C48" s="144" t="s">
        <v>276</v>
      </c>
      <c r="F48" s="77" t="s">
        <v>456</v>
      </c>
      <c r="G48" s="144" t="s">
        <v>373</v>
      </c>
    </row>
    <row r="49" spans="3:6" ht="18" hidden="1">
      <c r="C49" s="144" t="s">
        <v>278</v>
      </c>
      <c r="F49" s="77" t="s">
        <v>454</v>
      </c>
    </row>
    <row r="50" spans="3:6" ht="18" hidden="1">
      <c r="C50" s="144" t="s">
        <v>279</v>
      </c>
      <c r="F50" s="77" t="s">
        <v>455</v>
      </c>
    </row>
    <row r="51" spans="3:6" ht="18" hidden="1">
      <c r="C51" s="144" t="s">
        <v>280</v>
      </c>
    </row>
    <row r="52" spans="3:6" ht="18" hidden="1">
      <c r="C52" s="144" t="s">
        <v>281</v>
      </c>
    </row>
    <row r="53" spans="3:6" ht="18" hidden="1">
      <c r="C53" s="144" t="s">
        <v>282</v>
      </c>
    </row>
    <row r="54" spans="3:6" ht="18" hidden="1">
      <c r="C54" s="144" t="s">
        <v>283</v>
      </c>
    </row>
    <row r="55" spans="3:6" ht="18" hidden="1">
      <c r="C55" s="144" t="s">
        <v>284</v>
      </c>
    </row>
    <row r="56" spans="3:6" ht="18" hidden="1">
      <c r="C56" s="144" t="s">
        <v>285</v>
      </c>
    </row>
    <row r="57" spans="3:6" ht="18" hidden="1">
      <c r="C57" s="144" t="s">
        <v>286</v>
      </c>
    </row>
    <row r="58" spans="3:6" ht="18" hidden="1">
      <c r="C58" s="144" t="s">
        <v>287</v>
      </c>
    </row>
    <row r="59" spans="3:6" ht="18" hidden="1">
      <c r="C59" s="144" t="s">
        <v>288</v>
      </c>
    </row>
    <row r="60" spans="3:6" ht="18" hidden="1">
      <c r="C60" s="144" t="s">
        <v>289</v>
      </c>
    </row>
    <row r="61" spans="3:6" ht="18" hidden="1">
      <c r="C61" s="144" t="s">
        <v>290</v>
      </c>
    </row>
    <row r="62" spans="3:6" ht="18" hidden="1">
      <c r="C62" s="144" t="s">
        <v>291</v>
      </c>
    </row>
    <row r="63" spans="3:6" ht="18" hidden="1">
      <c r="C63" s="144" t="s">
        <v>292</v>
      </c>
    </row>
    <row r="64" spans="3:6" ht="18" hidden="1">
      <c r="C64" s="144" t="s">
        <v>293</v>
      </c>
    </row>
    <row r="65" spans="3:3" ht="18" hidden="1">
      <c r="C65" s="144" t="s">
        <v>294</v>
      </c>
    </row>
    <row r="66" spans="3:3" ht="18" hidden="1">
      <c r="C66" s="144" t="s">
        <v>295</v>
      </c>
    </row>
    <row r="67" spans="3:3" ht="18" hidden="1">
      <c r="C67" s="144" t="s">
        <v>296</v>
      </c>
    </row>
    <row r="68" spans="3:3" ht="18" hidden="1">
      <c r="C68" s="144" t="s">
        <v>297</v>
      </c>
    </row>
    <row r="69" spans="3:3" ht="18" hidden="1">
      <c r="C69" s="144" t="s">
        <v>298</v>
      </c>
    </row>
    <row r="70" spans="3:3" ht="18" hidden="1">
      <c r="C70" s="144" t="s">
        <v>299</v>
      </c>
    </row>
    <row r="71" spans="3:3" ht="18" hidden="1">
      <c r="C71" s="144" t="s">
        <v>300</v>
      </c>
    </row>
    <row r="72" spans="3:3" ht="18" hidden="1">
      <c r="C72" s="144" t="s">
        <v>301</v>
      </c>
    </row>
    <row r="73" spans="3:3" ht="18" hidden="1">
      <c r="C73" s="144" t="s">
        <v>302</v>
      </c>
    </row>
    <row r="74" spans="3:3" ht="18" hidden="1">
      <c r="C74" s="144" t="s">
        <v>303</v>
      </c>
    </row>
    <row r="75" spans="3:3" ht="18" hidden="1">
      <c r="C75" s="144" t="s">
        <v>304</v>
      </c>
    </row>
    <row r="76" spans="3:3" ht="18" hidden="1">
      <c r="C76" s="144" t="s">
        <v>305</v>
      </c>
    </row>
    <row r="77" spans="3:3" ht="18" hidden="1">
      <c r="C77" s="144" t="s">
        <v>306</v>
      </c>
    </row>
    <row r="78" spans="3:3" ht="18" hidden="1">
      <c r="C78" s="144" t="s">
        <v>307</v>
      </c>
    </row>
    <row r="79" spans="3:3" ht="18" hidden="1">
      <c r="C79" s="144" t="s">
        <v>308</v>
      </c>
    </row>
    <row r="80" spans="3:3" ht="18" hidden="1">
      <c r="C80" s="144" t="s">
        <v>309</v>
      </c>
    </row>
    <row r="81" spans="3:3" ht="18" hidden="1">
      <c r="C81" s="144" t="s">
        <v>310</v>
      </c>
    </row>
    <row r="82" spans="3:3" ht="18" hidden="1">
      <c r="C82" s="144" t="s">
        <v>311</v>
      </c>
    </row>
    <row r="83" spans="3:3" ht="18" hidden="1">
      <c r="C83" s="144" t="s">
        <v>312</v>
      </c>
    </row>
    <row r="84" spans="3:3" ht="18" hidden="1">
      <c r="C84" s="144" t="s">
        <v>313</v>
      </c>
    </row>
    <row r="85" spans="3:3" ht="18" hidden="1">
      <c r="C85" s="144" t="s">
        <v>314</v>
      </c>
    </row>
    <row r="86" spans="3:3" ht="18" hidden="1">
      <c r="C86" s="144" t="s">
        <v>315</v>
      </c>
    </row>
    <row r="87" spans="3:3" ht="18" hidden="1">
      <c r="C87" s="144" t="s">
        <v>316</v>
      </c>
    </row>
    <row r="88" spans="3:3" ht="18" hidden="1">
      <c r="C88" s="144" t="s">
        <v>317</v>
      </c>
    </row>
    <row r="89" spans="3:3" ht="18" hidden="1">
      <c r="C89" s="144" t="s">
        <v>318</v>
      </c>
    </row>
    <row r="90" spans="3:3" ht="18" hidden="1">
      <c r="C90" s="144" t="s">
        <v>319</v>
      </c>
    </row>
    <row r="91" spans="3:3" ht="18" hidden="1">
      <c r="C91" s="144" t="s">
        <v>320</v>
      </c>
    </row>
    <row r="92" spans="3:3" ht="18" hidden="1">
      <c r="C92" s="144" t="s">
        <v>321</v>
      </c>
    </row>
    <row r="93" spans="3:3" ht="18" hidden="1">
      <c r="C93" s="144" t="s">
        <v>322</v>
      </c>
    </row>
    <row r="94" spans="3:3" ht="18" hidden="1">
      <c r="C94" s="144" t="s">
        <v>323</v>
      </c>
    </row>
    <row r="95" spans="3:3" ht="18" hidden="1">
      <c r="C95" s="144" t="s">
        <v>324</v>
      </c>
    </row>
    <row r="96" spans="3:3" ht="18" hidden="1">
      <c r="C96" s="144" t="s">
        <v>325</v>
      </c>
    </row>
    <row r="97" spans="3:3" ht="18" hidden="1">
      <c r="C97" s="144" t="s">
        <v>326</v>
      </c>
    </row>
    <row r="98" spans="3:3" ht="18" hidden="1">
      <c r="C98" s="144" t="s">
        <v>327</v>
      </c>
    </row>
    <row r="99" spans="3:3" ht="18" hidden="1">
      <c r="C99" s="144" t="s">
        <v>328</v>
      </c>
    </row>
    <row r="100" spans="3:3" ht="18" hidden="1">
      <c r="C100" s="144" t="s">
        <v>329</v>
      </c>
    </row>
    <row r="101" spans="3:3" ht="18" hidden="1">
      <c r="C101" s="144" t="s">
        <v>330</v>
      </c>
    </row>
    <row r="102" spans="3:3" ht="18" hidden="1">
      <c r="C102" s="144" t="s">
        <v>331</v>
      </c>
    </row>
    <row r="103" spans="3:3" ht="18" hidden="1">
      <c r="C103" s="144" t="s">
        <v>332</v>
      </c>
    </row>
    <row r="104" spans="3:3" ht="18" hidden="1">
      <c r="C104" s="144" t="s">
        <v>333</v>
      </c>
    </row>
    <row r="105" spans="3:3" ht="18" hidden="1">
      <c r="C105" s="144" t="s">
        <v>334</v>
      </c>
    </row>
    <row r="106" spans="3:3" ht="18" hidden="1">
      <c r="C106" s="144" t="s">
        <v>335</v>
      </c>
    </row>
    <row r="107" spans="3:3" ht="18" hidden="1">
      <c r="C107" s="144" t="s">
        <v>336</v>
      </c>
    </row>
    <row r="108" spans="3:3" ht="18" hidden="1">
      <c r="C108" s="144" t="s">
        <v>337</v>
      </c>
    </row>
    <row r="109" spans="3:3" ht="18" hidden="1">
      <c r="C109" s="144" t="s">
        <v>338</v>
      </c>
    </row>
  </sheetData>
  <mergeCells count="8">
    <mergeCell ref="P1:Q1"/>
    <mergeCell ref="C4:C5"/>
    <mergeCell ref="D4:D5"/>
    <mergeCell ref="E4:E5"/>
    <mergeCell ref="F4:F5"/>
    <mergeCell ref="G4:J4"/>
    <mergeCell ref="K4:K5"/>
    <mergeCell ref="L4:L5"/>
  </mergeCells>
  <phoneticPr fontId="3"/>
  <conditionalFormatting sqref="Q46:Q1048576 Q1:Q42">
    <cfRule type="containsText" dxfId="44" priority="4" operator="containsText" text="（正常）">
      <formula>NOT(ISERROR(SEARCH("（正常）",Q1)))</formula>
    </cfRule>
    <cfRule type="containsText" dxfId="43" priority="5" operator="containsText" text="（エラー）">
      <formula>NOT(ISERROR(SEARCH("（エラー）",Q1)))</formula>
    </cfRule>
    <cfRule type="containsText" dxfId="42" priority="6" operator="containsText" text="（注意）">
      <formula>NOT(ISERROR(SEARCH("（注意）",Q1)))</formula>
    </cfRule>
  </conditionalFormatting>
  <conditionalFormatting sqref="Q43:Q45">
    <cfRule type="containsText" dxfId="41" priority="1" operator="containsText" text="（正常）">
      <formula>NOT(ISERROR(SEARCH("（正常）",Q43)))</formula>
    </cfRule>
    <cfRule type="containsText" dxfId="40" priority="2" operator="containsText" text="（エラー）">
      <formula>NOT(ISERROR(SEARCH("（エラー）",Q43)))</formula>
    </cfRule>
    <cfRule type="containsText" dxfId="39" priority="3" operator="containsText" text="（注意）">
      <formula>NOT(ISERROR(SEARCH("（注意）",Q43)))</formula>
    </cfRule>
  </conditionalFormatting>
  <dataValidations count="3">
    <dataValidation type="list" allowBlank="1" showInputMessage="1" showErrorMessage="1" sqref="G6:G35" xr:uid="{26CF5026-6EAB-4D9C-B6C8-E453E898D853}">
      <formula1>$C$48:$C$109</formula1>
    </dataValidation>
    <dataValidation type="list" allowBlank="1" showInputMessage="1" showErrorMessage="1" sqref="L6:L35" xr:uid="{1A6B65EC-8EC6-40E2-BDDC-8D790B57D91D}">
      <formula1>$G$48</formula1>
    </dataValidation>
    <dataValidation type="list" allowBlank="1" showInputMessage="1" showErrorMessage="1" sqref="K6:K35" xr:uid="{820CE527-AEE0-44AA-ACE3-1AC467F381A7}">
      <formula1>$F$48:$F$50</formula1>
    </dataValidation>
  </dataValidations>
  <printOptions horizontalCentered="1"/>
  <pageMargins left="0.19685039370078741" right="0.19685039370078741" top="0.19685039370078741" bottom="0.19685039370078741" header="0.19685039370078741" footer="0.19685039370078741"/>
  <pageSetup paperSize="9" scale="77" fitToHeight="0" orientation="portrait"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A5B4-1144-467D-B040-81F3659FCAE2}">
  <sheetPr codeName="Sheet46">
    <pageSetUpPr fitToPage="1"/>
  </sheetPr>
  <dimension ref="A1:Y48"/>
  <sheetViews>
    <sheetView showGridLines="0" zoomScaleNormal="100" zoomScaleSheetLayoutView="100" workbookViewId="0"/>
  </sheetViews>
  <sheetFormatPr defaultColWidth="9" defaultRowHeight="15" outlineLevelRow="1"/>
  <cols>
    <col min="1" max="1" width="2" style="57" customWidth="1"/>
    <col min="2" max="2" width="2.09765625" style="57" customWidth="1"/>
    <col min="3" max="3" width="2.5" style="57" customWidth="1"/>
    <col min="4" max="4" width="4.296875" style="57" customWidth="1"/>
    <col min="5" max="5" width="11.796875" style="57" customWidth="1"/>
    <col min="6" max="6" width="9" style="57" bestFit="1" customWidth="1"/>
    <col min="7" max="7" width="6.59765625" style="57" customWidth="1"/>
    <col min="8" max="8" width="3.796875" style="57" bestFit="1" customWidth="1"/>
    <col min="9" max="9" width="3.09765625" style="57" customWidth="1"/>
    <col min="10" max="10" width="6.59765625" style="57" customWidth="1"/>
    <col min="11" max="11" width="9" style="57" bestFit="1" customWidth="1"/>
    <col min="12" max="12" width="6.59765625" style="57" customWidth="1"/>
    <col min="13" max="14" width="3.5" style="57" customWidth="1"/>
    <col min="15" max="15" width="6.59765625" style="57" customWidth="1"/>
    <col min="16" max="16" width="8.59765625" style="57" bestFit="1" customWidth="1"/>
    <col min="17" max="18" width="2.796875" style="57" customWidth="1"/>
    <col min="19" max="19" width="3.09765625" style="57" customWidth="1"/>
    <col min="20" max="20" width="4.296875" style="59" hidden="1" customWidth="1"/>
    <col min="21" max="21" width="9" style="57"/>
    <col min="22" max="22" width="30.59765625" style="59" customWidth="1"/>
    <col min="23" max="23" width="52.09765625" style="60" customWidth="1"/>
    <col min="24" max="24" width="9" style="60"/>
    <col min="25" max="25" width="0" style="57" hidden="1" customWidth="1"/>
    <col min="26" max="16384" width="9" style="57"/>
  </cols>
  <sheetData>
    <row r="1" spans="2:25">
      <c r="C1" s="58"/>
      <c r="U1" s="370" t="s">
        <v>44</v>
      </c>
      <c r="V1" s="370"/>
    </row>
    <row r="2" spans="2:25" ht="18">
      <c r="B2" s="211"/>
      <c r="C2" s="61"/>
      <c r="D2" s="212"/>
      <c r="E2" s="212"/>
      <c r="F2" s="212"/>
      <c r="G2" s="212"/>
      <c r="H2" s="212"/>
      <c r="I2" s="212"/>
      <c r="J2" s="212"/>
      <c r="K2" s="212"/>
      <c r="L2" s="212"/>
      <c r="M2" s="212"/>
      <c r="N2" s="212"/>
      <c r="O2" s="212"/>
      <c r="P2" s="212"/>
      <c r="Q2" s="212"/>
      <c r="R2" s="213"/>
      <c r="U2" s="251" t="s">
        <v>1</v>
      </c>
      <c r="V2" s="264" t="s">
        <v>2</v>
      </c>
      <c r="Y2" s="143" t="s">
        <v>371</v>
      </c>
    </row>
    <row r="3" spans="2:25" ht="18">
      <c r="B3" s="62"/>
      <c r="D3" s="371" t="s">
        <v>69</v>
      </c>
      <c r="E3" s="371"/>
      <c r="F3" s="371"/>
      <c r="G3" s="371"/>
      <c r="H3" s="371"/>
      <c r="I3" s="371"/>
      <c r="J3" s="371"/>
      <c r="K3" s="371"/>
      <c r="L3" s="371"/>
      <c r="M3" s="371"/>
      <c r="N3" s="371"/>
      <c r="O3" s="371"/>
      <c r="P3" s="371"/>
      <c r="R3" s="64"/>
      <c r="Y3" s="144" t="s">
        <v>388</v>
      </c>
    </row>
    <row r="4" spans="2:25" ht="9" customHeight="1">
      <c r="B4" s="62"/>
      <c r="H4" s="252"/>
      <c r="R4" s="64"/>
      <c r="Y4" s="144" t="s">
        <v>402</v>
      </c>
    </row>
    <row r="5" spans="2:25" ht="18" customHeight="1">
      <c r="B5" s="62"/>
      <c r="D5" s="372" t="s">
        <v>70</v>
      </c>
      <c r="E5" s="372"/>
      <c r="F5" s="372"/>
      <c r="G5" s="372"/>
      <c r="H5" s="372"/>
      <c r="I5" s="372"/>
      <c r="J5" s="372"/>
      <c r="K5" s="372"/>
      <c r="L5" s="372"/>
      <c r="M5" s="372"/>
      <c r="N5" s="372"/>
      <c r="O5" s="372"/>
      <c r="P5" s="372"/>
      <c r="Q5" s="372"/>
      <c r="R5" s="64"/>
      <c r="Y5" s="144"/>
    </row>
    <row r="6" spans="2:25" ht="9" customHeight="1">
      <c r="B6" s="62"/>
      <c r="F6" s="63"/>
      <c r="G6" s="63"/>
      <c r="R6" s="64"/>
    </row>
    <row r="7" spans="2:25">
      <c r="B7" s="62"/>
      <c r="J7" s="63" t="s">
        <v>71</v>
      </c>
      <c r="R7" s="64"/>
    </row>
    <row r="8" spans="2:25" ht="9" customHeight="1">
      <c r="B8" s="62"/>
      <c r="R8" s="64"/>
    </row>
    <row r="9" spans="2:25">
      <c r="B9" s="62"/>
      <c r="D9" s="57" t="s">
        <v>72</v>
      </c>
      <c r="R9" s="64"/>
    </row>
    <row r="10" spans="2:25" ht="16.05" customHeight="1">
      <c r="B10" s="62"/>
      <c r="D10" s="373" t="s">
        <v>73</v>
      </c>
      <c r="E10" s="374"/>
      <c r="F10" s="375"/>
      <c r="G10" s="382" t="str">
        <f>要措置区域等所在地一覧_様式第25!S43&amp;""</f>
        <v>千代田区●1　外 6 筆</v>
      </c>
      <c r="H10" s="382"/>
      <c r="I10" s="382"/>
      <c r="J10" s="382"/>
      <c r="K10" s="382"/>
      <c r="L10" s="382"/>
      <c r="M10" s="382"/>
      <c r="N10" s="382"/>
      <c r="O10" s="382"/>
      <c r="P10" s="145" t="s">
        <v>16</v>
      </c>
      <c r="R10" s="64"/>
      <c r="U10" s="146" t="s">
        <v>17</v>
      </c>
      <c r="W10" s="147" t="s">
        <v>74</v>
      </c>
    </row>
    <row r="11" spans="2:25" ht="16.05" customHeight="1">
      <c r="B11" s="62"/>
      <c r="D11" s="376"/>
      <c r="E11" s="377"/>
      <c r="F11" s="378"/>
      <c r="G11" s="148"/>
      <c r="H11" s="148" t="s">
        <v>19</v>
      </c>
      <c r="I11" s="383" t="str">
        <f>要措置区域等所在地一覧_様式第25!F43&amp;""</f>
        <v>指-12345号</v>
      </c>
      <c r="J11" s="383"/>
      <c r="K11" s="383"/>
      <c r="L11" s="383"/>
      <c r="M11" s="383"/>
      <c r="N11" s="383"/>
      <c r="O11" s="149" t="s">
        <v>20</v>
      </c>
      <c r="P11" s="150"/>
      <c r="R11" s="64"/>
      <c r="U11" s="146" t="s">
        <v>17</v>
      </c>
      <c r="W11" s="147" t="s">
        <v>74</v>
      </c>
    </row>
    <row r="12" spans="2:25" ht="16.05" hidden="1" customHeight="1" outlineLevel="1">
      <c r="B12" s="62"/>
      <c r="D12" s="376"/>
      <c r="E12" s="377"/>
      <c r="F12" s="378"/>
      <c r="G12" s="384" t="str">
        <f>要措置区域等所在地一覧_様式第25!S44&amp;""</f>
        <v>千代田区●1　外 6 筆</v>
      </c>
      <c r="H12" s="384"/>
      <c r="I12" s="384"/>
      <c r="J12" s="384"/>
      <c r="K12" s="384"/>
      <c r="L12" s="384"/>
      <c r="M12" s="384"/>
      <c r="N12" s="384"/>
      <c r="O12" s="384"/>
      <c r="P12" s="150" t="s">
        <v>16</v>
      </c>
      <c r="R12" s="64"/>
    </row>
    <row r="13" spans="2:25" ht="16.05" hidden="1" customHeight="1" outlineLevel="1">
      <c r="B13" s="62"/>
      <c r="D13" s="376"/>
      <c r="E13" s="377"/>
      <c r="F13" s="378"/>
      <c r="G13" s="148"/>
      <c r="H13" s="148" t="s">
        <v>19</v>
      </c>
      <c r="I13" s="385" t="str">
        <f>要措置区域等所在地一覧_様式第25!F44&amp;""</f>
        <v>指-12346号</v>
      </c>
      <c r="J13" s="385"/>
      <c r="K13" s="385"/>
      <c r="L13" s="385"/>
      <c r="M13" s="385"/>
      <c r="N13" s="385"/>
      <c r="O13" s="149" t="s">
        <v>20</v>
      </c>
      <c r="P13" s="150"/>
      <c r="R13" s="64"/>
    </row>
    <row r="14" spans="2:25" ht="16.05" hidden="1" customHeight="1" outlineLevel="1">
      <c r="B14" s="62"/>
      <c r="D14" s="376"/>
      <c r="E14" s="377"/>
      <c r="F14" s="378"/>
      <c r="G14" s="384" t="str">
        <f>要措置区域等所在地一覧_様式第25!S45&amp;""</f>
        <v>千代田区●1　外 6 筆</v>
      </c>
      <c r="H14" s="384"/>
      <c r="I14" s="384"/>
      <c r="J14" s="384"/>
      <c r="K14" s="384"/>
      <c r="L14" s="384"/>
      <c r="M14" s="384"/>
      <c r="N14" s="384"/>
      <c r="O14" s="384"/>
      <c r="P14" s="150" t="s">
        <v>16</v>
      </c>
      <c r="R14" s="64"/>
    </row>
    <row r="15" spans="2:25" ht="16.05" hidden="1" customHeight="1" outlineLevel="1">
      <c r="B15" s="62"/>
      <c r="D15" s="376"/>
      <c r="E15" s="377"/>
      <c r="F15" s="378"/>
      <c r="G15" s="148"/>
      <c r="H15" s="148" t="s">
        <v>19</v>
      </c>
      <c r="I15" s="385" t="str">
        <f>要措置区域等所在地一覧_様式第25!F45&amp;""</f>
        <v>指-12347号</v>
      </c>
      <c r="J15" s="385"/>
      <c r="K15" s="385"/>
      <c r="L15" s="385"/>
      <c r="M15" s="385"/>
      <c r="N15" s="385"/>
      <c r="O15" s="149" t="s">
        <v>20</v>
      </c>
      <c r="P15" s="150"/>
      <c r="R15" s="64"/>
    </row>
    <row r="16" spans="2:25" ht="17.100000000000001" customHeight="1" collapsed="1">
      <c r="B16" s="62"/>
      <c r="D16" s="379"/>
      <c r="E16" s="380"/>
      <c r="F16" s="381"/>
      <c r="G16" s="386" t="s">
        <v>75</v>
      </c>
      <c r="H16" s="386"/>
      <c r="I16" s="386"/>
      <c r="J16" s="386"/>
      <c r="K16" s="386"/>
      <c r="L16" s="386"/>
      <c r="M16" s="386"/>
      <c r="N16" s="386"/>
      <c r="O16" s="386"/>
      <c r="P16" s="387"/>
      <c r="R16" s="64"/>
    </row>
    <row r="17" spans="2:23" ht="10.5" customHeight="1">
      <c r="B17" s="62"/>
      <c r="G17" s="212"/>
      <c r="H17" s="212"/>
      <c r="I17" s="212"/>
      <c r="J17" s="212"/>
      <c r="K17" s="212"/>
      <c r="L17" s="212"/>
      <c r="M17" s="212"/>
      <c r="N17" s="212"/>
      <c r="O17" s="212"/>
      <c r="P17" s="212"/>
      <c r="R17" s="64"/>
    </row>
    <row r="18" spans="2:23">
      <c r="B18" s="62"/>
      <c r="D18" s="57" t="s">
        <v>76</v>
      </c>
      <c r="R18" s="64"/>
    </row>
    <row r="19" spans="2:23">
      <c r="B19" s="62"/>
      <c r="E19" s="57" t="s">
        <v>77</v>
      </c>
      <c r="R19" s="64"/>
    </row>
    <row r="20" spans="2:23">
      <c r="B20" s="62"/>
      <c r="D20" s="77" t="s">
        <v>78</v>
      </c>
      <c r="R20" s="64"/>
    </row>
    <row r="21" spans="2:23" ht="15" customHeight="1">
      <c r="B21" s="62"/>
      <c r="D21" s="388" t="s">
        <v>79</v>
      </c>
      <c r="E21" s="388" t="s">
        <v>80</v>
      </c>
      <c r="F21" s="391" t="s">
        <v>81</v>
      </c>
      <c r="G21" s="391"/>
      <c r="H21" s="391"/>
      <c r="I21" s="391"/>
      <c r="J21" s="391"/>
      <c r="K21" s="391"/>
      <c r="L21" s="391"/>
      <c r="M21" s="391"/>
      <c r="N21" s="391"/>
      <c r="O21" s="391"/>
      <c r="P21" s="391"/>
      <c r="R21" s="64"/>
      <c r="W21" s="60" t="s">
        <v>82</v>
      </c>
    </row>
    <row r="22" spans="2:23" ht="15" customHeight="1">
      <c r="B22" s="62"/>
      <c r="D22" s="389"/>
      <c r="E22" s="389"/>
      <c r="F22" s="151"/>
      <c r="G22" s="392" t="s">
        <v>83</v>
      </c>
      <c r="H22" s="392"/>
      <c r="I22" s="392"/>
      <c r="J22" s="392"/>
      <c r="K22" s="249"/>
      <c r="L22" s="392" t="s">
        <v>84</v>
      </c>
      <c r="M22" s="392"/>
      <c r="N22" s="392"/>
      <c r="O22" s="392"/>
      <c r="P22" s="152"/>
      <c r="R22" s="64"/>
      <c r="W22" s="60" t="s">
        <v>85</v>
      </c>
    </row>
    <row r="23" spans="2:23" ht="15" customHeight="1">
      <c r="B23" s="62"/>
      <c r="D23" s="390"/>
      <c r="E23" s="390"/>
      <c r="F23" s="153"/>
      <c r="G23" s="250" t="s">
        <v>86</v>
      </c>
      <c r="H23" s="250"/>
      <c r="I23" s="393" t="s">
        <v>87</v>
      </c>
      <c r="J23" s="393"/>
      <c r="K23" s="250"/>
      <c r="L23" s="250" t="s">
        <v>86</v>
      </c>
      <c r="M23" s="250"/>
      <c r="N23" s="393" t="s">
        <v>87</v>
      </c>
      <c r="O23" s="393"/>
      <c r="P23" s="154"/>
      <c r="R23" s="64"/>
    </row>
    <row r="24" spans="2:23" ht="25.05" customHeight="1">
      <c r="B24" s="62"/>
      <c r="D24" s="68">
        <f>ROW()-23</f>
        <v>1</v>
      </c>
      <c r="E24" s="155" t="s">
        <v>501</v>
      </c>
      <c r="F24" s="269" t="s">
        <v>88</v>
      </c>
      <c r="G24" s="156" t="s">
        <v>504</v>
      </c>
      <c r="H24" s="272" t="s">
        <v>89</v>
      </c>
      <c r="I24" s="157" t="s">
        <v>508</v>
      </c>
      <c r="J24" s="156" t="s">
        <v>506</v>
      </c>
      <c r="K24" s="272" t="s">
        <v>90</v>
      </c>
      <c r="L24" s="156" t="s">
        <v>509</v>
      </c>
      <c r="M24" s="272" t="s">
        <v>91</v>
      </c>
      <c r="N24" s="158" t="str">
        <f>I24&amp;""</f>
        <v>TP</v>
      </c>
      <c r="O24" s="156" t="s">
        <v>511</v>
      </c>
      <c r="P24" s="270" t="s">
        <v>92</v>
      </c>
      <c r="R24" s="64"/>
      <c r="T24" s="69"/>
      <c r="U24" s="65" t="s">
        <v>93</v>
      </c>
      <c r="V24" s="66" t="str">
        <f>IF(AND(E24="",G24="",I24="",J24="",L24="",O24=""),"（エラー）未入力",IF(OR(E24="",G24="",I24="",J24="",L24="",O24=""),"（エラー）一部未入力","（正常）入力済み"))</f>
        <v>（正常）入力済み</v>
      </c>
    </row>
    <row r="25" spans="2:23" ht="25.05" customHeight="1">
      <c r="B25" s="62"/>
      <c r="D25" s="68">
        <f t="shared" ref="D25:D43" si="0">ROW()-23</f>
        <v>2</v>
      </c>
      <c r="E25" s="159" t="s">
        <v>502</v>
      </c>
      <c r="F25" s="269" t="s">
        <v>94</v>
      </c>
      <c r="G25" s="160" t="s">
        <v>504</v>
      </c>
      <c r="H25" s="272" t="s">
        <v>89</v>
      </c>
      <c r="I25" s="161" t="s">
        <v>508</v>
      </c>
      <c r="J25" s="160" t="s">
        <v>506</v>
      </c>
      <c r="K25" s="272" t="s">
        <v>90</v>
      </c>
      <c r="L25" s="160" t="s">
        <v>509</v>
      </c>
      <c r="M25" s="272" t="s">
        <v>91</v>
      </c>
      <c r="N25" s="158" t="str">
        <f>I25&amp;""</f>
        <v>TP</v>
      </c>
      <c r="O25" s="160" t="s">
        <v>511</v>
      </c>
      <c r="P25" s="270" t="s">
        <v>92</v>
      </c>
      <c r="R25" s="64"/>
      <c r="T25" s="69" t="b">
        <v>1</v>
      </c>
      <c r="U25" s="67" t="s">
        <v>95</v>
      </c>
      <c r="V25" s="66" t="str">
        <f>IF(AND(E25="",G25="",I25="",J25="",L25="",O25=""),"（複数入力）未入力",IF(OR(E25="",G25="",I25="",J25="",L25="",O25=""),"（エラー）一部未入力","（正常）入力済み"))</f>
        <v>（正常）入力済み</v>
      </c>
    </row>
    <row r="26" spans="2:23" ht="25.05" customHeight="1">
      <c r="B26" s="62"/>
      <c r="D26" s="68">
        <f t="shared" si="0"/>
        <v>3</v>
      </c>
      <c r="E26" s="159" t="s">
        <v>502</v>
      </c>
      <c r="F26" s="269" t="s">
        <v>94</v>
      </c>
      <c r="G26" s="160" t="s">
        <v>505</v>
      </c>
      <c r="H26" s="272" t="s">
        <v>89</v>
      </c>
      <c r="I26" s="161" t="s">
        <v>508</v>
      </c>
      <c r="J26" s="160" t="s">
        <v>507</v>
      </c>
      <c r="K26" s="272" t="s">
        <v>90</v>
      </c>
      <c r="L26" s="160" t="s">
        <v>510</v>
      </c>
      <c r="M26" s="272" t="s">
        <v>91</v>
      </c>
      <c r="N26" s="158" t="str">
        <f t="shared" ref="N26:N43" si="1">I26&amp;""</f>
        <v>TP</v>
      </c>
      <c r="O26" s="160" t="s">
        <v>512</v>
      </c>
      <c r="P26" s="270" t="s">
        <v>92</v>
      </c>
      <c r="R26" s="64"/>
      <c r="T26" s="69" t="b">
        <v>0</v>
      </c>
      <c r="U26" s="67" t="s">
        <v>95</v>
      </c>
      <c r="V26" s="66" t="str">
        <f t="shared" ref="V26:V43" si="2">IF(AND(E26="",G26="",I26="",J26="",L26="",O26=""),"（複数入力）未入力",IF(OR(E26="",G26="",I26="",J26="",L26="",O26=""),"（エラー）一部未入力","（正常）入力済み"))</f>
        <v>（正常）入力済み</v>
      </c>
    </row>
    <row r="27" spans="2:23" ht="25.05" customHeight="1">
      <c r="B27" s="62"/>
      <c r="D27" s="68">
        <f t="shared" si="0"/>
        <v>4</v>
      </c>
      <c r="E27" s="159" t="s">
        <v>503</v>
      </c>
      <c r="F27" s="269" t="s">
        <v>94</v>
      </c>
      <c r="G27" s="160" t="s">
        <v>504</v>
      </c>
      <c r="H27" s="272" t="s">
        <v>89</v>
      </c>
      <c r="I27" s="161" t="s">
        <v>508</v>
      </c>
      <c r="J27" s="160" t="s">
        <v>506</v>
      </c>
      <c r="K27" s="272" t="s">
        <v>90</v>
      </c>
      <c r="L27" s="160" t="s">
        <v>509</v>
      </c>
      <c r="M27" s="272" t="s">
        <v>91</v>
      </c>
      <c r="N27" s="158" t="str">
        <f t="shared" si="1"/>
        <v>TP</v>
      </c>
      <c r="O27" s="160" t="s">
        <v>511</v>
      </c>
      <c r="P27" s="270" t="s">
        <v>92</v>
      </c>
      <c r="R27" s="64"/>
      <c r="T27" s="69"/>
      <c r="U27" s="67" t="s">
        <v>95</v>
      </c>
      <c r="V27" s="66" t="str">
        <f t="shared" si="2"/>
        <v>（正常）入力済み</v>
      </c>
    </row>
    <row r="28" spans="2:23" ht="25.05" customHeight="1">
      <c r="B28" s="62"/>
      <c r="D28" s="68">
        <f t="shared" si="0"/>
        <v>5</v>
      </c>
      <c r="E28" s="159"/>
      <c r="F28" s="269" t="s">
        <v>94</v>
      </c>
      <c r="G28" s="160"/>
      <c r="H28" s="272" t="s">
        <v>89</v>
      </c>
      <c r="I28" s="161"/>
      <c r="J28" s="160"/>
      <c r="K28" s="272" t="s">
        <v>90</v>
      </c>
      <c r="L28" s="160"/>
      <c r="M28" s="272" t="s">
        <v>91</v>
      </c>
      <c r="N28" s="158" t="str">
        <f t="shared" si="1"/>
        <v/>
      </c>
      <c r="O28" s="160"/>
      <c r="P28" s="270" t="s">
        <v>92</v>
      </c>
      <c r="R28" s="64"/>
      <c r="T28" s="69" t="b">
        <v>0</v>
      </c>
      <c r="U28" s="67" t="s">
        <v>95</v>
      </c>
      <c r="V28" s="66" t="str">
        <f t="shared" si="2"/>
        <v>（複数入力）未入力</v>
      </c>
    </row>
    <row r="29" spans="2:23" ht="25.05" customHeight="1">
      <c r="B29" s="62"/>
      <c r="D29" s="68">
        <f t="shared" si="0"/>
        <v>6</v>
      </c>
      <c r="E29" s="159"/>
      <c r="F29" s="269" t="s">
        <v>94</v>
      </c>
      <c r="G29" s="160"/>
      <c r="H29" s="272" t="s">
        <v>89</v>
      </c>
      <c r="I29" s="161"/>
      <c r="J29" s="160"/>
      <c r="K29" s="272" t="s">
        <v>90</v>
      </c>
      <c r="L29" s="160"/>
      <c r="M29" s="272" t="s">
        <v>91</v>
      </c>
      <c r="N29" s="158" t="str">
        <f t="shared" si="1"/>
        <v/>
      </c>
      <c r="O29" s="160"/>
      <c r="P29" s="270" t="s">
        <v>92</v>
      </c>
      <c r="R29" s="64"/>
      <c r="T29" s="69"/>
      <c r="U29" s="67" t="s">
        <v>95</v>
      </c>
      <c r="V29" s="66" t="str">
        <f t="shared" si="2"/>
        <v>（複数入力）未入力</v>
      </c>
    </row>
    <row r="30" spans="2:23" ht="25.05" customHeight="1">
      <c r="B30" s="62"/>
      <c r="D30" s="68">
        <f t="shared" si="0"/>
        <v>7</v>
      </c>
      <c r="E30" s="159"/>
      <c r="F30" s="269" t="s">
        <v>94</v>
      </c>
      <c r="G30" s="160"/>
      <c r="H30" s="272" t="s">
        <v>89</v>
      </c>
      <c r="I30" s="161"/>
      <c r="J30" s="160"/>
      <c r="K30" s="272" t="s">
        <v>90</v>
      </c>
      <c r="L30" s="160"/>
      <c r="M30" s="272" t="s">
        <v>91</v>
      </c>
      <c r="N30" s="158" t="str">
        <f t="shared" si="1"/>
        <v/>
      </c>
      <c r="O30" s="160"/>
      <c r="P30" s="270" t="s">
        <v>92</v>
      </c>
      <c r="R30" s="64"/>
      <c r="T30" s="69" t="b">
        <v>0</v>
      </c>
      <c r="U30" s="67" t="s">
        <v>95</v>
      </c>
      <c r="V30" s="66" t="str">
        <f t="shared" si="2"/>
        <v>（複数入力）未入力</v>
      </c>
    </row>
    <row r="31" spans="2:23" ht="25.05" customHeight="1">
      <c r="B31" s="62"/>
      <c r="D31" s="68">
        <f t="shared" si="0"/>
        <v>8</v>
      </c>
      <c r="E31" s="159"/>
      <c r="F31" s="269" t="s">
        <v>94</v>
      </c>
      <c r="G31" s="160"/>
      <c r="H31" s="272" t="s">
        <v>89</v>
      </c>
      <c r="I31" s="161"/>
      <c r="J31" s="160"/>
      <c r="K31" s="272" t="s">
        <v>90</v>
      </c>
      <c r="L31" s="160"/>
      <c r="M31" s="272" t="s">
        <v>91</v>
      </c>
      <c r="N31" s="158" t="str">
        <f t="shared" si="1"/>
        <v/>
      </c>
      <c r="O31" s="160"/>
      <c r="P31" s="270" t="s">
        <v>92</v>
      </c>
      <c r="R31" s="64"/>
      <c r="T31" s="69" t="b">
        <v>0</v>
      </c>
      <c r="U31" s="67" t="s">
        <v>95</v>
      </c>
      <c r="V31" s="66" t="str">
        <f t="shared" si="2"/>
        <v>（複数入力）未入力</v>
      </c>
    </row>
    <row r="32" spans="2:23" ht="25.05" customHeight="1">
      <c r="B32" s="62"/>
      <c r="D32" s="68">
        <f t="shared" si="0"/>
        <v>9</v>
      </c>
      <c r="E32" s="159"/>
      <c r="F32" s="269" t="s">
        <v>94</v>
      </c>
      <c r="G32" s="160"/>
      <c r="H32" s="272" t="s">
        <v>89</v>
      </c>
      <c r="I32" s="161"/>
      <c r="J32" s="160"/>
      <c r="K32" s="272" t="s">
        <v>90</v>
      </c>
      <c r="L32" s="160"/>
      <c r="M32" s="272" t="s">
        <v>91</v>
      </c>
      <c r="N32" s="158" t="str">
        <f t="shared" si="1"/>
        <v/>
      </c>
      <c r="O32" s="160"/>
      <c r="P32" s="270" t="s">
        <v>92</v>
      </c>
      <c r="R32" s="64"/>
      <c r="T32" s="69" t="b">
        <v>0</v>
      </c>
      <c r="U32" s="67" t="s">
        <v>95</v>
      </c>
      <c r="V32" s="66" t="str">
        <f t="shared" si="2"/>
        <v>（複数入力）未入力</v>
      </c>
    </row>
    <row r="33" spans="1:22" ht="25.05" customHeight="1">
      <c r="B33" s="62"/>
      <c r="D33" s="68">
        <f t="shared" si="0"/>
        <v>10</v>
      </c>
      <c r="E33" s="159"/>
      <c r="F33" s="269" t="s">
        <v>94</v>
      </c>
      <c r="G33" s="160"/>
      <c r="H33" s="272" t="s">
        <v>89</v>
      </c>
      <c r="I33" s="161"/>
      <c r="J33" s="160"/>
      <c r="K33" s="272" t="s">
        <v>90</v>
      </c>
      <c r="L33" s="160"/>
      <c r="M33" s="272" t="s">
        <v>91</v>
      </c>
      <c r="N33" s="158" t="str">
        <f t="shared" si="1"/>
        <v/>
      </c>
      <c r="O33" s="160"/>
      <c r="P33" s="270" t="s">
        <v>92</v>
      </c>
      <c r="R33" s="64"/>
      <c r="T33" s="69" t="b">
        <v>0</v>
      </c>
      <c r="U33" s="67" t="s">
        <v>95</v>
      </c>
      <c r="V33" s="66" t="str">
        <f t="shared" si="2"/>
        <v>（複数入力）未入力</v>
      </c>
    </row>
    <row r="34" spans="1:22" ht="25.05" customHeight="1">
      <c r="B34" s="62"/>
      <c r="D34" s="68">
        <f t="shared" si="0"/>
        <v>11</v>
      </c>
      <c r="E34" s="159"/>
      <c r="F34" s="269" t="s">
        <v>94</v>
      </c>
      <c r="G34" s="160"/>
      <c r="H34" s="272" t="s">
        <v>89</v>
      </c>
      <c r="I34" s="161"/>
      <c r="J34" s="160"/>
      <c r="K34" s="272" t="s">
        <v>90</v>
      </c>
      <c r="L34" s="160"/>
      <c r="M34" s="272" t="s">
        <v>91</v>
      </c>
      <c r="N34" s="158" t="str">
        <f t="shared" si="1"/>
        <v/>
      </c>
      <c r="O34" s="160"/>
      <c r="P34" s="270" t="s">
        <v>92</v>
      </c>
      <c r="R34" s="64"/>
      <c r="T34" s="69" t="b">
        <v>0</v>
      </c>
      <c r="U34" s="67" t="s">
        <v>95</v>
      </c>
      <c r="V34" s="66" t="str">
        <f t="shared" si="2"/>
        <v>（複数入力）未入力</v>
      </c>
    </row>
    <row r="35" spans="1:22" ht="25.05" customHeight="1">
      <c r="B35" s="62"/>
      <c r="D35" s="68">
        <f t="shared" si="0"/>
        <v>12</v>
      </c>
      <c r="E35" s="159"/>
      <c r="F35" s="269" t="s">
        <v>94</v>
      </c>
      <c r="G35" s="160"/>
      <c r="H35" s="272" t="s">
        <v>89</v>
      </c>
      <c r="I35" s="161"/>
      <c r="J35" s="160"/>
      <c r="K35" s="272" t="s">
        <v>90</v>
      </c>
      <c r="L35" s="160"/>
      <c r="M35" s="272" t="s">
        <v>91</v>
      </c>
      <c r="N35" s="158" t="str">
        <f t="shared" si="1"/>
        <v/>
      </c>
      <c r="O35" s="160"/>
      <c r="P35" s="270" t="s">
        <v>92</v>
      </c>
      <c r="R35" s="64"/>
      <c r="T35" s="69" t="b">
        <v>0</v>
      </c>
      <c r="U35" s="67" t="s">
        <v>95</v>
      </c>
      <c r="V35" s="66" t="str">
        <f t="shared" si="2"/>
        <v>（複数入力）未入力</v>
      </c>
    </row>
    <row r="36" spans="1:22" ht="25.05" customHeight="1">
      <c r="B36" s="62"/>
      <c r="D36" s="68">
        <f t="shared" si="0"/>
        <v>13</v>
      </c>
      <c r="E36" s="159"/>
      <c r="F36" s="269" t="s">
        <v>94</v>
      </c>
      <c r="G36" s="160"/>
      <c r="H36" s="272" t="s">
        <v>89</v>
      </c>
      <c r="I36" s="161"/>
      <c r="J36" s="160"/>
      <c r="K36" s="272" t="s">
        <v>90</v>
      </c>
      <c r="L36" s="160"/>
      <c r="M36" s="272" t="s">
        <v>91</v>
      </c>
      <c r="N36" s="158" t="str">
        <f t="shared" si="1"/>
        <v/>
      </c>
      <c r="O36" s="160"/>
      <c r="P36" s="270" t="s">
        <v>92</v>
      </c>
      <c r="R36" s="64"/>
      <c r="T36" s="69" t="b">
        <v>0</v>
      </c>
      <c r="U36" s="67" t="s">
        <v>95</v>
      </c>
      <c r="V36" s="66" t="str">
        <f t="shared" si="2"/>
        <v>（複数入力）未入力</v>
      </c>
    </row>
    <row r="37" spans="1:22" ht="25.05" customHeight="1">
      <c r="B37" s="62"/>
      <c r="D37" s="68">
        <f t="shared" si="0"/>
        <v>14</v>
      </c>
      <c r="E37" s="159"/>
      <c r="F37" s="269" t="s">
        <v>94</v>
      </c>
      <c r="G37" s="160"/>
      <c r="H37" s="272" t="s">
        <v>89</v>
      </c>
      <c r="I37" s="161"/>
      <c r="J37" s="160"/>
      <c r="K37" s="272" t="s">
        <v>90</v>
      </c>
      <c r="L37" s="160"/>
      <c r="M37" s="272" t="s">
        <v>91</v>
      </c>
      <c r="N37" s="158" t="str">
        <f t="shared" si="1"/>
        <v/>
      </c>
      <c r="O37" s="160"/>
      <c r="P37" s="270" t="s">
        <v>92</v>
      </c>
      <c r="R37" s="64"/>
      <c r="T37" s="69" t="b">
        <v>0</v>
      </c>
      <c r="U37" s="67" t="s">
        <v>95</v>
      </c>
      <c r="V37" s="66" t="str">
        <f t="shared" si="2"/>
        <v>（複数入力）未入力</v>
      </c>
    </row>
    <row r="38" spans="1:22" ht="25.05" customHeight="1">
      <c r="B38" s="62"/>
      <c r="D38" s="68">
        <f t="shared" si="0"/>
        <v>15</v>
      </c>
      <c r="E38" s="159"/>
      <c r="F38" s="269" t="s">
        <v>94</v>
      </c>
      <c r="G38" s="160"/>
      <c r="H38" s="272" t="s">
        <v>89</v>
      </c>
      <c r="I38" s="161"/>
      <c r="J38" s="160"/>
      <c r="K38" s="272" t="s">
        <v>90</v>
      </c>
      <c r="L38" s="160"/>
      <c r="M38" s="272" t="s">
        <v>91</v>
      </c>
      <c r="N38" s="158" t="str">
        <f t="shared" si="1"/>
        <v/>
      </c>
      <c r="O38" s="160"/>
      <c r="P38" s="270" t="s">
        <v>92</v>
      </c>
      <c r="R38" s="64"/>
      <c r="T38" s="69" t="b">
        <v>0</v>
      </c>
      <c r="U38" s="67" t="s">
        <v>95</v>
      </c>
      <c r="V38" s="66" t="str">
        <f t="shared" si="2"/>
        <v>（複数入力）未入力</v>
      </c>
    </row>
    <row r="39" spans="1:22" ht="25.05" customHeight="1">
      <c r="B39" s="62"/>
      <c r="D39" s="68">
        <f t="shared" si="0"/>
        <v>16</v>
      </c>
      <c r="E39" s="159"/>
      <c r="F39" s="269" t="s">
        <v>94</v>
      </c>
      <c r="G39" s="160"/>
      <c r="H39" s="272" t="s">
        <v>89</v>
      </c>
      <c r="I39" s="161"/>
      <c r="J39" s="160"/>
      <c r="K39" s="272" t="s">
        <v>90</v>
      </c>
      <c r="L39" s="160"/>
      <c r="M39" s="272" t="s">
        <v>91</v>
      </c>
      <c r="N39" s="158" t="str">
        <f t="shared" si="1"/>
        <v/>
      </c>
      <c r="O39" s="160"/>
      <c r="P39" s="270" t="s">
        <v>92</v>
      </c>
      <c r="R39" s="64"/>
      <c r="T39" s="69" t="b">
        <v>0</v>
      </c>
      <c r="U39" s="67" t="s">
        <v>95</v>
      </c>
      <c r="V39" s="66" t="str">
        <f t="shared" si="2"/>
        <v>（複数入力）未入力</v>
      </c>
    </row>
    <row r="40" spans="1:22" ht="25.05" customHeight="1">
      <c r="B40" s="62"/>
      <c r="D40" s="68">
        <f t="shared" si="0"/>
        <v>17</v>
      </c>
      <c r="E40" s="159"/>
      <c r="F40" s="269" t="s">
        <v>94</v>
      </c>
      <c r="G40" s="160"/>
      <c r="H40" s="272" t="s">
        <v>89</v>
      </c>
      <c r="I40" s="161"/>
      <c r="J40" s="160"/>
      <c r="K40" s="272" t="s">
        <v>90</v>
      </c>
      <c r="L40" s="160"/>
      <c r="M40" s="272" t="s">
        <v>91</v>
      </c>
      <c r="N40" s="158" t="str">
        <f t="shared" si="1"/>
        <v/>
      </c>
      <c r="O40" s="160"/>
      <c r="P40" s="270" t="s">
        <v>92</v>
      </c>
      <c r="R40" s="64"/>
      <c r="T40" s="69" t="b">
        <v>0</v>
      </c>
      <c r="U40" s="67" t="s">
        <v>95</v>
      </c>
      <c r="V40" s="66" t="str">
        <f t="shared" si="2"/>
        <v>（複数入力）未入力</v>
      </c>
    </row>
    <row r="41" spans="1:22" ht="25.05" customHeight="1">
      <c r="B41" s="62"/>
      <c r="D41" s="68">
        <f t="shared" si="0"/>
        <v>18</v>
      </c>
      <c r="E41" s="159"/>
      <c r="F41" s="269" t="s">
        <v>94</v>
      </c>
      <c r="G41" s="160"/>
      <c r="H41" s="272" t="s">
        <v>89</v>
      </c>
      <c r="I41" s="161"/>
      <c r="J41" s="160"/>
      <c r="K41" s="272" t="s">
        <v>90</v>
      </c>
      <c r="L41" s="160"/>
      <c r="M41" s="272" t="s">
        <v>91</v>
      </c>
      <c r="N41" s="158" t="str">
        <f t="shared" si="1"/>
        <v/>
      </c>
      <c r="O41" s="160"/>
      <c r="P41" s="270" t="s">
        <v>92</v>
      </c>
      <c r="R41" s="64"/>
      <c r="T41" s="69" t="b">
        <v>0</v>
      </c>
      <c r="U41" s="67" t="s">
        <v>95</v>
      </c>
      <c r="V41" s="66" t="str">
        <f t="shared" si="2"/>
        <v>（複数入力）未入力</v>
      </c>
    </row>
    <row r="42" spans="1:22" ht="25.05" customHeight="1">
      <c r="B42" s="62"/>
      <c r="D42" s="68">
        <f t="shared" si="0"/>
        <v>19</v>
      </c>
      <c r="E42" s="159"/>
      <c r="F42" s="269" t="s">
        <v>94</v>
      </c>
      <c r="G42" s="160"/>
      <c r="H42" s="272" t="s">
        <v>89</v>
      </c>
      <c r="I42" s="161"/>
      <c r="J42" s="160"/>
      <c r="K42" s="272" t="s">
        <v>90</v>
      </c>
      <c r="L42" s="160"/>
      <c r="M42" s="272" t="s">
        <v>91</v>
      </c>
      <c r="N42" s="158" t="str">
        <f t="shared" si="1"/>
        <v/>
      </c>
      <c r="O42" s="160"/>
      <c r="P42" s="270" t="s">
        <v>92</v>
      </c>
      <c r="R42" s="64"/>
      <c r="T42" s="69" t="b">
        <v>0</v>
      </c>
      <c r="U42" s="67" t="s">
        <v>95</v>
      </c>
      <c r="V42" s="66" t="str">
        <f t="shared" si="2"/>
        <v>（複数入力）未入力</v>
      </c>
    </row>
    <row r="43" spans="1:22" ht="25.05" customHeight="1">
      <c r="B43" s="62"/>
      <c r="D43" s="68">
        <f t="shared" si="0"/>
        <v>20</v>
      </c>
      <c r="E43" s="159"/>
      <c r="F43" s="269" t="s">
        <v>94</v>
      </c>
      <c r="G43" s="160"/>
      <c r="H43" s="272" t="s">
        <v>89</v>
      </c>
      <c r="I43" s="161"/>
      <c r="J43" s="160"/>
      <c r="K43" s="272" t="s">
        <v>90</v>
      </c>
      <c r="L43" s="160"/>
      <c r="M43" s="272" t="s">
        <v>91</v>
      </c>
      <c r="N43" s="158" t="str">
        <f t="shared" si="1"/>
        <v/>
      </c>
      <c r="O43" s="160"/>
      <c r="P43" s="270" t="s">
        <v>92</v>
      </c>
      <c r="R43" s="64"/>
      <c r="T43" s="69" t="b">
        <v>0</v>
      </c>
      <c r="U43" s="67" t="s">
        <v>95</v>
      </c>
      <c r="V43" s="66" t="str">
        <f t="shared" si="2"/>
        <v>（複数入力）未入力</v>
      </c>
    </row>
    <row r="44" spans="1:22">
      <c r="B44" s="62"/>
      <c r="D44" s="162" t="s">
        <v>60</v>
      </c>
      <c r="E44" s="163"/>
      <c r="F44" s="163"/>
      <c r="G44" s="164"/>
      <c r="H44" s="163"/>
      <c r="I44" s="163"/>
      <c r="J44" s="164"/>
      <c r="K44" s="163"/>
      <c r="L44" s="164"/>
      <c r="M44" s="163"/>
      <c r="N44" s="163"/>
      <c r="O44" s="164"/>
      <c r="P44" s="165"/>
      <c r="R44" s="64"/>
      <c r="T44" s="69" t="b">
        <v>0</v>
      </c>
      <c r="U44" s="67"/>
      <c r="V44" s="66"/>
    </row>
    <row r="45" spans="1:22">
      <c r="B45" s="62"/>
      <c r="D45" s="57" t="s">
        <v>96</v>
      </c>
      <c r="F45" s="271"/>
      <c r="G45" s="271"/>
      <c r="H45" s="271"/>
      <c r="R45" s="64"/>
    </row>
    <row r="46" spans="1:22" s="60" customFormat="1">
      <c r="A46" s="57"/>
      <c r="B46" s="62"/>
      <c r="C46" s="57"/>
      <c r="D46" s="57"/>
      <c r="E46" s="57"/>
      <c r="F46" s="271"/>
      <c r="G46" s="271"/>
      <c r="H46" s="271"/>
      <c r="I46" s="57"/>
      <c r="J46" s="57"/>
      <c r="K46" s="57"/>
      <c r="L46" s="57"/>
      <c r="M46" s="57"/>
      <c r="N46" s="57"/>
      <c r="O46" s="57"/>
      <c r="P46" s="57" t="s">
        <v>97</v>
      </c>
      <c r="Q46" s="57"/>
      <c r="R46" s="64"/>
      <c r="S46" s="57"/>
      <c r="T46" s="59"/>
      <c r="U46" s="57"/>
      <c r="V46" s="59"/>
    </row>
    <row r="47" spans="1:22" ht="7.5" customHeight="1">
      <c r="B47" s="72"/>
      <c r="C47" s="73"/>
      <c r="D47" s="73"/>
      <c r="E47" s="73"/>
      <c r="F47" s="74"/>
      <c r="G47" s="74"/>
      <c r="H47" s="74"/>
      <c r="I47" s="73"/>
      <c r="J47" s="73"/>
      <c r="K47" s="73"/>
      <c r="L47" s="73"/>
      <c r="M47" s="73"/>
      <c r="N47" s="73"/>
      <c r="O47" s="73"/>
      <c r="P47" s="73"/>
      <c r="Q47" s="73"/>
      <c r="R47" s="75"/>
    </row>
    <row r="48" spans="1:22">
      <c r="E48" s="58"/>
      <c r="F48" s="271"/>
      <c r="G48" s="271"/>
      <c r="H48" s="271"/>
    </row>
  </sheetData>
  <mergeCells count="18">
    <mergeCell ref="D21:D23"/>
    <mergeCell ref="E21:E23"/>
    <mergeCell ref="F21:P21"/>
    <mergeCell ref="G22:J22"/>
    <mergeCell ref="L22:O22"/>
    <mergeCell ref="I23:J23"/>
    <mergeCell ref="N23:O23"/>
    <mergeCell ref="U1:V1"/>
    <mergeCell ref="D3:P3"/>
    <mergeCell ref="D5:Q5"/>
    <mergeCell ref="D10:F16"/>
    <mergeCell ref="G10:O10"/>
    <mergeCell ref="I11:N11"/>
    <mergeCell ref="G12:O12"/>
    <mergeCell ref="I13:N13"/>
    <mergeCell ref="G14:O14"/>
    <mergeCell ref="I15:N15"/>
    <mergeCell ref="G16:P16"/>
  </mergeCells>
  <phoneticPr fontId="3"/>
  <conditionalFormatting sqref="V1:V1048576">
    <cfRule type="containsText" dxfId="38" priority="1" operator="containsText" text="（注意）">
      <formula>NOT(ISERROR(SEARCH("（注意）",V1)))</formula>
    </cfRule>
    <cfRule type="containsText" dxfId="37" priority="2" operator="containsText" text="（正常）">
      <formula>NOT(ISERROR(SEARCH("（正常）",V1)))</formula>
    </cfRule>
    <cfRule type="containsText" dxfId="36" priority="3" operator="containsText" text="（エラー）">
      <formula>NOT(ISERROR(SEARCH("（エラー）",V1)))</formula>
    </cfRule>
  </conditionalFormatting>
  <dataValidations count="1">
    <dataValidation type="list" allowBlank="1" showInputMessage="1" showErrorMessage="1" sqref="I24:I43" xr:uid="{8EF10BE3-99D7-4815-AFCD-0BB306178B81}">
      <formula1>$Y$3:$Y$4</formula1>
    </dataValidation>
  </dataValidations>
  <pageMargins left="0.86614173228346458" right="0.62992125984251968" top="0.9055118110236221" bottom="0.59055118110236227" header="0.51181102362204722" footer="0.19685039370078741"/>
  <pageSetup paperSize="9" scale="83" firstPageNumber="2" fitToHeight="0" orientation="portrait" useFirstPageNumber="1" r:id="rId1"/>
  <headerFooter scaleWithDoc="0">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89FC-D562-4B70-ADB4-C9A635EE8BDE}">
  <sheetPr codeName="Sheet7">
    <pageSetUpPr fitToPage="1"/>
  </sheetPr>
  <dimension ref="A1:U64"/>
  <sheetViews>
    <sheetView showGridLines="0" zoomScaleNormal="100" zoomScaleSheetLayoutView="100" workbookViewId="0"/>
  </sheetViews>
  <sheetFormatPr defaultColWidth="8.19921875" defaultRowHeight="15" outlineLevelRow="1"/>
  <cols>
    <col min="1" max="2" width="1.796875" style="214" customWidth="1"/>
    <col min="3" max="3" width="2.19921875" style="214" customWidth="1"/>
    <col min="4" max="4" width="4" style="214" customWidth="1"/>
    <col min="5" max="5" width="10.796875" style="214" customWidth="1"/>
    <col min="6" max="11" width="11.09765625" style="214" customWidth="1"/>
    <col min="12" max="12" width="10.09765625" style="214" bestFit="1" customWidth="1"/>
    <col min="13" max="14" width="2.59765625" style="214" customWidth="1"/>
    <col min="15" max="15" width="2.796875" style="214" customWidth="1"/>
    <col min="16" max="16" width="4" style="216" hidden="1" customWidth="1"/>
    <col min="17" max="17" width="8.19921875" style="214"/>
    <col min="18" max="18" width="28.09765625" style="216" customWidth="1"/>
    <col min="19" max="19" width="105.5" style="217" customWidth="1"/>
    <col min="20" max="20" width="8.19921875" style="217"/>
    <col min="21" max="21" width="8.19921875" style="217" hidden="1" customWidth="1"/>
    <col min="22" max="16384" width="8.19921875" style="214"/>
  </cols>
  <sheetData>
    <row r="1" spans="2:21">
      <c r="C1" s="215" t="s">
        <v>98</v>
      </c>
      <c r="Q1" s="395" t="s">
        <v>44</v>
      </c>
      <c r="R1" s="395"/>
      <c r="U1" s="218" t="s">
        <v>457</v>
      </c>
    </row>
    <row r="2" spans="2:21">
      <c r="B2" s="254"/>
      <c r="C2" s="219"/>
      <c r="D2" s="255"/>
      <c r="E2" s="255"/>
      <c r="F2" s="255"/>
      <c r="G2" s="255"/>
      <c r="H2" s="255"/>
      <c r="I2" s="255"/>
      <c r="J2" s="255"/>
      <c r="K2" s="255"/>
      <c r="L2" s="255"/>
      <c r="M2" s="255"/>
      <c r="N2" s="256"/>
      <c r="Q2" s="260" t="s">
        <v>1</v>
      </c>
      <c r="R2" s="218" t="s">
        <v>2</v>
      </c>
      <c r="U2" s="218" t="s">
        <v>274</v>
      </c>
    </row>
    <row r="3" spans="2:21">
      <c r="B3" s="220"/>
      <c r="H3" s="221"/>
      <c r="K3" s="396">
        <v>45383</v>
      </c>
      <c r="L3" s="396"/>
      <c r="N3" s="222"/>
      <c r="Q3" s="223" t="s">
        <v>5</v>
      </c>
      <c r="R3" s="224" t="str">
        <f>IF(K3="","（エラー）未入力","（正常）入力済み")</f>
        <v>（正常）入力済み</v>
      </c>
      <c r="S3" s="217" t="s">
        <v>99</v>
      </c>
      <c r="U3" s="217" t="s">
        <v>276</v>
      </c>
    </row>
    <row r="4" spans="2:21" ht="7.5" customHeight="1">
      <c r="B4" s="220"/>
      <c r="C4" s="215"/>
      <c r="N4" s="222"/>
      <c r="U4" s="217" t="s">
        <v>278</v>
      </c>
    </row>
    <row r="5" spans="2:21">
      <c r="B5" s="220"/>
      <c r="C5" s="225" t="s">
        <v>100</v>
      </c>
      <c r="N5" s="222"/>
      <c r="U5" s="217" t="s">
        <v>279</v>
      </c>
    </row>
    <row r="6" spans="2:21" ht="7.5" customHeight="1">
      <c r="B6" s="220"/>
      <c r="N6" s="222"/>
      <c r="U6" s="217" t="s">
        <v>280</v>
      </c>
    </row>
    <row r="7" spans="2:21">
      <c r="B7" s="220"/>
      <c r="F7" s="226" t="s">
        <v>101</v>
      </c>
      <c r="I7" s="397" t="s">
        <v>513</v>
      </c>
      <c r="J7" s="397"/>
      <c r="K7" s="397"/>
      <c r="L7" s="397"/>
      <c r="M7" s="221"/>
      <c r="N7" s="222"/>
      <c r="Q7" s="223" t="s">
        <v>5</v>
      </c>
      <c r="R7" s="224" t="str">
        <f>IF(I7="","（エラー）未入力","（正常）入力済み")</f>
        <v>（正常）入力済み</v>
      </c>
      <c r="S7" s="217" t="s">
        <v>102</v>
      </c>
      <c r="U7" s="217" t="s">
        <v>281</v>
      </c>
    </row>
    <row r="8" spans="2:21">
      <c r="B8" s="220"/>
      <c r="F8" s="226" t="s">
        <v>103</v>
      </c>
      <c r="I8" s="397" t="s">
        <v>514</v>
      </c>
      <c r="J8" s="397"/>
      <c r="K8" s="397"/>
      <c r="L8" s="397"/>
      <c r="N8" s="222"/>
      <c r="Q8" s="223" t="s">
        <v>5</v>
      </c>
      <c r="R8" s="224" t="str">
        <f>IF(I8="","（エラー）未入力","（正常）入力済み")</f>
        <v>（正常）入力済み</v>
      </c>
      <c r="U8" s="217" t="s">
        <v>282</v>
      </c>
    </row>
    <row r="9" spans="2:21" ht="16.5" customHeight="1">
      <c r="B9" s="220"/>
      <c r="J9" s="226" t="s">
        <v>104</v>
      </c>
      <c r="K9" s="398" t="s">
        <v>515</v>
      </c>
      <c r="L9" s="398"/>
      <c r="M9" s="214" t="s">
        <v>105</v>
      </c>
      <c r="N9" s="222"/>
      <c r="Q9" s="223" t="s">
        <v>5</v>
      </c>
      <c r="R9" s="224" t="str">
        <f>IF(K9="","（エラー）未入力","（正常）入力済み")</f>
        <v>（正常）入力済み</v>
      </c>
      <c r="S9" s="217" t="s">
        <v>106</v>
      </c>
      <c r="U9" s="217" t="s">
        <v>283</v>
      </c>
    </row>
    <row r="10" spans="2:21" ht="7.5" customHeight="1">
      <c r="B10" s="220"/>
      <c r="G10" s="226"/>
      <c r="N10" s="222"/>
      <c r="U10" s="217" t="s">
        <v>284</v>
      </c>
    </row>
    <row r="11" spans="2:21" ht="18" customHeight="1">
      <c r="B11" s="220"/>
      <c r="D11" s="394" t="s">
        <v>107</v>
      </c>
      <c r="E11" s="394"/>
      <c r="F11" s="394"/>
      <c r="G11" s="394"/>
      <c r="H11" s="394"/>
      <c r="I11" s="394"/>
      <c r="J11" s="394"/>
      <c r="K11" s="394"/>
      <c r="L11" s="394"/>
      <c r="M11" s="394"/>
      <c r="N11" s="222"/>
      <c r="U11" s="217" t="s">
        <v>285</v>
      </c>
    </row>
    <row r="12" spans="2:21" ht="18" customHeight="1">
      <c r="B12" s="220"/>
      <c r="D12" s="394"/>
      <c r="E12" s="394"/>
      <c r="F12" s="394"/>
      <c r="G12" s="394"/>
      <c r="H12" s="394"/>
      <c r="I12" s="394"/>
      <c r="J12" s="394"/>
      <c r="K12" s="394"/>
      <c r="L12" s="394"/>
      <c r="M12" s="394"/>
      <c r="N12" s="222"/>
      <c r="U12" s="217" t="s">
        <v>286</v>
      </c>
    </row>
    <row r="13" spans="2:21" ht="7.5" customHeight="1">
      <c r="B13" s="220"/>
      <c r="F13" s="221"/>
      <c r="G13" s="221"/>
      <c r="N13" s="222"/>
      <c r="U13" s="217" t="s">
        <v>287</v>
      </c>
    </row>
    <row r="14" spans="2:21">
      <c r="B14" s="220"/>
      <c r="H14" s="221" t="s">
        <v>71</v>
      </c>
      <c r="N14" s="222"/>
      <c r="U14" s="217" t="s">
        <v>288</v>
      </c>
    </row>
    <row r="15" spans="2:21" ht="7.5" customHeight="1">
      <c r="B15" s="220"/>
      <c r="N15" s="222"/>
      <c r="U15" s="217" t="s">
        <v>289</v>
      </c>
    </row>
    <row r="16" spans="2:21">
      <c r="B16" s="220"/>
      <c r="D16" s="214" t="s">
        <v>108</v>
      </c>
      <c r="N16" s="222"/>
      <c r="U16" s="217" t="s">
        <v>290</v>
      </c>
    </row>
    <row r="17" spans="1:21" ht="18.75" customHeight="1">
      <c r="B17" s="220"/>
      <c r="E17" s="253" t="s">
        <v>109</v>
      </c>
      <c r="F17" s="403" t="s">
        <v>495</v>
      </c>
      <c r="G17" s="404"/>
      <c r="H17" s="404"/>
      <c r="I17" s="404"/>
      <c r="J17" s="404"/>
      <c r="K17" s="404"/>
      <c r="L17" s="405"/>
      <c r="N17" s="222"/>
      <c r="Q17" s="223" t="s">
        <v>5</v>
      </c>
      <c r="R17" s="224" t="str">
        <f>IF(F17="","（エラー）未入力","（正常）入力済み")</f>
        <v>（正常）入力済み</v>
      </c>
      <c r="S17" s="217" t="s">
        <v>110</v>
      </c>
      <c r="U17" s="217" t="s">
        <v>291</v>
      </c>
    </row>
    <row r="18" spans="1:21" ht="18.75" customHeight="1">
      <c r="B18" s="220"/>
      <c r="E18" s="406" t="s">
        <v>458</v>
      </c>
      <c r="F18" s="407" t="s">
        <v>280</v>
      </c>
      <c r="G18" s="408"/>
      <c r="H18" s="409" t="s">
        <v>516</v>
      </c>
      <c r="I18" s="409"/>
      <c r="J18" s="409"/>
      <c r="K18" s="410"/>
      <c r="L18" s="411" t="s">
        <v>113</v>
      </c>
      <c r="N18" s="222"/>
      <c r="Q18" s="223" t="s">
        <v>5</v>
      </c>
      <c r="R18" s="224" t="str">
        <f>IF(OR(F18="",H18=""),"（エラー）未入力","（正常）入力済み")</f>
        <v>（正常）入力済み</v>
      </c>
      <c r="S18" s="217" t="s">
        <v>111</v>
      </c>
      <c r="U18" s="217" t="s">
        <v>613</v>
      </c>
    </row>
    <row r="19" spans="1:21" ht="18.75" hidden="1" customHeight="1" outlineLevel="1">
      <c r="B19" s="220"/>
      <c r="E19" s="406"/>
      <c r="F19" s="413"/>
      <c r="G19" s="414"/>
      <c r="H19" s="415"/>
      <c r="I19" s="415"/>
      <c r="J19" s="415"/>
      <c r="K19" s="416"/>
      <c r="L19" s="412"/>
      <c r="N19" s="222"/>
      <c r="Q19" s="227" t="s">
        <v>112</v>
      </c>
      <c r="R19" s="224" t="str">
        <f>IF(OR(F19="",H19=""),"（複数入力）未入力","（正常）入力済み")</f>
        <v>（複数入力）未入力</v>
      </c>
      <c r="U19" s="217" t="s">
        <v>614</v>
      </c>
    </row>
    <row r="20" spans="1:21" collapsed="1">
      <c r="B20" s="220"/>
      <c r="E20" s="255"/>
      <c r="F20" s="255"/>
      <c r="G20" s="255"/>
      <c r="H20" s="255"/>
      <c r="I20" s="255"/>
      <c r="J20" s="255"/>
      <c r="K20" s="255"/>
      <c r="L20" s="255"/>
      <c r="N20" s="222"/>
      <c r="U20" s="217" t="s">
        <v>294</v>
      </c>
    </row>
    <row r="21" spans="1:21">
      <c r="B21" s="220"/>
      <c r="D21" s="214" t="s">
        <v>114</v>
      </c>
      <c r="N21" s="222"/>
      <c r="U21" s="217" t="s">
        <v>295</v>
      </c>
    </row>
    <row r="22" spans="1:21" ht="15" customHeight="1">
      <c r="B22" s="220"/>
      <c r="E22" s="228" t="s">
        <v>115</v>
      </c>
      <c r="F22" s="417" t="s">
        <v>116</v>
      </c>
      <c r="G22" s="418"/>
      <c r="H22" s="418"/>
      <c r="I22" s="418"/>
      <c r="J22" s="418"/>
      <c r="K22" s="419"/>
      <c r="L22" s="228" t="s">
        <v>117</v>
      </c>
      <c r="N22" s="222"/>
      <c r="U22" s="217" t="s">
        <v>296</v>
      </c>
    </row>
    <row r="23" spans="1:21" ht="24" customHeight="1">
      <c r="B23" s="220"/>
      <c r="E23" s="229" t="s">
        <v>118</v>
      </c>
      <c r="F23" s="420" t="s">
        <v>119</v>
      </c>
      <c r="G23" s="421"/>
      <c r="H23" s="421"/>
      <c r="I23" s="421"/>
      <c r="J23" s="421"/>
      <c r="K23" s="421"/>
      <c r="L23" s="230" t="s">
        <v>277</v>
      </c>
      <c r="N23" s="222"/>
      <c r="P23" s="231" t="b">
        <f>IF(L23="●",TRUE,FALSE)</f>
        <v>1</v>
      </c>
      <c r="Q23" s="223" t="s">
        <v>5</v>
      </c>
      <c r="R23" s="224" t="str">
        <f>IF(P23,"（正常）選択済み","（エラー）未選択")</f>
        <v>（正常）選択済み</v>
      </c>
      <c r="S23" s="217" t="s">
        <v>120</v>
      </c>
      <c r="U23" s="217" t="s">
        <v>297</v>
      </c>
    </row>
    <row r="24" spans="1:21" ht="24" customHeight="1">
      <c r="B24" s="220"/>
      <c r="E24" s="229" t="s">
        <v>121</v>
      </c>
      <c r="F24" s="420" t="s">
        <v>122</v>
      </c>
      <c r="G24" s="421"/>
      <c r="H24" s="421"/>
      <c r="I24" s="421"/>
      <c r="J24" s="421"/>
      <c r="K24" s="421"/>
      <c r="L24" s="230" t="s">
        <v>277</v>
      </c>
      <c r="N24" s="222"/>
      <c r="P24" s="231" t="b">
        <f>IF(L24="●",TRUE,FALSE)</f>
        <v>1</v>
      </c>
      <c r="Q24" s="223" t="s">
        <v>5</v>
      </c>
      <c r="R24" s="224" t="str">
        <f>IF(P24,"（正常）選択済み","（エラー）未選択")</f>
        <v>（正常）選択済み</v>
      </c>
      <c r="S24" s="217" t="s">
        <v>120</v>
      </c>
      <c r="U24" s="217" t="s">
        <v>298</v>
      </c>
    </row>
    <row r="25" spans="1:21" ht="24" customHeight="1">
      <c r="B25" s="220"/>
      <c r="E25" s="422" t="s">
        <v>123</v>
      </c>
      <c r="F25" s="424" t="s">
        <v>124</v>
      </c>
      <c r="G25" s="425"/>
      <c r="H25" s="425"/>
      <c r="I25" s="425"/>
      <c r="J25" s="425"/>
      <c r="K25" s="425"/>
      <c r="L25" s="399" t="s">
        <v>277</v>
      </c>
      <c r="N25" s="222"/>
      <c r="P25" s="231" t="b">
        <f>IF(L25="●",TRUE,FALSE)</f>
        <v>1</v>
      </c>
      <c r="Q25" s="223" t="s">
        <v>5</v>
      </c>
      <c r="R25" s="224" t="str">
        <f>IF(P25,"（正常）選択済み","（エラー）未選択")</f>
        <v>（正常）選択済み</v>
      </c>
      <c r="S25" s="217" t="s">
        <v>120</v>
      </c>
      <c r="U25" s="217" t="s">
        <v>299</v>
      </c>
    </row>
    <row r="26" spans="1:21" s="217" customFormat="1" ht="26.25" customHeight="1">
      <c r="A26" s="214"/>
      <c r="B26" s="220"/>
      <c r="C26" s="214"/>
      <c r="D26" s="214"/>
      <c r="E26" s="423"/>
      <c r="F26" s="401" t="s">
        <v>125</v>
      </c>
      <c r="G26" s="402"/>
      <c r="H26" s="402"/>
      <c r="I26" s="402"/>
      <c r="J26" s="402"/>
      <c r="K26" s="402"/>
      <c r="L26" s="400"/>
      <c r="M26" s="214"/>
      <c r="N26" s="222"/>
      <c r="O26" s="214"/>
      <c r="P26" s="231"/>
      <c r="Q26" s="232"/>
      <c r="R26" s="233"/>
      <c r="U26" s="217" t="s">
        <v>300</v>
      </c>
    </row>
    <row r="27" spans="1:21" s="217" customFormat="1" ht="24" hidden="1" customHeight="1" outlineLevel="1">
      <c r="A27" s="214"/>
      <c r="B27" s="220"/>
      <c r="C27" s="214"/>
      <c r="D27" s="214"/>
      <c r="E27" s="234"/>
      <c r="F27" s="426"/>
      <c r="G27" s="427"/>
      <c r="H27" s="427"/>
      <c r="I27" s="427"/>
      <c r="J27" s="427"/>
      <c r="K27" s="428"/>
      <c r="L27" s="235"/>
      <c r="M27" s="214"/>
      <c r="N27" s="222"/>
      <c r="O27" s="214"/>
      <c r="P27" s="231" t="b">
        <f>IF(L27="●",TRUE,FALSE)</f>
        <v>0</v>
      </c>
      <c r="Q27" s="227" t="s">
        <v>112</v>
      </c>
      <c r="R27" s="224" t="str">
        <f>IF(COUNTA(E27:K27)=0,IF(P27,"（エラー）未入力","入力なし"),IF(COUNTA(E27:K27)&lt;2,"（エラー）一部未入力",IF(P27,"（正常）添付チェック選択済み","（エラー）添付チェック未選択")))</f>
        <v>入力なし</v>
      </c>
      <c r="S27" s="217" t="s">
        <v>126</v>
      </c>
      <c r="U27" s="217" t="s">
        <v>301</v>
      </c>
    </row>
    <row r="28" spans="1:21" s="217" customFormat="1" ht="24" hidden="1" customHeight="1" outlineLevel="1">
      <c r="A28" s="214"/>
      <c r="B28" s="220"/>
      <c r="C28" s="214"/>
      <c r="D28" s="214"/>
      <c r="E28" s="234"/>
      <c r="F28" s="426"/>
      <c r="G28" s="427"/>
      <c r="H28" s="427"/>
      <c r="I28" s="427"/>
      <c r="J28" s="427"/>
      <c r="K28" s="428"/>
      <c r="L28" s="235"/>
      <c r="M28" s="214"/>
      <c r="N28" s="222"/>
      <c r="O28" s="214"/>
      <c r="P28" s="231" t="b">
        <f>IF(L28="●",TRUE,FALSE)</f>
        <v>0</v>
      </c>
      <c r="Q28" s="227" t="s">
        <v>112</v>
      </c>
      <c r="R28" s="224" t="str">
        <f>IF(COUNTA(E28:K28)=0,IF(P28,"（エラー）未入力","入力なし"),IF(COUNTA(E28:K28)&lt;2,"（エラー）一部未入力",IF(P28,"（正常）添付チェック選択済み","（エラー）添付チェック未選択")))</f>
        <v>入力なし</v>
      </c>
      <c r="S28" s="217" t="s">
        <v>126</v>
      </c>
      <c r="U28" s="217" t="s">
        <v>302</v>
      </c>
    </row>
    <row r="29" spans="1:21" s="217" customFormat="1" ht="24" hidden="1" customHeight="1" outlineLevel="1">
      <c r="A29" s="214"/>
      <c r="B29" s="220"/>
      <c r="C29" s="214"/>
      <c r="D29" s="214"/>
      <c r="E29" s="234"/>
      <c r="F29" s="426"/>
      <c r="G29" s="427"/>
      <c r="H29" s="427"/>
      <c r="I29" s="427"/>
      <c r="J29" s="427"/>
      <c r="K29" s="428"/>
      <c r="L29" s="235"/>
      <c r="M29" s="214"/>
      <c r="N29" s="222"/>
      <c r="O29" s="214"/>
      <c r="P29" s="231" t="b">
        <f>IF(L29="●",TRUE,FALSE)</f>
        <v>0</v>
      </c>
      <c r="Q29" s="227" t="s">
        <v>112</v>
      </c>
      <c r="R29" s="224" t="str">
        <f>IF(COUNTA(E29:K29)=0,IF(P29,"（エラー）未入力","入力なし"),IF(COUNTA(E29:K29)&lt;2,"（エラー）一部未入力",IF(P29,"（正常）添付チェック選択済み","（エラー）添付チェック未選択")))</f>
        <v>入力なし</v>
      </c>
      <c r="S29" s="217" t="s">
        <v>126</v>
      </c>
      <c r="U29" s="217" t="s">
        <v>303</v>
      </c>
    </row>
    <row r="30" spans="1:21" s="217" customFormat="1" collapsed="1">
      <c r="A30" s="214"/>
      <c r="B30" s="220"/>
      <c r="C30" s="214"/>
      <c r="D30" s="214"/>
      <c r="E30" s="214"/>
      <c r="F30" s="214"/>
      <c r="G30" s="214"/>
      <c r="H30" s="214"/>
      <c r="I30" s="214"/>
      <c r="J30" s="214"/>
      <c r="K30" s="214"/>
      <c r="L30" s="214"/>
      <c r="M30" s="214"/>
      <c r="N30" s="222"/>
      <c r="O30" s="214"/>
      <c r="P30" s="216"/>
      <c r="Q30" s="232"/>
      <c r="R30" s="233"/>
      <c r="U30" s="217" t="s">
        <v>304</v>
      </c>
    </row>
    <row r="31" spans="1:21" s="217" customFormat="1">
      <c r="A31" s="214"/>
      <c r="B31" s="220"/>
      <c r="C31" s="214"/>
      <c r="D31" s="214"/>
      <c r="E31" s="228" t="s">
        <v>127</v>
      </c>
      <c r="F31" s="417" t="s">
        <v>116</v>
      </c>
      <c r="G31" s="418"/>
      <c r="H31" s="418"/>
      <c r="I31" s="418"/>
      <c r="J31" s="418"/>
      <c r="K31" s="419"/>
      <c r="L31" s="229"/>
      <c r="M31" s="214"/>
      <c r="N31" s="222"/>
      <c r="O31" s="214"/>
      <c r="P31" s="216"/>
      <c r="Q31" s="232"/>
      <c r="R31" s="233"/>
      <c r="U31" s="217" t="s">
        <v>305</v>
      </c>
    </row>
    <row r="32" spans="1:21" s="217" customFormat="1" ht="24" customHeight="1">
      <c r="A32" s="214"/>
      <c r="B32" s="220"/>
      <c r="C32" s="214"/>
      <c r="D32" s="214"/>
      <c r="E32" s="229" t="s">
        <v>128</v>
      </c>
      <c r="F32" s="420" t="s">
        <v>129</v>
      </c>
      <c r="G32" s="421"/>
      <c r="H32" s="421"/>
      <c r="I32" s="421"/>
      <c r="J32" s="421"/>
      <c r="K32" s="429"/>
      <c r="L32" s="230" t="s">
        <v>277</v>
      </c>
      <c r="M32" s="214"/>
      <c r="N32" s="222"/>
      <c r="O32" s="214"/>
      <c r="P32" s="231" t="b">
        <f>IF(L32="●",TRUE,FALSE)</f>
        <v>1</v>
      </c>
      <c r="Q32" s="223" t="s">
        <v>5</v>
      </c>
      <c r="R32" s="224" t="str">
        <f>IF(P32,"（正常）選択済み","（エラー）未選択")</f>
        <v>（正常）選択済み</v>
      </c>
      <c r="S32" s="217" t="s">
        <v>120</v>
      </c>
      <c r="U32" s="217" t="s">
        <v>306</v>
      </c>
    </row>
    <row r="33" spans="1:21" s="217" customFormat="1" ht="24" customHeight="1">
      <c r="A33" s="214"/>
      <c r="B33" s="220"/>
      <c r="C33" s="214"/>
      <c r="D33" s="214"/>
      <c r="E33" s="229" t="s">
        <v>130</v>
      </c>
      <c r="F33" s="420" t="s">
        <v>131</v>
      </c>
      <c r="G33" s="421"/>
      <c r="H33" s="421"/>
      <c r="I33" s="421"/>
      <c r="J33" s="421"/>
      <c r="K33" s="429"/>
      <c r="L33" s="235" t="s">
        <v>277</v>
      </c>
      <c r="M33" s="214"/>
      <c r="N33" s="222"/>
      <c r="O33" s="214"/>
      <c r="P33" s="231" t="b">
        <f>IF(L33="●",TRUE,FALSE)</f>
        <v>1</v>
      </c>
      <c r="Q33" s="227" t="s">
        <v>112</v>
      </c>
      <c r="R33" s="224" t="str">
        <f>IF(P33,"（正常）選択済み","（注意）未選択")</f>
        <v>（正常）選択済み</v>
      </c>
      <c r="S33" s="217" t="s">
        <v>132</v>
      </c>
      <c r="U33" s="217" t="s">
        <v>307</v>
      </c>
    </row>
    <row r="34" spans="1:21" s="217" customFormat="1" ht="24" customHeight="1">
      <c r="A34" s="214"/>
      <c r="B34" s="220"/>
      <c r="C34" s="214"/>
      <c r="D34" s="214"/>
      <c r="E34" s="229" t="s">
        <v>133</v>
      </c>
      <c r="F34" s="257" t="s">
        <v>134</v>
      </c>
      <c r="G34" s="258"/>
      <c r="H34" s="258"/>
      <c r="I34" s="258"/>
      <c r="J34" s="258"/>
      <c r="K34" s="259"/>
      <c r="L34" s="230" t="s">
        <v>277</v>
      </c>
      <c r="M34" s="214"/>
      <c r="N34" s="222"/>
      <c r="O34" s="214"/>
      <c r="P34" s="231" t="b">
        <f>IF(L34="●",TRUE,FALSE)</f>
        <v>1</v>
      </c>
      <c r="Q34" s="223" t="s">
        <v>5</v>
      </c>
      <c r="R34" s="224" t="str">
        <f>IF(P34,"（正常）選択済み","（エラー）未選択")</f>
        <v>（正常）選択済み</v>
      </c>
      <c r="S34" s="217" t="s">
        <v>120</v>
      </c>
      <c r="U34" s="217" t="s">
        <v>308</v>
      </c>
    </row>
    <row r="35" spans="1:21" s="217" customFormat="1" ht="24" customHeight="1">
      <c r="A35" s="214"/>
      <c r="B35" s="220"/>
      <c r="C35" s="214"/>
      <c r="D35" s="214"/>
      <c r="E35" s="229" t="s">
        <v>135</v>
      </c>
      <c r="F35" s="257" t="s">
        <v>136</v>
      </c>
      <c r="G35" s="258"/>
      <c r="H35" s="258"/>
      <c r="I35" s="258"/>
      <c r="J35" s="258"/>
      <c r="K35" s="259"/>
      <c r="L35" s="236" t="s">
        <v>277</v>
      </c>
      <c r="M35" s="214"/>
      <c r="N35" s="222"/>
      <c r="O35" s="214"/>
      <c r="P35" s="231" t="b">
        <f>IF(L35="●",TRUE,FALSE)</f>
        <v>1</v>
      </c>
      <c r="Q35" s="227" t="s">
        <v>4</v>
      </c>
      <c r="R35" s="224"/>
      <c r="U35" s="217" t="s">
        <v>309</v>
      </c>
    </row>
    <row r="36" spans="1:21" s="217" customFormat="1" ht="24" customHeight="1">
      <c r="A36" s="214"/>
      <c r="B36" s="220"/>
      <c r="C36" s="214"/>
      <c r="D36" s="214"/>
      <c r="E36" s="430" t="s">
        <v>137</v>
      </c>
      <c r="F36" s="424" t="s">
        <v>138</v>
      </c>
      <c r="G36" s="425"/>
      <c r="H36" s="425"/>
      <c r="I36" s="425"/>
      <c r="J36" s="425"/>
      <c r="K36" s="432"/>
      <c r="L36" s="433" t="s">
        <v>277</v>
      </c>
      <c r="M36" s="214"/>
      <c r="N36" s="222"/>
      <c r="O36" s="214"/>
      <c r="P36" s="231" t="b">
        <f>IF(L36="●",TRUE,FALSE)</f>
        <v>1</v>
      </c>
      <c r="Q36" s="227" t="s">
        <v>112</v>
      </c>
      <c r="R36" s="224" t="str">
        <f>IF(P36,"（正常）選択済み","（注意）未選択")</f>
        <v>（正常）選択済み</v>
      </c>
      <c r="S36" s="217" t="s">
        <v>139</v>
      </c>
      <c r="U36" s="217" t="s">
        <v>310</v>
      </c>
    </row>
    <row r="37" spans="1:21" s="217" customFormat="1" ht="26.25" customHeight="1">
      <c r="A37" s="214"/>
      <c r="B37" s="220"/>
      <c r="C37" s="214"/>
      <c r="D37" s="214"/>
      <c r="E37" s="431"/>
      <c r="F37" s="401" t="s">
        <v>140</v>
      </c>
      <c r="G37" s="402"/>
      <c r="H37" s="402"/>
      <c r="I37" s="402"/>
      <c r="J37" s="402"/>
      <c r="K37" s="435"/>
      <c r="L37" s="434"/>
      <c r="M37" s="214"/>
      <c r="N37" s="222"/>
      <c r="O37" s="214"/>
      <c r="P37" s="231"/>
      <c r="Q37" s="232"/>
      <c r="R37" s="233"/>
      <c r="U37" s="217" t="s">
        <v>311</v>
      </c>
    </row>
    <row r="38" spans="1:21" s="217" customFormat="1" ht="24" hidden="1" customHeight="1" outlineLevel="1">
      <c r="A38" s="214"/>
      <c r="B38" s="220"/>
      <c r="C38" s="214"/>
      <c r="D38" s="214"/>
      <c r="E38" s="234"/>
      <c r="F38" s="426"/>
      <c r="G38" s="427"/>
      <c r="H38" s="427"/>
      <c r="I38" s="427"/>
      <c r="J38" s="427"/>
      <c r="K38" s="428"/>
      <c r="L38" s="235"/>
      <c r="M38" s="214"/>
      <c r="N38" s="222"/>
      <c r="O38" s="214"/>
      <c r="P38" s="231" t="b">
        <f>IF(L38="●",TRUE,FALSE)</f>
        <v>0</v>
      </c>
      <c r="Q38" s="227" t="s">
        <v>112</v>
      </c>
      <c r="R38" s="224" t="str">
        <f>IF(COUNTA(E38:K38)=0,IF(P38,"（エラー）未入力","入力なし"),IF(COUNTA(E38:K38)&lt;2,"（エラー）一部未入力",IF(P38,"（正常）添付チェック選択済み","（エラー）添付チェック未選択")))</f>
        <v>入力なし</v>
      </c>
      <c r="S38" s="217" t="s">
        <v>126</v>
      </c>
      <c r="U38" s="217" t="s">
        <v>312</v>
      </c>
    </row>
    <row r="39" spans="1:21" s="217" customFormat="1" ht="24" hidden="1" customHeight="1" outlineLevel="1">
      <c r="A39" s="214"/>
      <c r="B39" s="220"/>
      <c r="C39" s="214"/>
      <c r="D39" s="214"/>
      <c r="E39" s="234"/>
      <c r="F39" s="426"/>
      <c r="G39" s="427"/>
      <c r="H39" s="427"/>
      <c r="I39" s="427"/>
      <c r="J39" s="427"/>
      <c r="K39" s="428"/>
      <c r="L39" s="235"/>
      <c r="M39" s="214"/>
      <c r="N39" s="222"/>
      <c r="O39" s="214"/>
      <c r="P39" s="231" t="b">
        <f>IF(L39="●",TRUE,FALSE)</f>
        <v>0</v>
      </c>
      <c r="Q39" s="227" t="s">
        <v>112</v>
      </c>
      <c r="R39" s="224" t="str">
        <f>IF(COUNTA(E39:K39)=0,IF(P39,"（エラー）未入力","入力なし"),IF(COUNTA(E39:K39)&lt;2,"（エラー）一部未入力",IF(P39,"（正常）添付チェック選択済み","（エラー）添付チェック未選択")))</f>
        <v>入力なし</v>
      </c>
      <c r="S39" s="217" t="s">
        <v>126</v>
      </c>
      <c r="U39" s="217" t="s">
        <v>313</v>
      </c>
    </row>
    <row r="40" spans="1:21" s="217" customFormat="1" ht="24" hidden="1" customHeight="1" outlineLevel="1">
      <c r="A40" s="214"/>
      <c r="B40" s="220"/>
      <c r="C40" s="214"/>
      <c r="D40" s="214"/>
      <c r="E40" s="234"/>
      <c r="F40" s="426"/>
      <c r="G40" s="427"/>
      <c r="H40" s="427"/>
      <c r="I40" s="427"/>
      <c r="J40" s="427"/>
      <c r="K40" s="428"/>
      <c r="L40" s="235"/>
      <c r="M40" s="214"/>
      <c r="N40" s="222"/>
      <c r="O40" s="214"/>
      <c r="P40" s="231" t="b">
        <f>IF(L40="●",TRUE,FALSE)</f>
        <v>0</v>
      </c>
      <c r="Q40" s="227" t="s">
        <v>112</v>
      </c>
      <c r="R40" s="224" t="str">
        <f>IF(COUNTA(E40:K40)=0,IF(P40,"（エラー）未入力","入力なし"),IF(COUNTA(E40:K40)&lt;2,"（エラー）一部未入力",IF(P40,"（正常）添付チェック選択済み","（エラー）添付チェック未選択")))</f>
        <v>入力なし</v>
      </c>
      <c r="S40" s="217" t="s">
        <v>126</v>
      </c>
      <c r="U40" s="217" t="s">
        <v>314</v>
      </c>
    </row>
    <row r="41" spans="1:21" s="217" customFormat="1" collapsed="1">
      <c r="A41" s="214"/>
      <c r="B41" s="220"/>
      <c r="C41" s="214"/>
      <c r="D41" s="214"/>
      <c r="E41" s="214"/>
      <c r="F41" s="226"/>
      <c r="G41" s="226"/>
      <c r="H41" s="226"/>
      <c r="I41" s="214"/>
      <c r="J41" s="214"/>
      <c r="K41" s="214"/>
      <c r="L41" s="214"/>
      <c r="M41" s="214"/>
      <c r="N41" s="222"/>
      <c r="O41" s="214"/>
      <c r="P41" s="216"/>
      <c r="Q41" s="214"/>
      <c r="R41" s="216"/>
      <c r="U41" s="217" t="s">
        <v>315</v>
      </c>
    </row>
    <row r="42" spans="1:21" s="217" customFormat="1">
      <c r="A42" s="214"/>
      <c r="B42" s="220"/>
      <c r="C42" s="214"/>
      <c r="D42" s="214" t="s">
        <v>459</v>
      </c>
      <c r="E42" s="214"/>
      <c r="F42" s="226"/>
      <c r="G42" s="226"/>
      <c r="H42" s="226"/>
      <c r="I42" s="214"/>
      <c r="J42" s="214"/>
      <c r="K42" s="214"/>
      <c r="L42" s="214"/>
      <c r="M42" s="214"/>
      <c r="N42" s="222"/>
      <c r="O42" s="214"/>
      <c r="P42" s="216"/>
      <c r="Q42" s="214"/>
      <c r="R42" s="216"/>
      <c r="U42" s="217" t="s">
        <v>316</v>
      </c>
    </row>
    <row r="43" spans="1:21" ht="25.5" customHeight="1">
      <c r="B43" s="220"/>
      <c r="E43" s="436" t="s">
        <v>460</v>
      </c>
      <c r="F43" s="437"/>
      <c r="G43" s="438" t="s">
        <v>495</v>
      </c>
      <c r="H43" s="439"/>
      <c r="I43" s="439"/>
      <c r="J43" s="439"/>
      <c r="K43" s="439"/>
      <c r="L43" s="440"/>
      <c r="N43" s="222"/>
      <c r="Q43" s="223" t="s">
        <v>5</v>
      </c>
      <c r="R43" s="224" t="str">
        <f>IF(G43="","（エラー）未入力","（正常）入力済み")</f>
        <v>（正常）入力済み</v>
      </c>
      <c r="S43" s="217" t="s">
        <v>189</v>
      </c>
      <c r="U43" s="217" t="s">
        <v>317</v>
      </c>
    </row>
    <row r="44" spans="1:21" ht="25.5" customHeight="1">
      <c r="B44" s="220"/>
      <c r="E44" s="436" t="s">
        <v>461</v>
      </c>
      <c r="F44" s="437"/>
      <c r="G44" s="438" t="s">
        <v>495</v>
      </c>
      <c r="H44" s="439"/>
      <c r="I44" s="439"/>
      <c r="J44" s="439"/>
      <c r="K44" s="439"/>
      <c r="L44" s="440"/>
      <c r="N44" s="222"/>
      <c r="Q44" s="223" t="s">
        <v>5</v>
      </c>
      <c r="R44" s="224" t="str">
        <f>IF(G44="","（エラー）未入力","（正常）入力済み")</f>
        <v>（正常）入力済み</v>
      </c>
      <c r="S44" s="217" t="s">
        <v>190</v>
      </c>
      <c r="U44" s="217" t="s">
        <v>318</v>
      </c>
    </row>
    <row r="45" spans="1:21" s="217" customFormat="1" ht="25.5" customHeight="1">
      <c r="A45" s="214"/>
      <c r="B45" s="220"/>
      <c r="C45" s="214"/>
      <c r="D45" s="214"/>
      <c r="E45" s="436" t="s">
        <v>141</v>
      </c>
      <c r="F45" s="437"/>
      <c r="G45" s="438" t="s">
        <v>495</v>
      </c>
      <c r="H45" s="439"/>
      <c r="I45" s="439"/>
      <c r="J45" s="439"/>
      <c r="K45" s="439"/>
      <c r="L45" s="440"/>
      <c r="M45" s="214"/>
      <c r="N45" s="222"/>
      <c r="O45" s="214"/>
      <c r="P45" s="216"/>
      <c r="Q45" s="223" t="s">
        <v>5</v>
      </c>
      <c r="R45" s="224" t="str">
        <f>IF(G45="","（エラー）未入力","（正常）入力済み")</f>
        <v>（正常）入力済み</v>
      </c>
      <c r="S45" s="217" t="s">
        <v>462</v>
      </c>
      <c r="U45" s="217" t="s">
        <v>319</v>
      </c>
    </row>
    <row r="46" spans="1:21" s="217" customFormat="1" ht="25.5" customHeight="1">
      <c r="A46" s="214"/>
      <c r="B46" s="220"/>
      <c r="C46" s="214"/>
      <c r="D46" s="214"/>
      <c r="E46" s="436" t="s">
        <v>142</v>
      </c>
      <c r="F46" s="437"/>
      <c r="G46" s="438" t="s">
        <v>495</v>
      </c>
      <c r="H46" s="439"/>
      <c r="I46" s="439"/>
      <c r="J46" s="439"/>
      <c r="K46" s="439"/>
      <c r="L46" s="440"/>
      <c r="M46" s="214"/>
      <c r="N46" s="222"/>
      <c r="O46" s="214"/>
      <c r="P46" s="216"/>
      <c r="Q46" s="223" t="s">
        <v>5</v>
      </c>
      <c r="R46" s="224" t="str">
        <f>IF(G46="","（エラー）未入力","（正常）入力済み")</f>
        <v>（正常）入力済み</v>
      </c>
      <c r="S46" s="217" t="s">
        <v>462</v>
      </c>
      <c r="U46" s="217" t="s">
        <v>320</v>
      </c>
    </row>
    <row r="47" spans="1:21" s="217" customFormat="1" ht="7.5" customHeight="1">
      <c r="A47" s="214"/>
      <c r="B47" s="220"/>
      <c r="C47" s="214"/>
      <c r="D47" s="214"/>
      <c r="E47" s="214"/>
      <c r="F47" s="226"/>
      <c r="G47" s="226"/>
      <c r="H47" s="226"/>
      <c r="I47" s="214"/>
      <c r="J47" s="214"/>
      <c r="K47" s="214"/>
      <c r="L47" s="214"/>
      <c r="M47" s="214"/>
      <c r="N47" s="222"/>
      <c r="O47" s="214"/>
      <c r="P47" s="216"/>
      <c r="Q47" s="214"/>
      <c r="R47" s="216"/>
      <c r="U47" s="217" t="s">
        <v>321</v>
      </c>
    </row>
    <row r="48" spans="1:21" s="217" customFormat="1">
      <c r="A48" s="214"/>
      <c r="B48" s="220"/>
      <c r="C48" s="214"/>
      <c r="D48" s="214"/>
      <c r="E48" s="214"/>
      <c r="F48" s="226"/>
      <c r="G48" s="226"/>
      <c r="H48" s="226"/>
      <c r="I48" s="214"/>
      <c r="J48" s="214"/>
      <c r="K48" s="214"/>
      <c r="L48" s="214" t="s">
        <v>97</v>
      </c>
      <c r="M48" s="214"/>
      <c r="N48" s="222"/>
      <c r="O48" s="214"/>
      <c r="P48" s="216"/>
      <c r="Q48" s="214"/>
      <c r="R48" s="216"/>
      <c r="U48" s="217" t="s">
        <v>322</v>
      </c>
    </row>
    <row r="49" spans="2:21" ht="7.5" customHeight="1">
      <c r="B49" s="237"/>
      <c r="C49" s="238"/>
      <c r="D49" s="238"/>
      <c r="E49" s="238"/>
      <c r="F49" s="239"/>
      <c r="G49" s="239"/>
      <c r="H49" s="239"/>
      <c r="I49" s="238"/>
      <c r="J49" s="238"/>
      <c r="K49" s="238"/>
      <c r="L49" s="238"/>
      <c r="M49" s="238"/>
      <c r="N49" s="240"/>
      <c r="U49" s="217" t="s">
        <v>323</v>
      </c>
    </row>
    <row r="50" spans="2:21">
      <c r="U50" s="217" t="s">
        <v>324</v>
      </c>
    </row>
    <row r="51" spans="2:21">
      <c r="U51" s="217" t="s">
        <v>325</v>
      </c>
    </row>
    <row r="52" spans="2:21">
      <c r="U52" s="217" t="s">
        <v>326</v>
      </c>
    </row>
    <row r="53" spans="2:21">
      <c r="U53" s="217" t="s">
        <v>327</v>
      </c>
    </row>
    <row r="54" spans="2:21">
      <c r="U54" s="217" t="s">
        <v>328</v>
      </c>
    </row>
    <row r="55" spans="2:21">
      <c r="U55" s="217" t="s">
        <v>329</v>
      </c>
    </row>
    <row r="56" spans="2:21">
      <c r="U56" s="217" t="s">
        <v>330</v>
      </c>
    </row>
    <row r="57" spans="2:21">
      <c r="U57" s="217" t="s">
        <v>331</v>
      </c>
    </row>
    <row r="58" spans="2:21">
      <c r="U58" s="217" t="s">
        <v>332</v>
      </c>
    </row>
    <row r="59" spans="2:21">
      <c r="U59" s="217" t="s">
        <v>333</v>
      </c>
    </row>
    <row r="60" spans="2:21">
      <c r="U60" s="217" t="s">
        <v>334</v>
      </c>
    </row>
    <row r="61" spans="2:21">
      <c r="U61" s="217" t="s">
        <v>335</v>
      </c>
    </row>
    <row r="62" spans="2:21">
      <c r="U62" s="217" t="s">
        <v>336</v>
      </c>
    </row>
    <row r="63" spans="2:21">
      <c r="U63" s="217" t="s">
        <v>337</v>
      </c>
    </row>
    <row r="64" spans="2:21">
      <c r="U64" s="217" t="s">
        <v>338</v>
      </c>
    </row>
  </sheetData>
  <mergeCells count="41">
    <mergeCell ref="E46:F46"/>
    <mergeCell ref="G46:L46"/>
    <mergeCell ref="F40:K40"/>
    <mergeCell ref="E43:F43"/>
    <mergeCell ref="G43:L43"/>
    <mergeCell ref="E44:F44"/>
    <mergeCell ref="G44:L44"/>
    <mergeCell ref="E45:F45"/>
    <mergeCell ref="G45:L45"/>
    <mergeCell ref="E36:E37"/>
    <mergeCell ref="F36:K36"/>
    <mergeCell ref="L36:L37"/>
    <mergeCell ref="F37:K37"/>
    <mergeCell ref="F38:K38"/>
    <mergeCell ref="F39:K39"/>
    <mergeCell ref="F27:K27"/>
    <mergeCell ref="F28:K28"/>
    <mergeCell ref="F29:K29"/>
    <mergeCell ref="F31:K31"/>
    <mergeCell ref="F32:K32"/>
    <mergeCell ref="F33:K33"/>
    <mergeCell ref="L25:L26"/>
    <mergeCell ref="F26:K26"/>
    <mergeCell ref="F17:L17"/>
    <mergeCell ref="E18:E19"/>
    <mergeCell ref="F18:G18"/>
    <mergeCell ref="H18:K18"/>
    <mergeCell ref="L18:L19"/>
    <mergeCell ref="F19:G19"/>
    <mergeCell ref="H19:K19"/>
    <mergeCell ref="F22:K22"/>
    <mergeCell ref="F23:K23"/>
    <mergeCell ref="F24:K24"/>
    <mergeCell ref="E25:E26"/>
    <mergeCell ref="F25:K25"/>
    <mergeCell ref="D11:M12"/>
    <mergeCell ref="Q1:R1"/>
    <mergeCell ref="K3:L3"/>
    <mergeCell ref="I7:L7"/>
    <mergeCell ref="I8:L8"/>
    <mergeCell ref="K9:L9"/>
  </mergeCells>
  <phoneticPr fontId="3"/>
  <conditionalFormatting sqref="R45:R1048576 R1:R42">
    <cfRule type="containsText" dxfId="35" priority="10" operator="containsText" text="（注意）">
      <formula>NOT(ISERROR(SEARCH("（注意）",R1)))</formula>
    </cfRule>
    <cfRule type="containsText" dxfId="34" priority="11" operator="containsText" text="（正常）">
      <formula>NOT(ISERROR(SEARCH("（正常）",R1)))</formula>
    </cfRule>
    <cfRule type="containsText" dxfId="33" priority="12" operator="containsText" text="（エラー）">
      <formula>NOT(ISERROR(SEARCH("（エラー）",R1)))</formula>
    </cfRule>
  </conditionalFormatting>
  <conditionalFormatting sqref="R43:R44">
    <cfRule type="containsText" dxfId="32" priority="7" operator="containsText" text="（注意）">
      <formula>NOT(ISERROR(SEARCH("（注意）",R43)))</formula>
    </cfRule>
    <cfRule type="containsText" dxfId="31" priority="8" operator="containsText" text="（正常）">
      <formula>NOT(ISERROR(SEARCH("（正常）",R43)))</formula>
    </cfRule>
    <cfRule type="containsText" dxfId="30" priority="9" operator="containsText" text="（エラー）">
      <formula>NOT(ISERROR(SEARCH("（エラー）",R43)))</formula>
    </cfRule>
  </conditionalFormatting>
  <conditionalFormatting sqref="U1">
    <cfRule type="containsText" dxfId="29" priority="4" operator="containsText" text="（注意）">
      <formula>NOT(ISERROR(SEARCH("（注意）",U1)))</formula>
    </cfRule>
    <cfRule type="containsText" dxfId="28" priority="5" operator="containsText" text="（正常）">
      <formula>NOT(ISERROR(SEARCH("（正常）",U1)))</formula>
    </cfRule>
    <cfRule type="containsText" dxfId="27" priority="6" operator="containsText" text="（エラー）">
      <formula>NOT(ISERROR(SEARCH("（エラー）",U1)))</formula>
    </cfRule>
  </conditionalFormatting>
  <conditionalFormatting sqref="U2">
    <cfRule type="containsText" dxfId="26" priority="1" operator="containsText" text="（注意）">
      <formula>NOT(ISERROR(SEARCH("（注意）",U2)))</formula>
    </cfRule>
    <cfRule type="containsText" dxfId="25" priority="2" operator="containsText" text="（正常）">
      <formula>NOT(ISERROR(SEARCH("（正常）",U2)))</formula>
    </cfRule>
    <cfRule type="containsText" dxfId="24" priority="3" operator="containsText" text="（エラー）">
      <formula>NOT(ISERROR(SEARCH("（エラー）",U2)))</formula>
    </cfRule>
  </conditionalFormatting>
  <dataValidations count="2">
    <dataValidation type="list" allowBlank="1" showInputMessage="1" showErrorMessage="1" sqref="L23:L29 L32:L40" xr:uid="{8410955A-D70E-41D3-9EF1-ACE031875A92}">
      <formula1>"●"</formula1>
    </dataValidation>
    <dataValidation type="list" allowBlank="1" showInputMessage="1" showErrorMessage="1" sqref="F18:G19" xr:uid="{B866BE69-0D1E-4B82-8A78-2D83AB4A3124}">
      <formula1>$U$3:$U$64</formula1>
    </dataValidation>
  </dataValidations>
  <printOptions horizontalCentered="1"/>
  <pageMargins left="0.19685039370078741" right="0.19685039370078741" top="0.19685039370078741" bottom="0.27559055118110237" header="0.11811023622047245" footer="0"/>
  <pageSetup paperSize="9" scale="91" firstPageNumber="2" fitToHeight="0" orientation="portrait" useFirstPageNumber="1" r:id="rId1"/>
  <headerFooter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017E-A0D0-4A68-BD3C-A6B265C5F168}">
  <sheetPr codeName="Sheet15">
    <pageSetUpPr fitToPage="1"/>
  </sheetPr>
  <dimension ref="B1:Y28"/>
  <sheetViews>
    <sheetView showGridLines="0" zoomScaleNormal="100" zoomScaleSheetLayoutView="100" workbookViewId="0"/>
  </sheetViews>
  <sheetFormatPr defaultColWidth="9" defaultRowHeight="13.2" outlineLevelCol="1"/>
  <cols>
    <col min="1" max="2" width="2.59765625" style="77" customWidth="1"/>
    <col min="3" max="3" width="6.59765625" style="77" customWidth="1"/>
    <col min="4" max="4" width="6.59765625" style="77" bestFit="1" customWidth="1"/>
    <col min="5" max="5" width="8.59765625" style="77" customWidth="1"/>
    <col min="6" max="6" width="35.59765625" style="77" customWidth="1"/>
    <col min="7" max="7" width="35.59765625" style="77" hidden="1" customWidth="1" outlineLevel="1"/>
    <col min="8" max="8" width="30.09765625" style="77" customWidth="1" collapsed="1"/>
    <col min="9" max="9" width="22.59765625" style="77" customWidth="1"/>
    <col min="10" max="10" width="6.59765625" style="77" customWidth="1"/>
    <col min="11" max="11" width="8.59765625" style="77" customWidth="1"/>
    <col min="12" max="12" width="20" style="77" customWidth="1"/>
    <col min="13" max="14" width="2.59765625" style="77" customWidth="1"/>
    <col min="15" max="15" width="2.796875" style="77" customWidth="1"/>
    <col min="16" max="16" width="8.59765625" style="77" hidden="1" customWidth="1"/>
    <col min="17" max="17" width="13.296875" style="122" customWidth="1"/>
    <col min="18" max="18" width="30.59765625" style="92" customWidth="1"/>
    <col min="19" max="19" width="138.09765625" style="77" customWidth="1"/>
    <col min="20" max="20" width="9" style="77"/>
    <col min="21" max="25" width="0" style="77" hidden="1" customWidth="1"/>
    <col min="26" max="16384" width="9" style="77"/>
  </cols>
  <sheetData>
    <row r="1" spans="2:25" ht="15">
      <c r="B1" s="76" t="s">
        <v>143</v>
      </c>
      <c r="C1" s="76"/>
      <c r="H1" s="78"/>
      <c r="K1" s="79"/>
      <c r="Q1" s="364" t="s">
        <v>44</v>
      </c>
      <c r="R1" s="364"/>
      <c r="S1" s="453"/>
    </row>
    <row r="2" spans="2:25" ht="15" customHeight="1">
      <c r="B2" s="80"/>
      <c r="C2" s="81" t="s">
        <v>144</v>
      </c>
      <c r="D2" s="82"/>
      <c r="E2" s="83"/>
      <c r="F2" s="83"/>
      <c r="G2" s="83"/>
      <c r="H2" s="83"/>
      <c r="I2" s="83"/>
      <c r="J2" s="83"/>
      <c r="K2" s="83"/>
      <c r="L2" s="83"/>
      <c r="M2" s="84"/>
      <c r="Q2" s="247" t="s">
        <v>1</v>
      </c>
      <c r="R2" s="85" t="s">
        <v>2</v>
      </c>
      <c r="S2" s="453"/>
      <c r="U2" s="86" t="s">
        <v>341</v>
      </c>
      <c r="V2" s="86" t="s">
        <v>342</v>
      </c>
      <c r="W2" s="86" t="s">
        <v>343</v>
      </c>
      <c r="X2" s="86" t="s">
        <v>344</v>
      </c>
      <c r="Y2" s="86" t="s">
        <v>345</v>
      </c>
    </row>
    <row r="3" spans="2:25" ht="15" customHeight="1">
      <c r="B3" s="87"/>
      <c r="C3" s="77" t="s">
        <v>145</v>
      </c>
      <c r="D3" s="88"/>
      <c r="E3" s="89"/>
      <c r="F3" s="89"/>
      <c r="G3" s="89"/>
      <c r="H3" s="89"/>
      <c r="I3" s="89"/>
      <c r="J3" s="89"/>
      <c r="K3" s="89"/>
      <c r="L3" s="89"/>
      <c r="M3" s="90"/>
      <c r="Q3" s="247"/>
      <c r="R3" s="85"/>
      <c r="S3" s="262"/>
      <c r="U3" s="91" t="s">
        <v>346</v>
      </c>
      <c r="V3" s="91" t="s">
        <v>347</v>
      </c>
      <c r="W3" s="91" t="s">
        <v>348</v>
      </c>
      <c r="X3" s="91" t="s">
        <v>349</v>
      </c>
      <c r="Y3" s="91" t="s">
        <v>350</v>
      </c>
    </row>
    <row r="4" spans="2:25" ht="15" customHeight="1">
      <c r="B4" s="87"/>
      <c r="C4" s="77" t="s">
        <v>146</v>
      </c>
      <c r="D4" s="89"/>
      <c r="E4" s="89"/>
      <c r="F4" s="89"/>
      <c r="G4" s="89"/>
      <c r="H4" s="89"/>
      <c r="I4" s="89"/>
      <c r="J4" s="89"/>
      <c r="K4" s="89"/>
      <c r="L4" s="89"/>
      <c r="M4" s="90"/>
      <c r="O4" s="89"/>
      <c r="P4" s="89"/>
      <c r="Q4" s="89"/>
      <c r="U4" s="91" t="s">
        <v>351</v>
      </c>
      <c r="V4" s="91"/>
      <c r="W4" s="91"/>
      <c r="X4" s="91" t="s">
        <v>352</v>
      </c>
      <c r="Y4" s="91" t="s">
        <v>353</v>
      </c>
    </row>
    <row r="5" spans="2:25" ht="15" customHeight="1">
      <c r="B5" s="87"/>
      <c r="C5" s="365" t="s">
        <v>147</v>
      </c>
      <c r="D5" s="454" t="s">
        <v>148</v>
      </c>
      <c r="E5" s="455"/>
      <c r="F5" s="458" t="s">
        <v>149</v>
      </c>
      <c r="G5" s="458" t="s">
        <v>150</v>
      </c>
      <c r="H5" s="458" t="s">
        <v>151</v>
      </c>
      <c r="I5" s="459" t="s">
        <v>152</v>
      </c>
      <c r="J5" s="459"/>
      <c r="K5" s="459"/>
      <c r="L5" s="455"/>
      <c r="M5" s="90"/>
      <c r="Q5" s="93"/>
      <c r="R5" s="94"/>
      <c r="S5" s="95"/>
      <c r="V5" s="91"/>
      <c r="W5" s="91"/>
      <c r="X5" s="91" t="s">
        <v>354</v>
      </c>
      <c r="Y5" s="91" t="s">
        <v>355</v>
      </c>
    </row>
    <row r="6" spans="2:25" ht="18">
      <c r="B6" s="87"/>
      <c r="C6" s="366"/>
      <c r="D6" s="456"/>
      <c r="E6" s="457"/>
      <c r="F6" s="458"/>
      <c r="G6" s="458"/>
      <c r="H6" s="458"/>
      <c r="I6" s="455" t="s">
        <v>153</v>
      </c>
      <c r="J6" s="367" t="s">
        <v>148</v>
      </c>
      <c r="K6" s="369"/>
      <c r="L6" s="365" t="s">
        <v>154</v>
      </c>
      <c r="M6" s="90"/>
      <c r="Q6" s="93"/>
      <c r="R6" s="94"/>
      <c r="S6" s="95"/>
      <c r="V6" s="91"/>
      <c r="W6" s="91"/>
      <c r="X6" s="91"/>
      <c r="Y6" s="91" t="s">
        <v>356</v>
      </c>
    </row>
    <row r="7" spans="2:25" ht="18">
      <c r="B7" s="87"/>
      <c r="C7" s="261"/>
      <c r="D7" s="96" t="s">
        <v>155</v>
      </c>
      <c r="E7" s="97" t="s">
        <v>156</v>
      </c>
      <c r="F7" s="458"/>
      <c r="G7" s="458"/>
      <c r="H7" s="458"/>
      <c r="I7" s="457"/>
      <c r="J7" s="96" t="s">
        <v>155</v>
      </c>
      <c r="K7" s="97" t="s">
        <v>156</v>
      </c>
      <c r="L7" s="366"/>
      <c r="M7" s="90"/>
      <c r="Q7" s="93"/>
      <c r="R7" s="94"/>
      <c r="S7" s="95"/>
      <c r="V7" s="91"/>
      <c r="W7" s="91"/>
      <c r="X7" s="91"/>
      <c r="Y7" s="91" t="s">
        <v>357</v>
      </c>
    </row>
    <row r="8" spans="2:25" ht="18">
      <c r="B8" s="87"/>
      <c r="C8" s="365" t="s">
        <v>157</v>
      </c>
      <c r="D8" s="98">
        <v>1930</v>
      </c>
      <c r="E8" s="99" t="s">
        <v>612</v>
      </c>
      <c r="F8" s="442" t="s">
        <v>611</v>
      </c>
      <c r="G8" s="443"/>
      <c r="H8" s="443"/>
      <c r="I8" s="443"/>
      <c r="J8" s="443"/>
      <c r="K8" s="443"/>
      <c r="L8" s="444"/>
      <c r="M8" s="90"/>
      <c r="Q8" s="100" t="s">
        <v>5</v>
      </c>
      <c r="R8" s="94" t="str">
        <f>IF(COUNTA(D8,E8,D10,E10,F8)=0,"（エラー）未入力",IF(COUNTA(D8,E8,D10,E10,F8)&lt;5,"（エラー）一部未入力","（正常）すべて入力"))</f>
        <v>（正常）すべて入力</v>
      </c>
      <c r="S8" s="77" t="s">
        <v>158</v>
      </c>
      <c r="V8" s="91"/>
      <c r="W8" s="91"/>
      <c r="X8" s="91"/>
      <c r="Y8" s="91" t="s">
        <v>358</v>
      </c>
    </row>
    <row r="9" spans="2:25" ht="18">
      <c r="B9" s="87"/>
      <c r="C9" s="441"/>
      <c r="D9" s="451" t="s">
        <v>159</v>
      </c>
      <c r="E9" s="452"/>
      <c r="F9" s="445"/>
      <c r="G9" s="446"/>
      <c r="H9" s="446"/>
      <c r="I9" s="446"/>
      <c r="J9" s="446"/>
      <c r="K9" s="446"/>
      <c r="L9" s="447"/>
      <c r="M9" s="90"/>
      <c r="Q9" s="93"/>
      <c r="R9" s="94"/>
      <c r="V9" s="91"/>
      <c r="W9" s="91"/>
      <c r="X9" s="91"/>
      <c r="Y9" s="91" t="s">
        <v>359</v>
      </c>
    </row>
    <row r="10" spans="2:25" ht="18">
      <c r="B10" s="87"/>
      <c r="C10" s="366"/>
      <c r="D10" s="98">
        <v>2020</v>
      </c>
      <c r="E10" s="99" t="s">
        <v>565</v>
      </c>
      <c r="F10" s="448"/>
      <c r="G10" s="449"/>
      <c r="H10" s="449"/>
      <c r="I10" s="449"/>
      <c r="J10" s="449"/>
      <c r="K10" s="449"/>
      <c r="L10" s="450"/>
      <c r="M10" s="90"/>
      <c r="Q10" s="93"/>
      <c r="R10" s="94"/>
      <c r="V10" s="91"/>
      <c r="W10" s="91"/>
      <c r="X10" s="91"/>
      <c r="Y10" s="91" t="s">
        <v>360</v>
      </c>
    </row>
    <row r="11" spans="2:25" ht="25.05" customHeight="1">
      <c r="B11" s="87"/>
      <c r="C11" s="263">
        <f>ROW()-10</f>
        <v>1</v>
      </c>
      <c r="D11" s="101">
        <v>1930</v>
      </c>
      <c r="E11" s="102" t="s">
        <v>517</v>
      </c>
      <c r="F11" s="103" t="s">
        <v>518</v>
      </c>
      <c r="G11" s="104"/>
      <c r="H11" s="105" t="s">
        <v>519</v>
      </c>
      <c r="I11" s="106" t="s">
        <v>520</v>
      </c>
      <c r="J11" s="107" t="s">
        <v>521</v>
      </c>
      <c r="K11" s="108" t="s">
        <v>522</v>
      </c>
      <c r="L11" s="109" t="s">
        <v>523</v>
      </c>
      <c r="M11" s="90"/>
      <c r="P11" s="77" t="str">
        <f>IF(COUNTIF(I11,"*航空写真*")+COUNTIF(I11,"*住宅地図*")+COUNTIF(I11,"*地形図*")&gt;0,"入力必須","入力不要")</f>
        <v>入力必須</v>
      </c>
      <c r="Q11" s="100" t="s">
        <v>5</v>
      </c>
      <c r="R11" s="94" t="str">
        <f>IF(COUNTA(D11:F11,H11:I11)=5,IF(AND(P11="入力必須",OR(J11="",K11="",L11="")),"（エラー）年代又は出展が未入力","（正常）入力済み"),IF(COUNTA(D11:F11,H11:I11)=0,"（エラー）未入力","（エラー）一部未入力"))</f>
        <v>（正常）入力済み</v>
      </c>
      <c r="S11" s="77" t="s">
        <v>160</v>
      </c>
      <c r="V11" s="91"/>
      <c r="W11" s="91"/>
      <c r="X11" s="91"/>
      <c r="Y11" s="91" t="s">
        <v>361</v>
      </c>
    </row>
    <row r="12" spans="2:25" ht="25.05" customHeight="1">
      <c r="B12" s="87"/>
      <c r="C12" s="263">
        <f t="shared" ref="C12:C25" si="0">ROW()-10</f>
        <v>2</v>
      </c>
      <c r="D12" s="107">
        <v>1940</v>
      </c>
      <c r="E12" s="108" t="s">
        <v>524</v>
      </c>
      <c r="F12" s="110" t="s">
        <v>525</v>
      </c>
      <c r="G12" s="110"/>
      <c r="H12" s="111" t="s">
        <v>519</v>
      </c>
      <c r="I12" s="109" t="s">
        <v>526</v>
      </c>
      <c r="J12" s="107" t="s">
        <v>527</v>
      </c>
      <c r="K12" s="108" t="s">
        <v>528</v>
      </c>
      <c r="L12" s="109" t="s">
        <v>529</v>
      </c>
      <c r="M12" s="90"/>
      <c r="P12" s="77" t="str">
        <f>IF(COUNTIF(I12,"*航空写真*")+COUNTIF(I12,"*住宅地図*")+COUNTIF(I12,"*地形図*")&gt;0,"入力必須","入力不要")</f>
        <v>入力必須</v>
      </c>
      <c r="Q12" s="93" t="s">
        <v>161</v>
      </c>
      <c r="R12" s="94" t="str">
        <f>IF(COUNTA(D12:F12,H12:I12)=5,IF(D12-D11&gt;=20,"（エラー）一つ上の年代から20年以上経過",IF(AND(P12="入力必須",OR(J12="",K12="",L12="")),"（エラー）年代又は出展が未入力","（正常）入力済み")),IF(COUNTA(D12:F12,H12:I12)=0,"（複数入力）未入力","（エラー）一部未入力"))</f>
        <v>（正常）入力済み</v>
      </c>
      <c r="S12" s="77" t="s">
        <v>162</v>
      </c>
      <c r="V12" s="91"/>
      <c r="W12" s="91"/>
      <c r="X12" s="91"/>
      <c r="Y12" s="91" t="s">
        <v>362</v>
      </c>
    </row>
    <row r="13" spans="2:25" ht="25.05" customHeight="1">
      <c r="B13" s="87"/>
      <c r="C13" s="263">
        <f t="shared" si="0"/>
        <v>3</v>
      </c>
      <c r="D13" s="107">
        <v>1950</v>
      </c>
      <c r="E13" s="108" t="s">
        <v>530</v>
      </c>
      <c r="F13" s="110" t="s">
        <v>531</v>
      </c>
      <c r="G13" s="110"/>
      <c r="H13" s="111" t="s">
        <v>532</v>
      </c>
      <c r="I13" s="109" t="s">
        <v>533</v>
      </c>
      <c r="J13" s="107" t="s">
        <v>534</v>
      </c>
      <c r="K13" s="108" t="s">
        <v>535</v>
      </c>
      <c r="L13" s="109" t="s">
        <v>536</v>
      </c>
      <c r="M13" s="90"/>
      <c r="P13" s="77" t="str">
        <f>IF(COUNTIF(I13,"*航空写真*")+COUNTIF(I13,"*住宅地図*")+COUNTIF(I13,"*地形図*")&gt;0,"入力必須","入力不要")</f>
        <v>入力必須</v>
      </c>
      <c r="Q13" s="93" t="s">
        <v>161</v>
      </c>
      <c r="R13" s="94" t="str">
        <f t="shared" ref="R13:R25" si="1">IF(COUNTA(D13:F13,H13:I13)=5,IF(D13-D12&gt;=20,"（エラー）一つ上の年代から20年以上経過",IF(AND(P13="入力必須",OR(J13="",K13="",L13="")),"（エラー）年代又は出展が未入力","（正常）入力済み")),IF(COUNTA(D13:F13,H13:I13)=0,"（複数入力）未入力","（エラー）一部未入力"))</f>
        <v>（正常）入力済み</v>
      </c>
      <c r="S13" s="77" t="s">
        <v>163</v>
      </c>
    </row>
    <row r="14" spans="2:25" ht="25.05" customHeight="1">
      <c r="B14" s="87"/>
      <c r="C14" s="263">
        <f t="shared" si="0"/>
        <v>4</v>
      </c>
      <c r="D14" s="107">
        <v>1960</v>
      </c>
      <c r="E14" s="108" t="s">
        <v>537</v>
      </c>
      <c r="F14" s="110" t="s">
        <v>538</v>
      </c>
      <c r="G14" s="110"/>
      <c r="H14" s="111" t="s">
        <v>532</v>
      </c>
      <c r="I14" s="109" t="s">
        <v>539</v>
      </c>
      <c r="J14" s="107" t="s">
        <v>540</v>
      </c>
      <c r="K14" s="108" t="s">
        <v>541</v>
      </c>
      <c r="L14" s="109" t="s">
        <v>542</v>
      </c>
      <c r="M14" s="90"/>
      <c r="P14" s="77" t="str">
        <f>IF(COUNTIF(I14,"*航空写真*")+COUNTIF(I14,"*住宅地図*")+COUNTIF(I14,"*地形図*")&gt;0,"入力必須","入力不要")</f>
        <v>入力必須</v>
      </c>
      <c r="Q14" s="93" t="s">
        <v>161</v>
      </c>
      <c r="R14" s="94" t="str">
        <f t="shared" si="1"/>
        <v>（正常）入力済み</v>
      </c>
      <c r="S14" s="77" t="s">
        <v>164</v>
      </c>
    </row>
    <row r="15" spans="2:25" ht="25.05" customHeight="1">
      <c r="B15" s="87"/>
      <c r="C15" s="263">
        <f t="shared" si="0"/>
        <v>5</v>
      </c>
      <c r="D15" s="107">
        <v>1970</v>
      </c>
      <c r="E15" s="108" t="s">
        <v>543</v>
      </c>
      <c r="F15" s="110" t="s">
        <v>544</v>
      </c>
      <c r="G15" s="110"/>
      <c r="H15" s="111" t="s">
        <v>532</v>
      </c>
      <c r="I15" s="109" t="s">
        <v>362</v>
      </c>
      <c r="J15" s="107" t="s">
        <v>545</v>
      </c>
      <c r="K15" s="108" t="s">
        <v>543</v>
      </c>
      <c r="L15" s="109" t="s">
        <v>546</v>
      </c>
      <c r="M15" s="90"/>
      <c r="P15" s="77" t="str">
        <f t="shared" ref="P15:P26" si="2">IF(COUNTIF(I15,"*航空写真*")+COUNTIF(I15,"*住宅地図*")+COUNTIF(I15,"*地形図*")&gt;0,"入力必須","入力不要")</f>
        <v>入力必須</v>
      </c>
      <c r="Q15" s="93" t="s">
        <v>161</v>
      </c>
      <c r="R15" s="94" t="str">
        <f t="shared" si="1"/>
        <v>（正常）入力済み</v>
      </c>
      <c r="S15" s="77" t="s">
        <v>165</v>
      </c>
    </row>
    <row r="16" spans="2:25" ht="25.05" customHeight="1">
      <c r="B16" s="87"/>
      <c r="C16" s="263">
        <f t="shared" si="0"/>
        <v>6</v>
      </c>
      <c r="D16" s="107">
        <v>1980</v>
      </c>
      <c r="E16" s="108" t="s">
        <v>547</v>
      </c>
      <c r="F16" s="110" t="s">
        <v>548</v>
      </c>
      <c r="G16" s="110"/>
      <c r="H16" s="111" t="s">
        <v>532</v>
      </c>
      <c r="I16" s="109" t="s">
        <v>549</v>
      </c>
      <c r="J16" s="107" t="s">
        <v>550</v>
      </c>
      <c r="K16" s="108" t="s">
        <v>551</v>
      </c>
      <c r="L16" s="109" t="s">
        <v>542</v>
      </c>
      <c r="M16" s="90"/>
      <c r="P16" s="77" t="str">
        <f t="shared" si="2"/>
        <v>入力必須</v>
      </c>
      <c r="Q16" s="93" t="s">
        <v>161</v>
      </c>
      <c r="R16" s="94" t="str">
        <f t="shared" si="1"/>
        <v>（正常）入力済み</v>
      </c>
      <c r="S16" s="77" t="s">
        <v>166</v>
      </c>
    </row>
    <row r="17" spans="2:19" ht="25.05" customHeight="1">
      <c r="B17" s="87"/>
      <c r="C17" s="263">
        <f t="shared" si="0"/>
        <v>7</v>
      </c>
      <c r="D17" s="107">
        <v>1990</v>
      </c>
      <c r="E17" s="108" t="s">
        <v>552</v>
      </c>
      <c r="F17" s="110" t="s">
        <v>553</v>
      </c>
      <c r="G17" s="110"/>
      <c r="H17" s="111" t="s">
        <v>532</v>
      </c>
      <c r="I17" s="109" t="s">
        <v>362</v>
      </c>
      <c r="J17" s="107" t="s">
        <v>554</v>
      </c>
      <c r="K17" s="108" t="s">
        <v>543</v>
      </c>
      <c r="L17" s="109" t="s">
        <v>546</v>
      </c>
      <c r="M17" s="90"/>
      <c r="P17" s="77" t="str">
        <f t="shared" si="2"/>
        <v>入力必須</v>
      </c>
      <c r="Q17" s="93" t="s">
        <v>161</v>
      </c>
      <c r="R17" s="94" t="str">
        <f t="shared" si="1"/>
        <v>（正常）入力済み</v>
      </c>
      <c r="S17" s="77" t="s">
        <v>167</v>
      </c>
    </row>
    <row r="18" spans="2:19" ht="25.05" customHeight="1">
      <c r="B18" s="87"/>
      <c r="C18" s="263">
        <f t="shared" si="0"/>
        <v>8</v>
      </c>
      <c r="D18" s="107">
        <v>2000</v>
      </c>
      <c r="E18" s="108" t="s">
        <v>555</v>
      </c>
      <c r="F18" s="110" t="s">
        <v>556</v>
      </c>
      <c r="G18" s="110"/>
      <c r="H18" s="111" t="s">
        <v>532</v>
      </c>
      <c r="I18" s="109" t="s">
        <v>557</v>
      </c>
      <c r="J18" s="107" t="s">
        <v>558</v>
      </c>
      <c r="K18" s="108" t="s">
        <v>559</v>
      </c>
      <c r="L18" s="109" t="s">
        <v>560</v>
      </c>
      <c r="M18" s="90"/>
      <c r="P18" s="77" t="str">
        <f t="shared" si="2"/>
        <v>入力必須</v>
      </c>
      <c r="Q18" s="93" t="s">
        <v>161</v>
      </c>
      <c r="R18" s="94" t="str">
        <f t="shared" si="1"/>
        <v>（正常）入力済み</v>
      </c>
      <c r="S18" s="77" t="s">
        <v>168</v>
      </c>
    </row>
    <row r="19" spans="2:19" ht="25.05" customHeight="1">
      <c r="B19" s="87"/>
      <c r="C19" s="263">
        <f t="shared" si="0"/>
        <v>9</v>
      </c>
      <c r="D19" s="107">
        <v>2010</v>
      </c>
      <c r="E19" s="108" t="s">
        <v>561</v>
      </c>
      <c r="F19" s="110" t="s">
        <v>562</v>
      </c>
      <c r="G19" s="110"/>
      <c r="H19" s="111" t="s">
        <v>532</v>
      </c>
      <c r="I19" s="109" t="s">
        <v>557</v>
      </c>
      <c r="J19" s="107" t="s">
        <v>563</v>
      </c>
      <c r="K19" s="108" t="s">
        <v>564</v>
      </c>
      <c r="L19" s="109" t="s">
        <v>560</v>
      </c>
      <c r="M19" s="90"/>
      <c r="P19" s="77" t="str">
        <f t="shared" si="2"/>
        <v>入力必須</v>
      </c>
      <c r="Q19" s="93" t="s">
        <v>161</v>
      </c>
      <c r="R19" s="94" t="str">
        <f t="shared" si="1"/>
        <v>（正常）入力済み</v>
      </c>
      <c r="S19" s="77" t="s">
        <v>169</v>
      </c>
    </row>
    <row r="20" spans="2:19" ht="25.05" customHeight="1">
      <c r="B20" s="87"/>
      <c r="C20" s="263">
        <f t="shared" si="0"/>
        <v>10</v>
      </c>
      <c r="D20" s="107">
        <v>2020</v>
      </c>
      <c r="E20" s="108" t="s">
        <v>565</v>
      </c>
      <c r="F20" s="110" t="s">
        <v>566</v>
      </c>
      <c r="G20" s="110"/>
      <c r="H20" s="111" t="s">
        <v>532</v>
      </c>
      <c r="I20" s="109" t="s">
        <v>567</v>
      </c>
      <c r="J20" s="107" t="s">
        <v>568</v>
      </c>
      <c r="K20" s="108" t="s">
        <v>569</v>
      </c>
      <c r="L20" s="109" t="s">
        <v>570</v>
      </c>
      <c r="M20" s="90"/>
      <c r="P20" s="77" t="str">
        <f t="shared" si="2"/>
        <v>入力必須</v>
      </c>
      <c r="Q20" s="93" t="s">
        <v>161</v>
      </c>
      <c r="R20" s="94" t="str">
        <f t="shared" si="1"/>
        <v>（正常）入力済み</v>
      </c>
      <c r="S20" s="77" t="s">
        <v>170</v>
      </c>
    </row>
    <row r="21" spans="2:19" ht="25.05" customHeight="1">
      <c r="B21" s="87"/>
      <c r="C21" s="263">
        <f t="shared" si="0"/>
        <v>11</v>
      </c>
      <c r="D21" s="107"/>
      <c r="E21" s="108"/>
      <c r="F21" s="110"/>
      <c r="G21" s="110"/>
      <c r="H21" s="111"/>
      <c r="I21" s="109"/>
      <c r="J21" s="107"/>
      <c r="K21" s="108"/>
      <c r="L21" s="109" t="str">
        <f t="shared" ref="L21:L25" si="3">IF(OR(I21="地形図",I21="航空写真"),"国土地理院","")</f>
        <v/>
      </c>
      <c r="M21" s="90"/>
      <c r="P21" s="77" t="str">
        <f t="shared" si="2"/>
        <v>入力不要</v>
      </c>
      <c r="Q21" s="93" t="s">
        <v>161</v>
      </c>
      <c r="R21" s="94" t="str">
        <f t="shared" si="1"/>
        <v>（複数入力）未入力</v>
      </c>
    </row>
    <row r="22" spans="2:19" ht="25.05" customHeight="1">
      <c r="B22" s="87"/>
      <c r="C22" s="263">
        <f t="shared" si="0"/>
        <v>12</v>
      </c>
      <c r="D22" s="107"/>
      <c r="E22" s="108"/>
      <c r="F22" s="110"/>
      <c r="G22" s="110"/>
      <c r="H22" s="111"/>
      <c r="I22" s="109"/>
      <c r="J22" s="107"/>
      <c r="K22" s="108"/>
      <c r="L22" s="109" t="str">
        <f t="shared" si="3"/>
        <v/>
      </c>
      <c r="M22" s="90"/>
      <c r="P22" s="77" t="str">
        <f t="shared" si="2"/>
        <v>入力不要</v>
      </c>
      <c r="Q22" s="93" t="s">
        <v>161</v>
      </c>
      <c r="R22" s="94" t="str">
        <f t="shared" si="1"/>
        <v>（複数入力）未入力</v>
      </c>
    </row>
    <row r="23" spans="2:19" ht="25.05" customHeight="1">
      <c r="B23" s="87"/>
      <c r="C23" s="263">
        <f t="shared" si="0"/>
        <v>13</v>
      </c>
      <c r="D23" s="107"/>
      <c r="E23" s="108"/>
      <c r="F23" s="110"/>
      <c r="G23" s="110"/>
      <c r="H23" s="111"/>
      <c r="I23" s="109"/>
      <c r="J23" s="107"/>
      <c r="K23" s="108"/>
      <c r="L23" s="109" t="str">
        <f t="shared" si="3"/>
        <v/>
      </c>
      <c r="M23" s="90"/>
      <c r="P23" s="77" t="str">
        <f t="shared" si="2"/>
        <v>入力不要</v>
      </c>
      <c r="Q23" s="93" t="s">
        <v>161</v>
      </c>
      <c r="R23" s="94" t="str">
        <f t="shared" si="1"/>
        <v>（複数入力）未入力</v>
      </c>
    </row>
    <row r="24" spans="2:19" ht="25.05" customHeight="1">
      <c r="B24" s="87"/>
      <c r="C24" s="263">
        <f t="shared" si="0"/>
        <v>14</v>
      </c>
      <c r="D24" s="107"/>
      <c r="E24" s="108"/>
      <c r="F24" s="110"/>
      <c r="G24" s="110"/>
      <c r="H24" s="111"/>
      <c r="I24" s="109"/>
      <c r="J24" s="107"/>
      <c r="K24" s="108"/>
      <c r="L24" s="109" t="str">
        <f t="shared" si="3"/>
        <v/>
      </c>
      <c r="M24" s="90"/>
      <c r="P24" s="77" t="str">
        <f t="shared" si="2"/>
        <v>入力不要</v>
      </c>
      <c r="Q24" s="93" t="s">
        <v>161</v>
      </c>
      <c r="R24" s="94" t="str">
        <f t="shared" si="1"/>
        <v>（複数入力）未入力</v>
      </c>
    </row>
    <row r="25" spans="2:19" ht="25.05" customHeight="1">
      <c r="B25" s="87"/>
      <c r="C25" s="263">
        <f t="shared" si="0"/>
        <v>15</v>
      </c>
      <c r="D25" s="107"/>
      <c r="E25" s="108"/>
      <c r="F25" s="112"/>
      <c r="G25" s="112"/>
      <c r="H25" s="111"/>
      <c r="I25" s="109"/>
      <c r="J25" s="107"/>
      <c r="K25" s="108"/>
      <c r="L25" s="109" t="str">
        <f t="shared" si="3"/>
        <v/>
      </c>
      <c r="M25" s="90"/>
      <c r="P25" s="77" t="str">
        <f t="shared" si="2"/>
        <v>入力不要</v>
      </c>
      <c r="Q25" s="93" t="s">
        <v>161</v>
      </c>
      <c r="R25" s="94" t="str">
        <f t="shared" si="1"/>
        <v>（複数入力）未入力</v>
      </c>
    </row>
    <row r="26" spans="2:19" ht="15">
      <c r="B26" s="87"/>
      <c r="C26" s="113" t="s">
        <v>171</v>
      </c>
      <c r="D26" s="114"/>
      <c r="E26" s="114"/>
      <c r="F26" s="115"/>
      <c r="G26" s="115"/>
      <c r="H26" s="116"/>
      <c r="I26" s="117"/>
      <c r="J26" s="114"/>
      <c r="K26" s="114"/>
      <c r="L26" s="118"/>
      <c r="M26" s="90"/>
      <c r="P26" s="77" t="str">
        <f t="shared" si="2"/>
        <v>入力不要</v>
      </c>
      <c r="Q26" s="93"/>
      <c r="R26" s="94"/>
    </row>
    <row r="27" spans="2:19" ht="5.25" customHeight="1">
      <c r="B27" s="119"/>
      <c r="C27" s="120"/>
      <c r="D27" s="120"/>
      <c r="E27" s="120"/>
      <c r="F27" s="120"/>
      <c r="G27" s="120"/>
      <c r="H27" s="120"/>
      <c r="I27" s="120"/>
      <c r="J27" s="120"/>
      <c r="K27" s="120"/>
      <c r="L27" s="120"/>
      <c r="M27" s="121"/>
      <c r="R27" s="94"/>
    </row>
    <row r="28" spans="2:19">
      <c r="B28" s="76"/>
      <c r="C28" s="77" t="s">
        <v>61</v>
      </c>
      <c r="R28" s="123"/>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3"/>
  <conditionalFormatting sqref="V4">
    <cfRule type="containsText" dxfId="23" priority="4" operator="containsText" text="（正常）">
      <formula>NOT(ISERROR(SEARCH("（正常）",V4)))</formula>
    </cfRule>
    <cfRule type="containsText" dxfId="22" priority="5" operator="containsText" text="（エラー）">
      <formula>NOT(ISERROR(SEARCH("（エラー）",V4)))</formula>
    </cfRule>
    <cfRule type="containsText" dxfId="21" priority="6" operator="containsText" text="（注意）">
      <formula>NOT(ISERROR(SEARCH("（注意）",V4)))</formula>
    </cfRule>
  </conditionalFormatting>
  <conditionalFormatting sqref="R1:R1048576">
    <cfRule type="containsText" dxfId="20" priority="1" operator="containsText" text="（注意）">
      <formula>NOT(ISERROR(SEARCH("（注意）",R1)))</formula>
    </cfRule>
    <cfRule type="containsText" dxfId="19" priority="2" operator="containsText" text="（正常）">
      <formula>NOT(ISERROR(SEARCH("（正常）",R1)))</formula>
    </cfRule>
    <cfRule type="containsText" dxfId="18" priority="3" operator="containsText" text="（エラー）">
      <formula>NOT(ISERROR(SEARCH("（エラー）",R1)))</formula>
    </cfRule>
  </conditionalFormatting>
  <dataValidations count="5">
    <dataValidation type="list" allowBlank="1" showInputMessage="1" sqref="I11:I26" xr:uid="{318E5A76-31E6-4F91-A7C4-E9293F51671F}">
      <formula1>$Y$3:$Y$12</formula1>
    </dataValidation>
    <dataValidation type="list" allowBlank="1" showInputMessage="1" sqref="G11:G26" xr:uid="{46B1678F-EED2-43FF-9D4E-0EB076502114}">
      <formula1>$W$3</formula1>
    </dataValidation>
    <dataValidation type="list" operator="greaterThanOrEqual" allowBlank="1" showInputMessage="1" showErrorMessage="1" sqref="H11:H26" xr:uid="{1271851F-1EAE-42CC-84B3-1F8DD2408BD5}">
      <formula1>$X$3:$X$5</formula1>
    </dataValidation>
    <dataValidation type="list" allowBlank="1" showInputMessage="1" sqref="F8:L10" xr:uid="{9F02E2B9-2888-4C85-A803-0EE684D92524}">
      <formula1>$U$3:$U$4</formula1>
    </dataValidation>
    <dataValidation type="list" allowBlank="1" showInputMessage="1" showErrorMessage="1" sqref="F11:F25" xr:uid="{66C04522-D565-47D6-A509-963DFCA409E2}">
      <formula1>$V$3</formula1>
    </dataValidation>
  </dataValidations>
  <pageMargins left="0.23622047244094491" right="0.23622047244094491" top="0.74803149606299213" bottom="0.74803149606299213" header="0.31496062992125984" footer="0.31496062992125984"/>
  <pageSetup paperSize="9" scale="76"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3B36-2DEF-4E8A-98B0-6B2B22928006}">
  <sheetPr codeName="Sheet31">
    <pageSetUpPr fitToPage="1"/>
  </sheetPr>
  <dimension ref="A1:N105"/>
  <sheetViews>
    <sheetView showGridLines="0" zoomScaleNormal="100" zoomScaleSheetLayoutView="100" workbookViewId="0"/>
  </sheetViews>
  <sheetFormatPr defaultColWidth="9" defaultRowHeight="15" outlineLevelRow="1"/>
  <cols>
    <col min="1" max="1" width="2.59765625" style="167" customWidth="1"/>
    <col min="2" max="2" width="10.09765625" style="268" customWidth="1"/>
    <col min="3" max="3" width="18.5" style="268" customWidth="1"/>
    <col min="4" max="4" width="14.59765625" style="268" customWidth="1"/>
    <col min="5" max="5" width="16.59765625" style="268" customWidth="1"/>
    <col min="6" max="6" width="30.59765625" style="268" customWidth="1"/>
    <col min="7" max="7" width="12.09765625" style="167" customWidth="1"/>
    <col min="8" max="8" width="3.09765625" style="167" customWidth="1"/>
    <col min="9" max="10" width="3.09765625" style="167" hidden="1" customWidth="1"/>
    <col min="11" max="11" width="10.59765625" style="67" customWidth="1"/>
    <col min="12" max="12" width="30.59765625" style="172" customWidth="1"/>
    <col min="13" max="13" width="20.59765625" style="172" customWidth="1"/>
    <col min="14" max="14" width="146.296875" style="60" customWidth="1"/>
    <col min="15" max="16384" width="9" style="167"/>
  </cols>
  <sheetData>
    <row r="1" spans="1:14">
      <c r="A1" s="166" t="s">
        <v>172</v>
      </c>
      <c r="K1" s="251"/>
      <c r="L1" s="264"/>
      <c r="M1" s="264"/>
    </row>
    <row r="2" spans="1:14" ht="21">
      <c r="A2" s="168" t="s">
        <v>173</v>
      </c>
      <c r="B2" s="169"/>
      <c r="C2" s="169"/>
      <c r="D2" s="169"/>
      <c r="E2" s="169"/>
      <c r="F2" s="169"/>
      <c r="G2" s="170"/>
      <c r="K2" s="251" t="s">
        <v>1</v>
      </c>
      <c r="L2" s="264" t="s">
        <v>2</v>
      </c>
      <c r="M2" s="264" t="s">
        <v>174</v>
      </c>
    </row>
    <row r="3" spans="1:14" ht="21">
      <c r="A3" s="168"/>
      <c r="D3" s="171"/>
      <c r="E3" s="171"/>
      <c r="F3" s="171"/>
      <c r="K3" s="65"/>
      <c r="L3" s="66"/>
    </row>
    <row r="4" spans="1:14" ht="7.5" customHeight="1">
      <c r="D4" s="171"/>
      <c r="E4" s="171"/>
      <c r="F4" s="171"/>
    </row>
    <row r="5" spans="1:14" ht="15.6" thickBot="1">
      <c r="A5" s="466" t="s">
        <v>175</v>
      </c>
      <c r="B5" s="467"/>
      <c r="C5" s="467"/>
      <c r="D5" s="467"/>
      <c r="E5" s="467"/>
      <c r="F5" s="467"/>
      <c r="G5" s="467"/>
    </row>
    <row r="6" spans="1:14" ht="26.25" customHeight="1" thickTop="1">
      <c r="A6" s="468" t="s">
        <v>176</v>
      </c>
      <c r="B6" s="469"/>
      <c r="C6" s="472" t="s">
        <v>177</v>
      </c>
      <c r="D6" s="265" t="s">
        <v>276</v>
      </c>
      <c r="E6" s="474" t="s">
        <v>571</v>
      </c>
      <c r="F6" s="475"/>
      <c r="G6" s="476" t="s">
        <v>572</v>
      </c>
      <c r="K6" s="65" t="s">
        <v>93</v>
      </c>
      <c r="L6" s="66" t="str">
        <f>IF(OR(D6="",E6=""),"（エラー）未入力","（正常）入力済み")</f>
        <v>（正常）入力済み</v>
      </c>
      <c r="M6" s="460"/>
    </row>
    <row r="7" spans="1:14" ht="24.75" hidden="1" customHeight="1" outlineLevel="1">
      <c r="A7" s="470"/>
      <c r="B7" s="471"/>
      <c r="C7" s="473"/>
      <c r="D7" s="267"/>
      <c r="E7" s="461"/>
      <c r="F7" s="462"/>
      <c r="G7" s="477"/>
      <c r="K7" s="67" t="s">
        <v>95</v>
      </c>
      <c r="L7" s="66" t="str">
        <f>IF(OR(D7="",E7=""),"（複数入力）未入力","（正常）入力済み")</f>
        <v>（複数入力）未入力</v>
      </c>
      <c r="M7" s="460"/>
    </row>
    <row r="8" spans="1:14" s="241" customFormat="1" ht="29.55" customHeight="1" collapsed="1">
      <c r="A8" s="478" t="s">
        <v>463</v>
      </c>
      <c r="B8" s="478"/>
      <c r="C8" s="478"/>
      <c r="D8" s="275" t="s">
        <v>391</v>
      </c>
      <c r="E8" s="479" t="s">
        <v>464</v>
      </c>
      <c r="F8" s="480"/>
      <c r="G8" s="276" t="s">
        <v>572</v>
      </c>
      <c r="K8" s="242" t="s">
        <v>93</v>
      </c>
      <c r="L8" s="243" t="str">
        <f t="shared" ref="L8:L15" si="0">IF(D8="","（エラー）未入力","（正常）入力済み")</f>
        <v>（正常）入力済み</v>
      </c>
      <c r="M8" s="243" t="str">
        <f>IF(AND(D8&lt;&gt;"",G8=""),"（エラー）図表番号未入力","")</f>
        <v/>
      </c>
      <c r="N8" s="244" t="s">
        <v>464</v>
      </c>
    </row>
    <row r="9" spans="1:14" s="241" customFormat="1" ht="29.55" customHeight="1">
      <c r="A9" s="478" t="s">
        <v>465</v>
      </c>
      <c r="B9" s="478"/>
      <c r="C9" s="478"/>
      <c r="D9" s="275" t="s">
        <v>391</v>
      </c>
      <c r="E9" s="479" t="s">
        <v>466</v>
      </c>
      <c r="F9" s="480"/>
      <c r="G9" s="276" t="s">
        <v>572</v>
      </c>
      <c r="K9" s="242" t="s">
        <v>93</v>
      </c>
      <c r="L9" s="243" t="str">
        <f t="shared" si="0"/>
        <v>（正常）入力済み</v>
      </c>
      <c r="M9" s="243"/>
      <c r="N9" s="244" t="s">
        <v>467</v>
      </c>
    </row>
    <row r="10" spans="1:14">
      <c r="A10" s="463" t="s">
        <v>178</v>
      </c>
      <c r="B10" s="464"/>
      <c r="C10" s="465"/>
      <c r="D10" s="173">
        <v>100</v>
      </c>
      <c r="E10" s="174" t="s">
        <v>179</v>
      </c>
      <c r="F10" s="175"/>
      <c r="G10" s="176"/>
      <c r="K10" s="65" t="s">
        <v>93</v>
      </c>
      <c r="L10" s="66" t="str">
        <f t="shared" si="0"/>
        <v>（正常）入力済み</v>
      </c>
      <c r="M10" s="66"/>
    </row>
    <row r="11" spans="1:14">
      <c r="A11" s="463" t="s">
        <v>180</v>
      </c>
      <c r="B11" s="464"/>
      <c r="C11" s="465"/>
      <c r="D11" s="173">
        <v>100</v>
      </c>
      <c r="E11" s="174" t="s">
        <v>181</v>
      </c>
      <c r="F11" s="175"/>
      <c r="G11" s="176"/>
      <c r="K11" s="65" t="s">
        <v>93</v>
      </c>
      <c r="L11" s="66" t="str">
        <f t="shared" si="0"/>
        <v>（正常）入力済み</v>
      </c>
      <c r="M11" s="66"/>
    </row>
    <row r="12" spans="1:14">
      <c r="A12" s="481" t="s">
        <v>183</v>
      </c>
      <c r="B12" s="481"/>
      <c r="C12" s="481"/>
      <c r="D12" s="482" t="s">
        <v>573</v>
      </c>
      <c r="E12" s="483"/>
      <c r="F12" s="484"/>
      <c r="G12" s="176"/>
      <c r="K12" s="65" t="s">
        <v>93</v>
      </c>
      <c r="L12" s="66" t="str">
        <f t="shared" si="0"/>
        <v>（正常）入力済み</v>
      </c>
      <c r="M12" s="66"/>
    </row>
    <row r="13" spans="1:14" ht="15" customHeight="1">
      <c r="A13" s="481" t="s">
        <v>184</v>
      </c>
      <c r="B13" s="481"/>
      <c r="C13" s="481"/>
      <c r="D13" s="482" t="s">
        <v>573</v>
      </c>
      <c r="E13" s="483"/>
      <c r="F13" s="484"/>
      <c r="G13" s="176"/>
      <c r="K13" s="65" t="s">
        <v>93</v>
      </c>
      <c r="L13" s="66" t="str">
        <f t="shared" si="0"/>
        <v>（正常）入力済み</v>
      </c>
      <c r="M13" s="66"/>
    </row>
    <row r="14" spans="1:14" ht="48" customHeight="1">
      <c r="A14" s="481" t="s">
        <v>185</v>
      </c>
      <c r="B14" s="481"/>
      <c r="C14" s="481"/>
      <c r="D14" s="485" t="s">
        <v>574</v>
      </c>
      <c r="E14" s="474"/>
      <c r="F14" s="475"/>
      <c r="G14" s="176"/>
      <c r="K14" s="65" t="s">
        <v>93</v>
      </c>
      <c r="L14" s="66" t="str">
        <f t="shared" si="0"/>
        <v>（正常）入力済み</v>
      </c>
      <c r="N14" s="60" t="s">
        <v>186</v>
      </c>
    </row>
    <row r="15" spans="1:14" ht="48" customHeight="1">
      <c r="A15" s="481" t="s">
        <v>187</v>
      </c>
      <c r="B15" s="481"/>
      <c r="C15" s="481"/>
      <c r="D15" s="485" t="s">
        <v>575</v>
      </c>
      <c r="E15" s="474"/>
      <c r="F15" s="475"/>
      <c r="G15" s="177"/>
      <c r="K15" s="65" t="s">
        <v>93</v>
      </c>
      <c r="L15" s="66" t="str">
        <f t="shared" si="0"/>
        <v>（正常）入力済み</v>
      </c>
      <c r="N15" s="60" t="s">
        <v>188</v>
      </c>
    </row>
    <row r="16" spans="1:14" ht="27.75" customHeight="1">
      <c r="A16" s="481" t="s">
        <v>191</v>
      </c>
      <c r="B16" s="481"/>
      <c r="C16" s="481"/>
      <c r="D16" s="178" t="s">
        <v>277</v>
      </c>
      <c r="E16" s="490" t="s">
        <v>192</v>
      </c>
      <c r="F16" s="491"/>
      <c r="G16" s="492"/>
      <c r="I16" s="167" t="b">
        <f>IF(D16="●",TRUE,FALSE)</f>
        <v>1</v>
      </c>
      <c r="K16" s="65" t="s">
        <v>93</v>
      </c>
      <c r="L16" s="66" t="str">
        <f>IF(COUNTIF(I16:I18,TRUE)&gt;0,"（正常）選択済み","（エラー）未選択")</f>
        <v>（正常）選択済み</v>
      </c>
      <c r="N16" s="60" t="s">
        <v>193</v>
      </c>
    </row>
    <row r="17" spans="1:14" ht="27.75" customHeight="1">
      <c r="A17" s="481"/>
      <c r="B17" s="481"/>
      <c r="C17" s="481"/>
      <c r="D17" s="179" t="s">
        <v>277</v>
      </c>
      <c r="E17" s="493" t="s">
        <v>194</v>
      </c>
      <c r="F17" s="494"/>
      <c r="G17" s="492"/>
      <c r="I17" s="167" t="b">
        <f>IF(D17="●",TRUE,FALSE)</f>
        <v>1</v>
      </c>
      <c r="L17" s="66"/>
    </row>
    <row r="18" spans="1:14" ht="27.75" customHeight="1">
      <c r="A18" s="481"/>
      <c r="B18" s="481"/>
      <c r="C18" s="481"/>
      <c r="D18" s="180" t="s">
        <v>277</v>
      </c>
      <c r="E18" s="495" t="s">
        <v>468</v>
      </c>
      <c r="F18" s="496"/>
      <c r="G18" s="492"/>
      <c r="I18" s="167" t="b">
        <f>IF(D18="●",TRUE,FALSE)</f>
        <v>1</v>
      </c>
      <c r="L18" s="66"/>
    </row>
    <row r="19" spans="1:14" ht="4.5" customHeight="1"/>
    <row r="20" spans="1:14" ht="15.6" thickBot="1">
      <c r="A20" s="466" t="s">
        <v>195</v>
      </c>
      <c r="B20" s="467"/>
      <c r="C20" s="467"/>
      <c r="D20" s="467"/>
      <c r="E20" s="467"/>
      <c r="F20" s="467"/>
      <c r="G20" s="467"/>
    </row>
    <row r="21" spans="1:14" ht="15.6" thickTop="1">
      <c r="A21" s="473" t="s">
        <v>196</v>
      </c>
      <c r="B21" s="473"/>
      <c r="C21" s="473"/>
      <c r="D21" s="181" t="s">
        <v>391</v>
      </c>
      <c r="E21" s="497"/>
      <c r="F21" s="497"/>
      <c r="G21" s="498"/>
      <c r="K21" s="65" t="s">
        <v>93</v>
      </c>
      <c r="L21" s="66" t="str">
        <f>IF(D21="","（エラー）未入力","（正常）入力済み")</f>
        <v>（正常）入力済み</v>
      </c>
    </row>
    <row r="22" spans="1:14" ht="37.5" customHeight="1">
      <c r="A22" s="481"/>
      <c r="B22" s="481"/>
      <c r="C22" s="481"/>
      <c r="D22" s="499" t="s">
        <v>576</v>
      </c>
      <c r="E22" s="500"/>
      <c r="F22" s="501"/>
      <c r="G22" s="488"/>
      <c r="K22" s="67" t="s">
        <v>95</v>
      </c>
      <c r="L22" s="66" t="str">
        <f>IF(D21="有",IF(D22&lt;&gt;"","（正常）入力済み","（エラー）未入力"),IF(D21="無","入力不要",""))</f>
        <v>（正常）入力済み</v>
      </c>
      <c r="N22" s="60" t="s">
        <v>197</v>
      </c>
    </row>
    <row r="23" spans="1:14">
      <c r="A23" s="481" t="s">
        <v>198</v>
      </c>
      <c r="B23" s="481"/>
      <c r="C23" s="481"/>
      <c r="D23" s="181" t="s">
        <v>391</v>
      </c>
      <c r="E23" s="486"/>
      <c r="F23" s="486"/>
      <c r="G23" s="487"/>
      <c r="K23" s="65" t="s">
        <v>93</v>
      </c>
      <c r="L23" s="66" t="str">
        <f>IF(D23="","（エラー）未入力","（正常）入力済み")</f>
        <v>（正常）入力済み</v>
      </c>
    </row>
    <row r="24" spans="1:14" ht="37.5" customHeight="1">
      <c r="A24" s="481"/>
      <c r="B24" s="481"/>
      <c r="C24" s="481"/>
      <c r="D24" s="489" t="s">
        <v>577</v>
      </c>
      <c r="E24" s="461"/>
      <c r="F24" s="462"/>
      <c r="G24" s="488"/>
      <c r="K24" s="67" t="s">
        <v>95</v>
      </c>
      <c r="L24" s="66" t="str">
        <f>IF(D23="有",IF(D24&lt;&gt;"","（正常）入力済み","（エラー）未入力"),IF(D23="無","入力不要",""))</f>
        <v>（正常）入力済み</v>
      </c>
      <c r="N24" s="60" t="s">
        <v>199</v>
      </c>
    </row>
    <row r="25" spans="1:14">
      <c r="A25" s="481" t="s">
        <v>200</v>
      </c>
      <c r="B25" s="481"/>
      <c r="C25" s="481"/>
      <c r="D25" s="181" t="s">
        <v>391</v>
      </c>
      <c r="E25" s="486"/>
      <c r="F25" s="486"/>
      <c r="G25" s="487"/>
      <c r="K25" s="65" t="s">
        <v>93</v>
      </c>
      <c r="L25" s="66" t="str">
        <f>IF(D25="","（エラー）未入力","（正常）入力済み")</f>
        <v>（正常）入力済み</v>
      </c>
    </row>
    <row r="26" spans="1:14" ht="37.5" customHeight="1">
      <c r="A26" s="481"/>
      <c r="B26" s="481"/>
      <c r="C26" s="481"/>
      <c r="D26" s="489" t="s">
        <v>578</v>
      </c>
      <c r="E26" s="461"/>
      <c r="F26" s="462"/>
      <c r="G26" s="488"/>
      <c r="K26" s="67" t="s">
        <v>95</v>
      </c>
      <c r="L26" s="66" t="str">
        <f>IF(D25="有",IF(D26&lt;&gt;"","（正常）入力済み","（エラー）未入力"),IF(D25="無","入力不要",""))</f>
        <v>（正常）入力済み</v>
      </c>
      <c r="N26" s="60" t="s">
        <v>199</v>
      </c>
    </row>
    <row r="27" spans="1:14">
      <c r="A27" s="481" t="s">
        <v>201</v>
      </c>
      <c r="B27" s="481"/>
      <c r="C27" s="481"/>
      <c r="D27" s="181" t="s">
        <v>404</v>
      </c>
      <c r="E27" s="486"/>
      <c r="F27" s="486"/>
      <c r="G27" s="487"/>
      <c r="K27" s="65" t="s">
        <v>93</v>
      </c>
      <c r="L27" s="66" t="str">
        <f>IF(D27="","（エラー）未入力","（正常）入力済み")</f>
        <v>（正常）入力済み</v>
      </c>
    </row>
    <row r="28" spans="1:14">
      <c r="A28" s="481"/>
      <c r="B28" s="481"/>
      <c r="C28" s="481"/>
      <c r="D28" s="499"/>
      <c r="E28" s="500"/>
      <c r="F28" s="501"/>
      <c r="G28" s="488"/>
      <c r="K28" s="67" t="s">
        <v>95</v>
      </c>
      <c r="L28" s="66" t="str">
        <f>IF(D27="有",IF(D28&lt;&gt;"","（正常）入力済み","（エラー）未入力"),IF(D27="無","入力不要",""))</f>
        <v>入力不要</v>
      </c>
      <c r="N28" s="60" t="s">
        <v>202</v>
      </c>
    </row>
    <row r="29" spans="1:14">
      <c r="A29" s="481" t="s">
        <v>203</v>
      </c>
      <c r="B29" s="481"/>
      <c r="C29" s="481"/>
      <c r="D29" s="181" t="s">
        <v>391</v>
      </c>
      <c r="E29" s="486"/>
      <c r="F29" s="486"/>
      <c r="G29" s="487"/>
      <c r="K29" s="65" t="s">
        <v>93</v>
      </c>
      <c r="L29" s="66" t="str">
        <f>IF(D29="","（エラー）未入力","（正常）入力済み")</f>
        <v>（正常）入力済み</v>
      </c>
    </row>
    <row r="30" spans="1:14" ht="48" customHeight="1">
      <c r="A30" s="481"/>
      <c r="B30" s="481"/>
      <c r="C30" s="481"/>
      <c r="D30" s="502" t="s">
        <v>579</v>
      </c>
      <c r="E30" s="500"/>
      <c r="F30" s="501"/>
      <c r="G30" s="488"/>
      <c r="K30" s="67" t="s">
        <v>95</v>
      </c>
      <c r="L30" s="66" t="str">
        <f>IF(D29="有",IF(D30&lt;&gt;"","（正常）入力済み","（エラー）未入力"),IF(D29="無","入力不要",""))</f>
        <v>（正常）入力済み</v>
      </c>
      <c r="N30" s="60" t="s">
        <v>199</v>
      </c>
    </row>
    <row r="31" spans="1:14" ht="39.6">
      <c r="A31" s="503" t="s">
        <v>204</v>
      </c>
      <c r="B31" s="504"/>
      <c r="C31" s="182" t="s">
        <v>205</v>
      </c>
      <c r="D31" s="507" t="s">
        <v>581</v>
      </c>
      <c r="E31" s="508"/>
      <c r="F31" s="509"/>
      <c r="G31" s="510" t="s">
        <v>580</v>
      </c>
      <c r="K31" s="65" t="s">
        <v>93</v>
      </c>
      <c r="L31" s="66" t="str">
        <f>IF(D31="","（エラー）未入力","（正常）入力済み")</f>
        <v>（正常）入力済み</v>
      </c>
      <c r="M31" s="513" t="str">
        <f>IF(AND(OR(D31&lt;&gt;"",D32&lt;&gt;"",D33&lt;&gt;""),G31=""),"（エラー）図表番号未入力","")</f>
        <v/>
      </c>
      <c r="N31" s="60" t="s">
        <v>206</v>
      </c>
    </row>
    <row r="32" spans="1:14" ht="64.05" customHeight="1">
      <c r="A32" s="505"/>
      <c r="B32" s="506"/>
      <c r="C32" s="182" t="s">
        <v>207</v>
      </c>
      <c r="D32" s="507" t="s">
        <v>582</v>
      </c>
      <c r="E32" s="508"/>
      <c r="F32" s="509"/>
      <c r="G32" s="511"/>
      <c r="K32" s="65" t="s">
        <v>93</v>
      </c>
      <c r="L32" s="66" t="str">
        <f>IF(D32="","（エラー）未入力","（正常）入力済み")</f>
        <v>（正常）入力済み</v>
      </c>
      <c r="M32" s="513"/>
      <c r="N32" s="60" t="s">
        <v>206</v>
      </c>
    </row>
    <row r="33" spans="1:14" ht="39.6">
      <c r="A33" s="470"/>
      <c r="B33" s="471"/>
      <c r="C33" s="182" t="s">
        <v>208</v>
      </c>
      <c r="D33" s="485" t="s">
        <v>583</v>
      </c>
      <c r="E33" s="474"/>
      <c r="F33" s="475"/>
      <c r="G33" s="512"/>
      <c r="K33" s="65" t="s">
        <v>93</v>
      </c>
      <c r="L33" s="66" t="str">
        <f>IF(D33="","（エラー）未入力","（正常）入力済み")</f>
        <v>（正常）入力済み</v>
      </c>
      <c r="M33" s="513"/>
      <c r="N33" s="60" t="s">
        <v>206</v>
      </c>
    </row>
    <row r="34" spans="1:14" ht="7.5" customHeight="1"/>
    <row r="35" spans="1:14" ht="15.6" thickBot="1">
      <c r="A35" s="514" t="s">
        <v>209</v>
      </c>
      <c r="B35" s="515"/>
      <c r="C35" s="515"/>
      <c r="D35" s="515"/>
      <c r="E35" s="515"/>
      <c r="F35" s="515"/>
      <c r="G35" s="515"/>
      <c r="K35" s="183"/>
      <c r="L35" s="66"/>
    </row>
    <row r="36" spans="1:14" ht="100.05" customHeight="1" thickTop="1">
      <c r="A36" s="481" t="s">
        <v>210</v>
      </c>
      <c r="B36" s="481"/>
      <c r="C36" s="266" t="s">
        <v>211</v>
      </c>
      <c r="D36" s="485" t="s">
        <v>584</v>
      </c>
      <c r="E36" s="474"/>
      <c r="F36" s="475"/>
      <c r="G36" s="516" t="s">
        <v>586</v>
      </c>
      <c r="K36" s="65" t="s">
        <v>93</v>
      </c>
      <c r="L36" s="66" t="str">
        <f>IF(D36="","（エラー）未入力","（正常）入力済み")</f>
        <v>（正常）入力済み</v>
      </c>
      <c r="M36" s="460" t="str">
        <f>IF(AND(OR(D36&lt;&gt;"",D37&lt;&gt;""),G36=""),"（エラー）図表番号未入力","")</f>
        <v/>
      </c>
    </row>
    <row r="37" spans="1:14" ht="60" customHeight="1">
      <c r="A37" s="481"/>
      <c r="B37" s="481"/>
      <c r="C37" s="266" t="s">
        <v>212</v>
      </c>
      <c r="D37" s="485" t="s">
        <v>585</v>
      </c>
      <c r="E37" s="474"/>
      <c r="F37" s="475"/>
      <c r="G37" s="517"/>
      <c r="K37" s="65" t="s">
        <v>93</v>
      </c>
      <c r="L37" s="66" t="str">
        <f>IF(D37="","（エラー）未入力","（正常）入力済み")</f>
        <v>（正常）入力済み</v>
      </c>
      <c r="M37" s="460"/>
    </row>
    <row r="42" spans="1:14" ht="18" hidden="1">
      <c r="B42" s="53" t="s">
        <v>274</v>
      </c>
      <c r="C42" s="53" t="s">
        <v>182</v>
      </c>
      <c r="D42" s="52" t="s">
        <v>374</v>
      </c>
    </row>
    <row r="43" spans="1:14" ht="18" hidden="1">
      <c r="B43" s="22" t="s">
        <v>276</v>
      </c>
      <c r="C43" s="22" t="s">
        <v>390</v>
      </c>
      <c r="D43" t="s">
        <v>391</v>
      </c>
    </row>
    <row r="44" spans="1:14" ht="18" hidden="1">
      <c r="B44" s="22" t="s">
        <v>278</v>
      </c>
      <c r="C44" s="22" t="s">
        <v>403</v>
      </c>
      <c r="D44" t="s">
        <v>404</v>
      </c>
    </row>
    <row r="45" spans="1:14" ht="18" hidden="1">
      <c r="B45" s="22" t="s">
        <v>279</v>
      </c>
      <c r="C45" s="22" t="s">
        <v>413</v>
      </c>
    </row>
    <row r="46" spans="1:14" ht="18" hidden="1">
      <c r="B46" s="22" t="s">
        <v>280</v>
      </c>
      <c r="C46" s="22" t="s">
        <v>418</v>
      </c>
    </row>
    <row r="47" spans="1:14" ht="18" hidden="1">
      <c r="B47" s="22" t="s">
        <v>281</v>
      </c>
      <c r="C47" s="22" t="s">
        <v>421</v>
      </c>
    </row>
    <row r="48" spans="1:14" ht="18" hidden="1">
      <c r="B48" s="22" t="s">
        <v>282</v>
      </c>
      <c r="C48" s="22" t="s">
        <v>423</v>
      </c>
    </row>
    <row r="49" spans="2:3" ht="18" hidden="1">
      <c r="B49" s="22" t="s">
        <v>283</v>
      </c>
      <c r="C49" s="22" t="s">
        <v>425</v>
      </c>
    </row>
    <row r="50" spans="2:3" ht="18" hidden="1">
      <c r="B50" s="22" t="s">
        <v>284</v>
      </c>
      <c r="C50" s="22" t="s">
        <v>427</v>
      </c>
    </row>
    <row r="51" spans="2:3" ht="18" hidden="1">
      <c r="B51" s="22" t="s">
        <v>285</v>
      </c>
      <c r="C51" s="22" t="s">
        <v>429</v>
      </c>
    </row>
    <row r="52" spans="2:3" ht="18" hidden="1">
      <c r="B52" s="22" t="s">
        <v>286</v>
      </c>
      <c r="C52" s="22" t="s">
        <v>431</v>
      </c>
    </row>
    <row r="53" spans="2:3" ht="18" hidden="1">
      <c r="B53" s="22" t="s">
        <v>287</v>
      </c>
      <c r="C53" s="22" t="s">
        <v>433</v>
      </c>
    </row>
    <row r="54" spans="2:3" ht="18" hidden="1">
      <c r="B54" s="22" t="s">
        <v>288</v>
      </c>
      <c r="C54" s="22" t="s">
        <v>435</v>
      </c>
    </row>
    <row r="55" spans="2:3" ht="18" hidden="1">
      <c r="B55" s="22" t="s">
        <v>289</v>
      </c>
      <c r="C55" s="22" t="s">
        <v>437</v>
      </c>
    </row>
    <row r="56" spans="2:3" ht="18" hidden="1">
      <c r="B56" s="22" t="s">
        <v>290</v>
      </c>
      <c r="C56" s="22" t="s">
        <v>439</v>
      </c>
    </row>
    <row r="57" spans="2:3" ht="18" hidden="1">
      <c r="B57" s="22" t="s">
        <v>291</v>
      </c>
    </row>
    <row r="58" spans="2:3" ht="18" hidden="1">
      <c r="B58" s="22" t="s">
        <v>292</v>
      </c>
    </row>
    <row r="59" spans="2:3" ht="18" hidden="1">
      <c r="B59" s="22" t="s">
        <v>293</v>
      </c>
    </row>
    <row r="60" spans="2:3" ht="18" hidden="1">
      <c r="B60" s="22" t="s">
        <v>294</v>
      </c>
    </row>
    <row r="61" spans="2:3" ht="18" hidden="1">
      <c r="B61" s="22" t="s">
        <v>295</v>
      </c>
    </row>
    <row r="62" spans="2:3" ht="18" hidden="1">
      <c r="B62" s="22" t="s">
        <v>296</v>
      </c>
    </row>
    <row r="63" spans="2:3" ht="18" hidden="1">
      <c r="B63" s="22" t="s">
        <v>297</v>
      </c>
    </row>
    <row r="64" spans="2:3" ht="18" hidden="1">
      <c r="B64" s="22" t="s">
        <v>298</v>
      </c>
    </row>
    <row r="65" spans="2:2" ht="18" hidden="1">
      <c r="B65" s="22" t="s">
        <v>299</v>
      </c>
    </row>
    <row r="66" spans="2:2" ht="18" hidden="1">
      <c r="B66" s="22" t="s">
        <v>300</v>
      </c>
    </row>
    <row r="67" spans="2:2" ht="18" hidden="1">
      <c r="B67" s="22" t="s">
        <v>301</v>
      </c>
    </row>
    <row r="68" spans="2:2" ht="18" hidden="1">
      <c r="B68" s="22" t="s">
        <v>302</v>
      </c>
    </row>
    <row r="69" spans="2:2" ht="18" hidden="1">
      <c r="B69" s="22" t="s">
        <v>303</v>
      </c>
    </row>
    <row r="70" spans="2:2" ht="18" hidden="1">
      <c r="B70" s="22" t="s">
        <v>304</v>
      </c>
    </row>
    <row r="71" spans="2:2" ht="18" hidden="1">
      <c r="B71" s="22" t="s">
        <v>305</v>
      </c>
    </row>
    <row r="72" spans="2:2" ht="18" hidden="1">
      <c r="B72" s="22" t="s">
        <v>306</v>
      </c>
    </row>
    <row r="73" spans="2:2" ht="18" hidden="1">
      <c r="B73" s="22" t="s">
        <v>307</v>
      </c>
    </row>
    <row r="74" spans="2:2" ht="18" hidden="1">
      <c r="B74" s="22" t="s">
        <v>308</v>
      </c>
    </row>
    <row r="75" spans="2:2" ht="18" hidden="1">
      <c r="B75" s="22" t="s">
        <v>309</v>
      </c>
    </row>
    <row r="76" spans="2:2" ht="18" hidden="1">
      <c r="B76" s="22" t="s">
        <v>310</v>
      </c>
    </row>
    <row r="77" spans="2:2" ht="18" hidden="1">
      <c r="B77" s="22" t="s">
        <v>311</v>
      </c>
    </row>
    <row r="78" spans="2:2" ht="18" hidden="1">
      <c r="B78" s="22" t="s">
        <v>312</v>
      </c>
    </row>
    <row r="79" spans="2:2" ht="18" hidden="1">
      <c r="B79" s="22" t="s">
        <v>313</v>
      </c>
    </row>
    <row r="80" spans="2:2" ht="18" hidden="1">
      <c r="B80" s="22" t="s">
        <v>314</v>
      </c>
    </row>
    <row r="81" spans="2:2" ht="18" hidden="1">
      <c r="B81" s="22" t="s">
        <v>315</v>
      </c>
    </row>
    <row r="82" spans="2:2" ht="18" hidden="1">
      <c r="B82" s="22" t="s">
        <v>316</v>
      </c>
    </row>
    <row r="83" spans="2:2" ht="18" hidden="1">
      <c r="B83" s="22" t="s">
        <v>317</v>
      </c>
    </row>
    <row r="84" spans="2:2" ht="18" hidden="1">
      <c r="B84" s="22" t="s">
        <v>318</v>
      </c>
    </row>
    <row r="85" spans="2:2" ht="18" hidden="1">
      <c r="B85" s="22" t="s">
        <v>319</v>
      </c>
    </row>
    <row r="86" spans="2:2" ht="18" hidden="1">
      <c r="B86" s="22" t="s">
        <v>320</v>
      </c>
    </row>
    <row r="87" spans="2:2" ht="18" hidden="1">
      <c r="B87" s="22" t="s">
        <v>321</v>
      </c>
    </row>
    <row r="88" spans="2:2" ht="18" hidden="1">
      <c r="B88" s="22" t="s">
        <v>322</v>
      </c>
    </row>
    <row r="89" spans="2:2" ht="18" hidden="1">
      <c r="B89" s="22" t="s">
        <v>323</v>
      </c>
    </row>
    <row r="90" spans="2:2" ht="18" hidden="1">
      <c r="B90" s="22" t="s">
        <v>324</v>
      </c>
    </row>
    <row r="91" spans="2:2" ht="18" hidden="1">
      <c r="B91" s="22" t="s">
        <v>325</v>
      </c>
    </row>
    <row r="92" spans="2:2" ht="18" hidden="1">
      <c r="B92" s="22" t="s">
        <v>326</v>
      </c>
    </row>
    <row r="93" spans="2:2" ht="18" hidden="1">
      <c r="B93" s="22" t="s">
        <v>327</v>
      </c>
    </row>
    <row r="94" spans="2:2" ht="18" hidden="1">
      <c r="B94" s="22" t="s">
        <v>328</v>
      </c>
    </row>
    <row r="95" spans="2:2" ht="18" hidden="1">
      <c r="B95" s="22" t="s">
        <v>329</v>
      </c>
    </row>
    <row r="96" spans="2:2" ht="18" hidden="1">
      <c r="B96" s="22" t="s">
        <v>330</v>
      </c>
    </row>
    <row r="97" spans="2:2" ht="18" hidden="1">
      <c r="B97" s="22" t="s">
        <v>331</v>
      </c>
    </row>
    <row r="98" spans="2:2" ht="18" hidden="1">
      <c r="B98" s="22" t="s">
        <v>332</v>
      </c>
    </row>
    <row r="99" spans="2:2" ht="18" hidden="1">
      <c r="B99" s="22" t="s">
        <v>333</v>
      </c>
    </row>
    <row r="100" spans="2:2" ht="18" hidden="1">
      <c r="B100" s="22" t="s">
        <v>334</v>
      </c>
    </row>
    <row r="101" spans="2:2" ht="18" hidden="1">
      <c r="B101" s="22" t="s">
        <v>335</v>
      </c>
    </row>
    <row r="102" spans="2:2" ht="18" hidden="1">
      <c r="B102" s="22" t="s">
        <v>336</v>
      </c>
    </row>
    <row r="103" spans="2:2" ht="18" hidden="1">
      <c r="B103" s="22" t="s">
        <v>337</v>
      </c>
    </row>
    <row r="104" spans="2:2" ht="18" hidden="1">
      <c r="B104" s="22" t="s">
        <v>338</v>
      </c>
    </row>
    <row r="105" spans="2:2" hidden="1"/>
  </sheetData>
  <sheetProtection selectLockedCells="1" selectUnlockedCells="1"/>
  <mergeCells count="59">
    <mergeCell ref="M31:M33"/>
    <mergeCell ref="D32:F32"/>
    <mergeCell ref="D33:F33"/>
    <mergeCell ref="A35:G35"/>
    <mergeCell ref="A36:B37"/>
    <mergeCell ref="D36:F36"/>
    <mergeCell ref="G36:G37"/>
    <mergeCell ref="M36:M37"/>
    <mergeCell ref="D37:F37"/>
    <mergeCell ref="A29:C30"/>
    <mergeCell ref="E29:F29"/>
    <mergeCell ref="G29:G30"/>
    <mergeCell ref="D30:F30"/>
    <mergeCell ref="A31:B33"/>
    <mergeCell ref="D31:F31"/>
    <mergeCell ref="G31:G33"/>
    <mergeCell ref="A25:C26"/>
    <mergeCell ref="E25:F25"/>
    <mergeCell ref="G25:G26"/>
    <mergeCell ref="D26:F26"/>
    <mergeCell ref="A27:C28"/>
    <mergeCell ref="E27:F27"/>
    <mergeCell ref="G27:G28"/>
    <mergeCell ref="D28:F28"/>
    <mergeCell ref="A23:C24"/>
    <mergeCell ref="E23:F23"/>
    <mergeCell ref="G23:G24"/>
    <mergeCell ref="D24:F24"/>
    <mergeCell ref="A15:C15"/>
    <mergeCell ref="D15:F15"/>
    <mergeCell ref="A16:C18"/>
    <mergeCell ref="E16:F16"/>
    <mergeCell ref="G16:G18"/>
    <mergeCell ref="E17:F17"/>
    <mergeCell ref="E18:F18"/>
    <mergeCell ref="A20:G20"/>
    <mergeCell ref="A21:C22"/>
    <mergeCell ref="E21:F21"/>
    <mergeCell ref="G21:G22"/>
    <mergeCell ref="D22:F22"/>
    <mergeCell ref="A12:C12"/>
    <mergeCell ref="D12:F12"/>
    <mergeCell ref="A13:C13"/>
    <mergeCell ref="D13:F13"/>
    <mergeCell ref="A14:C14"/>
    <mergeCell ref="D14:F14"/>
    <mergeCell ref="M6:M7"/>
    <mergeCell ref="E7:F7"/>
    <mergeCell ref="A11:C11"/>
    <mergeCell ref="A5:G5"/>
    <mergeCell ref="A6:B7"/>
    <mergeCell ref="C6:C7"/>
    <mergeCell ref="E6:F6"/>
    <mergeCell ref="G6:G7"/>
    <mergeCell ref="A8:C8"/>
    <mergeCell ref="E8:F8"/>
    <mergeCell ref="A9:C9"/>
    <mergeCell ref="E9:F9"/>
    <mergeCell ref="A10:C10"/>
  </mergeCells>
  <phoneticPr fontId="3"/>
  <conditionalFormatting sqref="L1:M7 L10:M1048576">
    <cfRule type="containsText" dxfId="17" priority="7" operator="containsText" text="（注意）">
      <formula>NOT(ISERROR(SEARCH("（注意）",L1)))</formula>
    </cfRule>
    <cfRule type="containsText" dxfId="16" priority="8" operator="containsText" text="（正常）">
      <formula>NOT(ISERROR(SEARCH("（正常）",L1)))</formula>
    </cfRule>
    <cfRule type="containsText" dxfId="15" priority="9" operator="containsText" text="（エラー）">
      <formula>NOT(ISERROR(SEARCH("（エラー）",L1)))</formula>
    </cfRule>
  </conditionalFormatting>
  <conditionalFormatting sqref="L8:M8 M9">
    <cfRule type="containsText" dxfId="14" priority="4" operator="containsText" text="（注意）">
      <formula>NOT(ISERROR(SEARCH("（注意）",L8)))</formula>
    </cfRule>
    <cfRule type="containsText" dxfId="13" priority="5" operator="containsText" text="（正常）">
      <formula>NOT(ISERROR(SEARCH("（正常）",L8)))</formula>
    </cfRule>
    <cfRule type="containsText" dxfId="12" priority="6" operator="containsText" text="（エラー）">
      <formula>NOT(ISERROR(SEARCH("（エラー）",L8)))</formula>
    </cfRule>
  </conditionalFormatting>
  <conditionalFormatting sqref="L9">
    <cfRule type="containsText" dxfId="11" priority="1" operator="containsText" text="（注意）">
      <formula>NOT(ISERROR(SEARCH("（注意）",L9)))</formula>
    </cfRule>
    <cfRule type="containsText" dxfId="10" priority="2" operator="containsText" text="（正常）">
      <formula>NOT(ISERROR(SEARCH("（正常）",L9)))</formula>
    </cfRule>
    <cfRule type="containsText" dxfId="9" priority="3" operator="containsText" text="（エラー）">
      <formula>NOT(ISERROR(SEARCH("（エラー）",L9)))</formula>
    </cfRule>
  </conditionalFormatting>
  <dataValidations count="4">
    <dataValidation type="list" allowBlank="1" showInputMessage="1" showErrorMessage="1" sqref="D6:D7" xr:uid="{6B8286DE-4D4E-49CF-9A40-690129607D4E}">
      <formula1>$B$43:$B$104</formula1>
    </dataValidation>
    <dataValidation type="decimal" operator="greaterThanOrEqual" allowBlank="1" showInputMessage="1" showErrorMessage="1" sqref="D10:D11" xr:uid="{D9DA4C88-D6F1-4D4D-A76A-EDA2576C2443}">
      <formula1>0</formula1>
    </dataValidation>
    <dataValidation type="list" allowBlank="1" showInputMessage="1" showErrorMessage="1" sqref="D21 D29 D27 D25 D23 D8:D9" xr:uid="{39D96CA7-CA53-4EA2-A754-A816B56DB660}">
      <formula1>$D$43:$D$44</formula1>
    </dataValidation>
    <dataValidation type="list" allowBlank="1" showInputMessage="1" showErrorMessage="1" sqref="D16:D18" xr:uid="{920F27C1-D375-4024-AE5F-5AF03FB8DB22}">
      <formula1>"●"</formula1>
    </dataValidation>
  </dataValidations>
  <printOptions horizontalCentered="1"/>
  <pageMargins left="0.19685039370078741" right="0.19685039370078741" top="0.19685039370078741" bottom="0.19685039370078741" header="0.11811023622047245" footer="0.11811023622047245"/>
  <pageSetup paperSize="9" scale="81" firstPageNumber="6" orientation="portrait" useFirstPageNumber="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53DA-DA13-436B-9460-68A7F4C93034}">
  <sheetPr codeName="Sheet32">
    <pageSetUpPr fitToPage="1"/>
  </sheetPr>
  <dimension ref="B1:Y40"/>
  <sheetViews>
    <sheetView showGridLines="0" zoomScaleNormal="100" zoomScaleSheetLayoutView="100" workbookViewId="0"/>
  </sheetViews>
  <sheetFormatPr defaultColWidth="9" defaultRowHeight="15"/>
  <cols>
    <col min="1" max="1" width="2" style="57" customWidth="1"/>
    <col min="2" max="2" width="2.09765625" style="57" customWidth="1"/>
    <col min="3" max="3" width="2.5" style="57" customWidth="1"/>
    <col min="4" max="4" width="4.296875" style="57" customWidth="1"/>
    <col min="5" max="6" width="11.796875" style="57" customWidth="1"/>
    <col min="7" max="7" width="18.796875" style="57" customWidth="1"/>
    <col min="8" max="9" width="7.5" style="57" customWidth="1"/>
    <col min="10" max="12" width="9.59765625" style="57" customWidth="1"/>
    <col min="13" max="13" width="11.09765625" style="57" bestFit="1" customWidth="1"/>
    <col min="14" max="15" width="2.796875" style="57" customWidth="1"/>
    <col min="16" max="16" width="3.09765625" style="57" customWidth="1"/>
    <col min="17" max="17" width="4.296875" style="59" hidden="1" customWidth="1"/>
    <col min="18" max="18" width="9" style="57"/>
    <col min="19" max="19" width="30.59765625" style="59" customWidth="1"/>
    <col min="20" max="20" width="53.796875" style="60" customWidth="1"/>
    <col min="21" max="21" width="9" style="60"/>
    <col min="22" max="25" width="0" style="57" hidden="1" customWidth="1"/>
    <col min="26" max="16384" width="9" style="57"/>
  </cols>
  <sheetData>
    <row r="1" spans="2:25">
      <c r="C1" s="58"/>
      <c r="R1" s="370" t="s">
        <v>44</v>
      </c>
      <c r="S1" s="370"/>
    </row>
    <row r="2" spans="2:25" ht="18">
      <c r="B2" s="211"/>
      <c r="C2" s="61"/>
      <c r="D2" s="212"/>
      <c r="E2" s="212"/>
      <c r="F2" s="212"/>
      <c r="G2" s="212"/>
      <c r="H2" s="212"/>
      <c r="I2" s="212"/>
      <c r="J2" s="212"/>
      <c r="K2" s="212"/>
      <c r="L2" s="212"/>
      <c r="M2" s="212"/>
      <c r="N2" s="212"/>
      <c r="O2" s="213"/>
      <c r="R2" s="251" t="s">
        <v>1</v>
      </c>
      <c r="S2" s="264" t="s">
        <v>2</v>
      </c>
      <c r="V2" s="143" t="s">
        <v>375</v>
      </c>
      <c r="W2" s="143" t="s">
        <v>376</v>
      </c>
      <c r="X2" s="143" t="s">
        <v>377</v>
      </c>
      <c r="Y2" s="86" t="s">
        <v>374</v>
      </c>
    </row>
    <row r="3" spans="2:25" ht="18">
      <c r="B3" s="62"/>
      <c r="D3" s="518" t="s">
        <v>213</v>
      </c>
      <c r="E3" s="518"/>
      <c r="F3" s="518"/>
      <c r="G3" s="518"/>
      <c r="H3" s="518"/>
      <c r="I3" s="518"/>
      <c r="J3" s="518"/>
      <c r="K3" s="518"/>
      <c r="L3" s="518"/>
      <c r="M3" s="518"/>
      <c r="O3" s="64"/>
      <c r="V3" s="144" t="s">
        <v>392</v>
      </c>
      <c r="W3" s="144" t="s">
        <v>393</v>
      </c>
      <c r="X3" s="144" t="s">
        <v>394</v>
      </c>
      <c r="Y3" s="91" t="s">
        <v>391</v>
      </c>
    </row>
    <row r="4" spans="2:25" ht="18">
      <c r="B4" s="62"/>
      <c r="O4" s="64"/>
      <c r="V4" s="91" t="s">
        <v>405</v>
      </c>
      <c r="W4" s="144" t="s">
        <v>406</v>
      </c>
      <c r="Y4" s="91" t="s">
        <v>404</v>
      </c>
    </row>
    <row r="5" spans="2:25" ht="18">
      <c r="B5" s="62"/>
      <c r="D5" s="57" t="s">
        <v>214</v>
      </c>
      <c r="O5" s="64"/>
      <c r="V5" s="91" t="s">
        <v>396</v>
      </c>
    </row>
    <row r="6" spans="2:25" ht="29.25" customHeight="1">
      <c r="B6" s="62"/>
      <c r="E6" s="519" t="s">
        <v>587</v>
      </c>
      <c r="F6" s="520"/>
      <c r="G6" s="520"/>
      <c r="H6" s="520"/>
      <c r="I6" s="520"/>
      <c r="J6" s="520"/>
      <c r="K6" s="520"/>
      <c r="L6" s="520"/>
      <c r="M6" s="521"/>
      <c r="O6" s="64"/>
      <c r="R6" s="65" t="s">
        <v>5</v>
      </c>
      <c r="S6" s="66" t="str">
        <f>IF(E6="","（エラー）未入力","（正常）入力済み")</f>
        <v>（正常）入力済み</v>
      </c>
      <c r="V6" s="91" t="s">
        <v>408</v>
      </c>
    </row>
    <row r="7" spans="2:25" ht="18">
      <c r="B7" s="62"/>
      <c r="E7" s="212"/>
      <c r="F7" s="212"/>
      <c r="G7" s="212"/>
      <c r="H7" s="212"/>
      <c r="I7" s="212"/>
      <c r="J7" s="212"/>
      <c r="K7" s="212"/>
      <c r="L7" s="212"/>
      <c r="M7" s="212"/>
      <c r="O7" s="64"/>
      <c r="V7" s="91" t="s">
        <v>415</v>
      </c>
    </row>
    <row r="8" spans="2:25" ht="18">
      <c r="B8" s="62"/>
      <c r="D8" s="57" t="s">
        <v>215</v>
      </c>
      <c r="O8" s="64"/>
      <c r="V8" s="91" t="s">
        <v>419</v>
      </c>
    </row>
    <row r="9" spans="2:25" ht="27.75" customHeight="1">
      <c r="B9" s="62"/>
      <c r="D9" s="522" t="s">
        <v>216</v>
      </c>
      <c r="E9" s="518"/>
      <c r="F9" s="518"/>
      <c r="G9" s="518"/>
      <c r="H9" s="518"/>
      <c r="I9" s="518"/>
      <c r="J9" s="518"/>
      <c r="K9" s="518"/>
      <c r="L9" s="518"/>
      <c r="M9" s="518"/>
      <c r="O9" s="64"/>
      <c r="V9" s="91" t="s">
        <v>422</v>
      </c>
    </row>
    <row r="10" spans="2:25" ht="18">
      <c r="B10" s="62"/>
      <c r="O10" s="64"/>
      <c r="V10" s="91" t="s">
        <v>424</v>
      </c>
    </row>
    <row r="11" spans="2:25" ht="15" customHeight="1">
      <c r="B11" s="62"/>
      <c r="D11" s="68" t="s">
        <v>79</v>
      </c>
      <c r="E11" s="523" t="s">
        <v>217</v>
      </c>
      <c r="F11" s="524"/>
      <c r="G11" s="525"/>
      <c r="H11" s="523" t="s">
        <v>218</v>
      </c>
      <c r="I11" s="525"/>
      <c r="J11" s="523" t="s">
        <v>219</v>
      </c>
      <c r="K11" s="525"/>
      <c r="L11" s="523" t="s">
        <v>220</v>
      </c>
      <c r="M11" s="525"/>
      <c r="O11" s="64"/>
      <c r="V11" s="91" t="s">
        <v>426</v>
      </c>
    </row>
    <row r="12" spans="2:25" ht="33.6" customHeight="1">
      <c r="B12" s="62"/>
      <c r="D12" s="68">
        <v>1</v>
      </c>
      <c r="E12" s="526" t="s">
        <v>221</v>
      </c>
      <c r="F12" s="527"/>
      <c r="G12" s="528"/>
      <c r="H12" s="523" t="s">
        <v>93</v>
      </c>
      <c r="I12" s="525"/>
      <c r="J12" s="529" t="s">
        <v>443</v>
      </c>
      <c r="K12" s="530"/>
      <c r="L12" s="531" t="s">
        <v>394</v>
      </c>
      <c r="M12" s="530"/>
      <c r="O12" s="64"/>
      <c r="Q12" s="69" t="b">
        <v>0</v>
      </c>
      <c r="R12" s="65" t="s">
        <v>5</v>
      </c>
      <c r="S12" s="66" t="str">
        <f>IF(OR(J12="", L12=""),"（エラー）一部未入力", "（正常）入力済み")</f>
        <v>（正常）入力済み</v>
      </c>
      <c r="T12" s="60" t="s">
        <v>222</v>
      </c>
      <c r="V12" s="91" t="s">
        <v>428</v>
      </c>
    </row>
    <row r="13" spans="2:25" ht="66.599999999999994" customHeight="1">
      <c r="B13" s="62"/>
      <c r="D13" s="68">
        <v>2</v>
      </c>
      <c r="E13" s="526" t="s">
        <v>223</v>
      </c>
      <c r="F13" s="527"/>
      <c r="G13" s="532"/>
      <c r="H13" s="533" t="s">
        <v>393</v>
      </c>
      <c r="I13" s="534"/>
      <c r="J13" s="535" t="s">
        <v>426</v>
      </c>
      <c r="K13" s="536"/>
      <c r="L13" s="537" t="s">
        <v>394</v>
      </c>
      <c r="M13" s="536"/>
      <c r="O13" s="64"/>
      <c r="Q13" s="69" t="b">
        <v>1</v>
      </c>
      <c r="R13" s="65" t="s">
        <v>5</v>
      </c>
      <c r="S13" s="66" t="str">
        <f>IF(H13="","（エラー）未選択",IF(H13="該当", IF(OR(J13="", L13=""),"（エラー）一部未入力", "（正常）入力済み"), "（正常）選択済み"))</f>
        <v>（正常）入力済み</v>
      </c>
      <c r="T13" s="60" t="s">
        <v>224</v>
      </c>
      <c r="V13" s="91" t="s">
        <v>430</v>
      </c>
    </row>
    <row r="14" spans="2:25" ht="61.05" customHeight="1">
      <c r="B14" s="62"/>
      <c r="D14" s="68">
        <v>3</v>
      </c>
      <c r="E14" s="526" t="s">
        <v>225</v>
      </c>
      <c r="F14" s="527"/>
      <c r="G14" s="532"/>
      <c r="H14" s="533" t="s">
        <v>406</v>
      </c>
      <c r="I14" s="534"/>
      <c r="J14" s="535"/>
      <c r="K14" s="536"/>
      <c r="L14" s="535"/>
      <c r="M14" s="536"/>
      <c r="O14" s="64"/>
      <c r="Q14" s="69" t="b">
        <v>0</v>
      </c>
      <c r="R14" s="65" t="s">
        <v>5</v>
      </c>
      <c r="S14" s="66" t="str">
        <f>IF(H14="","（エラー）未選択",IF(H14="該当", IF(OR(J14="", L14=""),"（エラー）一部未入力", "（正常）入力済み"), "（正常）選択済み"))</f>
        <v>（正常）選択済み</v>
      </c>
      <c r="T14" s="60" t="s">
        <v>224</v>
      </c>
      <c r="V14" s="91" t="s">
        <v>432</v>
      </c>
    </row>
    <row r="15" spans="2:25" ht="71.099999999999994" customHeight="1">
      <c r="B15" s="62"/>
      <c r="D15" s="68">
        <v>4</v>
      </c>
      <c r="E15" s="526" t="s">
        <v>226</v>
      </c>
      <c r="F15" s="527"/>
      <c r="G15" s="532"/>
      <c r="H15" s="533" t="s">
        <v>393</v>
      </c>
      <c r="I15" s="534"/>
      <c r="J15" s="538" t="s">
        <v>446</v>
      </c>
      <c r="K15" s="536"/>
      <c r="L15" s="535" t="s">
        <v>394</v>
      </c>
      <c r="M15" s="536"/>
      <c r="O15" s="64"/>
      <c r="Q15" s="69"/>
      <c r="R15" s="65" t="s">
        <v>5</v>
      </c>
      <c r="S15" s="66" t="str">
        <f>IF(H15="","（エラー）未選択",IF(H15="該当", IF(OR(J15="", L15=""),"（エラー）一部未入力", "（正常）入力済み"), "（正常）選択済み"))</f>
        <v>（正常）入力済み</v>
      </c>
      <c r="T15" s="60" t="s">
        <v>224</v>
      </c>
      <c r="V15" s="91" t="s">
        <v>434</v>
      </c>
    </row>
    <row r="16" spans="2:25" ht="71.55" customHeight="1">
      <c r="B16" s="62"/>
      <c r="D16" s="68">
        <v>5</v>
      </c>
      <c r="E16" s="526" t="s">
        <v>227</v>
      </c>
      <c r="F16" s="527"/>
      <c r="G16" s="532"/>
      <c r="H16" s="533" t="s">
        <v>406</v>
      </c>
      <c r="I16" s="534"/>
      <c r="J16" s="535"/>
      <c r="K16" s="536"/>
      <c r="L16" s="535"/>
      <c r="M16" s="536"/>
      <c r="O16" s="64"/>
      <c r="Q16" s="69" t="b">
        <v>0</v>
      </c>
      <c r="R16" s="65" t="s">
        <v>5</v>
      </c>
      <c r="S16" s="66" t="str">
        <f>IF(H16="","（エラー）未選択",IF(H16="該当", IF(OR(J16="", L16=""),"（エラー）一部未入力", "（正常）入力済み"), "（正常）選択済み"))</f>
        <v>（正常）選択済み</v>
      </c>
      <c r="T16" s="60" t="s">
        <v>224</v>
      </c>
      <c r="V16" s="91" t="s">
        <v>436</v>
      </c>
    </row>
    <row r="17" spans="2:22" ht="18">
      <c r="B17" s="62"/>
      <c r="O17" s="64"/>
      <c r="R17" s="70"/>
      <c r="S17" s="71"/>
      <c r="V17" s="91" t="s">
        <v>438</v>
      </c>
    </row>
    <row r="18" spans="2:22" ht="18">
      <c r="B18" s="62"/>
      <c r="D18" s="57" t="s">
        <v>228</v>
      </c>
      <c r="O18" s="64"/>
      <c r="R18" s="70"/>
      <c r="S18" s="71"/>
      <c r="V18" s="91" t="s">
        <v>440</v>
      </c>
    </row>
    <row r="19" spans="2:22" ht="18">
      <c r="B19" s="62"/>
      <c r="O19" s="64"/>
      <c r="R19" s="70"/>
      <c r="S19" s="71"/>
      <c r="V19" s="91" t="s">
        <v>441</v>
      </c>
    </row>
    <row r="20" spans="2:22" ht="18">
      <c r="B20" s="62"/>
      <c r="E20" s="539" t="s">
        <v>229</v>
      </c>
      <c r="F20" s="539"/>
      <c r="G20" s="539"/>
      <c r="H20" s="184" t="s">
        <v>391</v>
      </c>
      <c r="O20" s="64"/>
      <c r="R20" s="65" t="s">
        <v>5</v>
      </c>
      <c r="S20" s="66" t="str">
        <f>IF(H20="","（エラー）未選択", "（正常）選択済み")</f>
        <v>（正常）選択済み</v>
      </c>
      <c r="T20" s="60" t="s">
        <v>120</v>
      </c>
      <c r="V20" s="91" t="s">
        <v>442</v>
      </c>
    </row>
    <row r="21" spans="2:22" ht="18">
      <c r="B21" s="62"/>
      <c r="E21" s="391" t="s">
        <v>230</v>
      </c>
      <c r="F21" s="391"/>
      <c r="G21" s="391"/>
      <c r="H21" s="391" t="s">
        <v>231</v>
      </c>
      <c r="I21" s="391"/>
      <c r="J21" s="391"/>
      <c r="K21" s="391"/>
      <c r="L21" s="391"/>
      <c r="M21" s="391"/>
      <c r="O21" s="64"/>
      <c r="R21" s="70"/>
      <c r="S21" s="71"/>
      <c r="V21" s="91" t="s">
        <v>445</v>
      </c>
    </row>
    <row r="22" spans="2:22" ht="18">
      <c r="B22" s="62"/>
      <c r="E22" s="540" t="s">
        <v>443</v>
      </c>
      <c r="F22" s="540"/>
      <c r="G22" s="540"/>
      <c r="H22" s="540" t="s">
        <v>588</v>
      </c>
      <c r="I22" s="540"/>
      <c r="J22" s="540"/>
      <c r="K22" s="540"/>
      <c r="L22" s="540"/>
      <c r="M22" s="540"/>
      <c r="O22" s="64"/>
      <c r="R22" s="67" t="s">
        <v>11</v>
      </c>
      <c r="S22" s="66" t="str">
        <f>IF($H$20="有", IF(OR(E22="",H22=""), "（エラー）一部未入力", "（正常）入力済み"), "入力不要")</f>
        <v>（正常）入力済み</v>
      </c>
      <c r="V22" s="91" t="s">
        <v>444</v>
      </c>
    </row>
    <row r="23" spans="2:22" ht="18">
      <c r="B23" s="62"/>
      <c r="E23" s="540"/>
      <c r="F23" s="540"/>
      <c r="G23" s="540"/>
      <c r="H23" s="540"/>
      <c r="I23" s="540"/>
      <c r="J23" s="540"/>
      <c r="K23" s="540"/>
      <c r="L23" s="540"/>
      <c r="M23" s="540"/>
      <c r="O23" s="64"/>
      <c r="R23" s="67" t="s">
        <v>11</v>
      </c>
      <c r="S23" s="66" t="str">
        <f>IF($H$20="有", IF(OR(E23="",H23=""), "（複数入力）一部未入力", "（正常）入力済み"), "入力不要")</f>
        <v>（複数入力）一部未入力</v>
      </c>
      <c r="V23" s="91" t="s">
        <v>446</v>
      </c>
    </row>
    <row r="24" spans="2:22" ht="18">
      <c r="B24" s="62"/>
      <c r="E24" s="540"/>
      <c r="F24" s="540"/>
      <c r="G24" s="540"/>
      <c r="H24" s="540"/>
      <c r="I24" s="540"/>
      <c r="J24" s="540"/>
      <c r="K24" s="540"/>
      <c r="L24" s="540"/>
      <c r="M24" s="540"/>
      <c r="O24" s="64"/>
      <c r="R24" s="67" t="s">
        <v>11</v>
      </c>
      <c r="S24" s="66" t="str">
        <f>IF($H$20="有", IF(OR(E24="",H24=""), "（複数入力）一部未入力", "（正常）入力済み"), "入力不要")</f>
        <v>（複数入力）一部未入力</v>
      </c>
      <c r="V24" s="91" t="s">
        <v>447</v>
      </c>
    </row>
    <row r="25" spans="2:22" ht="18">
      <c r="B25" s="62"/>
      <c r="E25" s="540"/>
      <c r="F25" s="540"/>
      <c r="G25" s="540"/>
      <c r="H25" s="540"/>
      <c r="I25" s="540"/>
      <c r="J25" s="540"/>
      <c r="K25" s="540"/>
      <c r="L25" s="540"/>
      <c r="M25" s="540"/>
      <c r="O25" s="64"/>
      <c r="R25" s="67" t="s">
        <v>11</v>
      </c>
      <c r="S25" s="66" t="str">
        <f>IF($H$20="有", IF(OR(E25="",H25=""), "（複数入力）一部未入力", "（正常）入力済み"), "入力不要")</f>
        <v>（複数入力）一部未入力</v>
      </c>
      <c r="V25" s="91" t="s">
        <v>448</v>
      </c>
    </row>
    <row r="26" spans="2:22" ht="18">
      <c r="B26" s="62"/>
      <c r="E26" s="540"/>
      <c r="F26" s="540"/>
      <c r="G26" s="540"/>
      <c r="H26" s="540"/>
      <c r="I26" s="540"/>
      <c r="J26" s="540"/>
      <c r="K26" s="540"/>
      <c r="L26" s="540"/>
      <c r="M26" s="540"/>
      <c r="O26" s="64"/>
      <c r="R26" s="67" t="s">
        <v>11</v>
      </c>
      <c r="S26" s="66" t="str">
        <f>IF($H$20="有", IF(OR(E26="",H26=""), "（複数入力）一部未入力", "（正常）入力済み"), "入力不要")</f>
        <v>（複数入力）一部未入力</v>
      </c>
      <c r="V26" s="91" t="s">
        <v>449</v>
      </c>
    </row>
    <row r="27" spans="2:22" ht="18">
      <c r="B27" s="62"/>
      <c r="O27" s="64"/>
      <c r="R27" s="70"/>
      <c r="S27" s="71"/>
      <c r="V27" s="91" t="s">
        <v>450</v>
      </c>
    </row>
    <row r="28" spans="2:22" ht="18">
      <c r="B28" s="62"/>
      <c r="D28" s="57" t="s">
        <v>232</v>
      </c>
      <c r="O28" s="64"/>
      <c r="R28" s="70"/>
      <c r="S28" s="71"/>
      <c r="V28" s="91" t="s">
        <v>451</v>
      </c>
    </row>
    <row r="29" spans="2:22" ht="18">
      <c r="B29" s="62"/>
      <c r="O29" s="64"/>
      <c r="R29" s="70"/>
      <c r="S29" s="71"/>
      <c r="V29" s="91" t="s">
        <v>452</v>
      </c>
    </row>
    <row r="30" spans="2:22">
      <c r="B30" s="62"/>
      <c r="E30" s="391" t="s">
        <v>230</v>
      </c>
      <c r="F30" s="391"/>
      <c r="G30" s="391"/>
      <c r="H30" s="391" t="s">
        <v>233</v>
      </c>
      <c r="I30" s="391"/>
      <c r="J30" s="391"/>
      <c r="K30" s="391"/>
      <c r="L30" s="391"/>
      <c r="M30" s="391"/>
      <c r="O30" s="64"/>
      <c r="R30" s="70"/>
      <c r="S30" s="71"/>
    </row>
    <row r="31" spans="2:22">
      <c r="B31" s="62"/>
      <c r="E31" s="542" t="s">
        <v>426</v>
      </c>
      <c r="F31" s="542"/>
      <c r="G31" s="542"/>
      <c r="H31" s="541" t="s">
        <v>589</v>
      </c>
      <c r="I31" s="541"/>
      <c r="J31" s="541"/>
      <c r="K31" s="541"/>
      <c r="L31" s="541"/>
      <c r="M31" s="541"/>
      <c r="O31" s="64"/>
      <c r="R31" s="65" t="s">
        <v>5</v>
      </c>
      <c r="S31" s="66" t="str">
        <f>IF(E31="","（エラー）未入力", "（正常）入力済み")</f>
        <v>（正常）入力済み</v>
      </c>
      <c r="T31" s="60" t="s">
        <v>234</v>
      </c>
    </row>
    <row r="32" spans="2:22">
      <c r="B32" s="62"/>
      <c r="E32" s="540" t="s">
        <v>446</v>
      </c>
      <c r="F32" s="540"/>
      <c r="G32" s="540"/>
      <c r="H32" s="541" t="s">
        <v>589</v>
      </c>
      <c r="I32" s="541"/>
      <c r="J32" s="541"/>
      <c r="K32" s="541"/>
      <c r="L32" s="541"/>
      <c r="M32" s="541"/>
      <c r="O32" s="64"/>
      <c r="R32" s="67" t="s">
        <v>11</v>
      </c>
      <c r="S32" s="66" t="str">
        <f>IF(E32="","（複数入力）未入力", "（正常）入力済み")</f>
        <v>（正常）入力済み</v>
      </c>
    </row>
    <row r="33" spans="2:19">
      <c r="B33" s="62"/>
      <c r="E33" s="540"/>
      <c r="F33" s="540"/>
      <c r="G33" s="540"/>
      <c r="H33" s="541"/>
      <c r="I33" s="541"/>
      <c r="J33" s="541"/>
      <c r="K33" s="541"/>
      <c r="L33" s="541"/>
      <c r="M33" s="541"/>
      <c r="O33" s="64"/>
      <c r="R33" s="67" t="s">
        <v>11</v>
      </c>
      <c r="S33" s="66" t="str">
        <f>IF(E33="","（複数入力）未入力", "（正常）入力済み")</f>
        <v>（複数入力）未入力</v>
      </c>
    </row>
    <row r="34" spans="2:19">
      <c r="B34" s="62"/>
      <c r="E34" s="540"/>
      <c r="F34" s="540"/>
      <c r="G34" s="540"/>
      <c r="H34" s="541"/>
      <c r="I34" s="541"/>
      <c r="J34" s="541"/>
      <c r="K34" s="541"/>
      <c r="L34" s="541"/>
      <c r="M34" s="541"/>
      <c r="O34" s="64"/>
      <c r="R34" s="67" t="s">
        <v>11</v>
      </c>
      <c r="S34" s="66" t="str">
        <f>IF(E34="","（複数入力）未入力", "（正常）入力済み")</f>
        <v>（複数入力）未入力</v>
      </c>
    </row>
    <row r="35" spans="2:19">
      <c r="B35" s="62"/>
      <c r="E35" s="540"/>
      <c r="F35" s="540"/>
      <c r="G35" s="540"/>
      <c r="H35" s="541"/>
      <c r="I35" s="541"/>
      <c r="J35" s="541"/>
      <c r="K35" s="541"/>
      <c r="L35" s="541"/>
      <c r="M35" s="541"/>
      <c r="O35" s="64"/>
      <c r="R35" s="67" t="s">
        <v>11</v>
      </c>
      <c r="S35" s="66" t="str">
        <f>IF(E35="","（複数入力）未入力", "（正常）入力済み")</f>
        <v>（複数入力）未入力</v>
      </c>
    </row>
    <row r="36" spans="2:19">
      <c r="B36" s="62"/>
      <c r="E36" s="252"/>
      <c r="F36" s="252"/>
      <c r="G36" s="252"/>
      <c r="H36" s="252"/>
      <c r="I36" s="252"/>
      <c r="J36" s="252"/>
      <c r="K36" s="252"/>
      <c r="L36" s="252"/>
      <c r="M36" s="252"/>
      <c r="O36" s="64"/>
      <c r="R36" s="70"/>
      <c r="S36" s="71"/>
    </row>
    <row r="37" spans="2:19">
      <c r="B37" s="62"/>
      <c r="D37" s="57" t="s">
        <v>96</v>
      </c>
      <c r="G37" s="271"/>
      <c r="H37" s="271"/>
      <c r="I37" s="271"/>
      <c r="O37" s="64"/>
    </row>
    <row r="38" spans="2:19">
      <c r="B38" s="62"/>
      <c r="G38" s="271"/>
      <c r="H38" s="271"/>
      <c r="I38" s="271"/>
      <c r="M38" s="57" t="s">
        <v>97</v>
      </c>
      <c r="O38" s="64"/>
    </row>
    <row r="39" spans="2:19">
      <c r="B39" s="72"/>
      <c r="C39" s="73"/>
      <c r="D39" s="73"/>
      <c r="E39" s="73"/>
      <c r="F39" s="73"/>
      <c r="G39" s="74"/>
      <c r="H39" s="74"/>
      <c r="I39" s="74"/>
      <c r="J39" s="73"/>
      <c r="K39" s="73"/>
      <c r="L39" s="73"/>
      <c r="M39" s="73"/>
      <c r="N39" s="73"/>
      <c r="O39" s="75"/>
    </row>
    <row r="40" spans="2:19">
      <c r="E40" s="58"/>
      <c r="F40" s="58"/>
      <c r="G40" s="271"/>
      <c r="H40" s="271"/>
      <c r="I40" s="271"/>
    </row>
  </sheetData>
  <mergeCells count="53">
    <mergeCell ref="E34:G34"/>
    <mergeCell ref="H34:M34"/>
    <mergeCell ref="E35:G35"/>
    <mergeCell ref="H35:M35"/>
    <mergeCell ref="E31:G31"/>
    <mergeCell ref="H31:M31"/>
    <mergeCell ref="E32:G32"/>
    <mergeCell ref="H32:M32"/>
    <mergeCell ref="E33:G33"/>
    <mergeCell ref="H33:M33"/>
    <mergeCell ref="E25:G25"/>
    <mergeCell ref="H25:M25"/>
    <mergeCell ref="E26:G26"/>
    <mergeCell ref="H26:M26"/>
    <mergeCell ref="E30:G30"/>
    <mergeCell ref="H30:M30"/>
    <mergeCell ref="E22:G22"/>
    <mergeCell ref="H22:M22"/>
    <mergeCell ref="E23:G23"/>
    <mergeCell ref="H23:M23"/>
    <mergeCell ref="E24:G24"/>
    <mergeCell ref="H24:M24"/>
    <mergeCell ref="E21:G21"/>
    <mergeCell ref="H21:M21"/>
    <mergeCell ref="E14:G14"/>
    <mergeCell ref="H14:I14"/>
    <mergeCell ref="J14:K14"/>
    <mergeCell ref="L14:M14"/>
    <mergeCell ref="E15:G15"/>
    <mergeCell ref="H15:I15"/>
    <mergeCell ref="J15:K15"/>
    <mergeCell ref="L15:M15"/>
    <mergeCell ref="E16:G16"/>
    <mergeCell ref="H16:I16"/>
    <mergeCell ref="J16:K16"/>
    <mergeCell ref="L16:M16"/>
    <mergeCell ref="E20:G20"/>
    <mergeCell ref="E12:G12"/>
    <mergeCell ref="H12:I12"/>
    <mergeCell ref="J12:K12"/>
    <mergeCell ref="L12:M12"/>
    <mergeCell ref="E13:G13"/>
    <mergeCell ref="H13:I13"/>
    <mergeCell ref="J13:K13"/>
    <mergeCell ref="L13:M13"/>
    <mergeCell ref="R1:S1"/>
    <mergeCell ref="D3:M3"/>
    <mergeCell ref="E6:M6"/>
    <mergeCell ref="D9:M9"/>
    <mergeCell ref="E11:G11"/>
    <mergeCell ref="H11:I11"/>
    <mergeCell ref="J11:K11"/>
    <mergeCell ref="L11:M11"/>
  </mergeCells>
  <phoneticPr fontId="3"/>
  <conditionalFormatting sqref="S1:S1048576">
    <cfRule type="containsText" dxfId="8" priority="1" operator="containsText" text="（注意）">
      <formula>NOT(ISERROR(SEARCH("（注意）",S1)))</formula>
    </cfRule>
    <cfRule type="containsText" dxfId="7" priority="2" operator="containsText" text="（正常）">
      <formula>NOT(ISERROR(SEARCH("（正常）",S1)))</formula>
    </cfRule>
    <cfRule type="containsText" dxfId="6" priority="3" operator="containsText" text="（エラー）">
      <formula>NOT(ISERROR(SEARCH("（エラー）",S1)))</formula>
    </cfRule>
  </conditionalFormatting>
  <dataValidations count="5">
    <dataValidation type="list" allowBlank="1" showInputMessage="1" showErrorMessage="1" sqref="H13:I16" xr:uid="{2FBBEFC5-C7B2-439C-A8E9-8ED85D9B36B1}">
      <formula1>$W$3:$W$4</formula1>
    </dataValidation>
    <dataValidation type="list" allowBlank="1" showInputMessage="1" sqref="E22:G26 J12:K16 E33:G35" xr:uid="{3A42DF25-25F2-4CD1-B522-8A478B626D17}">
      <formula1>$V$4:$V$29</formula1>
    </dataValidation>
    <dataValidation type="list" allowBlank="1" showInputMessage="1" sqref="L12:M16" xr:uid="{9C4DAF80-2B36-42CF-8CDF-F51B29886C92}">
      <formula1>$X$3</formula1>
    </dataValidation>
    <dataValidation type="list" allowBlank="1" showInputMessage="1" sqref="E31:G32" xr:uid="{5A3BC738-8ED4-41CE-9703-5208F2EE453C}">
      <formula1>$V$3:$V$29</formula1>
    </dataValidation>
    <dataValidation type="list" allowBlank="1" showInputMessage="1" showErrorMessage="1" sqref="H20" xr:uid="{4C51684C-6284-467C-A092-B37EF8E01F26}">
      <formula1>$Y$3:$Y$4</formula1>
    </dataValidation>
  </dataValidations>
  <pageMargins left="0.19685039370078741" right="0.19685039370078741" top="0.19685039370078741" bottom="0.19685039370078741" header="0.11811023622047244" footer="0.11811023622047244"/>
  <pageSetup paperSize="9" scale="80" firstPageNumber="2" fitToHeight="0" orientation="portrait" useFirstPageNumber="1" r:id="rId1"/>
  <headerFooter scaleWithDoc="0">
    <oddFooter>&amp;CⅢ-&amp;P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6B99-B448-497F-8684-A95E50A9254C}">
  <sheetPr codeName="Sheet33">
    <pageSetUpPr fitToPage="1"/>
  </sheetPr>
  <dimension ref="B1:AH33"/>
  <sheetViews>
    <sheetView showGridLines="0" zoomScaleNormal="100" zoomScaleSheetLayoutView="100" workbookViewId="0"/>
  </sheetViews>
  <sheetFormatPr defaultColWidth="9" defaultRowHeight="15"/>
  <cols>
    <col min="1" max="2" width="2.59765625" style="77" customWidth="1"/>
    <col min="3" max="3" width="5.59765625" style="77" customWidth="1"/>
    <col min="4" max="6" width="8.59765625" style="77" customWidth="1"/>
    <col min="7" max="7" width="4.59765625" style="77" customWidth="1"/>
    <col min="8" max="8" width="10.09765625" style="77" bestFit="1" customWidth="1"/>
    <col min="9" max="9" width="4.59765625" style="77" customWidth="1"/>
    <col min="10" max="19" width="5.59765625" style="77" customWidth="1"/>
    <col min="20" max="23" width="8.59765625" style="77" customWidth="1"/>
    <col min="24" max="25" width="6.59765625" style="77" customWidth="1"/>
    <col min="26" max="27" width="2.59765625" style="77" customWidth="1"/>
    <col min="28" max="28" width="2.796875" style="77" customWidth="1"/>
    <col min="29" max="29" width="9" style="122"/>
    <col min="30" max="30" width="30.59765625" style="92" customWidth="1"/>
    <col min="31" max="31" width="52.19921875" style="95" customWidth="1"/>
    <col min="32" max="32" width="9" style="77"/>
    <col min="33" max="34" width="9" style="77" hidden="1" customWidth="1"/>
    <col min="35" max="16384" width="9" style="77"/>
  </cols>
  <sheetData>
    <row r="1" spans="2:34" ht="18">
      <c r="B1" s="76" t="s">
        <v>235</v>
      </c>
      <c r="AC1" s="364" t="s">
        <v>44</v>
      </c>
      <c r="AD1" s="364"/>
      <c r="AE1" s="453"/>
      <c r="AG1" s="245" t="s">
        <v>469</v>
      </c>
      <c r="AH1" s="246"/>
    </row>
    <row r="2" spans="2:34" ht="15" customHeight="1">
      <c r="B2" s="80"/>
      <c r="C2" s="81" t="s">
        <v>236</v>
      </c>
      <c r="D2" s="83"/>
      <c r="E2" s="83"/>
      <c r="F2" s="83"/>
      <c r="G2" s="83"/>
      <c r="H2" s="83"/>
      <c r="I2" s="83"/>
      <c r="J2" s="83"/>
      <c r="K2" s="83"/>
      <c r="L2" s="83"/>
      <c r="M2" s="83"/>
      <c r="N2" s="83"/>
      <c r="O2" s="83"/>
      <c r="P2" s="83"/>
      <c r="Q2" s="83"/>
      <c r="R2" s="83"/>
      <c r="S2" s="83"/>
      <c r="T2" s="83"/>
      <c r="U2" s="83"/>
      <c r="V2" s="83"/>
      <c r="W2" s="83"/>
      <c r="X2" s="83"/>
      <c r="Y2" s="83"/>
      <c r="Z2" s="84"/>
      <c r="AC2" s="247" t="s">
        <v>1</v>
      </c>
      <c r="AD2" s="85" t="s">
        <v>2</v>
      </c>
      <c r="AE2" s="453"/>
      <c r="AG2" s="245" t="s">
        <v>470</v>
      </c>
      <c r="AH2" s="245" t="s">
        <v>471</v>
      </c>
    </row>
    <row r="3" spans="2:34" ht="15" customHeight="1">
      <c r="B3" s="87"/>
      <c r="C3" s="77" t="s">
        <v>78</v>
      </c>
      <c r="D3" s="89"/>
      <c r="E3" s="89"/>
      <c r="F3" s="89"/>
      <c r="G3" s="89"/>
      <c r="H3" s="89"/>
      <c r="I3" s="89"/>
      <c r="J3" s="89"/>
      <c r="K3" s="89"/>
      <c r="L3" s="89"/>
      <c r="M3" s="89"/>
      <c r="N3" s="89"/>
      <c r="O3" s="89"/>
      <c r="P3" s="89"/>
      <c r="Q3" s="89"/>
      <c r="R3" s="89"/>
      <c r="S3" s="89"/>
      <c r="T3" s="89"/>
      <c r="U3" s="89"/>
      <c r="V3" s="89"/>
      <c r="W3" s="89"/>
      <c r="X3" s="89"/>
      <c r="Y3" s="89"/>
      <c r="Z3" s="90"/>
      <c r="AC3" s="93"/>
      <c r="AD3" s="94"/>
      <c r="AG3" s="246" t="s">
        <v>472</v>
      </c>
      <c r="AH3" s="246" t="s">
        <v>473</v>
      </c>
    </row>
    <row r="4" spans="2:34" ht="14.1" customHeight="1">
      <c r="B4" s="87"/>
      <c r="C4" s="365" t="s">
        <v>47</v>
      </c>
      <c r="D4" s="365" t="s">
        <v>237</v>
      </c>
      <c r="E4" s="544" t="s">
        <v>238</v>
      </c>
      <c r="F4" s="544" t="s">
        <v>239</v>
      </c>
      <c r="G4" s="547" t="s">
        <v>240</v>
      </c>
      <c r="H4" s="547"/>
      <c r="I4" s="547"/>
      <c r="J4" s="547"/>
      <c r="K4" s="547"/>
      <c r="L4" s="547"/>
      <c r="M4" s="547"/>
      <c r="N4" s="547"/>
      <c r="O4" s="547"/>
      <c r="P4" s="547"/>
      <c r="Q4" s="547"/>
      <c r="R4" s="547"/>
      <c r="S4" s="547"/>
      <c r="T4" s="547"/>
      <c r="U4" s="547"/>
      <c r="V4" s="547"/>
      <c r="W4" s="547"/>
      <c r="X4" s="547"/>
      <c r="Y4" s="547"/>
      <c r="Z4" s="90"/>
      <c r="AC4" s="93"/>
      <c r="AD4" s="94"/>
      <c r="AG4" s="246" t="s">
        <v>474</v>
      </c>
      <c r="AH4" s="246" t="s">
        <v>475</v>
      </c>
    </row>
    <row r="5" spans="2:34" ht="18" customHeight="1">
      <c r="B5" s="87"/>
      <c r="C5" s="441"/>
      <c r="D5" s="441"/>
      <c r="E5" s="545"/>
      <c r="F5" s="545"/>
      <c r="G5" s="273" t="s">
        <v>241</v>
      </c>
      <c r="H5" s="273" t="s">
        <v>242</v>
      </c>
      <c r="I5" s="273" t="s">
        <v>243</v>
      </c>
      <c r="J5" s="548" t="s">
        <v>244</v>
      </c>
      <c r="K5" s="549"/>
      <c r="L5" s="549"/>
      <c r="M5" s="549"/>
      <c r="N5" s="549"/>
      <c r="O5" s="549"/>
      <c r="P5" s="549"/>
      <c r="Q5" s="549"/>
      <c r="R5" s="549"/>
      <c r="S5" s="550"/>
      <c r="T5" s="548" t="s">
        <v>245</v>
      </c>
      <c r="U5" s="550"/>
      <c r="V5" s="548" t="s">
        <v>246</v>
      </c>
      <c r="W5" s="550"/>
      <c r="X5" s="552" t="s">
        <v>247</v>
      </c>
      <c r="Y5" s="553"/>
      <c r="Z5" s="90"/>
      <c r="AC5" s="93"/>
      <c r="AD5" s="94"/>
      <c r="AG5" s="246" t="s">
        <v>476</v>
      </c>
      <c r="AH5" s="246" t="s">
        <v>477</v>
      </c>
    </row>
    <row r="6" spans="2:34" ht="19.5" customHeight="1">
      <c r="B6" s="87"/>
      <c r="C6" s="441"/>
      <c r="D6" s="441"/>
      <c r="E6" s="545"/>
      <c r="F6" s="545"/>
      <c r="G6" s="554" t="s">
        <v>248</v>
      </c>
      <c r="H6" s="555"/>
      <c r="I6" s="555"/>
      <c r="J6" s="555"/>
      <c r="K6" s="555"/>
      <c r="L6" s="555"/>
      <c r="M6" s="555"/>
      <c r="N6" s="555"/>
      <c r="O6" s="555"/>
      <c r="P6" s="555"/>
      <c r="Q6" s="555"/>
      <c r="R6" s="555"/>
      <c r="S6" s="556"/>
      <c r="T6" s="557" t="s">
        <v>249</v>
      </c>
      <c r="U6" s="557"/>
      <c r="V6" s="557" t="s">
        <v>250</v>
      </c>
      <c r="W6" s="557"/>
      <c r="X6" s="558" t="s">
        <v>251</v>
      </c>
      <c r="Y6" s="558" t="s">
        <v>252</v>
      </c>
      <c r="Z6" s="90"/>
      <c r="AC6" s="93"/>
      <c r="AD6" s="94"/>
    </row>
    <row r="7" spans="2:34" ht="19.5" customHeight="1" thickBot="1">
      <c r="B7" s="87"/>
      <c r="C7" s="543"/>
      <c r="D7" s="543"/>
      <c r="E7" s="546"/>
      <c r="F7" s="546"/>
      <c r="G7" s="185" t="s">
        <v>253</v>
      </c>
      <c r="H7" s="186" t="s">
        <v>254</v>
      </c>
      <c r="I7" s="185" t="s">
        <v>255</v>
      </c>
      <c r="J7" s="187">
        <v>1</v>
      </c>
      <c r="K7" s="187">
        <v>2</v>
      </c>
      <c r="L7" s="187">
        <v>3</v>
      </c>
      <c r="M7" s="187">
        <v>4</v>
      </c>
      <c r="N7" s="187"/>
      <c r="O7" s="187"/>
      <c r="P7" s="187"/>
      <c r="Q7" s="187"/>
      <c r="R7" s="187"/>
      <c r="S7" s="187"/>
      <c r="T7" s="186" t="s">
        <v>251</v>
      </c>
      <c r="U7" s="186" t="s">
        <v>252</v>
      </c>
      <c r="V7" s="186" t="s">
        <v>251</v>
      </c>
      <c r="W7" s="186" t="s">
        <v>252</v>
      </c>
      <c r="X7" s="559"/>
      <c r="Y7" s="559"/>
      <c r="Z7" s="90"/>
      <c r="AC7" s="93" t="s">
        <v>256</v>
      </c>
      <c r="AD7" s="94" t="str">
        <f>IF(AND(J32:S32), "（正常）「四」の採取深度と評価が整合","（エラー）「四」の採取深度と評価が不整合")</f>
        <v>（正常）「四」の採取深度と評価が整合</v>
      </c>
      <c r="AE7" s="188" t="s">
        <v>257</v>
      </c>
    </row>
    <row r="8" spans="2:34" ht="21" customHeight="1" thickTop="1">
      <c r="B8" s="87"/>
      <c r="C8" s="248">
        <f>ROW()-7</f>
        <v>1</v>
      </c>
      <c r="D8" s="189" t="s">
        <v>501</v>
      </c>
      <c r="E8" s="190" t="s">
        <v>472</v>
      </c>
      <c r="F8" s="191" t="s">
        <v>610</v>
      </c>
      <c r="G8" s="192" t="s">
        <v>387</v>
      </c>
      <c r="H8" s="193" t="s">
        <v>387</v>
      </c>
      <c r="I8" s="194" t="s">
        <v>387</v>
      </c>
      <c r="J8" s="195" t="s">
        <v>387</v>
      </c>
      <c r="K8" s="195" t="s">
        <v>387</v>
      </c>
      <c r="L8" s="195" t="s">
        <v>387</v>
      </c>
      <c r="M8" s="195"/>
      <c r="N8" s="195"/>
      <c r="O8" s="195"/>
      <c r="P8" s="195"/>
      <c r="Q8" s="195"/>
      <c r="R8" s="195"/>
      <c r="S8" s="195"/>
      <c r="T8" s="196"/>
      <c r="U8" s="195"/>
      <c r="V8" s="197">
        <v>3.72</v>
      </c>
      <c r="W8" s="198" t="s">
        <v>387</v>
      </c>
      <c r="X8" s="199"/>
      <c r="Y8" s="200"/>
      <c r="Z8" s="90"/>
      <c r="AC8" s="100" t="s">
        <v>5</v>
      </c>
      <c r="AD8" s="94" t="str">
        <f>IF(COUNTA(E8,G8:Y8)=0,"（エラー）未入力",
IF(OR(E8="",IF(OR(E8="有",E8="未実施"),IF(F8&lt;&gt;"",FALSE,TRUE)),IF(COUNTA(G8:S8)=0, TRUE, FALSE), IF(T8&lt;&gt;"",IF((U8&lt;&gt;""), FALSE, TRUE), FALSE),V8="", W8="",IF(X8="",FALSE,IF(Y8&lt;&gt;"",FALSE,TRUE))),"（エラー）一部未入力","（正常）入力済み"))</f>
        <v>（正常）入力済み</v>
      </c>
    </row>
    <row r="9" spans="2:34" ht="21" customHeight="1">
      <c r="B9" s="87"/>
      <c r="C9" s="263">
        <f t="shared" ref="C9:C27" si="0">ROW()-7</f>
        <v>2</v>
      </c>
      <c r="D9" s="201" t="s">
        <v>590</v>
      </c>
      <c r="E9" s="202" t="s">
        <v>472</v>
      </c>
      <c r="F9" s="202" t="s">
        <v>609</v>
      </c>
      <c r="G9" s="203" t="s">
        <v>387</v>
      </c>
      <c r="H9" s="204" t="s">
        <v>387</v>
      </c>
      <c r="I9" s="205" t="s">
        <v>387</v>
      </c>
      <c r="J9" s="195" t="s">
        <v>387</v>
      </c>
      <c r="K9" s="195" t="s">
        <v>387</v>
      </c>
      <c r="L9" s="195" t="s">
        <v>387</v>
      </c>
      <c r="M9" s="195"/>
      <c r="N9" s="195"/>
      <c r="O9" s="195"/>
      <c r="P9" s="195"/>
      <c r="Q9" s="195"/>
      <c r="R9" s="195"/>
      <c r="S9" s="195"/>
      <c r="T9" s="196"/>
      <c r="U9" s="195"/>
      <c r="V9" s="206">
        <v>3.57</v>
      </c>
      <c r="W9" s="195" t="s">
        <v>387</v>
      </c>
      <c r="X9" s="199"/>
      <c r="Y9" s="200"/>
      <c r="Z9" s="90"/>
      <c r="AC9" s="93" t="s">
        <v>112</v>
      </c>
      <c r="AD9" s="94" t="str">
        <f>IF(COUNTA(E9,G9:Y9)=0,"（複数入力）未入力",
IF(OR(E9="",IF(OR(E9="有",E9="未実施"),IF(F9&lt;&gt;"",FALSE,TRUE)),IF(COUNTA(G9:S9)=0, TRUE, FALSE), IF(T9&lt;&gt;"",IF((U9&lt;&gt;""), FALSE, TRUE), FALSE),V9="", W9="",IF(X9="",FALSE,IF(Y9&lt;&gt;"",FALSE,TRUE))),"（エラー）一部未入力","（正常）入力済み"))</f>
        <v>（正常）入力済み</v>
      </c>
    </row>
    <row r="10" spans="2:34" ht="21" customHeight="1">
      <c r="B10" s="87"/>
      <c r="C10" s="263">
        <f t="shared" si="0"/>
        <v>3</v>
      </c>
      <c r="D10" s="201" t="s">
        <v>591</v>
      </c>
      <c r="E10" s="202" t="s">
        <v>472</v>
      </c>
      <c r="F10" s="202" t="s">
        <v>609</v>
      </c>
      <c r="G10" s="203" t="s">
        <v>387</v>
      </c>
      <c r="H10" s="204" t="s">
        <v>387</v>
      </c>
      <c r="I10" s="205" t="s">
        <v>387</v>
      </c>
      <c r="J10" s="195" t="s">
        <v>387</v>
      </c>
      <c r="K10" s="195"/>
      <c r="L10" s="195"/>
      <c r="M10" s="195"/>
      <c r="N10" s="195"/>
      <c r="O10" s="195"/>
      <c r="P10" s="195"/>
      <c r="Q10" s="195"/>
      <c r="R10" s="195"/>
      <c r="S10" s="195"/>
      <c r="T10" s="196"/>
      <c r="U10" s="195"/>
      <c r="V10" s="206">
        <v>3.57</v>
      </c>
      <c r="W10" s="195" t="s">
        <v>387</v>
      </c>
      <c r="X10" s="199"/>
      <c r="Y10" s="200"/>
      <c r="Z10" s="90"/>
      <c r="AC10" s="93" t="s">
        <v>112</v>
      </c>
      <c r="AD10" s="94" t="str">
        <f t="shared" ref="AD10:AD27" si="1">IF(COUNTA(E10,G10:Y10)=0,"（複数入力）未入力",
IF(OR(E10="",IF(OR(E10="有",E10="未実施"),IF(F10&lt;&gt;"",FALSE,TRUE)),IF(COUNTA(G10:S10)=0, TRUE, FALSE), IF(T10&lt;&gt;"",IF((U10&lt;&gt;""), FALSE, TRUE), FALSE),V10="", W10="",IF(X10="",FALSE,IF(Y10&lt;&gt;"",FALSE,TRUE))),"（エラー）一部未入力","（正常）入力済み"))</f>
        <v>（正常）入力済み</v>
      </c>
    </row>
    <row r="11" spans="2:34" ht="21" customHeight="1">
      <c r="B11" s="87"/>
      <c r="C11" s="263">
        <f t="shared" si="0"/>
        <v>4</v>
      </c>
      <c r="D11" s="201" t="s">
        <v>592</v>
      </c>
      <c r="E11" s="202" t="s">
        <v>472</v>
      </c>
      <c r="F11" s="202" t="s">
        <v>609</v>
      </c>
      <c r="G11" s="203" t="s">
        <v>387</v>
      </c>
      <c r="H11" s="204" t="s">
        <v>387</v>
      </c>
      <c r="I11" s="205" t="s">
        <v>387</v>
      </c>
      <c r="J11" s="195" t="s">
        <v>387</v>
      </c>
      <c r="K11" s="195" t="s">
        <v>387</v>
      </c>
      <c r="L11" s="195"/>
      <c r="M11" s="195"/>
      <c r="N11" s="195"/>
      <c r="O11" s="195"/>
      <c r="P11" s="195"/>
      <c r="Q11" s="195"/>
      <c r="R11" s="195"/>
      <c r="S11" s="195"/>
      <c r="T11" s="196"/>
      <c r="U11" s="195"/>
      <c r="V11" s="206">
        <v>3.57</v>
      </c>
      <c r="W11" s="195" t="s">
        <v>387</v>
      </c>
      <c r="X11" s="199"/>
      <c r="Y11" s="200"/>
      <c r="Z11" s="90"/>
      <c r="AC11" s="93" t="s">
        <v>112</v>
      </c>
      <c r="AD11" s="94" t="str">
        <f t="shared" si="1"/>
        <v>（正常）入力済み</v>
      </c>
    </row>
    <row r="12" spans="2:34" ht="21" customHeight="1">
      <c r="B12" s="87"/>
      <c r="C12" s="263">
        <f t="shared" si="0"/>
        <v>5</v>
      </c>
      <c r="D12" s="201" t="s">
        <v>593</v>
      </c>
      <c r="E12" s="202" t="s">
        <v>472</v>
      </c>
      <c r="F12" s="202" t="s">
        <v>609</v>
      </c>
      <c r="G12" s="203" t="s">
        <v>387</v>
      </c>
      <c r="H12" s="204" t="s">
        <v>387</v>
      </c>
      <c r="I12" s="205" t="s">
        <v>387</v>
      </c>
      <c r="J12" s="195" t="s">
        <v>387</v>
      </c>
      <c r="K12" s="195" t="s">
        <v>387</v>
      </c>
      <c r="L12" s="195"/>
      <c r="M12" s="195"/>
      <c r="N12" s="195"/>
      <c r="O12" s="195"/>
      <c r="P12" s="195"/>
      <c r="Q12" s="195"/>
      <c r="R12" s="195"/>
      <c r="S12" s="195"/>
      <c r="T12" s="196"/>
      <c r="U12" s="195"/>
      <c r="V12" s="206">
        <v>3.57</v>
      </c>
      <c r="W12" s="195" t="s">
        <v>387</v>
      </c>
      <c r="X12" s="199"/>
      <c r="Y12" s="200"/>
      <c r="Z12" s="90"/>
      <c r="AC12" s="93" t="s">
        <v>112</v>
      </c>
      <c r="AD12" s="94" t="str">
        <f t="shared" si="1"/>
        <v>（正常）入力済み</v>
      </c>
    </row>
    <row r="13" spans="2:34" ht="21" customHeight="1">
      <c r="B13" s="87"/>
      <c r="C13" s="263">
        <f t="shared" si="0"/>
        <v>6</v>
      </c>
      <c r="D13" s="201" t="s">
        <v>594</v>
      </c>
      <c r="E13" s="202" t="s">
        <v>472</v>
      </c>
      <c r="F13" s="202" t="s">
        <v>609</v>
      </c>
      <c r="G13" s="203" t="s">
        <v>387</v>
      </c>
      <c r="H13" s="204" t="s">
        <v>387</v>
      </c>
      <c r="I13" s="205" t="s">
        <v>387</v>
      </c>
      <c r="J13" s="195" t="s">
        <v>387</v>
      </c>
      <c r="K13" s="195" t="s">
        <v>387</v>
      </c>
      <c r="L13" s="195"/>
      <c r="M13" s="195"/>
      <c r="N13" s="195"/>
      <c r="O13" s="195"/>
      <c r="P13" s="195"/>
      <c r="Q13" s="195"/>
      <c r="R13" s="195"/>
      <c r="S13" s="195"/>
      <c r="T13" s="196"/>
      <c r="U13" s="195"/>
      <c r="V13" s="206">
        <v>3.57</v>
      </c>
      <c r="W13" s="195" t="s">
        <v>387</v>
      </c>
      <c r="X13" s="199"/>
      <c r="Y13" s="200"/>
      <c r="Z13" s="90"/>
      <c r="AC13" s="93" t="s">
        <v>112</v>
      </c>
      <c r="AD13" s="94" t="str">
        <f t="shared" si="1"/>
        <v>（正常）入力済み</v>
      </c>
    </row>
    <row r="14" spans="2:34" ht="21" customHeight="1">
      <c r="B14" s="87"/>
      <c r="C14" s="263">
        <f t="shared" si="0"/>
        <v>7</v>
      </c>
      <c r="D14" s="201" t="s">
        <v>595</v>
      </c>
      <c r="E14" s="202" t="s">
        <v>472</v>
      </c>
      <c r="F14" s="202" t="s">
        <v>609</v>
      </c>
      <c r="G14" s="203" t="s">
        <v>387</v>
      </c>
      <c r="H14" s="204" t="s">
        <v>387</v>
      </c>
      <c r="I14" s="205" t="s">
        <v>387</v>
      </c>
      <c r="J14" s="195" t="s">
        <v>387</v>
      </c>
      <c r="K14" s="195" t="s">
        <v>387</v>
      </c>
      <c r="L14" s="195"/>
      <c r="M14" s="195"/>
      <c r="N14" s="195"/>
      <c r="O14" s="195"/>
      <c r="P14" s="195"/>
      <c r="Q14" s="195"/>
      <c r="R14" s="195"/>
      <c r="S14" s="195"/>
      <c r="T14" s="196"/>
      <c r="U14" s="195"/>
      <c r="V14" s="206">
        <v>3.57</v>
      </c>
      <c r="W14" s="195" t="s">
        <v>387</v>
      </c>
      <c r="X14" s="199"/>
      <c r="Y14" s="200"/>
      <c r="Z14" s="90"/>
      <c r="AC14" s="93" t="s">
        <v>112</v>
      </c>
      <c r="AD14" s="94" t="str">
        <f t="shared" si="1"/>
        <v>（正常）入力済み</v>
      </c>
    </row>
    <row r="15" spans="2:34" ht="21" customHeight="1">
      <c r="B15" s="87"/>
      <c r="C15" s="263">
        <f t="shared" si="0"/>
        <v>8</v>
      </c>
      <c r="D15" s="201" t="s">
        <v>596</v>
      </c>
      <c r="E15" s="202" t="s">
        <v>472</v>
      </c>
      <c r="F15" s="202" t="s">
        <v>609</v>
      </c>
      <c r="G15" s="203" t="s">
        <v>387</v>
      </c>
      <c r="H15" s="204" t="s">
        <v>387</v>
      </c>
      <c r="I15" s="205" t="s">
        <v>387</v>
      </c>
      <c r="J15" s="195" t="s">
        <v>387</v>
      </c>
      <c r="K15" s="195" t="s">
        <v>387</v>
      </c>
      <c r="L15" s="195"/>
      <c r="M15" s="195"/>
      <c r="N15" s="195"/>
      <c r="O15" s="195"/>
      <c r="P15" s="195"/>
      <c r="Q15" s="195"/>
      <c r="R15" s="195"/>
      <c r="S15" s="195"/>
      <c r="T15" s="196"/>
      <c r="U15" s="195"/>
      <c r="V15" s="206">
        <v>3.57</v>
      </c>
      <c r="W15" s="195" t="s">
        <v>387</v>
      </c>
      <c r="X15" s="199"/>
      <c r="Y15" s="200"/>
      <c r="Z15" s="90"/>
      <c r="AC15" s="93" t="s">
        <v>112</v>
      </c>
      <c r="AD15" s="94" t="str">
        <f t="shared" si="1"/>
        <v>（正常）入力済み</v>
      </c>
    </row>
    <row r="16" spans="2:34" ht="21" customHeight="1">
      <c r="B16" s="87"/>
      <c r="C16" s="263">
        <f t="shared" si="0"/>
        <v>9</v>
      </c>
      <c r="D16" s="201" t="s">
        <v>597</v>
      </c>
      <c r="E16" s="202" t="s">
        <v>472</v>
      </c>
      <c r="F16" s="202" t="s">
        <v>609</v>
      </c>
      <c r="G16" s="203" t="s">
        <v>387</v>
      </c>
      <c r="H16" s="204" t="s">
        <v>387</v>
      </c>
      <c r="I16" s="205" t="s">
        <v>387</v>
      </c>
      <c r="J16" s="195"/>
      <c r="K16" s="195" t="s">
        <v>387</v>
      </c>
      <c r="L16" s="195"/>
      <c r="M16" s="195"/>
      <c r="N16" s="195"/>
      <c r="O16" s="195"/>
      <c r="P16" s="195"/>
      <c r="Q16" s="195"/>
      <c r="R16" s="195"/>
      <c r="S16" s="195"/>
      <c r="T16" s="196"/>
      <c r="U16" s="195"/>
      <c r="V16" s="206">
        <v>3.57</v>
      </c>
      <c r="W16" s="195" t="s">
        <v>387</v>
      </c>
      <c r="X16" s="199"/>
      <c r="Y16" s="200"/>
      <c r="Z16" s="90"/>
      <c r="AC16" s="93" t="s">
        <v>112</v>
      </c>
      <c r="AD16" s="94" t="str">
        <f t="shared" si="1"/>
        <v>（正常）入力済み</v>
      </c>
    </row>
    <row r="17" spans="2:30" ht="21" customHeight="1">
      <c r="B17" s="87"/>
      <c r="C17" s="263">
        <f t="shared" si="0"/>
        <v>10</v>
      </c>
      <c r="D17" s="201" t="s">
        <v>598</v>
      </c>
      <c r="E17" s="202" t="s">
        <v>472</v>
      </c>
      <c r="F17" s="202" t="s">
        <v>609</v>
      </c>
      <c r="G17" s="203" t="s">
        <v>387</v>
      </c>
      <c r="H17" s="204" t="s">
        <v>387</v>
      </c>
      <c r="I17" s="205" t="s">
        <v>387</v>
      </c>
      <c r="J17" s="195"/>
      <c r="K17" s="195" t="s">
        <v>387</v>
      </c>
      <c r="L17" s="195" t="s">
        <v>387</v>
      </c>
      <c r="M17" s="195" t="s">
        <v>387</v>
      </c>
      <c r="N17" s="195"/>
      <c r="O17" s="195"/>
      <c r="P17" s="195"/>
      <c r="Q17" s="195"/>
      <c r="R17" s="195"/>
      <c r="S17" s="195"/>
      <c r="T17" s="196"/>
      <c r="U17" s="195"/>
      <c r="V17" s="206">
        <v>3.57</v>
      </c>
      <c r="W17" s="195" t="s">
        <v>387</v>
      </c>
      <c r="X17" s="199"/>
      <c r="Y17" s="200"/>
      <c r="Z17" s="90"/>
      <c r="AC17" s="93" t="s">
        <v>112</v>
      </c>
      <c r="AD17" s="94" t="str">
        <f t="shared" si="1"/>
        <v>（正常）入力済み</v>
      </c>
    </row>
    <row r="18" spans="2:30" ht="21" customHeight="1">
      <c r="B18" s="87"/>
      <c r="C18" s="263">
        <f t="shared" si="0"/>
        <v>11</v>
      </c>
      <c r="D18" s="201" t="s">
        <v>599</v>
      </c>
      <c r="E18" s="202" t="s">
        <v>472</v>
      </c>
      <c r="F18" s="202" t="s">
        <v>609</v>
      </c>
      <c r="G18" s="203" t="s">
        <v>387</v>
      </c>
      <c r="H18" s="204" t="s">
        <v>387</v>
      </c>
      <c r="I18" s="205" t="s">
        <v>387</v>
      </c>
      <c r="J18" s="195"/>
      <c r="K18" s="195" t="s">
        <v>387</v>
      </c>
      <c r="L18" s="195" t="s">
        <v>387</v>
      </c>
      <c r="M18" s="195" t="s">
        <v>387</v>
      </c>
      <c r="N18" s="195"/>
      <c r="O18" s="195"/>
      <c r="P18" s="195"/>
      <c r="Q18" s="195"/>
      <c r="R18" s="195"/>
      <c r="S18" s="195"/>
      <c r="T18" s="196"/>
      <c r="U18" s="195"/>
      <c r="V18" s="206">
        <v>3.57</v>
      </c>
      <c r="W18" s="195" t="s">
        <v>387</v>
      </c>
      <c r="X18" s="199"/>
      <c r="Y18" s="200"/>
      <c r="Z18" s="90"/>
      <c r="AC18" s="93" t="s">
        <v>112</v>
      </c>
      <c r="AD18" s="94" t="str">
        <f t="shared" si="1"/>
        <v>（正常）入力済み</v>
      </c>
    </row>
    <row r="19" spans="2:30" ht="21" customHeight="1">
      <c r="B19" s="87"/>
      <c r="C19" s="263">
        <f t="shared" si="0"/>
        <v>12</v>
      </c>
      <c r="D19" s="201" t="s">
        <v>600</v>
      </c>
      <c r="E19" s="202" t="s">
        <v>472</v>
      </c>
      <c r="F19" s="202" t="s">
        <v>609</v>
      </c>
      <c r="G19" s="203" t="s">
        <v>387</v>
      </c>
      <c r="H19" s="204" t="s">
        <v>387</v>
      </c>
      <c r="I19" s="205" t="s">
        <v>387</v>
      </c>
      <c r="J19" s="195" t="s">
        <v>387</v>
      </c>
      <c r="K19" s="195" t="s">
        <v>387</v>
      </c>
      <c r="L19" s="195"/>
      <c r="M19" s="195"/>
      <c r="N19" s="195"/>
      <c r="O19" s="195"/>
      <c r="P19" s="195"/>
      <c r="Q19" s="195"/>
      <c r="R19" s="195"/>
      <c r="S19" s="195"/>
      <c r="T19" s="196"/>
      <c r="U19" s="195"/>
      <c r="V19" s="206">
        <v>3.57</v>
      </c>
      <c r="W19" s="195" t="s">
        <v>387</v>
      </c>
      <c r="X19" s="199"/>
      <c r="Y19" s="200"/>
      <c r="Z19" s="90"/>
      <c r="AC19" s="93" t="s">
        <v>112</v>
      </c>
      <c r="AD19" s="94" t="str">
        <f t="shared" si="1"/>
        <v>（正常）入力済み</v>
      </c>
    </row>
    <row r="20" spans="2:30" ht="21" customHeight="1">
      <c r="B20" s="87"/>
      <c r="C20" s="263">
        <f t="shared" si="0"/>
        <v>13</v>
      </c>
      <c r="D20" s="201" t="s">
        <v>601</v>
      </c>
      <c r="E20" s="202" t="s">
        <v>472</v>
      </c>
      <c r="F20" s="202" t="s">
        <v>609</v>
      </c>
      <c r="G20" s="203" t="s">
        <v>387</v>
      </c>
      <c r="H20" s="204" t="s">
        <v>387</v>
      </c>
      <c r="I20" s="205" t="s">
        <v>387</v>
      </c>
      <c r="J20" s="195" t="s">
        <v>387</v>
      </c>
      <c r="K20" s="195"/>
      <c r="L20" s="195"/>
      <c r="M20" s="195"/>
      <c r="N20" s="195"/>
      <c r="O20" s="195"/>
      <c r="P20" s="195"/>
      <c r="Q20" s="195"/>
      <c r="R20" s="195"/>
      <c r="S20" s="195"/>
      <c r="T20" s="196"/>
      <c r="U20" s="195"/>
      <c r="V20" s="206">
        <v>3.57</v>
      </c>
      <c r="W20" s="195" t="s">
        <v>387</v>
      </c>
      <c r="X20" s="199"/>
      <c r="Y20" s="200"/>
      <c r="Z20" s="90"/>
      <c r="AC20" s="93" t="s">
        <v>112</v>
      </c>
      <c r="AD20" s="94" t="str">
        <f t="shared" si="1"/>
        <v>（正常）入力済み</v>
      </c>
    </row>
    <row r="21" spans="2:30" ht="21" customHeight="1">
      <c r="B21" s="87"/>
      <c r="C21" s="263">
        <f t="shared" si="0"/>
        <v>14</v>
      </c>
      <c r="D21" s="201" t="s">
        <v>602</v>
      </c>
      <c r="E21" s="202" t="s">
        <v>472</v>
      </c>
      <c r="F21" s="202" t="s">
        <v>609</v>
      </c>
      <c r="G21" s="203" t="s">
        <v>387</v>
      </c>
      <c r="H21" s="204" t="s">
        <v>387</v>
      </c>
      <c r="I21" s="205" t="s">
        <v>387</v>
      </c>
      <c r="J21" s="195" t="s">
        <v>387</v>
      </c>
      <c r="K21" s="195" t="s">
        <v>387</v>
      </c>
      <c r="L21" s="195"/>
      <c r="M21" s="195"/>
      <c r="N21" s="195"/>
      <c r="O21" s="195"/>
      <c r="P21" s="195"/>
      <c r="Q21" s="195"/>
      <c r="R21" s="195"/>
      <c r="S21" s="195"/>
      <c r="T21" s="196"/>
      <c r="U21" s="195"/>
      <c r="V21" s="206">
        <v>3.57</v>
      </c>
      <c r="W21" s="195" t="s">
        <v>387</v>
      </c>
      <c r="X21" s="199"/>
      <c r="Y21" s="200"/>
      <c r="Z21" s="90"/>
      <c r="AC21" s="93" t="s">
        <v>112</v>
      </c>
      <c r="AD21" s="94" t="str">
        <f t="shared" si="1"/>
        <v>（正常）入力済み</v>
      </c>
    </row>
    <row r="22" spans="2:30" ht="21" customHeight="1">
      <c r="B22" s="87"/>
      <c r="C22" s="263">
        <f t="shared" si="0"/>
        <v>15</v>
      </c>
      <c r="D22" s="201" t="s">
        <v>603</v>
      </c>
      <c r="E22" s="202" t="s">
        <v>472</v>
      </c>
      <c r="F22" s="202" t="s">
        <v>609</v>
      </c>
      <c r="G22" s="203" t="s">
        <v>387</v>
      </c>
      <c r="H22" s="204" t="s">
        <v>387</v>
      </c>
      <c r="I22" s="205" t="s">
        <v>387</v>
      </c>
      <c r="J22" s="195" t="s">
        <v>387</v>
      </c>
      <c r="K22" s="195" t="s">
        <v>387</v>
      </c>
      <c r="L22" s="195"/>
      <c r="M22" s="195"/>
      <c r="N22" s="195"/>
      <c r="O22" s="195"/>
      <c r="P22" s="195"/>
      <c r="Q22" s="195"/>
      <c r="R22" s="195"/>
      <c r="S22" s="195"/>
      <c r="T22" s="196"/>
      <c r="U22" s="195"/>
      <c r="V22" s="206">
        <v>3.57</v>
      </c>
      <c r="W22" s="195" t="s">
        <v>387</v>
      </c>
      <c r="X22" s="199"/>
      <c r="Y22" s="200"/>
      <c r="Z22" s="90"/>
      <c r="AC22" s="93" t="s">
        <v>112</v>
      </c>
      <c r="AD22" s="94" t="str">
        <f t="shared" si="1"/>
        <v>（正常）入力済み</v>
      </c>
    </row>
    <row r="23" spans="2:30" ht="21" customHeight="1">
      <c r="B23" s="87"/>
      <c r="C23" s="263">
        <f t="shared" si="0"/>
        <v>16</v>
      </c>
      <c r="D23" s="201" t="s">
        <v>604</v>
      </c>
      <c r="E23" s="202" t="s">
        <v>472</v>
      </c>
      <c r="F23" s="202" t="s">
        <v>609</v>
      </c>
      <c r="G23" s="203" t="s">
        <v>387</v>
      </c>
      <c r="H23" s="204" t="s">
        <v>387</v>
      </c>
      <c r="I23" s="205" t="s">
        <v>387</v>
      </c>
      <c r="J23" s="195" t="s">
        <v>387</v>
      </c>
      <c r="K23" s="195" t="s">
        <v>387</v>
      </c>
      <c r="L23" s="195"/>
      <c r="M23" s="195"/>
      <c r="N23" s="195"/>
      <c r="O23" s="195"/>
      <c r="P23" s="195"/>
      <c r="Q23" s="195"/>
      <c r="R23" s="195"/>
      <c r="S23" s="195"/>
      <c r="T23" s="196"/>
      <c r="U23" s="195"/>
      <c r="V23" s="206">
        <v>3.57</v>
      </c>
      <c r="W23" s="195" t="s">
        <v>387</v>
      </c>
      <c r="X23" s="199"/>
      <c r="Y23" s="200"/>
      <c r="Z23" s="90"/>
      <c r="AC23" s="93" t="s">
        <v>112</v>
      </c>
      <c r="AD23" s="94" t="str">
        <f t="shared" si="1"/>
        <v>（正常）入力済み</v>
      </c>
    </row>
    <row r="24" spans="2:30" ht="21" customHeight="1">
      <c r="B24" s="87"/>
      <c r="C24" s="263">
        <f t="shared" si="0"/>
        <v>17</v>
      </c>
      <c r="D24" s="201" t="s">
        <v>605</v>
      </c>
      <c r="E24" s="202" t="s">
        <v>472</v>
      </c>
      <c r="F24" s="202" t="s">
        <v>609</v>
      </c>
      <c r="G24" s="203" t="s">
        <v>387</v>
      </c>
      <c r="H24" s="204" t="s">
        <v>387</v>
      </c>
      <c r="I24" s="205" t="s">
        <v>387</v>
      </c>
      <c r="J24" s="195" t="s">
        <v>387</v>
      </c>
      <c r="K24" s="195"/>
      <c r="L24" s="195"/>
      <c r="M24" s="195"/>
      <c r="N24" s="195"/>
      <c r="O24" s="195"/>
      <c r="P24" s="195"/>
      <c r="Q24" s="195"/>
      <c r="R24" s="195"/>
      <c r="S24" s="195"/>
      <c r="T24" s="196"/>
      <c r="U24" s="195"/>
      <c r="V24" s="206">
        <v>3.57</v>
      </c>
      <c r="W24" s="195" t="s">
        <v>387</v>
      </c>
      <c r="X24" s="199"/>
      <c r="Y24" s="200"/>
      <c r="Z24" s="90"/>
      <c r="AC24" s="93" t="s">
        <v>112</v>
      </c>
      <c r="AD24" s="94" t="str">
        <f t="shared" si="1"/>
        <v>（正常）入力済み</v>
      </c>
    </row>
    <row r="25" spans="2:30" ht="21" customHeight="1">
      <c r="B25" s="87"/>
      <c r="C25" s="263">
        <f t="shared" si="0"/>
        <v>18</v>
      </c>
      <c r="D25" s="201" t="s">
        <v>606</v>
      </c>
      <c r="E25" s="202" t="s">
        <v>472</v>
      </c>
      <c r="F25" s="202" t="s">
        <v>609</v>
      </c>
      <c r="G25" s="203" t="s">
        <v>387</v>
      </c>
      <c r="H25" s="204" t="s">
        <v>387</v>
      </c>
      <c r="I25" s="205" t="s">
        <v>387</v>
      </c>
      <c r="J25" s="195" t="s">
        <v>387</v>
      </c>
      <c r="K25" s="195" t="s">
        <v>387</v>
      </c>
      <c r="L25" s="195"/>
      <c r="M25" s="195"/>
      <c r="N25" s="195"/>
      <c r="O25" s="195"/>
      <c r="P25" s="195"/>
      <c r="Q25" s="195"/>
      <c r="R25" s="195"/>
      <c r="S25" s="195"/>
      <c r="T25" s="196"/>
      <c r="U25" s="195"/>
      <c r="V25" s="206">
        <v>3.57</v>
      </c>
      <c r="W25" s="195" t="s">
        <v>387</v>
      </c>
      <c r="X25" s="199"/>
      <c r="Y25" s="200"/>
      <c r="Z25" s="90"/>
      <c r="AC25" s="93" t="s">
        <v>112</v>
      </c>
      <c r="AD25" s="94" t="str">
        <f t="shared" si="1"/>
        <v>（正常）入力済み</v>
      </c>
    </row>
    <row r="26" spans="2:30" ht="21" customHeight="1">
      <c r="B26" s="87"/>
      <c r="C26" s="263">
        <f t="shared" si="0"/>
        <v>19</v>
      </c>
      <c r="D26" s="201" t="s">
        <v>607</v>
      </c>
      <c r="E26" s="202" t="s">
        <v>472</v>
      </c>
      <c r="F26" s="202" t="s">
        <v>609</v>
      </c>
      <c r="G26" s="203" t="s">
        <v>387</v>
      </c>
      <c r="H26" s="204" t="s">
        <v>387</v>
      </c>
      <c r="I26" s="205" t="s">
        <v>387</v>
      </c>
      <c r="J26" s="195" t="s">
        <v>387</v>
      </c>
      <c r="K26" s="195" t="s">
        <v>387</v>
      </c>
      <c r="L26" s="195"/>
      <c r="M26" s="195"/>
      <c r="N26" s="195"/>
      <c r="O26" s="195"/>
      <c r="P26" s="195"/>
      <c r="Q26" s="195"/>
      <c r="R26" s="195"/>
      <c r="S26" s="195"/>
      <c r="T26" s="196"/>
      <c r="U26" s="195"/>
      <c r="V26" s="206">
        <v>3.57</v>
      </c>
      <c r="W26" s="195" t="s">
        <v>387</v>
      </c>
      <c r="X26" s="199"/>
      <c r="Y26" s="200"/>
      <c r="Z26" s="90"/>
      <c r="AC26" s="93" t="s">
        <v>112</v>
      </c>
      <c r="AD26" s="94" t="str">
        <f t="shared" si="1"/>
        <v>（正常）入力済み</v>
      </c>
    </row>
    <row r="27" spans="2:30" ht="21" customHeight="1">
      <c r="B27" s="87"/>
      <c r="C27" s="263">
        <f t="shared" si="0"/>
        <v>20</v>
      </c>
      <c r="D27" s="201" t="s">
        <v>608</v>
      </c>
      <c r="E27" s="202" t="s">
        <v>472</v>
      </c>
      <c r="F27" s="202" t="s">
        <v>609</v>
      </c>
      <c r="G27" s="203" t="s">
        <v>387</v>
      </c>
      <c r="H27" s="204" t="s">
        <v>387</v>
      </c>
      <c r="I27" s="205" t="s">
        <v>387</v>
      </c>
      <c r="J27" s="195" t="s">
        <v>387</v>
      </c>
      <c r="K27" s="195" t="s">
        <v>387</v>
      </c>
      <c r="L27" s="195"/>
      <c r="M27" s="195"/>
      <c r="N27" s="195"/>
      <c r="O27" s="195"/>
      <c r="P27" s="195"/>
      <c r="Q27" s="195"/>
      <c r="R27" s="195"/>
      <c r="S27" s="195"/>
      <c r="T27" s="196"/>
      <c r="U27" s="195"/>
      <c r="V27" s="206">
        <v>3.57</v>
      </c>
      <c r="W27" s="195" t="s">
        <v>387</v>
      </c>
      <c r="X27" s="199"/>
      <c r="Y27" s="200"/>
      <c r="Z27" s="90"/>
      <c r="AC27" s="93" t="s">
        <v>112</v>
      </c>
      <c r="AD27" s="94" t="str">
        <f t="shared" si="1"/>
        <v>（正常）入力済み</v>
      </c>
    </row>
    <row r="28" spans="2:30">
      <c r="B28" s="87"/>
      <c r="C28" s="137" t="s">
        <v>60</v>
      </c>
      <c r="D28" s="207"/>
      <c r="E28" s="207"/>
      <c r="F28" s="207"/>
      <c r="G28" s="207"/>
      <c r="H28" s="207"/>
      <c r="I28" s="207"/>
      <c r="J28" s="207"/>
      <c r="K28" s="207"/>
      <c r="L28" s="207"/>
      <c r="M28" s="207"/>
      <c r="N28" s="207"/>
      <c r="O28" s="207"/>
      <c r="P28" s="207"/>
      <c r="Q28" s="207"/>
      <c r="R28" s="207"/>
      <c r="S28" s="207"/>
      <c r="T28" s="208"/>
      <c r="U28" s="207"/>
      <c r="V28" s="209"/>
      <c r="W28" s="207"/>
      <c r="X28" s="207"/>
      <c r="Y28" s="210"/>
      <c r="Z28" s="90"/>
      <c r="AC28" s="93"/>
      <c r="AD28" s="94"/>
    </row>
    <row r="29" spans="2:30" ht="60" customHeight="1">
      <c r="B29" s="119"/>
      <c r="C29" s="551" t="s">
        <v>258</v>
      </c>
      <c r="D29" s="551"/>
      <c r="E29" s="551"/>
      <c r="F29" s="551"/>
      <c r="G29" s="551"/>
      <c r="H29" s="551"/>
      <c r="I29" s="551"/>
      <c r="J29" s="551"/>
      <c r="K29" s="551"/>
      <c r="L29" s="551"/>
      <c r="M29" s="551"/>
      <c r="N29" s="551"/>
      <c r="O29" s="551"/>
      <c r="P29" s="551"/>
      <c r="Q29" s="551"/>
      <c r="R29" s="551"/>
      <c r="S29" s="551"/>
      <c r="T29" s="551"/>
      <c r="U29" s="551"/>
      <c r="V29" s="551"/>
      <c r="W29" s="551"/>
      <c r="X29" s="551"/>
      <c r="Y29" s="551"/>
      <c r="Z29" s="121"/>
      <c r="AC29" s="93"/>
      <c r="AD29" s="94"/>
    </row>
    <row r="30" spans="2:30">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C30" s="93"/>
      <c r="AD30" s="94"/>
    </row>
    <row r="31" spans="2:30" hidden="1">
      <c r="B31" s="77" t="s">
        <v>259</v>
      </c>
    </row>
    <row r="32" spans="2:30" hidden="1">
      <c r="B32" s="76"/>
      <c r="J32" s="77" t="b">
        <f t="shared" ref="J32:S32" si="2">IF(OR(AND(J7="",COUNTA(J8:J28)=0),AND(J7&lt;&gt;"",COUNTA(J8:J28)&gt;0)),TRUE,FALSE)</f>
        <v>1</v>
      </c>
      <c r="K32" s="77" t="b">
        <f t="shared" si="2"/>
        <v>1</v>
      </c>
      <c r="L32" s="77" t="b">
        <f t="shared" si="2"/>
        <v>1</v>
      </c>
      <c r="M32" s="77" t="b">
        <f t="shared" si="2"/>
        <v>1</v>
      </c>
      <c r="N32" s="77" t="b">
        <f t="shared" si="2"/>
        <v>1</v>
      </c>
      <c r="O32" s="77" t="b">
        <f t="shared" si="2"/>
        <v>1</v>
      </c>
      <c r="P32" s="77" t="b">
        <f t="shared" si="2"/>
        <v>1</v>
      </c>
      <c r="Q32" s="77" t="b">
        <f t="shared" si="2"/>
        <v>1</v>
      </c>
      <c r="R32" s="77" t="b">
        <f t="shared" si="2"/>
        <v>1</v>
      </c>
      <c r="S32" s="77" t="b">
        <f t="shared" si="2"/>
        <v>1</v>
      </c>
    </row>
    <row r="33" spans="2:2">
      <c r="B33" s="76"/>
    </row>
  </sheetData>
  <mergeCells count="17">
    <mergeCell ref="C29:Y29"/>
    <mergeCell ref="X5:Y5"/>
    <mergeCell ref="G6:S6"/>
    <mergeCell ref="T6:U6"/>
    <mergeCell ref="V6:W6"/>
    <mergeCell ref="X6:X7"/>
    <mergeCell ref="Y6:Y7"/>
    <mergeCell ref="AC1:AD1"/>
    <mergeCell ref="AE1:AE2"/>
    <mergeCell ref="C4:C7"/>
    <mergeCell ref="D4:D7"/>
    <mergeCell ref="E4:E7"/>
    <mergeCell ref="F4:F7"/>
    <mergeCell ref="G4:Y4"/>
    <mergeCell ref="J5:S5"/>
    <mergeCell ref="T5:U5"/>
    <mergeCell ref="V5:W5"/>
  </mergeCells>
  <phoneticPr fontId="3"/>
  <conditionalFormatting sqref="AD1:AD1048576">
    <cfRule type="containsText" dxfId="5" priority="1" operator="containsText" text="（正常）">
      <formula>NOT(ISERROR(SEARCH("（正常）",AD1)))</formula>
    </cfRule>
    <cfRule type="containsText" dxfId="4" priority="2" operator="containsText" text="（エラー）">
      <formula>NOT(ISERROR(SEARCH("（エラー）",AD1)))</formula>
    </cfRule>
    <cfRule type="containsText" dxfId="3" priority="3" operator="containsText" text="（注意）">
      <formula>NOT(ISERROR(SEARCH("（注意）",AD1)))</formula>
    </cfRule>
  </conditionalFormatting>
  <dataValidations count="4">
    <dataValidation type="list" allowBlank="1" showInputMessage="1" showErrorMessage="1" sqref="G8:S28 U8:U28 W8:W28 Y8:Y28" xr:uid="{13B40012-BD71-48DF-AC4B-A73D4DA7699A}">
      <formula1>$AH$3:$AH$5</formula1>
    </dataValidation>
    <dataValidation type="list" allowBlank="1" showInputMessage="1" showErrorMessage="1" sqref="E8:E28" xr:uid="{77B41753-D179-4A4E-AE50-F4F5A6529FCF}">
      <formula1>$AG$3:$AG$5</formula1>
    </dataValidation>
    <dataValidation operator="greaterThanOrEqual" allowBlank="1" showInputMessage="1" showErrorMessage="1" sqref="J7:S7 T8:T27 V8:V27" xr:uid="{DD24414F-44FE-42AE-AB76-BA6A1931DA51}"/>
    <dataValidation type="decimal" operator="greaterThan" allowBlank="1" showInputMessage="1" showErrorMessage="1" sqref="X8:X27" xr:uid="{2B04AC9E-7B2D-4CCD-9F17-BB9AC0A25FB4}">
      <formula1>0</formula1>
    </dataValidation>
  </dataValidations>
  <pageMargins left="0.19685039370078741" right="0.19685039370078741" top="0.19685039370078741" bottom="0.19685039370078741" header="0.11811023622047245" footer="0.11811023622047245"/>
  <pageSetup paperSize="9" scale="81" fitToHeight="0" orientation="landscape" r:id="rId1"/>
  <headerFooter>
    <oddFooter>&amp;C&amp;P／&amp;Nページ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B18"/>
  <sheetViews>
    <sheetView showGridLines="0" zoomScaleNormal="100" zoomScaleSheetLayoutView="70" workbookViewId="0"/>
  </sheetViews>
  <sheetFormatPr defaultColWidth="9" defaultRowHeight="15"/>
  <cols>
    <col min="1" max="2" width="2.59765625" style="2" customWidth="1"/>
    <col min="3" max="3" width="5.59765625" style="2" customWidth="1"/>
    <col min="4" max="4" width="8.59765625" style="2" customWidth="1"/>
    <col min="5" max="5" width="4.59765625" style="2" customWidth="1"/>
    <col min="6" max="6" width="10.09765625" style="2" bestFit="1" customWidth="1"/>
    <col min="7" max="7" width="4.59765625" style="2" customWidth="1"/>
    <col min="8" max="17" width="6.59765625" style="2" customWidth="1"/>
    <col min="18" max="21" width="8.59765625" style="2" customWidth="1"/>
    <col min="22" max="22" width="16.59765625" style="2" customWidth="1"/>
    <col min="23" max="24" width="2.59765625" style="2" customWidth="1"/>
    <col min="25" max="25" width="2.796875" style="2" customWidth="1"/>
    <col min="26" max="26" width="9" style="5"/>
    <col min="27" max="27" width="30.59765625" style="25" customWidth="1"/>
    <col min="28" max="28" width="9" style="10" customWidth="1"/>
    <col min="29" max="16384" width="9" style="2"/>
  </cols>
  <sheetData>
    <row r="1" spans="2:28">
      <c r="B1" s="1" t="s">
        <v>260</v>
      </c>
      <c r="Z1" s="562" t="s">
        <v>44</v>
      </c>
      <c r="AA1" s="562"/>
      <c r="AB1" s="26"/>
    </row>
    <row r="2" spans="2:28" ht="40.049999999999997" customHeight="1">
      <c r="B2" s="11" t="s">
        <v>261</v>
      </c>
      <c r="C2" s="6"/>
      <c r="D2" s="6"/>
      <c r="E2" s="6"/>
      <c r="F2" s="6"/>
      <c r="G2" s="6"/>
      <c r="H2" s="6"/>
      <c r="I2" s="6"/>
      <c r="J2" s="6"/>
      <c r="K2" s="6"/>
      <c r="L2" s="6"/>
      <c r="M2" s="6"/>
      <c r="N2" s="6"/>
      <c r="O2" s="6"/>
      <c r="P2" s="6"/>
      <c r="Q2" s="6"/>
      <c r="R2" s="6"/>
      <c r="S2" s="6"/>
      <c r="T2" s="6"/>
      <c r="U2" s="6"/>
      <c r="V2" s="6"/>
      <c r="W2" s="12"/>
    </row>
    <row r="3" spans="2:28" ht="40.049999999999997" customHeight="1">
      <c r="B3" s="13"/>
      <c r="C3" s="560" t="s">
        <v>262</v>
      </c>
      <c r="D3" s="560"/>
      <c r="E3" s="560"/>
      <c r="F3" s="560"/>
      <c r="G3" s="560"/>
      <c r="H3" s="560"/>
      <c r="I3" s="560"/>
      <c r="J3" s="560"/>
      <c r="K3" s="560"/>
      <c r="L3" s="560"/>
      <c r="M3" s="560"/>
      <c r="N3" s="560"/>
      <c r="O3" s="560"/>
      <c r="P3" s="560"/>
      <c r="Q3" s="560"/>
      <c r="R3" s="560"/>
      <c r="S3" s="560"/>
      <c r="T3" s="560"/>
      <c r="U3" s="560"/>
      <c r="V3" s="560"/>
      <c r="W3" s="14"/>
    </row>
    <row r="4" spans="2:28" ht="31.5" customHeight="1">
      <c r="B4" s="13"/>
      <c r="C4" s="560" t="s">
        <v>263</v>
      </c>
      <c r="D4" s="560"/>
      <c r="E4" s="560"/>
      <c r="F4" s="560"/>
      <c r="G4" s="560"/>
      <c r="H4" s="560"/>
      <c r="I4" s="560"/>
      <c r="J4" s="560"/>
      <c r="K4" s="560"/>
      <c r="L4" s="560"/>
      <c r="M4" s="560"/>
      <c r="N4" s="560"/>
      <c r="O4" s="560"/>
      <c r="P4" s="560"/>
      <c r="Q4" s="560"/>
      <c r="R4" s="560"/>
      <c r="S4" s="560"/>
      <c r="T4" s="560"/>
      <c r="U4" s="560"/>
      <c r="V4" s="560"/>
      <c r="W4" s="14"/>
    </row>
    <row r="5" spans="2:28">
      <c r="B5" s="13"/>
      <c r="D5" s="19" t="s">
        <v>241</v>
      </c>
      <c r="E5" s="18" t="s">
        <v>264</v>
      </c>
      <c r="W5" s="14"/>
    </row>
    <row r="6" spans="2:28">
      <c r="B6" s="13"/>
      <c r="D6" s="19" t="s">
        <v>242</v>
      </c>
      <c r="E6" s="18" t="s">
        <v>265</v>
      </c>
      <c r="F6" s="18"/>
      <c r="W6" s="14"/>
    </row>
    <row r="7" spans="2:28">
      <c r="B7" s="13"/>
      <c r="D7" s="19" t="s">
        <v>243</v>
      </c>
      <c r="E7" s="18" t="s">
        <v>266</v>
      </c>
      <c r="F7" s="18"/>
      <c r="W7" s="14"/>
    </row>
    <row r="8" spans="2:28">
      <c r="B8" s="13"/>
      <c r="D8" s="19" t="s">
        <v>244</v>
      </c>
      <c r="E8" s="18" t="s">
        <v>267</v>
      </c>
      <c r="F8" s="18"/>
      <c r="W8" s="14"/>
    </row>
    <row r="9" spans="2:28">
      <c r="B9" s="13"/>
      <c r="D9" s="19" t="s">
        <v>245</v>
      </c>
      <c r="E9" s="18" t="s">
        <v>268</v>
      </c>
      <c r="F9" s="18"/>
      <c r="W9" s="14"/>
    </row>
    <row r="10" spans="2:28" ht="29.1" customHeight="1">
      <c r="B10" s="13"/>
      <c r="D10" s="19" t="s">
        <v>246</v>
      </c>
      <c r="E10" s="18" t="s">
        <v>269</v>
      </c>
      <c r="W10" s="14"/>
    </row>
    <row r="11" spans="2:28" ht="41.55" customHeight="1">
      <c r="B11" s="13"/>
      <c r="D11" s="20" t="s">
        <v>270</v>
      </c>
      <c r="E11" s="561" t="s">
        <v>271</v>
      </c>
      <c r="F11" s="561"/>
      <c r="G11" s="561"/>
      <c r="H11" s="561"/>
      <c r="I11" s="561"/>
      <c r="J11" s="561"/>
      <c r="K11" s="561"/>
      <c r="L11" s="561"/>
      <c r="M11" s="561"/>
      <c r="N11" s="561"/>
      <c r="O11" s="561"/>
      <c r="P11" s="561"/>
      <c r="Q11" s="561"/>
      <c r="R11" s="561"/>
      <c r="S11" s="561"/>
      <c r="T11" s="561"/>
      <c r="U11" s="561"/>
      <c r="V11" s="561"/>
      <c r="W11" s="21"/>
    </row>
    <row r="12" spans="2:28" ht="32.549999999999997" customHeight="1">
      <c r="B12" s="13"/>
      <c r="D12" s="20" t="s">
        <v>272</v>
      </c>
      <c r="E12" s="561" t="s">
        <v>273</v>
      </c>
      <c r="F12" s="561"/>
      <c r="G12" s="561"/>
      <c r="H12" s="561"/>
      <c r="I12" s="561"/>
      <c r="J12" s="561"/>
      <c r="K12" s="561"/>
      <c r="L12" s="561"/>
      <c r="M12" s="561"/>
      <c r="N12" s="561"/>
      <c r="O12" s="561"/>
      <c r="P12" s="561"/>
      <c r="Q12" s="561"/>
      <c r="R12" s="561"/>
      <c r="S12" s="561"/>
      <c r="T12" s="561"/>
      <c r="U12" s="561"/>
      <c r="V12" s="561"/>
      <c r="W12" s="21"/>
    </row>
    <row r="13" spans="2:28">
      <c r="B13" s="15"/>
      <c r="C13" s="16"/>
      <c r="D13" s="16"/>
      <c r="E13" s="16"/>
      <c r="F13" s="16"/>
      <c r="G13" s="16"/>
      <c r="H13" s="16"/>
      <c r="I13" s="16"/>
      <c r="J13" s="16"/>
      <c r="K13" s="16"/>
      <c r="L13" s="16"/>
      <c r="M13" s="16"/>
      <c r="N13" s="16"/>
      <c r="O13" s="16"/>
      <c r="P13" s="16"/>
      <c r="Q13" s="16"/>
      <c r="R13" s="16"/>
      <c r="S13" s="16"/>
      <c r="T13" s="16"/>
      <c r="U13" s="16"/>
      <c r="V13" s="16"/>
      <c r="W13" s="17"/>
    </row>
    <row r="14" spans="2:28" ht="11.55" customHeight="1"/>
    <row r="15" spans="2:28" ht="11.55" customHeight="1"/>
    <row r="16" spans="2:28" ht="11.55" customHeight="1">
      <c r="B16" s="1"/>
    </row>
    <row r="17" spans="2:2" ht="11.55" customHeight="1">
      <c r="B17" s="1"/>
    </row>
    <row r="18" spans="2:2" ht="11.55" customHeight="1"/>
  </sheetData>
  <mergeCells count="5">
    <mergeCell ref="C3:V3"/>
    <mergeCell ref="C4:V4"/>
    <mergeCell ref="E11:V11"/>
    <mergeCell ref="E12:V12"/>
    <mergeCell ref="Z1:AA1"/>
  </mergeCells>
  <phoneticPr fontId="3"/>
  <conditionalFormatting sqref="AA1:AA1048576">
    <cfRule type="containsText" dxfId="2" priority="22" operator="containsText" text="（正常）">
      <formula>NOT(ISERROR(SEARCH("（正常）",AA1)))</formula>
    </cfRule>
    <cfRule type="containsText" dxfId="1" priority="23" operator="containsText" text="（エラー）">
      <formula>NOT(ISERROR(SEARCH("（エラー）",AA1)))</formula>
    </cfRule>
    <cfRule type="containsText" dxfId="0" priority="24" operator="containsText" text="（注意）">
      <formula>NOT(ISERROR(SEARCH("（注意）",AA1)))</formula>
    </cfRule>
  </conditionalFormatting>
  <pageMargins left="0.19685039370078741" right="0.19685039370078741" top="0.19685039370078741" bottom="0.19685039370078741" header="0.11811023622047245" footer="0.11811023622047245"/>
  <pageSetup paperSize="9" scale="83" fitToHeight="0" orientation="landscape" r:id="rId1"/>
  <headerFooter>
    <oddFooter>&amp;C&amp;P／&amp;Nページ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C66"/>
  <sheetViews>
    <sheetView zoomScaleNormal="100" workbookViewId="0"/>
  </sheetViews>
  <sheetFormatPr defaultColWidth="9" defaultRowHeight="18"/>
  <cols>
    <col min="1" max="1" width="9" style="22"/>
    <col min="2" max="2" width="14.796875" style="22" customWidth="1"/>
    <col min="3" max="16384" width="9" style="22"/>
  </cols>
  <sheetData>
    <row r="1" spans="2:3" s="53" customFormat="1">
      <c r="B1" s="53" t="s">
        <v>274</v>
      </c>
      <c r="C1" s="53" t="s">
        <v>275</v>
      </c>
    </row>
    <row r="2" spans="2:3">
      <c r="B2" s="22" t="s">
        <v>276</v>
      </c>
      <c r="C2" s="22" t="s">
        <v>277</v>
      </c>
    </row>
    <row r="3" spans="2:3">
      <c r="B3" s="22" t="s">
        <v>278</v>
      </c>
    </row>
    <row r="4" spans="2:3">
      <c r="B4" s="22" t="s">
        <v>279</v>
      </c>
    </row>
    <row r="5" spans="2:3">
      <c r="B5" s="22" t="s">
        <v>280</v>
      </c>
    </row>
    <row r="6" spans="2:3">
      <c r="B6" s="22" t="s">
        <v>281</v>
      </c>
    </row>
    <row r="7" spans="2:3">
      <c r="B7" s="22" t="s">
        <v>282</v>
      </c>
    </row>
    <row r="8" spans="2:3">
      <c r="B8" s="22" t="s">
        <v>283</v>
      </c>
    </row>
    <row r="9" spans="2:3">
      <c r="B9" s="22" t="s">
        <v>284</v>
      </c>
    </row>
    <row r="10" spans="2:3">
      <c r="B10" s="22" t="s">
        <v>285</v>
      </c>
    </row>
    <row r="11" spans="2:3">
      <c r="B11" s="22" t="s">
        <v>286</v>
      </c>
    </row>
    <row r="12" spans="2:3">
      <c r="B12" s="22" t="s">
        <v>287</v>
      </c>
    </row>
    <row r="13" spans="2:3">
      <c r="B13" s="22" t="s">
        <v>288</v>
      </c>
    </row>
    <row r="14" spans="2:3">
      <c r="B14" s="22" t="s">
        <v>289</v>
      </c>
    </row>
    <row r="15" spans="2:3">
      <c r="B15" s="22" t="s">
        <v>290</v>
      </c>
    </row>
    <row r="16" spans="2:3">
      <c r="B16" s="22" t="s">
        <v>291</v>
      </c>
    </row>
    <row r="17" spans="2:2">
      <c r="B17" s="22" t="s">
        <v>292</v>
      </c>
    </row>
    <row r="18" spans="2:2">
      <c r="B18" s="22" t="s">
        <v>293</v>
      </c>
    </row>
    <row r="19" spans="2:2">
      <c r="B19" s="22" t="s">
        <v>294</v>
      </c>
    </row>
    <row r="20" spans="2:2">
      <c r="B20" s="22" t="s">
        <v>295</v>
      </c>
    </row>
    <row r="21" spans="2:2">
      <c r="B21" s="22" t="s">
        <v>296</v>
      </c>
    </row>
    <row r="22" spans="2:2">
      <c r="B22" s="22" t="s">
        <v>297</v>
      </c>
    </row>
    <row r="23" spans="2:2">
      <c r="B23" s="22" t="s">
        <v>298</v>
      </c>
    </row>
    <row r="24" spans="2:2">
      <c r="B24" s="22" t="s">
        <v>299</v>
      </c>
    </row>
    <row r="25" spans="2:2">
      <c r="B25" s="22" t="s">
        <v>300</v>
      </c>
    </row>
    <row r="26" spans="2:2">
      <c r="B26" s="22" t="s">
        <v>301</v>
      </c>
    </row>
    <row r="27" spans="2:2">
      <c r="B27" s="22" t="s">
        <v>302</v>
      </c>
    </row>
    <row r="28" spans="2:2">
      <c r="B28" s="22" t="s">
        <v>303</v>
      </c>
    </row>
    <row r="29" spans="2:2">
      <c r="B29" s="22" t="s">
        <v>304</v>
      </c>
    </row>
    <row r="30" spans="2:2">
      <c r="B30" s="22" t="s">
        <v>305</v>
      </c>
    </row>
    <row r="31" spans="2:2">
      <c r="B31" s="22" t="s">
        <v>306</v>
      </c>
    </row>
    <row r="32" spans="2:2">
      <c r="B32" s="22" t="s">
        <v>307</v>
      </c>
    </row>
    <row r="33" spans="2:2">
      <c r="B33" s="22" t="s">
        <v>308</v>
      </c>
    </row>
    <row r="34" spans="2:2">
      <c r="B34" s="22" t="s">
        <v>309</v>
      </c>
    </row>
    <row r="35" spans="2:2">
      <c r="B35" s="22" t="s">
        <v>310</v>
      </c>
    </row>
    <row r="36" spans="2:2">
      <c r="B36" s="22" t="s">
        <v>311</v>
      </c>
    </row>
    <row r="37" spans="2:2">
      <c r="B37" s="22" t="s">
        <v>312</v>
      </c>
    </row>
    <row r="38" spans="2:2">
      <c r="B38" s="22" t="s">
        <v>313</v>
      </c>
    </row>
    <row r="39" spans="2:2">
      <c r="B39" s="22" t="s">
        <v>314</v>
      </c>
    </row>
    <row r="40" spans="2:2">
      <c r="B40" s="22" t="s">
        <v>315</v>
      </c>
    </row>
    <row r="41" spans="2:2">
      <c r="B41" s="22" t="s">
        <v>316</v>
      </c>
    </row>
    <row r="42" spans="2:2">
      <c r="B42" s="22" t="s">
        <v>317</v>
      </c>
    </row>
    <row r="43" spans="2:2">
      <c r="B43" s="22" t="s">
        <v>318</v>
      </c>
    </row>
    <row r="44" spans="2:2">
      <c r="B44" s="22" t="s">
        <v>319</v>
      </c>
    </row>
    <row r="45" spans="2:2">
      <c r="B45" s="22" t="s">
        <v>320</v>
      </c>
    </row>
    <row r="46" spans="2:2">
      <c r="B46" s="22" t="s">
        <v>321</v>
      </c>
    </row>
    <row r="47" spans="2:2">
      <c r="B47" s="22" t="s">
        <v>322</v>
      </c>
    </row>
    <row r="48" spans="2:2">
      <c r="B48" s="22" t="s">
        <v>323</v>
      </c>
    </row>
    <row r="49" spans="2:2">
      <c r="B49" s="22" t="s">
        <v>324</v>
      </c>
    </row>
    <row r="50" spans="2:2">
      <c r="B50" s="22" t="s">
        <v>325</v>
      </c>
    </row>
    <row r="51" spans="2:2">
      <c r="B51" s="22" t="s">
        <v>326</v>
      </c>
    </row>
    <row r="52" spans="2:2">
      <c r="B52" s="22" t="s">
        <v>327</v>
      </c>
    </row>
    <row r="53" spans="2:2">
      <c r="B53" s="22" t="s">
        <v>328</v>
      </c>
    </row>
    <row r="54" spans="2:2">
      <c r="B54" s="22" t="s">
        <v>329</v>
      </c>
    </row>
    <row r="55" spans="2:2">
      <c r="B55" s="22" t="s">
        <v>330</v>
      </c>
    </row>
    <row r="56" spans="2:2">
      <c r="B56" s="22" t="s">
        <v>331</v>
      </c>
    </row>
    <row r="57" spans="2:2">
      <c r="B57" s="22" t="s">
        <v>332</v>
      </c>
    </row>
    <row r="58" spans="2:2">
      <c r="B58" s="22" t="s">
        <v>333</v>
      </c>
    </row>
    <row r="59" spans="2:2">
      <c r="B59" s="22" t="s">
        <v>334</v>
      </c>
    </row>
    <row r="60" spans="2:2">
      <c r="B60" s="22" t="s">
        <v>335</v>
      </c>
    </row>
    <row r="61" spans="2:2">
      <c r="B61" s="22" t="s">
        <v>336</v>
      </c>
    </row>
    <row r="62" spans="2:2">
      <c r="B62" s="22" t="s">
        <v>337</v>
      </c>
    </row>
    <row r="63" spans="2:2">
      <c r="B63" s="22" t="s">
        <v>338</v>
      </c>
    </row>
    <row r="64" spans="2:2">
      <c r="B64" s="22" t="s">
        <v>339</v>
      </c>
    </row>
    <row r="65" spans="2:2">
      <c r="B65" s="22" t="s">
        <v>340</v>
      </c>
    </row>
    <row r="66" spans="2:2">
      <c r="B66" s="22" t="s">
        <v>68</v>
      </c>
    </row>
  </sheetData>
  <phoneticPr fontId="3"/>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W66"/>
  <sheetViews>
    <sheetView zoomScaleNormal="100" workbookViewId="0"/>
  </sheetViews>
  <sheetFormatPr defaultRowHeight="18"/>
  <cols>
    <col min="3" max="3" width="14.796875" customWidth="1"/>
    <col min="5" max="5" width="14.796875" customWidth="1"/>
    <col min="12" max="12" width="12.59765625" customWidth="1"/>
    <col min="13" max="13" width="9" style="22"/>
    <col min="14" max="14" width="12.59765625" customWidth="1"/>
    <col min="15" max="15" width="14.796875" style="22" customWidth="1"/>
    <col min="16" max="16" width="9" style="22"/>
    <col min="17" max="17" width="13.19921875" style="22" customWidth="1"/>
    <col min="18" max="18" width="9.296875" customWidth="1"/>
    <col min="19" max="19" width="14.796875" style="22" customWidth="1"/>
    <col min="20" max="21" width="9" style="22"/>
  </cols>
  <sheetData>
    <row r="1" spans="2:23" s="52" customFormat="1">
      <c r="B1" s="52" t="s">
        <v>363</v>
      </c>
      <c r="C1" s="52" t="s">
        <v>364</v>
      </c>
      <c r="D1" s="52" t="s">
        <v>365</v>
      </c>
      <c r="E1" s="52" t="s">
        <v>274</v>
      </c>
      <c r="F1" s="52" t="s">
        <v>366</v>
      </c>
      <c r="G1" s="52" t="s">
        <v>367</v>
      </c>
      <c r="H1" s="52" t="s">
        <v>368</v>
      </c>
      <c r="I1" s="52" t="s">
        <v>51</v>
      </c>
      <c r="J1" s="52" t="s">
        <v>369</v>
      </c>
      <c r="K1" s="52" t="s">
        <v>22</v>
      </c>
      <c r="L1" s="52" t="s">
        <v>370</v>
      </c>
      <c r="M1" s="53" t="s">
        <v>371</v>
      </c>
      <c r="N1" s="52" t="s">
        <v>372</v>
      </c>
      <c r="O1" s="53" t="s">
        <v>274</v>
      </c>
      <c r="P1" s="53" t="s">
        <v>373</v>
      </c>
      <c r="Q1" s="53" t="s">
        <v>182</v>
      </c>
      <c r="R1" s="52" t="s">
        <v>374</v>
      </c>
      <c r="S1" s="53" t="s">
        <v>375</v>
      </c>
      <c r="T1" s="53" t="s">
        <v>376</v>
      </c>
      <c r="U1" s="53" t="s">
        <v>377</v>
      </c>
      <c r="V1" s="53" t="s">
        <v>378</v>
      </c>
      <c r="W1" s="52" t="s">
        <v>238</v>
      </c>
    </row>
    <row r="2" spans="2:23">
      <c r="B2" t="s">
        <v>379</v>
      </c>
      <c r="C2" t="s">
        <v>380</v>
      </c>
      <c r="D2" t="s">
        <v>381</v>
      </c>
      <c r="E2" t="s">
        <v>276</v>
      </c>
      <c r="F2" t="s">
        <v>382</v>
      </c>
      <c r="G2" t="s">
        <v>383</v>
      </c>
      <c r="H2" t="s">
        <v>384</v>
      </c>
      <c r="I2" t="s">
        <v>51</v>
      </c>
      <c r="J2" t="s">
        <v>385</v>
      </c>
      <c r="K2" t="s">
        <v>386</v>
      </c>
      <c r="L2" t="s">
        <v>387</v>
      </c>
      <c r="M2" s="22" t="s">
        <v>388</v>
      </c>
      <c r="N2" t="s">
        <v>389</v>
      </c>
      <c r="O2" s="22" t="s">
        <v>276</v>
      </c>
      <c r="P2" s="22" t="s">
        <v>373</v>
      </c>
      <c r="Q2" s="22" t="s">
        <v>390</v>
      </c>
      <c r="R2" t="s">
        <v>391</v>
      </c>
      <c r="S2" s="22" t="s">
        <v>392</v>
      </c>
      <c r="T2" s="22" t="s">
        <v>393</v>
      </c>
      <c r="U2" s="22" t="s">
        <v>394</v>
      </c>
      <c r="V2" s="22" t="s">
        <v>383</v>
      </c>
      <c r="W2" s="22" t="s">
        <v>395</v>
      </c>
    </row>
    <row r="3" spans="2:23">
      <c r="B3" t="s">
        <v>396</v>
      </c>
      <c r="C3" t="s">
        <v>397</v>
      </c>
      <c r="D3" t="s">
        <v>398</v>
      </c>
      <c r="E3" t="s">
        <v>278</v>
      </c>
      <c r="J3" t="s">
        <v>399</v>
      </c>
      <c r="K3" t="s">
        <v>400</v>
      </c>
      <c r="L3" t="s">
        <v>401</v>
      </c>
      <c r="M3" s="22" t="s">
        <v>402</v>
      </c>
      <c r="O3" s="22" t="s">
        <v>278</v>
      </c>
      <c r="Q3" s="22" t="s">
        <v>403</v>
      </c>
      <c r="R3" t="s">
        <v>404</v>
      </c>
      <c r="S3" t="s">
        <v>405</v>
      </c>
      <c r="T3" s="22" t="s">
        <v>406</v>
      </c>
      <c r="W3" t="s">
        <v>407</v>
      </c>
    </row>
    <row r="4" spans="2:23">
      <c r="B4" t="s">
        <v>408</v>
      </c>
      <c r="C4" t="s">
        <v>409</v>
      </c>
      <c r="D4" t="s">
        <v>410</v>
      </c>
      <c r="E4" t="s">
        <v>279</v>
      </c>
      <c r="J4" t="s">
        <v>411</v>
      </c>
      <c r="L4" t="s">
        <v>412</v>
      </c>
      <c r="O4" s="22" t="s">
        <v>279</v>
      </c>
      <c r="Q4" s="22" t="s">
        <v>413</v>
      </c>
      <c r="S4" t="s">
        <v>396</v>
      </c>
      <c r="W4" t="s">
        <v>414</v>
      </c>
    </row>
    <row r="5" spans="2:23">
      <c r="B5" t="s">
        <v>415</v>
      </c>
      <c r="C5" t="s">
        <v>416</v>
      </c>
      <c r="D5" t="s">
        <v>417</v>
      </c>
      <c r="E5" t="s">
        <v>280</v>
      </c>
      <c r="O5" s="22" t="s">
        <v>280</v>
      </c>
      <c r="Q5" s="22" t="s">
        <v>418</v>
      </c>
      <c r="S5" t="s">
        <v>408</v>
      </c>
    </row>
    <row r="6" spans="2:23">
      <c r="B6" t="s">
        <v>419</v>
      </c>
      <c r="C6" t="s">
        <v>420</v>
      </c>
      <c r="E6" t="s">
        <v>281</v>
      </c>
      <c r="O6" s="22" t="s">
        <v>281</v>
      </c>
      <c r="Q6" s="22" t="s">
        <v>421</v>
      </c>
      <c r="S6" t="s">
        <v>415</v>
      </c>
    </row>
    <row r="7" spans="2:23">
      <c r="B7" t="s">
        <v>422</v>
      </c>
      <c r="E7" t="s">
        <v>282</v>
      </c>
      <c r="O7" s="22" t="s">
        <v>282</v>
      </c>
      <c r="Q7" s="22" t="s">
        <v>423</v>
      </c>
      <c r="S7" t="s">
        <v>419</v>
      </c>
    </row>
    <row r="8" spans="2:23">
      <c r="B8" t="s">
        <v>424</v>
      </c>
      <c r="E8" t="s">
        <v>283</v>
      </c>
      <c r="O8" s="22" t="s">
        <v>283</v>
      </c>
      <c r="Q8" s="22" t="s">
        <v>425</v>
      </c>
      <c r="S8" t="s">
        <v>422</v>
      </c>
    </row>
    <row r="9" spans="2:23">
      <c r="B9" t="s">
        <v>426</v>
      </c>
      <c r="E9" t="s">
        <v>284</v>
      </c>
      <c r="O9" s="22" t="s">
        <v>284</v>
      </c>
      <c r="Q9" s="22" t="s">
        <v>427</v>
      </c>
      <c r="S9" t="s">
        <v>424</v>
      </c>
    </row>
    <row r="10" spans="2:23">
      <c r="B10" t="s">
        <v>428</v>
      </c>
      <c r="E10" t="s">
        <v>285</v>
      </c>
      <c r="O10" s="22" t="s">
        <v>285</v>
      </c>
      <c r="Q10" s="22" t="s">
        <v>429</v>
      </c>
      <c r="S10" t="s">
        <v>426</v>
      </c>
    </row>
    <row r="11" spans="2:23">
      <c r="B11" t="s">
        <v>430</v>
      </c>
      <c r="E11" t="s">
        <v>286</v>
      </c>
      <c r="O11" s="22" t="s">
        <v>286</v>
      </c>
      <c r="Q11" s="22" t="s">
        <v>431</v>
      </c>
      <c r="S11" t="s">
        <v>428</v>
      </c>
    </row>
    <row r="12" spans="2:23">
      <c r="B12" t="s">
        <v>432</v>
      </c>
      <c r="E12" t="s">
        <v>287</v>
      </c>
      <c r="O12" s="22" t="s">
        <v>287</v>
      </c>
      <c r="Q12" s="22" t="s">
        <v>433</v>
      </c>
      <c r="S12" t="s">
        <v>430</v>
      </c>
    </row>
    <row r="13" spans="2:23">
      <c r="B13" t="s">
        <v>434</v>
      </c>
      <c r="E13" t="s">
        <v>288</v>
      </c>
      <c r="O13" s="22" t="s">
        <v>288</v>
      </c>
      <c r="Q13" s="22" t="s">
        <v>435</v>
      </c>
      <c r="S13" t="s">
        <v>432</v>
      </c>
    </row>
    <row r="14" spans="2:23">
      <c r="B14" t="s">
        <v>436</v>
      </c>
      <c r="E14" t="s">
        <v>289</v>
      </c>
      <c r="O14" s="22" t="s">
        <v>289</v>
      </c>
      <c r="Q14" s="22" t="s">
        <v>437</v>
      </c>
      <c r="S14" t="s">
        <v>434</v>
      </c>
    </row>
    <row r="15" spans="2:23">
      <c r="B15" t="s">
        <v>438</v>
      </c>
      <c r="E15" t="s">
        <v>290</v>
      </c>
      <c r="O15" s="22" t="s">
        <v>290</v>
      </c>
      <c r="Q15" s="22" t="s">
        <v>439</v>
      </c>
      <c r="S15" t="s">
        <v>436</v>
      </c>
    </row>
    <row r="16" spans="2:23">
      <c r="B16" t="s">
        <v>440</v>
      </c>
      <c r="E16" t="s">
        <v>291</v>
      </c>
      <c r="O16" s="22" t="s">
        <v>291</v>
      </c>
      <c r="S16" t="s">
        <v>438</v>
      </c>
    </row>
    <row r="17" spans="2:19">
      <c r="B17" t="s">
        <v>441</v>
      </c>
      <c r="E17" t="s">
        <v>292</v>
      </c>
      <c r="O17" s="22" t="s">
        <v>292</v>
      </c>
      <c r="S17" t="s">
        <v>440</v>
      </c>
    </row>
    <row r="18" spans="2:19">
      <c r="B18" t="s">
        <v>442</v>
      </c>
      <c r="E18" t="s">
        <v>293</v>
      </c>
      <c r="O18" s="22" t="s">
        <v>293</v>
      </c>
      <c r="S18" t="s">
        <v>441</v>
      </c>
    </row>
    <row r="19" spans="2:19">
      <c r="B19" t="s">
        <v>443</v>
      </c>
      <c r="E19" t="s">
        <v>294</v>
      </c>
      <c r="O19" s="22" t="s">
        <v>294</v>
      </c>
      <c r="S19" t="s">
        <v>442</v>
      </c>
    </row>
    <row r="20" spans="2:19">
      <c r="B20" t="s">
        <v>444</v>
      </c>
      <c r="E20" t="s">
        <v>295</v>
      </c>
      <c r="O20" s="22" t="s">
        <v>295</v>
      </c>
      <c r="S20" t="s">
        <v>445</v>
      </c>
    </row>
    <row r="21" spans="2:19">
      <c r="B21" t="s">
        <v>446</v>
      </c>
      <c r="E21" t="s">
        <v>296</v>
      </c>
      <c r="O21" s="22" t="s">
        <v>296</v>
      </c>
      <c r="S21" t="s">
        <v>444</v>
      </c>
    </row>
    <row r="22" spans="2:19">
      <c r="B22" t="s">
        <v>447</v>
      </c>
      <c r="E22" t="s">
        <v>297</v>
      </c>
      <c r="O22" s="22" t="s">
        <v>297</v>
      </c>
      <c r="S22" t="s">
        <v>446</v>
      </c>
    </row>
    <row r="23" spans="2:19">
      <c r="B23" t="s">
        <v>448</v>
      </c>
      <c r="E23" t="s">
        <v>298</v>
      </c>
      <c r="O23" s="22" t="s">
        <v>298</v>
      </c>
      <c r="S23" t="s">
        <v>447</v>
      </c>
    </row>
    <row r="24" spans="2:19">
      <c r="B24" t="s">
        <v>449</v>
      </c>
      <c r="E24" t="s">
        <v>299</v>
      </c>
      <c r="O24" s="22" t="s">
        <v>299</v>
      </c>
      <c r="S24" t="s">
        <v>448</v>
      </c>
    </row>
    <row r="25" spans="2:19">
      <c r="B25" t="s">
        <v>450</v>
      </c>
      <c r="E25" t="s">
        <v>300</v>
      </c>
      <c r="O25" s="22" t="s">
        <v>300</v>
      </c>
      <c r="S25" t="s">
        <v>449</v>
      </c>
    </row>
    <row r="26" spans="2:19">
      <c r="B26" t="s">
        <v>451</v>
      </c>
      <c r="E26" t="s">
        <v>301</v>
      </c>
      <c r="O26" s="22" t="s">
        <v>301</v>
      </c>
      <c r="S26" t="s">
        <v>450</v>
      </c>
    </row>
    <row r="27" spans="2:19">
      <c r="B27" t="s">
        <v>452</v>
      </c>
      <c r="E27" t="s">
        <v>302</v>
      </c>
      <c r="O27" s="22" t="s">
        <v>302</v>
      </c>
      <c r="S27" t="s">
        <v>451</v>
      </c>
    </row>
    <row r="28" spans="2:19">
      <c r="E28" t="s">
        <v>303</v>
      </c>
      <c r="O28" s="22" t="s">
        <v>303</v>
      </c>
      <c r="S28" t="s">
        <v>452</v>
      </c>
    </row>
    <row r="29" spans="2:19">
      <c r="E29" t="s">
        <v>304</v>
      </c>
      <c r="O29" s="22" t="s">
        <v>304</v>
      </c>
    </row>
    <row r="30" spans="2:19">
      <c r="E30" t="s">
        <v>305</v>
      </c>
      <c r="O30" s="22" t="s">
        <v>305</v>
      </c>
    </row>
    <row r="31" spans="2:19">
      <c r="E31" t="s">
        <v>306</v>
      </c>
      <c r="O31" s="22" t="s">
        <v>306</v>
      </c>
    </row>
    <row r="32" spans="2:19">
      <c r="E32" t="s">
        <v>307</v>
      </c>
      <c r="O32" s="22" t="s">
        <v>307</v>
      </c>
    </row>
    <row r="33" spans="5:15">
      <c r="E33" t="s">
        <v>308</v>
      </c>
      <c r="O33" s="22" t="s">
        <v>308</v>
      </c>
    </row>
    <row r="34" spans="5:15">
      <c r="E34" t="s">
        <v>309</v>
      </c>
      <c r="O34" s="22" t="s">
        <v>309</v>
      </c>
    </row>
    <row r="35" spans="5:15">
      <c r="E35" t="s">
        <v>310</v>
      </c>
      <c r="O35" s="22" t="s">
        <v>310</v>
      </c>
    </row>
    <row r="36" spans="5:15">
      <c r="E36" t="s">
        <v>311</v>
      </c>
      <c r="O36" s="22" t="s">
        <v>311</v>
      </c>
    </row>
    <row r="37" spans="5:15">
      <c r="E37" t="s">
        <v>312</v>
      </c>
      <c r="O37" s="22" t="s">
        <v>312</v>
      </c>
    </row>
    <row r="38" spans="5:15">
      <c r="E38" t="s">
        <v>313</v>
      </c>
      <c r="O38" s="22" t="s">
        <v>313</v>
      </c>
    </row>
    <row r="39" spans="5:15">
      <c r="E39" t="s">
        <v>314</v>
      </c>
      <c r="O39" s="22" t="s">
        <v>314</v>
      </c>
    </row>
    <row r="40" spans="5:15">
      <c r="E40" t="s">
        <v>315</v>
      </c>
      <c r="O40" s="22" t="s">
        <v>315</v>
      </c>
    </row>
    <row r="41" spans="5:15">
      <c r="E41" t="s">
        <v>316</v>
      </c>
      <c r="O41" s="22" t="s">
        <v>316</v>
      </c>
    </row>
    <row r="42" spans="5:15">
      <c r="E42" t="s">
        <v>317</v>
      </c>
      <c r="O42" s="22" t="s">
        <v>317</v>
      </c>
    </row>
    <row r="43" spans="5:15">
      <c r="E43" t="s">
        <v>318</v>
      </c>
      <c r="O43" s="22" t="s">
        <v>318</v>
      </c>
    </row>
    <row r="44" spans="5:15">
      <c r="E44" t="s">
        <v>319</v>
      </c>
      <c r="O44" s="22" t="s">
        <v>319</v>
      </c>
    </row>
    <row r="45" spans="5:15">
      <c r="E45" t="s">
        <v>320</v>
      </c>
      <c r="O45" s="22" t="s">
        <v>320</v>
      </c>
    </row>
    <row r="46" spans="5:15">
      <c r="E46" t="s">
        <v>321</v>
      </c>
      <c r="O46" s="22" t="s">
        <v>321</v>
      </c>
    </row>
    <row r="47" spans="5:15">
      <c r="E47" t="s">
        <v>322</v>
      </c>
      <c r="O47" s="22" t="s">
        <v>322</v>
      </c>
    </row>
    <row r="48" spans="5:15">
      <c r="E48" t="s">
        <v>323</v>
      </c>
      <c r="O48" s="22" t="s">
        <v>323</v>
      </c>
    </row>
    <row r="49" spans="5:15">
      <c r="E49" t="s">
        <v>324</v>
      </c>
      <c r="O49" s="22" t="s">
        <v>324</v>
      </c>
    </row>
    <row r="50" spans="5:15">
      <c r="E50" t="s">
        <v>325</v>
      </c>
      <c r="O50" s="22" t="s">
        <v>325</v>
      </c>
    </row>
    <row r="51" spans="5:15">
      <c r="E51" t="s">
        <v>326</v>
      </c>
      <c r="O51" s="22" t="s">
        <v>326</v>
      </c>
    </row>
    <row r="52" spans="5:15">
      <c r="E52" t="s">
        <v>327</v>
      </c>
      <c r="O52" s="22" t="s">
        <v>327</v>
      </c>
    </row>
    <row r="53" spans="5:15">
      <c r="E53" t="s">
        <v>328</v>
      </c>
      <c r="O53" s="22" t="s">
        <v>328</v>
      </c>
    </row>
    <row r="54" spans="5:15">
      <c r="E54" t="s">
        <v>329</v>
      </c>
      <c r="O54" s="22" t="s">
        <v>329</v>
      </c>
    </row>
    <row r="55" spans="5:15">
      <c r="E55" t="s">
        <v>330</v>
      </c>
      <c r="O55" s="22" t="s">
        <v>330</v>
      </c>
    </row>
    <row r="56" spans="5:15">
      <c r="E56" t="s">
        <v>331</v>
      </c>
      <c r="O56" s="22" t="s">
        <v>331</v>
      </c>
    </row>
    <row r="57" spans="5:15">
      <c r="E57" t="s">
        <v>332</v>
      </c>
      <c r="O57" s="22" t="s">
        <v>332</v>
      </c>
    </row>
    <row r="58" spans="5:15">
      <c r="E58" t="s">
        <v>333</v>
      </c>
      <c r="O58" s="22" t="s">
        <v>333</v>
      </c>
    </row>
    <row r="59" spans="5:15">
      <c r="E59" t="s">
        <v>334</v>
      </c>
      <c r="O59" s="22" t="s">
        <v>334</v>
      </c>
    </row>
    <row r="60" spans="5:15">
      <c r="E60" t="s">
        <v>335</v>
      </c>
      <c r="O60" s="22" t="s">
        <v>335</v>
      </c>
    </row>
    <row r="61" spans="5:15">
      <c r="E61" t="s">
        <v>336</v>
      </c>
      <c r="O61" s="22" t="s">
        <v>336</v>
      </c>
    </row>
    <row r="62" spans="5:15">
      <c r="E62" t="s">
        <v>337</v>
      </c>
      <c r="O62" s="22" t="s">
        <v>337</v>
      </c>
    </row>
    <row r="63" spans="5:15">
      <c r="E63" t="s">
        <v>338</v>
      </c>
      <c r="O63" s="22" t="s">
        <v>338</v>
      </c>
    </row>
    <row r="64" spans="5:15">
      <c r="E64" t="s">
        <v>339</v>
      </c>
      <c r="O64" s="22" t="s">
        <v>339</v>
      </c>
    </row>
    <row r="65" spans="5:15">
      <c r="E65" t="s">
        <v>340</v>
      </c>
      <c r="O65" s="22" t="s">
        <v>340</v>
      </c>
    </row>
    <row r="66" spans="5:15">
      <c r="E66" t="s">
        <v>68</v>
      </c>
      <c r="O66" s="22" t="s">
        <v>68</v>
      </c>
    </row>
  </sheetData>
  <phoneticPr fontId="3"/>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様式第25</vt:lpstr>
      <vt:lpstr>要措置区域等所在地一覧_様式第25</vt:lpstr>
      <vt:lpstr>認定申請範囲</vt:lpstr>
      <vt:lpstr>確認書（認定）</vt:lpstr>
      <vt:lpstr>地歴年表_認定</vt:lpstr>
      <vt:lpstr>調査結果</vt:lpstr>
      <vt:lpstr>対象物質把握表</vt:lpstr>
      <vt:lpstr>認定シート</vt:lpstr>
      <vt:lpstr>認定シート (説明)</vt:lpstr>
      <vt:lpstr>マスタ_確認書</vt:lpstr>
      <vt:lpstr>マスタ</vt:lpstr>
      <vt:lpstr>'確認書（認定）'!Print_Area</vt:lpstr>
      <vt:lpstr>対象物質把握表!Print_Area</vt:lpstr>
      <vt:lpstr>地歴年表_認定!Print_Area</vt:lpstr>
      <vt:lpstr>調査結果!Print_Area</vt:lpstr>
      <vt:lpstr>認定シート!Print_Area</vt:lpstr>
      <vt:lpstr>'認定シート (説明)'!Print_Area</vt:lpstr>
      <vt:lpstr>認定申請範囲!Print_Area</vt:lpstr>
      <vt:lpstr>様式第25!Print_Area</vt:lpstr>
      <vt:lpstr>要措置区域等所在地一覧_様式第25!Print_Area</vt:lpstr>
      <vt:lpstr>地歴年表_認定!Print_Titles</vt:lpstr>
      <vt:lpstr>認定シート!Print_Titles</vt:lpstr>
      <vt:lpstr>要措置区域等所在地一覧_様式第25!Print_Titles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2024-10-04T04:39:16Z</dcterms:created>
  <dcterms:modified xsi:type="dcterms:W3CDTF">2024-10-04T04:39:22Z</dcterms:modified>
  <cp:category/>
  <cp:contentStatus/>
</cp:coreProperties>
</file>