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DD51DEE0-1D18-4A33-AC42-F1CF90AF1502}" xr6:coauthVersionLast="47" xr6:coauthVersionMax="47" xr10:uidLastSave="{00000000-0000-0000-0000-000000000000}"/>
  <bookViews>
    <workbookView xWindow="-108" yWindow="-108" windowWidth="23256" windowHeight="12576" tabRatio="729" xr2:uid="{00000000-000D-0000-FFFF-FFFF00000000}"/>
  </bookViews>
  <sheets>
    <sheet name="様式第20" sheetId="2" r:id="rId1"/>
    <sheet name="マスタ_地歴年表" sheetId="7" state="hidden" r:id="rId2"/>
    <sheet name="土地所在地一覧" sheetId="18" r:id="rId3"/>
    <sheet name="地歴年表" sheetId="19" r:id="rId4"/>
    <sheet name="（入力用シート）汚染状態一覧_様式20" sheetId="16" r:id="rId5"/>
    <sheet name="マスタ" sheetId="5" state="hidden" r:id="rId6"/>
  </sheets>
  <definedNames>
    <definedName name="_xlnm.Print_Area" localSheetId="4">'（入力用シート）汚染状態一覧_様式20'!$A$1:$AD$10</definedName>
    <definedName name="_xlnm.Print_Area" localSheetId="3">地歴年表!$A$1:$N$28</definedName>
    <definedName name="_xlnm.Print_Area" localSheetId="2">土地所在地一覧!$A$1:$N$40</definedName>
    <definedName name="_xlnm.Print_Area" localSheetId="0">様式第20!$B$1:$I$38</definedName>
    <definedName name="_xlnm.Print_Titles" localSheetId="3">地歴年表!$5:$7</definedName>
    <definedName name="_xlnm.Print_Titles" localSheetId="2">土地所在地一覧!$6:$7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9" l="1"/>
  <c r="R25" i="19"/>
  <c r="P25" i="19"/>
  <c r="L25" i="19"/>
  <c r="C25" i="19"/>
  <c r="R24" i="19"/>
  <c r="P24" i="19"/>
  <c r="L24" i="19"/>
  <c r="C24" i="19"/>
  <c r="R23" i="19"/>
  <c r="P23" i="19"/>
  <c r="L23" i="19"/>
  <c r="C23" i="19"/>
  <c r="R22" i="19"/>
  <c r="P22" i="19"/>
  <c r="L22" i="19"/>
  <c r="C22" i="19"/>
  <c r="R21" i="19"/>
  <c r="P21" i="19"/>
  <c r="L21" i="19"/>
  <c r="C21" i="19"/>
  <c r="P20" i="19"/>
  <c r="R20" i="19" s="1"/>
  <c r="C20" i="19"/>
  <c r="P19" i="19"/>
  <c r="R19" i="19" s="1"/>
  <c r="C19" i="19"/>
  <c r="P18" i="19"/>
  <c r="R18" i="19" s="1"/>
  <c r="C18" i="19"/>
  <c r="P17" i="19"/>
  <c r="R17" i="19" s="1"/>
  <c r="C17" i="19"/>
  <c r="P16" i="19"/>
  <c r="R16" i="19" s="1"/>
  <c r="C16" i="19"/>
  <c r="P15" i="19"/>
  <c r="R15" i="19" s="1"/>
  <c r="C15" i="19"/>
  <c r="P14" i="19"/>
  <c r="R14" i="19" s="1"/>
  <c r="C14" i="19"/>
  <c r="P13" i="19"/>
  <c r="R13" i="19" s="1"/>
  <c r="C13" i="19"/>
  <c r="P12" i="19"/>
  <c r="R12" i="19" s="1"/>
  <c r="C12" i="19"/>
  <c r="P11" i="19"/>
  <c r="R11" i="19" s="1"/>
  <c r="C11" i="19"/>
  <c r="R8" i="19"/>
  <c r="E45" i="18" l="1"/>
  <c r="D45" i="18"/>
  <c r="Q37" i="18"/>
  <c r="C37" i="18"/>
  <c r="Q36" i="18"/>
  <c r="C36" i="18"/>
  <c r="Q35" i="18"/>
  <c r="C35" i="18"/>
  <c r="Q34" i="18"/>
  <c r="C34" i="18"/>
  <c r="Q33" i="18"/>
  <c r="C33" i="18"/>
  <c r="Q32" i="18"/>
  <c r="C32" i="18"/>
  <c r="Q31" i="18"/>
  <c r="C31" i="18"/>
  <c r="Q30" i="18"/>
  <c r="C30" i="18"/>
  <c r="Q29" i="18"/>
  <c r="C29" i="18"/>
  <c r="Q28" i="18"/>
  <c r="C28" i="18"/>
  <c r="Q27" i="18"/>
  <c r="C27" i="18"/>
  <c r="Q26" i="18"/>
  <c r="C26" i="18"/>
  <c r="Q25" i="18"/>
  <c r="C25" i="18"/>
  <c r="Q24" i="18"/>
  <c r="C24" i="18"/>
  <c r="Q23" i="18"/>
  <c r="C23" i="18"/>
  <c r="Q22" i="18"/>
  <c r="C22" i="18"/>
  <c r="Q21" i="18"/>
  <c r="C21" i="18"/>
  <c r="Q20" i="18"/>
  <c r="C20" i="18"/>
  <c r="Q19" i="18"/>
  <c r="C19" i="18"/>
  <c r="Q18" i="18"/>
  <c r="C18" i="18"/>
  <c r="Q17" i="18"/>
  <c r="C17" i="18"/>
  <c r="Q16" i="18"/>
  <c r="C16" i="18"/>
  <c r="Q15" i="18"/>
  <c r="C15" i="18"/>
  <c r="Q14" i="18"/>
  <c r="C14" i="18"/>
  <c r="Q13" i="18"/>
  <c r="C13" i="18"/>
  <c r="Q12" i="18"/>
  <c r="C12" i="18"/>
  <c r="Q11" i="18"/>
  <c r="C11" i="18"/>
  <c r="Q10" i="18"/>
  <c r="C10" i="18"/>
  <c r="Q9" i="18"/>
  <c r="C9" i="18"/>
  <c r="Q8" i="18"/>
  <c r="C8" i="18"/>
  <c r="Q5" i="18"/>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AE9" i="16"/>
  <c r="AE8" i="16"/>
  <c r="AH7" i="16"/>
  <c r="AE7" i="16"/>
  <c r="AH6" i="16"/>
  <c r="AD15" i="16" l="1"/>
  <c r="F21" i="2" s="1"/>
  <c r="D46" i="18"/>
  <c r="E16" i="2" s="1"/>
  <c r="AD19" i="16"/>
  <c r="AD16" i="16"/>
  <c r="F22" i="2" s="1"/>
  <c r="AD17" i="16"/>
  <c r="F23" i="2" s="1"/>
  <c r="AD18" i="16"/>
  <c r="AH8" i="16"/>
  <c r="M20" i="2" s="1"/>
  <c r="AD14" i="16"/>
  <c r="E18" i="2" s="1"/>
  <c r="M37" i="2"/>
  <c r="M36" i="2"/>
  <c r="M10" i="2" l="1"/>
  <c r="M9" i="2"/>
  <c r="M8" i="2"/>
  <c r="M5" i="2" l="1"/>
  <c r="M25" i="2" l="1"/>
  <c r="M24" i="2"/>
  <c r="M29" i="2"/>
  <c r="M31" i="2"/>
  <c r="M30" i="2"/>
  <c r="M28" i="2"/>
  <c r="M27" i="2"/>
  <c r="M26" i="2"/>
  <c r="M19" i="2" l="1"/>
  <c r="M33" i="2" l="1"/>
  <c r="M32" i="2"/>
  <c r="M14" i="2"/>
  <c r="M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2000000}">
      <text>
        <r>
          <rPr>
            <sz val="9"/>
            <color indexed="81"/>
            <rFont val="MS P ゴシック"/>
            <family val="3"/>
            <charset val="128"/>
          </rPr>
          <t>・申請日（窓口受理日、電子申請日）又は、申請日から、過去数日以内の日付を記載してください。
・日付は「YYYY/MM/DD」形式でご記入ください。
（例：2023/04/01）</t>
        </r>
      </text>
    </comment>
    <comment ref="F8" authorId="0" shapeId="0" xr:uid="{9E9F5F3A-6651-43A9-8794-7EEA285A49AD}">
      <text>
        <r>
          <rPr>
            <sz val="9"/>
            <color indexed="81"/>
            <rFont val="MS P ゴシック"/>
            <family val="3"/>
            <charset val="128"/>
          </rPr>
          <t>申請者が法人である場合は所在地、個人である場合は住所を記入してください。</t>
        </r>
      </text>
    </comment>
    <comment ref="F9" authorId="0" shapeId="0" xr:uid="{127B855F-B0E7-48C1-B952-D6390342E657}">
      <text>
        <r>
          <rPr>
            <sz val="9"/>
            <color indexed="81"/>
            <rFont val="MS P ゴシック"/>
            <family val="3"/>
            <charset val="128"/>
          </rPr>
          <t>申請者が法人の場合のみ、法人名を記入してください。</t>
        </r>
      </text>
    </comment>
    <comment ref="F10" authorId="0" shapeId="0" xr:uid="{FFF62C96-92BD-4AF0-8D0F-DF30D25AF277}">
      <text>
        <r>
          <rPr>
            <sz val="9"/>
            <color indexed="81"/>
            <rFont val="MS P ゴシック"/>
            <family val="3"/>
            <charset val="128"/>
          </rPr>
          <t>・申請者が法人である場合には、役職及び氏名を、個人の場合は個人名を記入してください。
・なお、法人の場合において代表者以外が申請者となる場合には、その者が申請権限を有していることが確認できる資料を別途添付してください。</t>
        </r>
      </text>
    </comment>
    <comment ref="E14" authorId="0" shapeId="0" xr:uid="{D6D03B56-3B20-4FBE-A8E5-A35EAFCF9866}">
      <text>
        <r>
          <rPr>
            <sz val="9"/>
            <color indexed="81"/>
            <rFont val="MS P ゴシック"/>
            <family val="3"/>
            <charset val="128"/>
          </rPr>
          <t>・リストより選択してください。
・区市町村が異なる場合は左側の展開ボタンより追加行を表示してご記入ください。</t>
        </r>
      </text>
    </comment>
    <comment ref="F14" authorId="0" shapeId="0" xr:uid="{103D4BDE-4907-4C8D-A6C3-AB9B7ADC5B5F}">
      <text>
        <r>
          <rPr>
            <sz val="9"/>
            <color indexed="81"/>
            <rFont val="MS P ゴシック"/>
            <family val="3"/>
            <charset val="128"/>
          </rPr>
          <t>複数の所在地を入力する場合は「、」で区切って、セル内に列挙してください。</t>
        </r>
      </text>
    </comment>
    <comment ref="E16" authorId="0" shapeId="0" xr:uid="{361376E2-3AE8-4456-B5CB-D50A10CEA38B}">
      <text>
        <r>
          <rPr>
            <sz val="9"/>
            <color indexed="81"/>
            <rFont val="MS P ゴシック"/>
            <family val="3"/>
            <charset val="128"/>
          </rPr>
          <t>シート「土地所在地一覧」よりご記入ください。</t>
        </r>
      </text>
    </comment>
    <comment ref="E18" authorId="0" shapeId="0" xr:uid="{41FDB87A-2808-462B-BB82-A712DA2FAA99}">
      <text>
        <r>
          <rPr>
            <sz val="9"/>
            <color indexed="81"/>
            <rFont val="MS P ゴシック"/>
            <family val="3"/>
            <charset val="128"/>
          </rPr>
          <t>シート「（入力シート）汚染状態一覧」の「試料採集等対象物質」よりご記入ください。</t>
        </r>
      </text>
    </comment>
    <comment ref="E19" authorId="0" shapeId="0" xr:uid="{13A4B3F3-F572-41E0-B9C4-276ADF19910A}">
      <text>
        <r>
          <rPr>
            <sz val="9"/>
            <color indexed="81"/>
            <rFont val="MS P ゴシック"/>
            <family val="3"/>
            <charset val="128"/>
          </rPr>
          <t xml:space="preserve">リストより選択してください。
</t>
        </r>
      </text>
    </comment>
    <comment ref="C20" authorId="0" shapeId="0" xr:uid="{EB0CAA93-19D1-4927-8C52-37D853839C90}">
      <text>
        <r>
          <rPr>
            <sz val="9"/>
            <color indexed="81"/>
            <rFont val="MS P ゴシック"/>
            <family val="3"/>
            <charset val="128"/>
          </rPr>
          <t>シート「（入力シート）汚染状態一覧」よりご記入ください。</t>
        </r>
      </text>
    </comment>
    <comment ref="C24" authorId="0" shapeId="0" xr:uid="{B25D1AAD-2B8A-4734-9DBF-850F5252468D}">
      <text>
        <r>
          <rPr>
            <sz val="9"/>
            <color indexed="81"/>
            <rFont val="MS P ゴシック"/>
            <family val="3"/>
            <charset val="128"/>
          </rPr>
          <t>分析を実施した場合は必ず記入してください。</t>
        </r>
      </text>
    </comment>
    <comment ref="E24" authorId="0" shapeId="0" xr:uid="{02FF815B-BC6D-4348-9AB1-23C1A1E02C34}">
      <text>
        <r>
          <rPr>
            <sz val="9"/>
            <color indexed="81"/>
            <rFont val="MS P ゴシック"/>
            <family val="3"/>
            <charset val="128"/>
          </rPr>
          <t>・会社名又は氏名をご記入ください。
・複数入力の場合は、左側の展開ボタンより追加行を表示してご記入ください。</t>
        </r>
      </text>
    </comment>
    <comment ref="G24" authorId="0" shapeId="0" xr:uid="{39D0EF37-A59F-4E75-95F4-D107C2968468}">
      <text>
        <r>
          <rPr>
            <sz val="9"/>
            <color indexed="81"/>
            <rFont val="MS P ゴシック"/>
            <family val="3"/>
            <charset val="128"/>
          </rPr>
          <t xml:space="preserve">計量証明事業登録をご記入ください。
</t>
        </r>
      </text>
    </comment>
    <comment ref="E29" authorId="0" shapeId="0" xr:uid="{667ECAF6-AC68-43BC-9401-8E224EE6B978}">
      <text>
        <r>
          <rPr>
            <sz val="9"/>
            <color indexed="81"/>
            <rFont val="MS P ゴシック"/>
            <family val="3"/>
            <charset val="128"/>
          </rPr>
          <t>・会社名又は氏名をご記入ください。
・複数入力の場合は、左側の展開ボタンより追加行を表示してご記入ください。</t>
        </r>
      </text>
    </comment>
    <comment ref="G29" authorId="0" shapeId="0" xr:uid="{9F626291-6377-4D88-A596-5C8744A7FA1F}">
      <text>
        <r>
          <rPr>
            <sz val="9"/>
            <color indexed="81"/>
            <rFont val="MS P ゴシック"/>
            <family val="3"/>
            <charset val="128"/>
          </rPr>
          <t xml:space="preserve">指定調査機関の指定番号をご記入ください。
</t>
        </r>
      </text>
    </comment>
    <comment ref="B35" authorId="0" shapeId="0" xr:uid="{2287BDB9-4714-4A48-87B5-47D1A8AF62AE}">
      <text>
        <r>
          <rPr>
            <sz val="9"/>
            <color indexed="81"/>
            <rFont val="MS P ゴシック"/>
            <family val="3"/>
            <charset val="128"/>
          </rPr>
          <t>・担当者（申請者と同じ組織に属する者に限る。）の連絡先を記載してください。
・また、申請者と異なる組織に属する者で申請書の内容が分かる者の連絡先は必要に応じて併記してください。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11AD227E-1F92-4348-86D6-E2D3BC951098}">
      <text>
        <r>
          <rPr>
            <sz val="9"/>
            <color indexed="81"/>
            <rFont val="MS P ゴシック"/>
            <family val="3"/>
            <charset val="128"/>
          </rPr>
          <t>日付は「YYYY/MM/DD」形式でご記入ください。
（例：2023/04/01）</t>
        </r>
      </text>
    </comment>
    <comment ref="D6" authorId="0" shapeId="0" xr:uid="{632C9236-A70B-4A95-BC28-F6C16BE78E46}">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H6" authorId="0" shapeId="0" xr:uid="{43CCB8EE-4FC9-4300-B3B9-8A1F18B27B9F}">
      <text>
        <r>
          <rPr>
            <sz val="9"/>
            <color indexed="81"/>
            <rFont val="MS P ゴシック"/>
            <family val="3"/>
            <charset val="128"/>
          </rPr>
          <t>無地番、道、水の場合は、「届出種別」と「区市町村」と「無地番道水」へ記入してください。その他項目の入力は不要です。</t>
        </r>
      </text>
    </comment>
    <comment ref="I6" authorId="0" shapeId="0" xr:uid="{E3BCDBC0-CC33-4C17-90B3-1D2D35D15B0C}">
      <text>
        <r>
          <rPr>
            <sz val="9"/>
            <color indexed="81"/>
            <rFont val="MS P ゴシック"/>
            <family val="3"/>
            <charset val="128"/>
          </rPr>
          <t>・一部の土地が対象となる場合は「一部」を選択してください。
・リストより選択してください。</t>
        </r>
      </text>
    </comment>
    <comment ref="J6" authorId="0" shapeId="0" xr:uid="{C2C51170-E533-4792-B991-8D41F1BC5738}">
      <text>
        <r>
          <rPr>
            <sz val="9"/>
            <color indexed="81"/>
            <rFont val="MS P ゴシック"/>
            <family val="3"/>
            <charset val="128"/>
          </rPr>
          <t xml:space="preserve">・土地所有者等が個人の場合は住所を記載せず「－」と記入してください。
・土地所有者等が行政（国、地方公共団体）の場合は住所を記載せず「－」と記入してください。
</t>
        </r>
      </text>
    </comment>
    <comment ref="K6" authorId="0" shapeId="0" xr:uid="{9101EB75-E2A5-49B5-80AB-B2ECAC2E3A35}">
      <text>
        <r>
          <rPr>
            <sz val="9"/>
            <color indexed="81"/>
            <rFont val="MS P ゴシック"/>
            <family val="3"/>
            <charset val="128"/>
          </rPr>
          <t>・土地所有者等が個人の場合は一覧表上では個人名を記載せず「個人」と記入してください。
・土地所有者等が行政の場合は行政機関名を記入してください。</t>
        </r>
      </text>
    </comment>
    <comment ref="L6" authorId="0" shapeId="0" xr:uid="{CCDF2363-3E24-4DAA-B037-12B4FB151AA9}">
      <text>
        <r>
          <rPr>
            <sz val="9"/>
            <color indexed="81"/>
            <rFont val="MS P ゴシック"/>
            <family val="3"/>
            <charset val="128"/>
          </rPr>
          <t xml:space="preserve">リストより選択してください。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6F13FB8E-701E-45B1-AED9-19F6C3A92980}">
      <text>
        <r>
          <rPr>
            <sz val="9"/>
            <color indexed="81"/>
            <rFont val="MS P ゴシック"/>
            <family val="3"/>
            <charset val="128"/>
          </rPr>
          <t>・原則戦前まで遡って調査し、それ以前の地歴は必要に応じて調査を実施します。
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1068118A-0F1D-4390-AA32-367D39A88EFB}">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80DF7136-0E64-431C-AD5D-6933E0278BF4}">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FCAA36FD-5444-4EF0-A681-32192973163F}">
      <text>
        <r>
          <rPr>
            <sz val="9"/>
            <color indexed="81"/>
            <rFont val="MS P ゴシック"/>
            <family val="3"/>
            <charset val="128"/>
          </rPr>
          <t>各地歴年代で汚染の可能性の有無をリストより選択してください。</t>
        </r>
      </text>
    </comment>
    <comment ref="I5" authorId="0" shapeId="0" xr:uid="{73877CD2-1D34-4F1E-A620-2D18A4FEB527}">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6077AEC4-CBB5-41EA-8B6D-909A05F1968B}">
      <text>
        <r>
          <rPr>
            <sz val="9"/>
            <color indexed="81"/>
            <rFont val="MS P ゴシック"/>
            <family val="3"/>
            <charset val="128"/>
          </rPr>
          <t>資料の種類をリスト選択または自由入力より記入してください。</t>
        </r>
      </text>
    </comment>
    <comment ref="J6" authorId="0" shapeId="0" xr:uid="{AFA332D1-C06D-4995-925E-74AD6F28B181}">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FE1FFFB6-3C33-4F55-953E-8DE74C168DB3}">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7CB4D9B9-4080-4564-AB6D-BF65E16F6811}">
      <text>
        <r>
          <rPr>
            <sz val="9"/>
            <color indexed="81"/>
            <rFont val="MS P ゴシック"/>
            <family val="3"/>
            <charset val="128"/>
          </rPr>
          <t>リスト選択または自由入力より記入してください。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3EA3DF2-351F-4142-928B-345579346EB5}">
      <text>
        <r>
          <rPr>
            <sz val="9"/>
            <color indexed="81"/>
            <rFont val="MS P ゴシック"/>
            <family val="3"/>
            <charset val="128"/>
          </rPr>
          <t>必ずいずれかの特定有害物質を選択してください。</t>
        </r>
      </text>
    </comment>
    <comment ref="C7" authorId="0" shapeId="0" xr:uid="{DFE3BC6D-3870-4176-BACB-B752DA15C041}">
      <text>
        <r>
          <rPr>
            <sz val="9"/>
            <color indexed="81"/>
            <rFont val="MS P ゴシック"/>
            <family val="3"/>
            <charset val="128"/>
          </rPr>
          <t>・必ずいずれかの基準において不適合となる特定有害物質を選択してください。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C406E7E9-2290-4150-BF4D-100FA9A05A31}">
      <text>
        <r>
          <rPr>
            <sz val="9"/>
            <color indexed="81"/>
            <rFont val="MS P ゴシック"/>
            <family val="3"/>
            <charset val="128"/>
          </rPr>
          <t xml:space="preserve">・必ずいずれかの基準において不適合となる特定有害物質を選択してください。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
</t>
        </r>
      </text>
    </comment>
    <comment ref="C9" authorId="0" shapeId="0" xr:uid="{F8C21FD4-8AE3-49B4-8D8F-55ADEB879B7E}">
      <text>
        <r>
          <rPr>
            <sz val="9"/>
            <color indexed="81"/>
            <rFont val="MS P ゴシック"/>
            <family val="3"/>
            <charset val="128"/>
          </rPr>
          <t xml:space="preserve">・必ずいずれかの基準において不適合となる特定有害物質を選択してください。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
</t>
        </r>
      </text>
    </comment>
  </commentList>
</comments>
</file>

<file path=xl/sharedStrings.xml><?xml version="1.0" encoding="utf-8"?>
<sst xmlns="http://schemas.openxmlformats.org/spreadsheetml/2006/main" count="633" uniqueCount="335">
  <si>
    <t>様式第二十（第五十四条関係）</t>
    <phoneticPr fontId="19"/>
  </si>
  <si>
    <t>チェック項目</t>
    <rPh sb="4" eb="6">
      <t>コウモク</t>
    </rPh>
    <phoneticPr fontId="19"/>
  </si>
  <si>
    <t>結果</t>
    <rPh sb="0" eb="2">
      <t>ケッカ</t>
    </rPh>
    <phoneticPr fontId="19"/>
  </si>
  <si>
    <t>指定の申請書</t>
    <phoneticPr fontId="19"/>
  </si>
  <si>
    <t>必須</t>
    <rPh sb="0" eb="2">
      <t>ヒッス</t>
    </rPh>
    <phoneticPr fontId="19"/>
  </si>
  <si>
    <t>申請日（窓口受理日、電子申請日）又は、申請日から、過去数日以内の日付を記載してください。</t>
  </si>
  <si>
    <t>東京都知事</t>
    <rPh sb="0" eb="3">
      <t>トウキョウト</t>
    </rPh>
    <rPh sb="3" eb="5">
      <t>チジ</t>
    </rPh>
    <phoneticPr fontId="19"/>
  </si>
  <si>
    <t>殿</t>
    <rPh sb="0" eb="1">
      <t>ドノ</t>
    </rPh>
    <phoneticPr fontId="19"/>
  </si>
  <si>
    <t>申請者</t>
    <rPh sb="0" eb="3">
      <t>シンセイシャ</t>
    </rPh>
    <phoneticPr fontId="19"/>
  </si>
  <si>
    <t>申請者が法人である場合は所在地、個人である場合は住所を記入してください。</t>
    <rPh sb="0" eb="2">
      <t>シンセイ</t>
    </rPh>
    <phoneticPr fontId="19"/>
  </si>
  <si>
    <t>条件必須</t>
    <rPh sb="0" eb="2">
      <t>ジョウケン</t>
    </rPh>
    <rPh sb="2" eb="4">
      <t>ヒッス</t>
    </rPh>
    <phoneticPr fontId="19"/>
  </si>
  <si>
    <t>申請者が法人の場合のみ、法人名を記入してください。</t>
    <rPh sb="0" eb="2">
      <t>シンセイ</t>
    </rPh>
    <phoneticPr fontId="19"/>
  </si>
  <si>
    <t>申請者が法人である場合には、役職及び氏名を、個人の場合は個人名を記入してください。なお、法人の場合において代表者以外が申請者となる場合には、その者が申請権限を有していることが確認できる資料を別途添付してください。</t>
    <rPh sb="0" eb="2">
      <t>シンセイ</t>
    </rPh>
    <phoneticPr fontId="19"/>
  </si>
  <si>
    <t>　土壌汚染対策法第14条第１項の規定により、第６条第１項又は第11条第１項の規定による指定を受けたい土地があるので、次のとおり申請します。</t>
    <phoneticPr fontId="19"/>
  </si>
  <si>
    <t>指定を受けたい土地の所在地</t>
    <phoneticPr fontId="19"/>
  </si>
  <si>
    <t>（住居表示）</t>
    <phoneticPr fontId="19"/>
  </si>
  <si>
    <t>区市町村：区市町村が異なる場合は下の行に入力してください。町丁目：複数の所在地を入力する場合は「、」で区切って、セル内に列挙してください。</t>
    <phoneticPr fontId="19"/>
  </si>
  <si>
    <t>条件必須</t>
    <rPh sb="0" eb="4">
      <t>ジョウケンヒッス</t>
    </rPh>
    <phoneticPr fontId="19"/>
  </si>
  <si>
    <t>（地番）</t>
    <rPh sb="1" eb="3">
      <t>チバン</t>
    </rPh>
    <phoneticPr fontId="19"/>
  </si>
  <si>
    <t>編集不可</t>
    <rPh sb="0" eb="4">
      <t>ヘンシュウフカ</t>
    </rPh>
    <phoneticPr fontId="19"/>
  </si>
  <si>
    <t>シート「土地所在地一覧」よりご記入ください。</t>
    <rPh sb="15" eb="17">
      <t>キニュウ</t>
    </rPh>
    <phoneticPr fontId="19"/>
  </si>
  <si>
    <t>※詳細は別紙「土地所在地一覧」のとおり</t>
    <phoneticPr fontId="19"/>
  </si>
  <si>
    <t>申請に係る調査における試料採取等対象物質</t>
  </si>
  <si>
    <t>シート「（入力シート）汚染状態一覧」の「試料採集等対象物質」よりご記入ください。</t>
    <phoneticPr fontId="19"/>
  </si>
  <si>
    <t>申請に係る調査の方法</t>
    <phoneticPr fontId="19"/>
  </si>
  <si>
    <t>申請に係る調査の結果</t>
    <phoneticPr fontId="19"/>
  </si>
  <si>
    <t>基準に適合しなかった特定有害物質：</t>
    <phoneticPr fontId="19"/>
  </si>
  <si>
    <t>入力状態</t>
    <rPh sb="0" eb="2">
      <t>ニュウリョク</t>
    </rPh>
    <rPh sb="2" eb="4">
      <t>ジョウタイ</t>
    </rPh>
    <phoneticPr fontId="19"/>
  </si>
  <si>
    <t>土壌含有量基準不適合</t>
    <rPh sb="0" eb="2">
      <t>ドジョウ</t>
    </rPh>
    <rPh sb="2" eb="5">
      <t>ガンユウリョウ</t>
    </rPh>
    <rPh sb="5" eb="7">
      <t>キジュン</t>
    </rPh>
    <rPh sb="7" eb="10">
      <t>フテキゴウ</t>
    </rPh>
    <phoneticPr fontId="19"/>
  </si>
  <si>
    <t>シート「（入力シート）汚染状態一覧」よりご記入ください。</t>
    <phoneticPr fontId="19"/>
  </si>
  <si>
    <t>土壌溶出量基準不適合</t>
    <rPh sb="0" eb="2">
      <t>ドジョウ</t>
    </rPh>
    <rPh sb="2" eb="4">
      <t>ヨウシュツ</t>
    </rPh>
    <rPh sb="4" eb="5">
      <t>リョウ</t>
    </rPh>
    <rPh sb="5" eb="7">
      <t>キジュン</t>
    </rPh>
    <phoneticPr fontId="19"/>
  </si>
  <si>
    <t>第二溶出量基準不適合</t>
    <rPh sb="0" eb="2">
      <t>ダイニ</t>
    </rPh>
    <rPh sb="2" eb="4">
      <t>ヨウシュツ</t>
    </rPh>
    <rPh sb="4" eb="5">
      <t>リョウ</t>
    </rPh>
    <rPh sb="5" eb="7">
      <t>キジュン</t>
    </rPh>
    <phoneticPr fontId="19"/>
  </si>
  <si>
    <t>分析を行った計量法第107条の登録を受けた者の氏名又は名称</t>
    <phoneticPr fontId="19"/>
  </si>
  <si>
    <t>分析を実施した場合は必ず記入してください。会社名又は氏名をご記入ください。計量証明事業登録をご記入ください。</t>
    <phoneticPr fontId="19"/>
  </si>
  <si>
    <t>申請に係る調査を行った者の氏名又は名称</t>
    <phoneticPr fontId="19"/>
  </si>
  <si>
    <t>会社名又は氏名をご記入ください。指定調査機関の指定番号をご記入ください。</t>
    <phoneticPr fontId="19"/>
  </si>
  <si>
    <t>株式会社△△</t>
    <phoneticPr fontId="19"/>
  </si>
  <si>
    <t>△△県知事登録 濃度第△△号</t>
    <phoneticPr fontId="19"/>
  </si>
  <si>
    <t>株式会社□□</t>
    <phoneticPr fontId="19"/>
  </si>
  <si>
    <t>□□県知事登録 濃度第□□号</t>
    <phoneticPr fontId="19"/>
  </si>
  <si>
    <t>連絡先</t>
    <phoneticPr fontId="19"/>
  </si>
  <si>
    <t>所　　属</t>
  </si>
  <si>
    <t>氏　　名</t>
    <phoneticPr fontId="19"/>
  </si>
  <si>
    <t>電話番号</t>
    <phoneticPr fontId="19"/>
  </si>
  <si>
    <t>電子メールアドレス</t>
    <phoneticPr fontId="19"/>
  </si>
  <si>
    <t>担当者（申請者と同じ組織に属する者に限る。）の連絡先を記載してください。</t>
    <phoneticPr fontId="19"/>
  </si>
  <si>
    <t>また、申請者と異なる組織に属する者で申請書の内容が分かる者の連絡先は必要に応じて併記してください。</t>
    <phoneticPr fontId="19"/>
  </si>
  <si>
    <t>備考　この用紙の大きさは、日本産業規格Ａ４とすること。</t>
  </si>
  <si>
    <t>なお、連絡先の名前と返送用封筒の宛名が異なる場合には、送り状等にその旨を記載してください。</t>
    <phoneticPr fontId="19"/>
  </si>
  <si>
    <t>用途</t>
    <rPh sb="0" eb="2">
      <t>ヨウト</t>
    </rPh>
    <phoneticPr fontId="19"/>
  </si>
  <si>
    <t>理由・根拠</t>
    <rPh sb="0" eb="2">
      <t>リユウ</t>
    </rPh>
    <rPh sb="3" eb="5">
      <t>コンキョ</t>
    </rPh>
    <phoneticPr fontId="19"/>
  </si>
  <si>
    <t>対象地の土地利用の状況</t>
  </si>
  <si>
    <t>改変対象地の土地利用の状況</t>
    <rPh sb="0" eb="4">
      <t>カイヘンタイショウ</t>
    </rPh>
    <phoneticPr fontId="19"/>
  </si>
  <si>
    <t>対象地の土壌汚染の可能性</t>
    <phoneticPr fontId="19"/>
  </si>
  <si>
    <t>資料の種類</t>
    <rPh sb="0" eb="2">
      <t>シリョウ</t>
    </rPh>
    <rPh sb="3" eb="5">
      <t>シュルイ</t>
    </rPh>
    <phoneticPr fontId="19"/>
  </si>
  <si>
    <t>通常</t>
    <phoneticPr fontId="19"/>
  </si>
  <si>
    <t>和暦○年○月○日付 ○環改化〇第○○○号のとおり。</t>
    <phoneticPr fontId="19"/>
  </si>
  <si>
    <t>対象地は、○○○○年と同様であった。</t>
  </si>
  <si>
    <t>改変対象地は、○○○○年と同様であった。</t>
    <phoneticPr fontId="19"/>
  </si>
  <si>
    <t>土壌汚染の可能性は考えにくい</t>
    <phoneticPr fontId="19"/>
  </si>
  <si>
    <t>12条届出【○環改化形第○○号】</t>
  </si>
  <si>
    <t>省略</t>
    <phoneticPr fontId="19"/>
  </si>
  <si>
    <t>和暦○年○月○日付 ○環改化○第○○○号のとおり。
対象地は形質変更時要届出区域（指-○○○号）に指定されている。</t>
    <phoneticPr fontId="19"/>
  </si>
  <si>
    <t>土壌汚染の可能性が考えられる</t>
    <phoneticPr fontId="19"/>
  </si>
  <si>
    <t>16条届出【○環改化搬第○○号】</t>
  </si>
  <si>
    <t>認定</t>
    <phoneticPr fontId="19"/>
  </si>
  <si>
    <t>土壌汚染の可能性が考えられるが、改変対象地の土壌汚染の可能性は考えにくい</t>
    <phoneticPr fontId="19"/>
  </si>
  <si>
    <t>工事完了報告書【○環改化完第○○号】</t>
  </si>
  <si>
    <t>措置完了報告書【○環改化完第○○号】</t>
  </si>
  <si>
    <t>地形図</t>
  </si>
  <si>
    <t>土地登記簿</t>
  </si>
  <si>
    <t>ヒアリング調査</t>
  </si>
  <si>
    <t>現況写真</t>
  </si>
  <si>
    <t>航空写真</t>
  </si>
  <si>
    <t>住宅地図</t>
  </si>
  <si>
    <t>指定を受けたい土地の所在地一覧</t>
    <phoneticPr fontId="19"/>
  </si>
  <si>
    <t>エラーチェック</t>
    <phoneticPr fontId="19"/>
  </si>
  <si>
    <t>※本申請で調査報告する範囲の地番をすべて記入してください。（敷地の全地番の記載は不要です。）</t>
    <rPh sb="37" eb="39">
      <t>キサイ</t>
    </rPh>
    <rPh sb="40" eb="42">
      <t>フヨウ</t>
    </rPh>
    <phoneticPr fontId="19"/>
  </si>
  <si>
    <t>※指定を受けたい土地の所有者が申請者と異なる場合は、「合意書の有無」に”○”を記入し、合意書を添付してください。</t>
    <rPh sb="1" eb="3">
      <t>シテイ</t>
    </rPh>
    <rPh sb="4" eb="5">
      <t>ウ</t>
    </rPh>
    <rPh sb="8" eb="10">
      <t>トチ</t>
    </rPh>
    <rPh sb="11" eb="14">
      <t>ショユウシャ</t>
    </rPh>
    <rPh sb="15" eb="18">
      <t>シンセイシャ</t>
    </rPh>
    <rPh sb="19" eb="20">
      <t>コト</t>
    </rPh>
    <rPh sb="22" eb="24">
      <t>バアイ</t>
    </rPh>
    <rPh sb="39" eb="41">
      <t>キニュウ</t>
    </rPh>
    <rPh sb="43" eb="46">
      <t>ゴウイショ</t>
    </rPh>
    <rPh sb="47" eb="49">
      <t>テンプ</t>
    </rPh>
    <phoneticPr fontId="19"/>
  </si>
  <si>
    <t>※記載行が足りない場合は30番目の行をコピーして行を追加してください。</t>
    <phoneticPr fontId="19"/>
  </si>
  <si>
    <t>申請のために確認を行った日：</t>
    <rPh sb="6" eb="8">
      <t>カクニン</t>
    </rPh>
    <rPh sb="9" eb="10">
      <t>オコナ</t>
    </rPh>
    <rPh sb="12" eb="13">
      <t>ヒ</t>
    </rPh>
    <phoneticPr fontId="19"/>
  </si>
  <si>
    <t>連番</t>
    <rPh sb="0" eb="2">
      <t>レンバン</t>
    </rPh>
    <phoneticPr fontId="19"/>
  </si>
  <si>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</si>
  <si>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</si>
  <si>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</si>
  <si>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土地所有者等の住所</t>
    <rPh sb="0" eb="2">
      <t>トチ</t>
    </rPh>
    <rPh sb="2" eb="5">
      <t>ショユウシャ</t>
    </rPh>
    <rPh sb="5" eb="6">
      <t>トウ</t>
    </rPh>
    <rPh sb="7" eb="9">
      <t>ジュウショ</t>
    </rPh>
    <phoneticPr fontId="19"/>
  </si>
  <si>
    <t>氏名</t>
    <rPh sb="0" eb="2">
      <t>シメイ</t>
    </rPh>
    <phoneticPr fontId="19"/>
  </si>
  <si>
    <t>合意書の有無</t>
    <phoneticPr fontId="19"/>
  </si>
  <si>
    <t>区市町村</t>
    <phoneticPr fontId="19"/>
  </si>
  <si>
    <t>町</t>
    <phoneticPr fontId="19"/>
  </si>
  <si>
    <t>丁目</t>
    <phoneticPr fontId="19"/>
  </si>
  <si>
    <t>番地</t>
    <phoneticPr fontId="19"/>
  </si>
  <si>
    <t>左から「区市町村名」「町名」「丁目名」「番地名」を入力してください。</t>
    <phoneticPr fontId="19"/>
  </si>
  <si>
    <t>無地番、道、水の場合は、「届出種別」と「区市町村」と「無地番道水」へ記入してください。その他項目の入力は不要です。</t>
  </si>
  <si>
    <t>一部の土地が対象となる場合は「一部」を選択してください。</t>
    <phoneticPr fontId="19"/>
  </si>
  <si>
    <t>土地所有者等が個人の場合は住所を記載せず「－」と記入してください。</t>
    <phoneticPr fontId="19"/>
  </si>
  <si>
    <t>土地所有者等が行政（国、地方公共団体）の場合は住所を記載せず「－」と記入してください。</t>
    <phoneticPr fontId="19"/>
  </si>
  <si>
    <t>土地所有者等が個人の場合は一覧表上では個人名を記載せず「個人」と記入してください。</t>
  </si>
  <si>
    <t>土地所有者等が行政の場合は行政機関名を記入してください。</t>
    <phoneticPr fontId="19"/>
  </si>
  <si>
    <t>この行より上に行を追加してください。</t>
  </si>
  <si>
    <t>（日本産業規格Ａ列４番）</t>
    <phoneticPr fontId="19"/>
  </si>
  <si>
    <t>以下関数定義</t>
    <rPh sb="0" eb="6">
      <t>イカカンスウテイギ</t>
    </rPh>
    <phoneticPr fontId="19"/>
  </si>
  <si>
    <t>マスタ</t>
    <phoneticPr fontId="19"/>
  </si>
  <si>
    <t>区市町村</t>
    <rPh sb="0" eb="4">
      <t>クシチョウソン</t>
    </rPh>
    <phoneticPr fontId="19"/>
  </si>
  <si>
    <t>無地番道水</t>
    <rPh sb="3" eb="4">
      <t>ミチ</t>
    </rPh>
    <rPh sb="4" eb="5">
      <t>ミズ</t>
    </rPh>
    <phoneticPr fontId="19"/>
  </si>
  <si>
    <t>千代田区</t>
  </si>
  <si>
    <t>無地番</t>
    <phoneticPr fontId="19"/>
  </si>
  <si>
    <t>中央区</t>
  </si>
  <si>
    <t>道</t>
    <phoneticPr fontId="19"/>
  </si>
  <si>
    <t>港区</t>
  </si>
  <si>
    <t>水</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</si>
  <si>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</si>
  <si>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</si>
  <si>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</si>
  <si>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</si>
  <si>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</si>
  <si>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</si>
  <si>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</si>
  <si>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</si>
  <si>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</si>
  <si>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</si>
  <si>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</si>
  <si>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</si>
  <si>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</si>
  <si>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</si>
  <si>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</si>
  <si>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</si>
  <si>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</si>
  <si>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</si>
  <si>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</si>
  <si>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</si>
  <si>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</si>
  <si>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</si>
  <si>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</si>
  <si>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</si>
  <si>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</si>
  <si>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</si>
  <si>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</si>
  <si>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</si>
  <si>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</si>
  <si>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</si>
  <si>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</si>
  <si>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</si>
  <si>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</si>
  <si>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</si>
  <si>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</si>
  <si>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</si>
  <si>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</si>
  <si>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</si>
  <si>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</si>
  <si>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</si>
  <si>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</si>
  <si>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</si>
  <si>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</si>
  <si>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</si>
  <si>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</si>
  <si>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</si>
  <si>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</si>
  <si>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</si>
  <si>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</si>
  <si>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</si>
  <si>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</si>
  <si>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</si>
  <si>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</si>
  <si>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</si>
  <si>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</si>
  <si>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</si>
  <si>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</si>
  <si>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</si>
  <si>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</si>
  <si>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土地利用の履歴等年表</t>
    <rPh sb="0" eb="2">
      <t>トチ</t>
    </rPh>
    <rPh sb="2" eb="4">
      <t>リヨウ</t>
    </rPh>
    <rPh sb="5" eb="7">
      <t>リレキ</t>
    </rPh>
    <rPh sb="7" eb="8">
      <t>ナド</t>
    </rPh>
    <rPh sb="8" eb="10">
      <t>ネンピョウ</t>
    </rPh>
    <phoneticPr fontId="19"/>
  </si>
  <si>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19"/>
  </si>
  <si>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19"/>
  </si>
  <si>
    <t>※記載行が足りない場合は15番目の行をコピーして行を追加してください。</t>
    <rPh sb="15" eb="16">
      <t>メ</t>
    </rPh>
    <rPh sb="17" eb="18">
      <t>ギョウ</t>
    </rPh>
    <phoneticPr fontId="19"/>
  </si>
  <si>
    <t>No.</t>
    <phoneticPr fontId="19"/>
  </si>
  <si>
    <t>年代</t>
    <phoneticPr fontId="19"/>
  </si>
  <si>
    <t>対象地の
土地利用の状況</t>
    <phoneticPr fontId="19"/>
  </si>
  <si>
    <t>改変対象地の
土地利用の状況</t>
    <rPh sb="0" eb="2">
      <t>カイヘン</t>
    </rPh>
    <rPh sb="2" eb="5">
      <t>タイショウチ</t>
    </rPh>
    <phoneticPr fontId="19"/>
  </si>
  <si>
    <t>土壌汚染の可能性</t>
    <phoneticPr fontId="19"/>
  </si>
  <si>
    <t>根拠資料</t>
    <phoneticPr fontId="19"/>
  </si>
  <si>
    <t>資料の種類</t>
    <phoneticPr fontId="19"/>
  </si>
  <si>
    <t>出典</t>
    <phoneticPr fontId="19"/>
  </si>
  <si>
    <t>西暦</t>
    <rPh sb="0" eb="2">
      <t>セイレキ</t>
    </rPh>
    <phoneticPr fontId="19"/>
  </si>
  <si>
    <t>和暦</t>
    <rPh sb="0" eb="2">
      <t>ワレキ</t>
    </rPh>
    <phoneticPr fontId="19"/>
  </si>
  <si>
    <t>地歴</t>
    <phoneticPr fontId="19"/>
  </si>
  <si>
    <t>既届出の地歴利用の場合は、地歴情報を記入してください。</t>
    <phoneticPr fontId="19"/>
  </si>
  <si>
    <t>～</t>
    <phoneticPr fontId="19"/>
  </si>
  <si>
    <t>原則戦前まで遡って調査し、それ以前の地歴は必要に応じて調査を実施します。なお、水域又は自然林等であった土地についてはそれ以降の地歴を調査してください。</t>
    <phoneticPr fontId="19"/>
  </si>
  <si>
    <t>条件必須・日付</t>
    <rPh sb="0" eb="4">
      <t>ジョウケンヒッス</t>
    </rPh>
    <rPh sb="5" eb="7">
      <t>ヒヅケ</t>
    </rPh>
    <phoneticPr fontId="19"/>
  </si>
  <si>
    <t>1行上の年代より20年未満の年代を記入してください。</t>
    <phoneticPr fontId="19"/>
  </si>
  <si>
    <t>土地利用状況に変更がない場合には、おおむね10年間隔で記載してください。</t>
    <phoneticPr fontId="19"/>
  </si>
  <si>
    <t>現在（届出年）の状況を記載してください。</t>
    <phoneticPr fontId="19"/>
  </si>
  <si>
    <t>調査対象地における土地利用の状況を年代ごとにリスト選択または自由入力より記入してください。</t>
    <phoneticPr fontId="19"/>
  </si>
  <si>
    <t>土地所有者や聴き取りを行った個人名、個人住宅名等は年表中に記載しないでください。</t>
    <phoneticPr fontId="19"/>
  </si>
  <si>
    <t>根拠資料の出典等を記入してください。複数の根拠資料を記載する場合は、セル内で改行を行い列挙してください。</t>
    <phoneticPr fontId="19"/>
  </si>
  <si>
    <t>根拠資料は種類別に分けず、年表と同じ順番に並べ、別冊資料にまとめて提出してください。また、正本、副本に現在（届出年）の状況を表す写真を添付してください。</t>
    <phoneticPr fontId="19"/>
  </si>
  <si>
    <t>根拠資料の「年代」及び「出典」は「資料の種類」が「航空写真」「住宅地図」「地形図」の場合は必ず記入してください。</t>
    <rPh sb="0" eb="4">
      <t>コンキョシリョウ</t>
    </rPh>
    <rPh sb="9" eb="10">
      <t>オヨ</t>
    </rPh>
    <rPh sb="12" eb="14">
      <t>シュッテン</t>
    </rPh>
    <phoneticPr fontId="19"/>
  </si>
  <si>
    <t>「出典」では「資料の種類」が「航空写真」「地形図」の場合は「国土地理院」を自動で初期表示します。</t>
    <phoneticPr fontId="19"/>
  </si>
  <si>
    <t>この行より上に行を追加してください。</t>
    <rPh sb="2" eb="3">
      <t>ギョウ</t>
    </rPh>
    <rPh sb="5" eb="6">
      <t>ウエ</t>
    </rPh>
    <rPh sb="7" eb="8">
      <t>ギョウ</t>
    </rPh>
    <rPh sb="9" eb="11">
      <t>ツイカ</t>
    </rPh>
    <phoneticPr fontId="19"/>
  </si>
  <si>
    <t>入力用シート　汚染土壌の特定有害物質による汚染状態　※このシートは添付不要です。</t>
    <phoneticPr fontId="19"/>
  </si>
  <si>
    <t>※基準の種類ごとに特定有害物質を選択してください。</t>
    <rPh sb="1" eb="3">
      <t>キジュン</t>
    </rPh>
    <rPh sb="4" eb="6">
      <t>シュルイ</t>
    </rPh>
    <rPh sb="9" eb="11">
      <t>トクテイ</t>
    </rPh>
    <rPh sb="11" eb="15">
      <t>ユウガイブッシツ</t>
    </rPh>
    <rPh sb="16" eb="18">
      <t>センタク</t>
    </rPh>
    <phoneticPr fontId="19"/>
  </si>
  <si>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</si>
  <si>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19"/>
  </si>
  <si>
    <t>第２種特定有害物質
（重金属等）</t>
    <phoneticPr fontId="19"/>
  </si>
  <si>
    <t>第３種特定有害物質
（農薬等）</t>
    <phoneticPr fontId="19"/>
  </si>
  <si>
    <t>クロロエチレン</t>
    <phoneticPr fontId="19"/>
  </si>
  <si>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</si>
  <si>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</si>
  <si>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</si>
  <si>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</si>
  <si>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</si>
  <si>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</si>
  <si>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</si>
  <si>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</si>
  <si>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</si>
  <si>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</si>
  <si>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</si>
  <si>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</si>
  <si>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</si>
  <si>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</si>
  <si>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</si>
  <si>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</si>
  <si>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</si>
  <si>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</si>
  <si>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</si>
  <si>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</si>
  <si>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</si>
  <si>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</si>
  <si>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</si>
  <si>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</si>
  <si>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</si>
  <si>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19"/>
  </si>
  <si>
    <t>必ずいずれかの特定有害物質を選択してください。</t>
    <rPh sb="0" eb="1">
      <t>カナラ</t>
    </rPh>
    <rPh sb="7" eb="9">
      <t>トクテイ</t>
    </rPh>
    <rPh sb="9" eb="11">
      <t>ユウガイ</t>
    </rPh>
    <rPh sb="11" eb="13">
      <t>ブッシツ</t>
    </rPh>
    <rPh sb="14" eb="16">
      <t>センタク</t>
    </rPh>
    <phoneticPr fontId="19"/>
  </si>
  <si>
    <t>必ずいずれかの基準において不適合となる特定有害物質を選択してください。</t>
    <rPh sb="0" eb="1">
      <t>カナラ</t>
    </rPh>
    <rPh sb="7" eb="9">
      <t>キジュン</t>
    </rPh>
    <rPh sb="13" eb="16">
      <t>フテキゴウ</t>
    </rPh>
    <rPh sb="19" eb="21">
      <t>トクテイ</t>
    </rPh>
    <rPh sb="21" eb="23">
      <t>ユウガイ</t>
    </rPh>
    <rPh sb="23" eb="25">
      <t>ブッシツ</t>
    </rPh>
    <rPh sb="26" eb="28">
      <t>センタク</t>
    </rPh>
    <phoneticPr fontId="19"/>
  </si>
  <si>
    <t>整合性</t>
    <rPh sb="0" eb="3">
      <t>セイゴウセイ</t>
    </rPh>
    <phoneticPr fontId="19"/>
  </si>
  <si>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19"/>
  </si>
  <si>
    <t>土壌含有量基準及び土壌溶出量基準に不適合</t>
    <rPh sb="0" eb="2">
      <t>ドジョウ</t>
    </rPh>
    <rPh sb="2" eb="5">
      <t>ガンユウリョウ</t>
    </rPh>
    <rPh sb="5" eb="7">
      <t>キジュン</t>
    </rPh>
    <rPh sb="7" eb="8">
      <t>オヨ</t>
    </rPh>
    <phoneticPr fontId="19"/>
  </si>
  <si>
    <t>土壌含有量基準及び第二溶出量基準に不適合</t>
    <rPh sb="0" eb="2">
      <t>ドジョウ</t>
    </rPh>
    <rPh sb="2" eb="5">
      <t>ガンユウリョウ</t>
    </rPh>
    <rPh sb="5" eb="7">
      <t>キジュン</t>
    </rPh>
    <rPh sb="7" eb="8">
      <t>オヨ</t>
    </rPh>
    <phoneticPr fontId="19"/>
  </si>
  <si>
    <t>特定有害物質</t>
    <phoneticPr fontId="19"/>
  </si>
  <si>
    <t>基準の種類・土壌</t>
    <rPh sb="6" eb="8">
      <t>ドジョウ</t>
    </rPh>
    <phoneticPr fontId="19"/>
  </si>
  <si>
    <t>申請種別</t>
    <rPh sb="2" eb="4">
      <t>シュベツ</t>
    </rPh>
    <phoneticPr fontId="19"/>
  </si>
  <si>
    <t>該当選択</t>
    <rPh sb="0" eb="4">
      <t>ガイトウセンタク</t>
    </rPh>
    <phoneticPr fontId="19"/>
  </si>
  <si>
    <t>クロロエチレン</t>
  </si>
  <si>
    <t>今回申請</t>
  </si>
  <si>
    <t>●</t>
    <phoneticPr fontId="19"/>
  </si>
  <si>
    <t>○</t>
    <phoneticPr fontId="19"/>
  </si>
  <si>
    <t>申請に係る調査報告書のとおり</t>
    <phoneticPr fontId="19"/>
  </si>
  <si>
    <t>施工のための申請</t>
    <phoneticPr fontId="19"/>
  </si>
  <si>
    <t>●</t>
  </si>
  <si>
    <t>昭和*年</t>
    <rPh sb="0" eb="2">
      <t>ショウワ</t>
    </rPh>
    <rPh sb="3" eb="4">
      <t>ネン</t>
    </rPh>
    <phoneticPr fontId="19"/>
  </si>
  <si>
    <t>対象地は、個人所有の農地として利用されている。</t>
  </si>
  <si>
    <t>昭和2*年</t>
  </si>
  <si>
    <t>昭和○○年○月に対象地に個人住宅が建設された。土地利用としては建物、庭園及び個人使用の駐車場であった。</t>
  </si>
  <si>
    <t>昭和3*年</t>
  </si>
  <si>
    <t>昭和○○年○月に「○○工業所」が操業を開始した。○○工程において「トリクロロエチレン」、○○工程において「水銀及びその化合物」の計２物質が使用されていた。</t>
  </si>
  <si>
    <t>昭和4*年</t>
  </si>
  <si>
    <t>対象地は、１９５＊年（昭和３＊年）と同様であった。</t>
  </si>
  <si>
    <t>昭和5*年</t>
  </si>
  <si>
    <t>対象地は、１９６＊年（昭和４＊年）とほぼ同様であるが、一部事業場が拡張され、建物も一部改築及び増築されている。</t>
  </si>
  <si>
    <t>昭和6*年</t>
  </si>
  <si>
    <t>昭和○○年○月に○○商事㈱の所有となり、「○○製作所」となった。○○工程において、「鉛及びその化合物」が使用されていた。</t>
  </si>
  <si>
    <t>平成*年</t>
    <rPh sb="0" eb="2">
      <t>ヘイセイ</t>
    </rPh>
    <rPh sb="3" eb="4">
      <t>ネン</t>
    </rPh>
    <phoneticPr fontId="19"/>
  </si>
  <si>
    <t>対象地は、１９８＊年（昭和６＊年）と同様であった。</t>
  </si>
  <si>
    <t>平成1*年</t>
    <rPh sb="0" eb="2">
      <t>ヘイセイ</t>
    </rPh>
    <rPh sb="4" eb="5">
      <t>ネン</t>
    </rPh>
    <phoneticPr fontId="19"/>
  </si>
  <si>
    <t>対象地は、１９９＊年（平成＊年）と同様であった。</t>
  </si>
  <si>
    <t>平成2*年</t>
    <rPh sb="0" eb="2">
      <t>ヘイセイ</t>
    </rPh>
    <rPh sb="4" eb="5">
      <t>ネン</t>
    </rPh>
    <phoneticPr fontId="19"/>
  </si>
  <si>
    <t>対象地は、２００＊年（平成１＊年）と同様であった。</t>
  </si>
  <si>
    <t>令和*年</t>
    <rPh sb="0" eb="2">
      <t>レイワ</t>
    </rPh>
    <rPh sb="3" eb="4">
      <t>ネン</t>
    </rPh>
    <phoneticPr fontId="19"/>
  </si>
  <si>
    <t>令和○○年○月に「○○製作所」が操業を廃止した。</t>
  </si>
  <si>
    <t>土壌汚染の可能性は考えにくい</t>
  </si>
  <si>
    <t>地形図
航空写真</t>
  </si>
  <si>
    <t>193*
193*</t>
  </si>
  <si>
    <t>昭和*年
昭和*年</t>
  </si>
  <si>
    <t>国土地理院発行
○○○㈱発行</t>
  </si>
  <si>
    <t>土地登記簿
地形図
航空写真</t>
  </si>
  <si>
    <t>194*
194*
194*</t>
  </si>
  <si>
    <t>昭和2*年
昭和2*年
昭和2*年</t>
  </si>
  <si>
    <t xml:space="preserve">
国土地理院発行
○○○㈱発行</t>
  </si>
  <si>
    <t>土壌汚染の可能性が考えられる</t>
  </si>
  <si>
    <t>土地登記簿
地形図
航空写真
住宅地図
事業者等からの聴取調査</t>
  </si>
  <si>
    <t xml:space="preserve">195*
195*
195*
195*
</t>
  </si>
  <si>
    <t xml:space="preserve">昭和3*年
昭和3*年
昭和3*年
昭和3*年
</t>
  </si>
  <si>
    <t xml:space="preserve">
国土地理院発行
○○○㈱発行
△△△㈱発行
</t>
  </si>
  <si>
    <t>土地登記簿
住宅地図</t>
  </si>
  <si>
    <t>196*
196*</t>
  </si>
  <si>
    <t>昭和4*年
昭和4*年</t>
  </si>
  <si>
    <t xml:space="preserve">
△△△㈱発行</t>
  </si>
  <si>
    <t>197*</t>
  </si>
  <si>
    <t>△△△㈱発行</t>
  </si>
  <si>
    <t>土地登記簿
住宅地図
特定施設設置届出書類
事業者等からのヒアリング</t>
  </si>
  <si>
    <t xml:space="preserve">198*
198*
</t>
  </si>
  <si>
    <t xml:space="preserve">昭和6*年
昭和6*年
</t>
  </si>
  <si>
    <t>199*</t>
  </si>
  <si>
    <t>航空写真
住宅地図</t>
  </si>
  <si>
    <t>200*
200*</t>
  </si>
  <si>
    <t>平成1*年
平成1*年</t>
  </si>
  <si>
    <t>○○○㈱発行
△△△㈱発行</t>
  </si>
  <si>
    <t>201*
201*</t>
  </si>
  <si>
    <t>平成2*年
平成2*年</t>
  </si>
  <si>
    <t>航空写真
住宅地図
特定施設使用廃止届出書
現況写真</t>
  </si>
  <si>
    <t xml:space="preserve">202*
202*
</t>
  </si>
  <si>
    <t xml:space="preserve">令和*年
令和*年
</t>
  </si>
  <si>
    <t xml:space="preserve">○○○㈱発行
△△△㈱発行
</t>
  </si>
  <si>
    <t>○○町</t>
    <rPh sb="2" eb="3">
      <t>チョウ</t>
    </rPh>
    <phoneticPr fontId="20"/>
  </si>
  <si>
    <t>○丁目</t>
    <rPh sb="1" eb="3">
      <t>チョウメ</t>
    </rPh>
    <phoneticPr fontId="20"/>
  </si>
  <si>
    <t>○○番１</t>
    <rPh sb="2" eb="3">
      <t>バン</t>
    </rPh>
    <phoneticPr fontId="20"/>
  </si>
  <si>
    <t>東京都△△区△△町△丁目△番△号</t>
  </si>
  <si>
    <t>株式会社○○○製造</t>
  </si>
  <si>
    <t>○</t>
  </si>
  <si>
    <t>○○番２</t>
    <rPh sb="2" eb="3">
      <t>バン</t>
    </rPh>
    <phoneticPr fontId="20"/>
  </si>
  <si>
    <t>－</t>
  </si>
  <si>
    <t>個人</t>
  </si>
  <si>
    <t>○○番３</t>
    <rPh sb="2" eb="3">
      <t>バン</t>
    </rPh>
    <phoneticPr fontId="20"/>
  </si>
  <si>
    <t>○○番４</t>
    <rPh sb="2" eb="3">
      <t>バン</t>
    </rPh>
    <phoneticPr fontId="20"/>
  </si>
  <si>
    <t>東京都○○区○○町○丁目○番○号
東京都□□区□□町□丁目□番□号
東京都××区××町×丁目×番×号</t>
  </si>
  <si>
    <t>○○○○
□□□□
××××</t>
  </si>
  <si>
    <t>△丁目</t>
  </si>
  <si>
    <t>××番１</t>
    <rPh sb="2" eb="3">
      <t>バン</t>
    </rPh>
    <phoneticPr fontId="20"/>
  </si>
  <si>
    <t>…</t>
  </si>
  <si>
    <t>××番２</t>
    <rPh sb="2" eb="3">
      <t>バン</t>
    </rPh>
    <phoneticPr fontId="20"/>
  </si>
  <si>
    <t>××町</t>
    <rPh sb="2" eb="3">
      <t>マチ</t>
    </rPh>
    <phoneticPr fontId="20"/>
  </si>
  <si>
    <t>□丁目</t>
  </si>
  <si>
    <t>△△番１</t>
    <rPh sb="2" eb="3">
      <t>バン</t>
    </rPh>
    <phoneticPr fontId="20"/>
  </si>
  <si>
    <t>△△番２</t>
    <rPh sb="2" eb="3">
      <t>バン</t>
    </rPh>
    <phoneticPr fontId="20"/>
  </si>
  <si>
    <t>道</t>
  </si>
  <si>
    <t>東京都○○区○○町○丁目○番○号</t>
  </si>
  <si>
    <t>○○商事株式会社</t>
  </si>
  <si>
    <t>代表取締役 ○○ ○○</t>
  </si>
  <si>
    <t>○○町○○丁目○○番</t>
    <phoneticPr fontId="19"/>
  </si>
  <si>
    <t>申請に係る調査報告書のとおり</t>
  </si>
  <si>
    <t>株式会社○○</t>
    <phoneticPr fontId="19"/>
  </si>
  <si>
    <t>○○県知事登録 濃度第○○号</t>
    <phoneticPr fontId="19"/>
  </si>
  <si>
    <t>○○商事株式会社○○事業部○○調査課</t>
    <phoneticPr fontId="19"/>
  </si>
  <si>
    <t>○○ ○○</t>
    <phoneticPr fontId="19"/>
  </si>
  <si>
    <t>99-9999-9999</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</si>
</sst>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quot;@&quot;）&quot;"/>
    <numFmt numFmtId="178" formatCode="0.0"/>
  </numFmts>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5"/>
      <color theme="1"/>
      <name val="ＭＳ 明朝"/>
      <family val="1"/>
      <charset val="128"/>
    </font>
    <font>
      <sz val="9"/>
      <color indexed="81"/>
      <name val="MS P ゴシック"/>
      <family val="3"/>
      <charset val="128"/>
    </font>
    <font>
      <sz val="11"/>
      <color theme="1"/>
      <name val="ＭＳ 明朝"/>
      <family val="1"/>
      <charset val="128"/>
    </font>
    <font>
      <sz val="10.5"/>
      <name val="ＭＳ 明朝"/>
      <family val="1"/>
      <charset val="128"/>
    </font>
    <font>
      <b/>
      <sz val="10.5"/>
      <color theme="1"/>
      <name val="ＭＳ 明朝"/>
      <family val="1"/>
      <charset val="128"/>
    </font>
    <font>
      <sz val="11"/>
      <color theme="1"/>
      <name val="游ゴシック"/>
      <family val="3"/>
      <charset val="128"/>
      <scheme val="minor"/>
    </font>
    <font>
      <b/>
      <sz val="10.5"/>
      <color theme="1"/>
      <name val="Meiryo UI"/>
      <family val="3"/>
      <charset val="128"/>
    </font>
    <font>
      <sz val="10.5"/>
      <color theme="1"/>
      <name val="Meiryo UI"/>
      <family val="3"/>
      <charset val="128"/>
    </font>
    <font>
      <sz val="10.5"/>
      <color rgb="FF242424"/>
      <name val="Meiryo UI"/>
      <family val="3"/>
      <charset val="128"/>
    </font>
    <font>
      <b/>
      <sz val="10.5"/>
      <color rgb="FFC00000"/>
      <name val="Meiryo UI"/>
      <family val="3"/>
      <charset val="128"/>
    </font>
    <font>
      <b/>
      <sz val="11"/>
      <color theme="1"/>
      <name val="游ゴシック"/>
      <family val="3"/>
      <charset val="128"/>
      <scheme val="minor"/>
    </font>
    <font>
      <sz val="10.5"/>
      <color rgb="FFC00000"/>
      <name val="ＭＳ 明朝"/>
      <family val="1"/>
      <charset val="128"/>
    </font>
    <font>
      <sz val="10.5"/>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hair">
        <color indexed="64"/>
      </right>
      <top style="thin">
        <color rgb="FF000000"/>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18"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vertical="top" wrapText="1"/>
    </xf>
    <xf numFmtId="0" fontId="20" fillId="0" borderId="14" xfId="0" applyFont="1" applyBorder="1" applyAlignment="1">
      <alignment vertical="center" wrapText="1"/>
    </xf>
    <xf numFmtId="0" fontId="20" fillId="0" borderId="13" xfId="0" applyFont="1" applyBorder="1" applyAlignment="1">
      <alignment vertical="top" wrapText="1"/>
    </xf>
    <xf numFmtId="0" fontId="20" fillId="0" borderId="14" xfId="0" applyFont="1" applyBorder="1" applyAlignment="1">
      <alignment vertical="top" wrapText="1"/>
    </xf>
    <xf numFmtId="0" fontId="18" fillId="0" borderId="0" xfId="0" applyFont="1" applyAlignment="1">
      <alignment vertical="top" wrapText="1"/>
    </xf>
    <xf numFmtId="0" fontId="18" fillId="0" borderId="18" xfId="0" applyFont="1" applyBorder="1" applyAlignment="1">
      <alignment horizontal="center" vertical="center" wrapText="1"/>
    </xf>
    <xf numFmtId="0" fontId="18" fillId="0" borderId="26"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0" xfId="0" applyFont="1" applyAlignment="1">
      <alignment horizontal="left" vertical="center" indent="1"/>
    </xf>
    <xf numFmtId="0" fontId="20" fillId="0" borderId="12" xfId="0" applyFont="1" applyBorder="1" applyAlignment="1">
      <alignment vertical="center" wrapText="1"/>
    </xf>
    <xf numFmtId="0" fontId="20" fillId="0" borderId="31" xfId="0" applyFont="1" applyBorder="1" applyAlignment="1">
      <alignment vertical="top" wrapText="1"/>
    </xf>
    <xf numFmtId="0" fontId="20" fillId="0" borderId="0" xfId="0" applyFont="1">
      <alignment vertical="center"/>
    </xf>
    <xf numFmtId="0" fontId="22" fillId="0" borderId="0" xfId="0" applyFont="1">
      <alignment vertical="center"/>
    </xf>
    <xf numFmtId="0" fontId="25" fillId="0" borderId="0" xfId="0" applyFont="1">
      <alignment vertical="center"/>
    </xf>
    <xf numFmtId="0" fontId="18" fillId="0" borderId="37" xfId="0" applyFont="1" applyBorder="1" applyAlignment="1">
      <alignment horizontal="left" vertical="top" wrapText="1"/>
    </xf>
    <xf numFmtId="176" fontId="20"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4" borderId="20" xfId="0" applyFont="1" applyFill="1" applyBorder="1" applyAlignment="1" applyProtection="1">
      <alignment vertical="center" wrapText="1"/>
      <protection locked="0"/>
    </xf>
    <xf numFmtId="0" fontId="18" fillId="33" borderId="24"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26" fillId="0" borderId="0" xfId="0" applyFont="1" applyAlignment="1">
      <alignment vertical="center" wrapText="1"/>
    </xf>
    <xf numFmtId="0" fontId="26"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49" fontId="18" fillId="34" borderId="20" xfId="0" applyNumberFormat="1" applyFont="1" applyFill="1" applyBorder="1" applyAlignment="1" applyProtection="1">
      <alignment vertical="center" wrapText="1"/>
      <protection locked="0"/>
    </xf>
    <xf numFmtId="49" fontId="18" fillId="33" borderId="24" xfId="0" applyNumberFormat="1" applyFont="1" applyFill="1" applyBorder="1" applyAlignment="1" applyProtection="1">
      <alignment vertical="center" wrapText="1"/>
      <protection locked="0"/>
    </xf>
    <xf numFmtId="0" fontId="27"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shrinkToFit="1"/>
    </xf>
    <xf numFmtId="0" fontId="20" fillId="35" borderId="13" xfId="0" applyFont="1" applyFill="1" applyBorder="1" applyAlignment="1">
      <alignment horizontal="left" vertical="top" shrinkToFit="1"/>
    </xf>
    <xf numFmtId="0" fontId="30" fillId="0" borderId="0" xfId="0" applyFont="1">
      <alignment vertical="center"/>
    </xf>
    <xf numFmtId="0" fontId="20" fillId="0" borderId="0" xfId="42" applyFont="1" applyAlignment="1">
      <alignment horizontal="left" vertical="center"/>
    </xf>
    <xf numFmtId="0" fontId="20" fillId="0" borderId="0" xfId="42" applyFont="1">
      <alignment vertical="center"/>
    </xf>
    <xf numFmtId="0" fontId="30" fillId="0" borderId="0" xfId="42" applyFont="1">
      <alignment vertical="center"/>
    </xf>
    <xf numFmtId="0" fontId="20" fillId="0" borderId="10" xfId="42" applyFont="1" applyBorder="1" applyAlignment="1">
      <alignment vertical="center" wrapText="1"/>
    </xf>
    <xf numFmtId="0" fontId="20" fillId="0" borderId="11" xfId="42" applyFont="1" applyBorder="1">
      <alignment vertical="center"/>
    </xf>
    <xf numFmtId="0" fontId="20" fillId="0" borderId="11" xfId="42" applyFont="1" applyBorder="1" applyAlignment="1">
      <alignment vertical="center" wrapText="1"/>
    </xf>
    <xf numFmtId="0" fontId="20" fillId="0" borderId="12" xfId="42" applyFont="1" applyBorder="1" applyAlignment="1">
      <alignment vertical="center" wrapText="1"/>
    </xf>
    <xf numFmtId="0" fontId="26" fillId="0" borderId="0" xfId="42" applyFont="1" applyAlignment="1">
      <alignment horizontal="center" vertical="center" shrinkToFit="1"/>
    </xf>
    <xf numFmtId="0" fontId="20" fillId="0" borderId="13" xfId="42" applyFont="1" applyBorder="1" applyAlignment="1">
      <alignment vertical="center" wrapText="1"/>
    </xf>
    <xf numFmtId="0" fontId="20" fillId="0" borderId="0" xfId="42" applyFont="1" applyAlignment="1">
      <alignment vertical="center" wrapText="1"/>
    </xf>
    <xf numFmtId="0" fontId="20" fillId="0" borderId="14" xfId="42" applyFont="1" applyBorder="1" applyAlignment="1">
      <alignment vertical="center" wrapText="1"/>
    </xf>
    <xf numFmtId="0" fontId="1" fillId="0" borderId="0" xfId="42">
      <alignment vertical="center"/>
    </xf>
    <xf numFmtId="0" fontId="20" fillId="0" borderId="0" xfId="42" applyFont="1" applyAlignment="1">
      <alignment vertical="center" shrinkToFit="1"/>
    </xf>
    <xf numFmtId="0" fontId="26" fillId="0" borderId="0" xfId="42" applyFont="1">
      <alignment vertical="center"/>
    </xf>
    <xf numFmtId="0" fontId="26" fillId="0" borderId="0" xfId="42" applyFont="1" applyAlignment="1">
      <alignment vertical="center" shrinkToFit="1"/>
    </xf>
    <xf numFmtId="0" fontId="27" fillId="0" borderId="0" xfId="42" applyFont="1">
      <alignment vertical="center"/>
    </xf>
    <xf numFmtId="0" fontId="29" fillId="0" borderId="0" xfId="42" applyFont="1">
      <alignment vertical="center"/>
    </xf>
    <xf numFmtId="0" fontId="24" fillId="0" borderId="0" xfId="42" applyFont="1">
      <alignment vertical="center"/>
    </xf>
    <xf numFmtId="0" fontId="24" fillId="0" borderId="0" xfId="42" applyFont="1" applyAlignment="1">
      <alignment vertical="center" shrinkToFit="1"/>
    </xf>
    <xf numFmtId="0" fontId="23" fillId="0" borderId="0" xfId="42" applyFont="1" applyAlignment="1">
      <alignment horizontal="left" vertical="center"/>
    </xf>
    <xf numFmtId="0" fontId="20" fillId="0" borderId="11" xfId="42" applyFont="1" applyBorder="1" applyAlignment="1">
      <alignment horizontal="right" vertical="center" wrapText="1"/>
    </xf>
    <xf numFmtId="176" fontId="20" fillId="0" borderId="11" xfId="42" applyNumberFormat="1" applyFont="1" applyBorder="1" applyAlignment="1" applyProtection="1">
      <alignment horizontal="center" vertical="center" wrapText="1"/>
      <protection locked="0"/>
    </xf>
    <xf numFmtId="0" fontId="20" fillId="0" borderId="0" xfId="42" applyFont="1" applyAlignment="1">
      <alignment horizontal="right" vertical="center" wrapText="1"/>
    </xf>
    <xf numFmtId="176" fontId="20" fillId="0" borderId="0" xfId="42" applyNumberFormat="1" applyFont="1" applyAlignment="1" applyProtection="1">
      <alignment horizontal="center" vertical="center" wrapText="1"/>
      <protection locked="0"/>
    </xf>
    <xf numFmtId="0" fontId="20" fillId="34" borderId="33" xfId="42" applyFont="1" applyFill="1" applyBorder="1" applyAlignment="1" applyProtection="1">
      <alignment vertical="center" wrapText="1"/>
      <protection locked="0"/>
    </xf>
    <xf numFmtId="0" fontId="20" fillId="33" borderId="33" xfId="42" applyFont="1" applyFill="1" applyBorder="1" applyAlignment="1" applyProtection="1">
      <alignment vertical="center" wrapText="1"/>
      <protection locked="0"/>
    </xf>
    <xf numFmtId="49" fontId="20" fillId="33" borderId="33" xfId="42" applyNumberFormat="1" applyFont="1" applyFill="1" applyBorder="1" applyAlignment="1" applyProtection="1">
      <alignment vertical="center" wrapText="1"/>
      <protection locked="0"/>
    </xf>
    <xf numFmtId="0" fontId="20" fillId="33" borderId="33" xfId="42" applyFont="1" applyFill="1" applyBorder="1" applyAlignment="1" applyProtection="1">
      <alignment horizontal="center" vertical="center" wrapText="1"/>
      <protection locked="0"/>
    </xf>
    <xf numFmtId="0" fontId="32" fillId="0" borderId="0" xfId="42" applyFont="1">
      <alignment vertical="center"/>
    </xf>
    <xf numFmtId="0" fontId="20" fillId="35" borderId="34" xfId="42" applyFont="1" applyFill="1" applyBorder="1" applyProtection="1">
      <alignment vertical="center"/>
      <protection locked="0"/>
    </xf>
    <xf numFmtId="0" fontId="20" fillId="35" borderId="35" xfId="42" applyFont="1" applyFill="1" applyBorder="1" applyProtection="1">
      <alignment vertical="center"/>
      <protection locked="0"/>
    </xf>
    <xf numFmtId="49" fontId="20" fillId="35" borderId="35" xfId="42" applyNumberFormat="1" applyFont="1" applyFill="1" applyBorder="1" applyProtection="1">
      <alignment vertical="center"/>
      <protection locked="0"/>
    </xf>
    <xf numFmtId="0" fontId="20" fillId="35" borderId="36" xfId="42" applyFont="1" applyFill="1" applyBorder="1" applyProtection="1">
      <alignment vertical="center"/>
      <protection locked="0"/>
    </xf>
    <xf numFmtId="0" fontId="20" fillId="0" borderId="22" xfId="42" applyFont="1" applyBorder="1">
      <alignment vertical="center"/>
    </xf>
    <xf numFmtId="0" fontId="20" fillId="0" borderId="30" xfId="42" applyFont="1" applyBorder="1">
      <alignment vertical="center"/>
    </xf>
    <xf numFmtId="0" fontId="20" fillId="0" borderId="23" xfId="42" applyFont="1" applyBorder="1">
      <alignment vertical="center"/>
    </xf>
    <xf numFmtId="0" fontId="20" fillId="0" borderId="0" xfId="42" applyFont="1" applyAlignment="1">
      <alignment horizontal="justify" vertical="center" wrapText="1"/>
    </xf>
    <xf numFmtId="0" fontId="26" fillId="0" borderId="0" xfId="42" applyFont="1" applyAlignment="1">
      <alignment horizontal="center" vertical="center"/>
    </xf>
    <xf numFmtId="0" fontId="20" fillId="0" borderId="33" xfId="42" applyFont="1" applyBorder="1" applyAlignment="1">
      <alignment horizontal="center" vertical="center" wrapText="1"/>
    </xf>
    <xf numFmtId="0" fontId="20" fillId="0" borderId="10" xfId="42" applyFont="1" applyBorder="1">
      <alignment vertical="center"/>
    </xf>
    <xf numFmtId="0" fontId="20" fillId="0" borderId="12" xfId="42" applyFont="1" applyBorder="1">
      <alignment vertical="center"/>
    </xf>
    <xf numFmtId="0" fontId="20" fillId="0" borderId="13" xfId="42" applyFont="1" applyBorder="1">
      <alignment vertical="center"/>
    </xf>
    <xf numFmtId="0" fontId="20" fillId="0" borderId="14" xfId="42" applyFont="1" applyBorder="1">
      <alignment vertical="center"/>
    </xf>
    <xf numFmtId="0" fontId="20" fillId="0" borderId="33" xfId="42" applyFont="1" applyBorder="1">
      <alignment vertical="center"/>
    </xf>
    <xf numFmtId="0" fontId="20" fillId="0" borderId="33" xfId="42" applyFont="1" applyBorder="1" applyAlignment="1">
      <alignment vertical="center" textRotation="255"/>
    </xf>
    <xf numFmtId="0" fontId="20" fillId="33" borderId="33" xfId="42" applyFont="1" applyFill="1" applyBorder="1" applyAlignment="1" applyProtection="1">
      <alignment horizontal="center" vertical="center"/>
      <protection locked="0"/>
    </xf>
    <xf numFmtId="0" fontId="20" fillId="36" borderId="33" xfId="42" applyFont="1" applyFill="1" applyBorder="1" applyAlignment="1">
      <alignment horizontal="center" vertical="center"/>
    </xf>
    <xf numFmtId="0" fontId="20" fillId="0" borderId="0" xfId="44" applyFont="1" applyAlignment="1">
      <alignment horizontal="left" vertical="center"/>
    </xf>
    <xf numFmtId="0" fontId="20" fillId="0" borderId="0" xfId="44" applyFont="1">
      <alignment vertical="center"/>
    </xf>
    <xf numFmtId="0" fontId="31" fillId="0" borderId="0" xfId="44" applyFont="1">
      <alignment vertical="center"/>
    </xf>
    <xf numFmtId="178" fontId="20" fillId="0" borderId="0" xfId="44" applyNumberFormat="1" applyFont="1">
      <alignment vertical="center"/>
    </xf>
    <xf numFmtId="0" fontId="30" fillId="0" borderId="0" xfId="44" applyFont="1">
      <alignment vertical="center"/>
    </xf>
    <xf numFmtId="0" fontId="20" fillId="0" borderId="10" xfId="44" applyFont="1" applyBorder="1" applyAlignment="1">
      <alignment vertical="center" wrapText="1"/>
    </xf>
    <xf numFmtId="0" fontId="20" fillId="0" borderId="11" xfId="44" applyFont="1" applyBorder="1">
      <alignment vertical="center"/>
    </xf>
    <xf numFmtId="0" fontId="23" fillId="0" borderId="11" xfId="44" applyFont="1" applyBorder="1">
      <alignment vertical="center"/>
    </xf>
    <xf numFmtId="0" fontId="20" fillId="0" borderId="11" xfId="44" applyFont="1" applyBorder="1" applyAlignment="1">
      <alignment vertical="center" wrapText="1"/>
    </xf>
    <xf numFmtId="0" fontId="20" fillId="0" borderId="12" xfId="44" applyFont="1" applyBorder="1" applyAlignment="1">
      <alignment vertical="center" wrapText="1"/>
    </xf>
    <xf numFmtId="0" fontId="26" fillId="0" borderId="0" xfId="44" applyFont="1" applyAlignment="1">
      <alignment horizontal="center" vertical="center"/>
    </xf>
    <xf numFmtId="0" fontId="26" fillId="0" borderId="0" xfId="44" applyFont="1" applyAlignment="1">
      <alignment horizontal="center" vertical="center" shrinkToFit="1"/>
    </xf>
    <xf numFmtId="0" fontId="20" fillId="0" borderId="13" xfId="44" applyFont="1" applyBorder="1" applyAlignment="1">
      <alignment vertical="center" wrapText="1"/>
    </xf>
    <xf numFmtId="0" fontId="23" fillId="0" borderId="0" xfId="44" applyFont="1">
      <alignment vertical="center"/>
    </xf>
    <xf numFmtId="0" fontId="20" fillId="0" borderId="0" xfId="44" applyFont="1" applyAlignment="1">
      <alignment vertical="center" wrapText="1"/>
    </xf>
    <xf numFmtId="0" fontId="20" fillId="0" borderId="14" xfId="44" applyFont="1" applyBorder="1" applyAlignment="1">
      <alignment vertical="center" wrapText="1"/>
    </xf>
    <xf numFmtId="0" fontId="27" fillId="0" borderId="0" xfId="44" applyFont="1" applyAlignment="1">
      <alignment horizontal="center" vertical="center"/>
    </xf>
    <xf numFmtId="0" fontId="1" fillId="0" borderId="0" xfId="44">
      <alignment vertical="center"/>
    </xf>
    <xf numFmtId="0" fontId="20" fillId="0" borderId="0" xfId="44" applyFont="1" applyAlignment="1">
      <alignment vertical="center" shrinkToFit="1"/>
    </xf>
    <xf numFmtId="0" fontId="26" fillId="0" borderId="0" xfId="44" applyFont="1">
      <alignment vertical="center"/>
    </xf>
    <xf numFmtId="0" fontId="26" fillId="0" borderId="0" xfId="44" applyFont="1" applyAlignment="1">
      <alignment vertical="center" shrinkToFit="1"/>
    </xf>
    <xf numFmtId="0" fontId="27" fillId="0" borderId="0" xfId="44" applyFont="1">
      <alignment vertical="center"/>
    </xf>
    <xf numFmtId="0" fontId="20" fillId="0" borderId="31" xfId="44" applyFont="1" applyBorder="1" applyAlignment="1">
      <alignment horizontal="center" vertical="center" wrapText="1"/>
    </xf>
    <xf numFmtId="0" fontId="20" fillId="0" borderId="46" xfId="44" applyFont="1" applyBorder="1" applyAlignment="1">
      <alignment horizontal="center" vertical="center" wrapText="1"/>
    </xf>
    <xf numFmtId="0" fontId="20" fillId="0" borderId="47" xfId="44" applyFont="1" applyBorder="1" applyAlignment="1">
      <alignment horizontal="center" vertical="center" wrapText="1"/>
    </xf>
    <xf numFmtId="0" fontId="20" fillId="37" borderId="46" xfId="44" applyFont="1" applyFill="1" applyBorder="1" applyAlignment="1" applyProtection="1">
      <alignment horizontal="center" vertical="center" wrapText="1"/>
      <protection locked="0"/>
    </xf>
    <xf numFmtId="0" fontId="20" fillId="37" borderId="47" xfId="44" applyFont="1" applyFill="1" applyBorder="1" applyAlignment="1" applyProtection="1">
      <alignment horizontal="center" vertical="center" wrapText="1"/>
      <protection locked="0"/>
    </xf>
    <xf numFmtId="0" fontId="20" fillId="0" borderId="33" xfId="44" applyFont="1" applyBorder="1" applyAlignment="1">
      <alignment horizontal="center" vertical="center" wrapText="1"/>
    </xf>
    <xf numFmtId="0" fontId="20" fillId="34" borderId="46" xfId="44" applyFont="1" applyFill="1" applyBorder="1" applyAlignment="1" applyProtection="1">
      <alignment horizontal="center" vertical="top" wrapText="1"/>
      <protection locked="0"/>
    </xf>
    <xf numFmtId="0" fontId="20" fillId="34" borderId="47" xfId="44" applyFont="1" applyFill="1" applyBorder="1" applyAlignment="1" applyProtection="1">
      <alignment horizontal="center" vertical="top" wrapText="1"/>
      <protection locked="0"/>
    </xf>
    <xf numFmtId="14" fontId="20" fillId="34" borderId="33" xfId="44" applyNumberFormat="1" applyFont="1" applyFill="1" applyBorder="1" applyAlignment="1" applyProtection="1">
      <alignment vertical="top" wrapText="1"/>
      <protection locked="0"/>
    </xf>
    <xf numFmtId="14" fontId="20" fillId="33" borderId="33" xfId="44" applyNumberFormat="1" applyFont="1" applyFill="1" applyBorder="1" applyAlignment="1" applyProtection="1">
      <alignment vertical="top" wrapText="1"/>
      <protection locked="0"/>
    </xf>
    <xf numFmtId="0" fontId="20" fillId="34" borderId="33" xfId="45" applyNumberFormat="1" applyFont="1" applyFill="1" applyBorder="1" applyAlignment="1" applyProtection="1">
      <alignment horizontal="left" vertical="top" wrapText="1"/>
      <protection locked="0"/>
    </xf>
    <xf numFmtId="0" fontId="20" fillId="34" borderId="33" xfId="44" applyFont="1" applyFill="1" applyBorder="1" applyAlignment="1" applyProtection="1">
      <alignment vertical="top" wrapText="1"/>
      <protection locked="0"/>
    </xf>
    <xf numFmtId="0" fontId="20" fillId="33" borderId="46" xfId="44" applyFont="1" applyFill="1" applyBorder="1" applyAlignment="1" applyProtection="1">
      <alignment horizontal="center" vertical="top" wrapText="1"/>
      <protection locked="0"/>
    </xf>
    <xf numFmtId="0" fontId="20" fillId="33" borderId="47" xfId="44" applyFont="1" applyFill="1" applyBorder="1" applyAlignment="1" applyProtection="1">
      <alignment horizontal="center" vertical="top" wrapText="1"/>
      <protection locked="0"/>
    </xf>
    <xf numFmtId="40" fontId="20" fillId="33" borderId="33" xfId="45" applyNumberFormat="1" applyFont="1" applyFill="1" applyBorder="1" applyAlignment="1" applyProtection="1">
      <alignment vertical="top" wrapText="1"/>
      <protection locked="0"/>
    </xf>
    <xf numFmtId="0" fontId="29" fillId="0" borderId="0" xfId="44" applyFont="1">
      <alignment vertical="center"/>
    </xf>
    <xf numFmtId="0" fontId="20" fillId="33" borderId="33" xfId="45" applyNumberFormat="1" applyFont="1" applyFill="1" applyBorder="1" applyAlignment="1" applyProtection="1">
      <alignment horizontal="left" vertical="top" wrapText="1"/>
      <protection locked="0"/>
    </xf>
    <xf numFmtId="0" fontId="20" fillId="33" borderId="33" xfId="44" applyFont="1" applyFill="1" applyBorder="1" applyAlignment="1" applyProtection="1">
      <alignment vertical="top" wrapText="1"/>
      <protection locked="0"/>
    </xf>
    <xf numFmtId="0" fontId="20" fillId="35" borderId="34" xfId="44" applyFont="1" applyFill="1" applyBorder="1" applyAlignment="1" applyProtection="1">
      <alignment horizontal="left" vertical="center"/>
      <protection locked="0"/>
    </xf>
    <xf numFmtId="0" fontId="20" fillId="35" borderId="35" xfId="44" applyFont="1" applyFill="1" applyBorder="1" applyAlignment="1" applyProtection="1">
      <alignment horizontal="center" vertical="center" wrapText="1"/>
      <protection locked="0"/>
    </xf>
    <xf numFmtId="0" fontId="20" fillId="35" borderId="35" xfId="44" applyFont="1" applyFill="1" applyBorder="1" applyAlignment="1" applyProtection="1">
      <alignment horizontal="justify" vertical="center" wrapText="1"/>
      <protection locked="0"/>
    </xf>
    <xf numFmtId="0" fontId="20" fillId="35" borderId="35" xfId="45" applyNumberFormat="1" applyFont="1" applyFill="1" applyBorder="1" applyAlignment="1" applyProtection="1">
      <alignment horizontal="left" vertical="center" wrapText="1"/>
      <protection locked="0"/>
    </xf>
    <xf numFmtId="40" fontId="20" fillId="35" borderId="35" xfId="45" applyNumberFormat="1" applyFont="1" applyFill="1" applyBorder="1" applyAlignment="1" applyProtection="1">
      <alignment vertical="center" wrapText="1"/>
      <protection locked="0"/>
    </xf>
    <xf numFmtId="40" fontId="20" fillId="35" borderId="36" xfId="45" applyNumberFormat="1" applyFont="1" applyFill="1" applyBorder="1" applyAlignment="1" applyProtection="1">
      <alignment vertical="center" wrapText="1"/>
      <protection locked="0"/>
    </xf>
    <xf numFmtId="0" fontId="20" fillId="0" borderId="22" xfId="44" applyFont="1" applyBorder="1" applyAlignment="1">
      <alignment vertical="center" wrapText="1"/>
    </xf>
    <xf numFmtId="0" fontId="20" fillId="0" borderId="30" xfId="44" applyFont="1" applyBorder="1" applyAlignment="1">
      <alignment vertical="center" wrapText="1"/>
    </xf>
    <xf numFmtId="0" fontId="20" fillId="0" borderId="23" xfId="44" applyFont="1" applyBorder="1" applyAlignment="1">
      <alignment vertical="center" wrapText="1"/>
    </xf>
    <xf numFmtId="0" fontId="24" fillId="0" borderId="0" xfId="44" applyFont="1">
      <alignment vertical="center"/>
    </xf>
    <xf numFmtId="0" fontId="24" fillId="0" borderId="0" xfId="44" applyFont="1" applyAlignment="1">
      <alignment vertical="center" shrinkToFit="1"/>
    </xf>
    <xf numFmtId="0" fontId="20" fillId="35" borderId="13" xfId="0" applyFont="1" applyFill="1" applyBorder="1" applyAlignment="1">
      <alignment vertical="center" wrapText="1"/>
    </xf>
    <xf numFmtId="0" fontId="20" fillId="35" borderId="0" xfId="0" applyFont="1" applyFill="1" applyAlignment="1">
      <alignment vertical="center" wrapText="1"/>
    </xf>
    <xf numFmtId="0" fontId="20" fillId="0" borderId="10"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22" xfId="0" applyFont="1" applyBorder="1" applyAlignment="1">
      <alignment vertical="top" wrapText="1"/>
    </xf>
    <xf numFmtId="0" fontId="20" fillId="0" borderId="23" xfId="0" applyFont="1" applyBorder="1" applyAlignment="1">
      <alignment vertical="top" wrapText="1"/>
    </xf>
    <xf numFmtId="0" fontId="20" fillId="34" borderId="10" xfId="0" applyFont="1" applyFill="1" applyBorder="1" applyAlignment="1" applyProtection="1">
      <alignment vertical="center" wrapText="1"/>
      <protection locked="0"/>
    </xf>
    <xf numFmtId="0" fontId="20" fillId="34" borderId="11" xfId="0" applyFont="1" applyFill="1" applyBorder="1" applyAlignment="1" applyProtection="1">
      <alignment vertical="center" wrapText="1"/>
      <protection locked="0"/>
    </xf>
    <xf numFmtId="177" fontId="23" fillId="34" borderId="11" xfId="0" applyNumberFormat="1" applyFont="1" applyFill="1" applyBorder="1" applyAlignment="1" applyProtection="1">
      <alignment vertical="center" wrapText="1"/>
      <protection locked="0"/>
    </xf>
    <xf numFmtId="177" fontId="23" fillId="34" borderId="12" xfId="0" applyNumberFormat="1" applyFont="1" applyFill="1" applyBorder="1" applyAlignment="1" applyProtection="1">
      <alignment vertical="center" wrapText="1"/>
      <protection locked="0"/>
    </xf>
    <xf numFmtId="0" fontId="20" fillId="33" borderId="13" xfId="0" applyFont="1" applyFill="1" applyBorder="1" applyAlignment="1" applyProtection="1">
      <alignment vertical="center" wrapText="1"/>
      <protection locked="0"/>
    </xf>
    <xf numFmtId="0" fontId="20" fillId="33" borderId="0" xfId="0" applyFont="1" applyFill="1" applyAlignment="1" applyProtection="1">
      <alignment vertical="center" wrapText="1"/>
      <protection locked="0"/>
    </xf>
    <xf numFmtId="177" fontId="23" fillId="33" borderId="0" xfId="0" applyNumberFormat="1" applyFont="1" applyFill="1" applyAlignment="1" applyProtection="1">
      <alignment vertical="center" wrapText="1"/>
      <protection locked="0"/>
    </xf>
    <xf numFmtId="177" fontId="23" fillId="33" borderId="14" xfId="0" applyNumberFormat="1" applyFont="1" applyFill="1" applyBorder="1" applyAlignment="1" applyProtection="1">
      <alignment vertical="center" wrapText="1"/>
      <protection locked="0"/>
    </xf>
    <xf numFmtId="0" fontId="20" fillId="33" borderId="22" xfId="0" applyFont="1" applyFill="1" applyBorder="1" applyAlignment="1" applyProtection="1">
      <alignment vertical="center" wrapText="1"/>
      <protection locked="0"/>
    </xf>
    <xf numFmtId="0" fontId="20" fillId="33" borderId="30" xfId="0" applyFont="1" applyFill="1" applyBorder="1" applyAlignment="1" applyProtection="1">
      <alignment vertical="center" wrapText="1"/>
      <protection locked="0"/>
    </xf>
    <xf numFmtId="177" fontId="23" fillId="33" borderId="30" xfId="0" applyNumberFormat="1" applyFont="1" applyFill="1" applyBorder="1" applyAlignment="1" applyProtection="1">
      <alignment vertical="center" wrapText="1"/>
      <protection locked="0"/>
    </xf>
    <xf numFmtId="177" fontId="23" fillId="33" borderId="23" xfId="0" applyNumberFormat="1" applyFont="1" applyFill="1" applyBorder="1" applyAlignment="1" applyProtection="1">
      <alignment vertical="center" wrapText="1"/>
      <protection locked="0"/>
    </xf>
    <xf numFmtId="0" fontId="20" fillId="0" borderId="11" xfId="0" applyFont="1" applyBorder="1" applyAlignment="1">
      <alignment vertical="top" wrapText="1"/>
    </xf>
    <xf numFmtId="0" fontId="20" fillId="0" borderId="0" xfId="0" applyFont="1" applyAlignment="1">
      <alignment vertical="top" wrapText="1"/>
    </xf>
    <xf numFmtId="0" fontId="20" fillId="0" borderId="30" xfId="0" applyFont="1" applyBorder="1" applyAlignment="1">
      <alignment vertical="top" wrapText="1"/>
    </xf>
    <xf numFmtId="0" fontId="20" fillId="34" borderId="0" xfId="0" applyFont="1" applyFill="1" applyAlignment="1" applyProtection="1">
      <alignment vertical="center" wrapText="1"/>
      <protection locked="0"/>
    </xf>
    <xf numFmtId="177" fontId="20" fillId="34" borderId="0" xfId="0" applyNumberFormat="1" applyFont="1" applyFill="1" applyAlignment="1" applyProtection="1">
      <alignment vertical="center" wrapText="1"/>
      <protection locked="0"/>
    </xf>
    <xf numFmtId="177" fontId="20" fillId="34" borderId="14" xfId="0" applyNumberFormat="1" applyFont="1" applyFill="1" applyBorder="1" applyAlignment="1" applyProtection="1">
      <alignment vertical="center" wrapText="1"/>
      <protection locked="0"/>
    </xf>
    <xf numFmtId="177" fontId="20" fillId="33" borderId="0" xfId="0" applyNumberFormat="1" applyFont="1" applyFill="1" applyAlignment="1" applyProtection="1">
      <alignment vertical="center" wrapText="1"/>
      <protection locked="0"/>
    </xf>
    <xf numFmtId="177" fontId="20" fillId="33" borderId="14" xfId="0" applyNumberFormat="1" applyFont="1" applyFill="1" applyBorder="1" applyAlignment="1" applyProtection="1">
      <alignment vertical="center" wrapText="1"/>
      <protection locked="0"/>
    </xf>
    <xf numFmtId="0" fontId="18" fillId="0" borderId="0" xfId="0" applyFont="1" applyAlignment="1">
      <alignment horizontal="righ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0" borderId="0" xfId="0" applyFont="1" applyAlignment="1">
      <alignment horizontal="left" vertical="center" wrapText="1"/>
    </xf>
    <xf numFmtId="0" fontId="18" fillId="0" borderId="13" xfId="0" applyFont="1" applyBorder="1" applyAlignment="1">
      <alignment vertical="center" wrapText="1"/>
    </xf>
    <xf numFmtId="0" fontId="18" fillId="0" borderId="0" xfId="0" applyFont="1" applyAlignment="1">
      <alignmen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left" vertical="top" wrapText="1"/>
    </xf>
    <xf numFmtId="0" fontId="20" fillId="35" borderId="10" xfId="0" applyFont="1" applyFill="1" applyBorder="1" applyAlignment="1">
      <alignment vertical="center" wrapText="1"/>
    </xf>
    <xf numFmtId="0" fontId="20" fillId="35" borderId="11" xfId="0" applyFont="1" applyFill="1" applyBorder="1" applyAlignment="1">
      <alignment vertical="center" wrapText="1"/>
    </xf>
    <xf numFmtId="0" fontId="20" fillId="35" borderId="12" xfId="0" applyFont="1" applyFill="1" applyBorder="1" applyAlignment="1">
      <alignment vertical="center" wrapText="1"/>
    </xf>
    <xf numFmtId="0" fontId="18" fillId="0" borderId="15" xfId="0" applyFont="1" applyBorder="1" applyAlignment="1">
      <alignment vertical="top" wrapText="1"/>
    </xf>
    <xf numFmtId="0" fontId="18" fillId="0" borderId="16" xfId="0" applyFont="1" applyBorder="1" applyAlignment="1">
      <alignment vertical="top" wrapText="1"/>
    </xf>
    <xf numFmtId="0" fontId="18" fillId="34" borderId="15" xfId="0" applyFont="1" applyFill="1" applyBorder="1" applyAlignment="1" applyProtection="1">
      <alignment horizontal="left" vertical="center" wrapText="1"/>
      <protection locked="0"/>
    </xf>
    <xf numFmtId="0" fontId="18" fillId="34" borderId="17" xfId="0" applyFont="1" applyFill="1" applyBorder="1" applyAlignment="1" applyProtection="1">
      <alignment horizontal="left" vertical="center" wrapText="1"/>
      <protection locked="0"/>
    </xf>
    <xf numFmtId="0" fontId="18" fillId="34" borderId="16" xfId="0" applyFont="1" applyFill="1" applyBorder="1" applyAlignment="1" applyProtection="1">
      <alignment horizontal="left" vertical="center" wrapText="1"/>
      <protection locked="0"/>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35" borderId="0" xfId="0" applyFont="1" applyFill="1" applyAlignment="1">
      <alignment horizontal="left" vertical="top" wrapText="1"/>
    </xf>
    <xf numFmtId="0" fontId="20" fillId="35" borderId="14" xfId="0" applyFont="1" applyFill="1" applyBorder="1" applyAlignment="1">
      <alignment horizontal="left" vertical="top" wrapText="1"/>
    </xf>
    <xf numFmtId="0" fontId="20" fillId="35" borderId="30" xfId="0" applyFont="1" applyFill="1" applyBorder="1" applyAlignment="1">
      <alignment horizontal="left" vertical="top" wrapText="1"/>
    </xf>
    <xf numFmtId="0" fontId="20" fillId="35" borderId="23" xfId="0" applyFont="1" applyFill="1" applyBorder="1" applyAlignment="1">
      <alignment horizontal="left" vertical="top" wrapText="1"/>
    </xf>
    <xf numFmtId="0" fontId="18" fillId="0" borderId="22" xfId="0" applyFont="1" applyBorder="1" applyAlignment="1">
      <alignment horizontal="left" vertical="center" wrapText="1"/>
    </xf>
    <xf numFmtId="0" fontId="18" fillId="0" borderId="30" xfId="0" applyFont="1" applyBorder="1" applyAlignment="1">
      <alignment horizontal="left" vertical="center" wrapText="1"/>
    </xf>
    <xf numFmtId="0" fontId="18" fillId="0" borderId="23" xfId="0" applyFont="1" applyBorder="1" applyAlignment="1">
      <alignment horizontal="left" vertical="center" wrapText="1"/>
    </xf>
    <xf numFmtId="0" fontId="18" fillId="0" borderId="3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34" borderId="42" xfId="0" applyFont="1" applyFill="1" applyBorder="1" applyAlignment="1" applyProtection="1">
      <alignment vertical="center" wrapText="1"/>
      <protection locked="0"/>
    </xf>
    <xf numFmtId="0" fontId="18" fillId="34" borderId="43" xfId="0" applyFont="1" applyFill="1" applyBorder="1" applyAlignment="1" applyProtection="1">
      <alignment vertical="center" wrapText="1"/>
      <protection locked="0"/>
    </xf>
    <xf numFmtId="0" fontId="18" fillId="33" borderId="44" xfId="0" applyFont="1" applyFill="1" applyBorder="1" applyAlignment="1" applyProtection="1">
      <alignment vertical="center" wrapText="1"/>
      <protection locked="0"/>
    </xf>
    <xf numFmtId="0" fontId="18" fillId="33" borderId="45" xfId="0" applyFont="1" applyFill="1" applyBorder="1" applyAlignment="1" applyProtection="1">
      <alignment vertical="center" wrapText="1"/>
      <protection locked="0"/>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34" borderId="20" xfId="0" applyFont="1" applyFill="1" applyBorder="1" applyAlignment="1" applyProtection="1">
      <alignment vertical="center" wrapText="1"/>
      <protection locked="0"/>
    </xf>
    <xf numFmtId="0" fontId="18" fillId="34" borderId="21" xfId="0" applyFont="1" applyFill="1" applyBorder="1" applyAlignment="1" applyProtection="1">
      <alignment vertical="center" wrapText="1"/>
      <protection locked="0"/>
    </xf>
    <xf numFmtId="0" fontId="18" fillId="33" borderId="24" xfId="0" applyFont="1" applyFill="1" applyBorder="1" applyAlignment="1" applyProtection="1">
      <alignment vertical="center" wrapText="1"/>
      <protection locked="0"/>
    </xf>
    <xf numFmtId="0" fontId="18" fillId="33" borderId="25" xfId="0" applyFont="1" applyFill="1" applyBorder="1" applyAlignment="1" applyProtection="1">
      <alignment vertical="center" wrapText="1"/>
      <protection locked="0"/>
    </xf>
    <xf numFmtId="0" fontId="26" fillId="0" borderId="0" xfId="42" applyFont="1" applyAlignment="1">
      <alignment horizontal="center" vertical="center"/>
    </xf>
    <xf numFmtId="0" fontId="20" fillId="0" borderId="30" xfId="42" applyFont="1" applyBorder="1" applyAlignment="1">
      <alignment horizontal="right" vertical="center" wrapText="1"/>
    </xf>
    <xf numFmtId="176" fontId="20" fillId="34" borderId="30" xfId="42" applyNumberFormat="1" applyFont="1" applyFill="1" applyBorder="1" applyAlignment="1" applyProtection="1">
      <alignment horizontal="center" vertical="center" wrapText="1"/>
      <protection locked="0"/>
    </xf>
    <xf numFmtId="0" fontId="20" fillId="0" borderId="32" xfId="42" applyFont="1" applyBorder="1" applyAlignment="1">
      <alignment horizontal="center" vertical="center" wrapText="1"/>
    </xf>
    <xf numFmtId="0" fontId="20" fillId="0" borderId="38" xfId="42" applyFont="1" applyBorder="1" applyAlignment="1">
      <alignment horizontal="center" vertical="center" wrapText="1"/>
    </xf>
    <xf numFmtId="0" fontId="20" fillId="0" borderId="34" xfId="42" applyFont="1" applyBorder="1" applyAlignment="1">
      <alignment horizontal="center" vertical="center" wrapText="1"/>
    </xf>
    <xf numFmtId="0" fontId="20" fillId="0" borderId="35" xfId="42" applyFont="1" applyBorder="1" applyAlignment="1">
      <alignment horizontal="center" vertical="center" wrapText="1"/>
    </xf>
    <xf numFmtId="0" fontId="20" fillId="0" borderId="36" xfId="42" applyFont="1" applyBorder="1" applyAlignment="1">
      <alignment horizontal="center" vertical="center" wrapText="1"/>
    </xf>
    <xf numFmtId="0" fontId="23" fillId="0" borderId="32" xfId="42" applyFont="1" applyBorder="1" applyAlignment="1">
      <alignment horizontal="center" vertical="center" wrapText="1"/>
    </xf>
    <xf numFmtId="0" fontId="23" fillId="0" borderId="38" xfId="42" applyFont="1" applyBorder="1" applyAlignment="1">
      <alignment horizontal="center" vertical="center" wrapText="1"/>
    </xf>
    <xf numFmtId="0" fontId="20" fillId="0" borderId="32" xfId="44" applyFont="1" applyBorder="1" applyAlignment="1">
      <alignment horizontal="center" vertical="center" wrapText="1"/>
    </xf>
    <xf numFmtId="0" fontId="20" fillId="0" borderId="31" xfId="44" applyFont="1" applyBorder="1" applyAlignment="1">
      <alignment horizontal="center" vertical="center" wrapText="1"/>
    </xf>
    <xf numFmtId="0" fontId="20" fillId="0" borderId="38" xfId="44" applyFont="1" applyBorder="1" applyAlignment="1">
      <alignment horizontal="center" vertical="center" wrapText="1"/>
    </xf>
    <xf numFmtId="14" fontId="20" fillId="37" borderId="10" xfId="44" applyNumberFormat="1" applyFont="1" applyFill="1" applyBorder="1" applyAlignment="1" applyProtection="1">
      <alignment vertical="center" wrapText="1"/>
      <protection locked="0"/>
    </xf>
    <xf numFmtId="14" fontId="20" fillId="37" borderId="11" xfId="44" applyNumberFormat="1" applyFont="1" applyFill="1" applyBorder="1" applyAlignment="1" applyProtection="1">
      <alignment vertical="center" wrapText="1"/>
      <protection locked="0"/>
    </xf>
    <xf numFmtId="14" fontId="20" fillId="37" borderId="12" xfId="44" applyNumberFormat="1" applyFont="1" applyFill="1" applyBorder="1" applyAlignment="1" applyProtection="1">
      <alignment vertical="center" wrapText="1"/>
      <protection locked="0"/>
    </xf>
    <xf numFmtId="14" fontId="20" fillId="37" borderId="13" xfId="44" applyNumberFormat="1" applyFont="1" applyFill="1" applyBorder="1" applyAlignment="1" applyProtection="1">
      <alignment vertical="center" wrapText="1"/>
      <protection locked="0"/>
    </xf>
    <xf numFmtId="14" fontId="20" fillId="37" borderId="0" xfId="44" applyNumberFormat="1" applyFont="1" applyFill="1" applyAlignment="1" applyProtection="1">
      <alignment vertical="center" wrapText="1"/>
      <protection locked="0"/>
    </xf>
    <xf numFmtId="14" fontId="20" fillId="37" borderId="14" xfId="44" applyNumberFormat="1" applyFont="1" applyFill="1" applyBorder="1" applyAlignment="1" applyProtection="1">
      <alignment vertical="center" wrapText="1"/>
      <protection locked="0"/>
    </xf>
    <xf numFmtId="14" fontId="20" fillId="37" borderId="22" xfId="44" applyNumberFormat="1" applyFont="1" applyFill="1" applyBorder="1" applyAlignment="1" applyProtection="1">
      <alignment vertical="center" wrapText="1"/>
      <protection locked="0"/>
    </xf>
    <xf numFmtId="14" fontId="20" fillId="37" borderId="30" xfId="44" applyNumberFormat="1" applyFont="1" applyFill="1" applyBorder="1" applyAlignment="1" applyProtection="1">
      <alignment vertical="center" wrapText="1"/>
      <protection locked="0"/>
    </xf>
    <xf numFmtId="14" fontId="20" fillId="37" borderId="23" xfId="44" applyNumberFormat="1" applyFont="1" applyFill="1" applyBorder="1" applyAlignment="1" applyProtection="1">
      <alignment vertical="center" wrapText="1"/>
      <protection locked="0"/>
    </xf>
    <xf numFmtId="14" fontId="20" fillId="0" borderId="34" xfId="44" applyNumberFormat="1" applyFont="1" applyBorder="1" applyAlignment="1" applyProtection="1">
      <alignment horizontal="center" vertical="center" wrapText="1"/>
      <protection locked="0"/>
    </xf>
    <xf numFmtId="14" fontId="20" fillId="0" borderId="36" xfId="44" applyNumberFormat="1" applyFont="1" applyBorder="1" applyAlignment="1" applyProtection="1">
      <alignment horizontal="center" vertical="center" wrapText="1"/>
      <protection locked="0"/>
    </xf>
    <xf numFmtId="0" fontId="26" fillId="0" borderId="0" xfId="44" applyFont="1" applyAlignment="1">
      <alignment horizontal="center" vertical="center"/>
    </xf>
    <xf numFmtId="0" fontId="27" fillId="0" borderId="0" xfId="44" applyFont="1" applyAlignment="1">
      <alignment horizontal="center" vertical="center"/>
    </xf>
    <xf numFmtId="0" fontId="20" fillId="0" borderId="10" xfId="44" applyFont="1" applyBorder="1" applyAlignment="1">
      <alignment horizontal="center" vertical="center" wrapText="1"/>
    </xf>
    <xf numFmtId="0" fontId="20" fillId="0" borderId="12" xfId="44" applyFont="1" applyBorder="1" applyAlignment="1">
      <alignment horizontal="center" vertical="center" wrapText="1"/>
    </xf>
    <xf numFmtId="0" fontId="20" fillId="0" borderId="22" xfId="44" applyFont="1" applyBorder="1" applyAlignment="1">
      <alignment horizontal="center" vertical="center" wrapText="1"/>
    </xf>
    <xf numFmtId="0" fontId="20" fillId="0" borderId="23" xfId="44" applyFont="1" applyBorder="1" applyAlignment="1">
      <alignment horizontal="center" vertical="center" wrapText="1"/>
    </xf>
    <xf numFmtId="0" fontId="20" fillId="0" borderId="33" xfId="44" applyFont="1" applyBorder="1" applyAlignment="1">
      <alignment horizontal="center" vertical="center" wrapText="1"/>
    </xf>
    <xf numFmtId="0" fontId="20" fillId="0" borderId="11" xfId="44" applyFont="1" applyBorder="1" applyAlignment="1">
      <alignment horizontal="center" vertical="center" wrapText="1"/>
    </xf>
    <xf numFmtId="0" fontId="20" fillId="0" borderId="34" xfId="44" applyFont="1" applyBorder="1" applyAlignment="1">
      <alignment horizontal="center" vertical="center" wrapText="1"/>
    </xf>
    <xf numFmtId="0" fontId="20" fillId="0" borderId="36" xfId="44" applyFont="1" applyBorder="1" applyAlignment="1">
      <alignment horizontal="center" vertical="center" wrapText="1"/>
    </xf>
    <xf numFmtId="0" fontId="20" fillId="0" borderId="33" xfId="42" applyFont="1" applyBorder="1" applyAlignment="1">
      <alignment horizontal="center" vertical="center" wrapText="1"/>
    </xf>
    <xf numFmtId="0" fontId="20" fillId="0" borderId="33" xfId="42"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3" xr:uid="{64388777-35E6-45AB-A1B4-A0AFBFEB5AA8}"/>
    <cellStyle name="桁区切り 6 2" xfId="45" xr:uid="{F0BDC039-6CEB-43FE-B7F0-DD5C79CF666A}"/>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2" xr:uid="{3BC4E9A6-8A49-4B88-9FAA-B10613DCB34A}"/>
    <cellStyle name="標準 11 3" xfId="44" xr:uid="{47A05829-FC13-4C07-8336-EEA571BC5C5E}"/>
    <cellStyle name="良い" xfId="6" builtinId="26" customBuiltin="1"/>
  </cellStyles>
  <dxfs count="15">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8"/>
  <sheetViews>
    <sheetView showGridLines="0" tabSelected="1" zoomScaleNormal="100" zoomScaleSheetLayoutView="100" workbookViewId="0"/>
  </sheetViews>
  <sheetFormatPr defaultRowHeight="18" outlineLevelRow="1"/>
  <cols>
    <col min="1" max="2" width="2.69921875" customWidth="1"/>
    <col min="3" max="8" width="15.69921875" customWidth="1"/>
    <col min="9" max="10" width="2.69921875" customWidth="1"/>
    <col min="12" max="12" width="11.59765625" style="30" customWidth="1"/>
    <col min="13" max="13" width="30.59765625" style="36" customWidth="1"/>
    <col min="14" max="15" width="9" style="30"/>
  </cols>
  <sheetData>
    <row r="1" spans="2:15">
      <c r="B1" s="1" t="s">
        <v>0</v>
      </c>
    </row>
    <row r="2" spans="2:15" ht="15" customHeight="1">
      <c r="B2" s="173"/>
      <c r="C2" s="174"/>
      <c r="D2" s="174"/>
      <c r="E2" s="174"/>
      <c r="F2" s="174"/>
      <c r="G2" s="174"/>
      <c r="H2" s="174"/>
      <c r="I2" s="175"/>
      <c r="L2" s="29" t="s">
        <v>1</v>
      </c>
      <c r="M2" s="37" t="s">
        <v>2</v>
      </c>
    </row>
    <row r="3" spans="2:15">
      <c r="B3" s="2"/>
      <c r="C3" s="185" t="s">
        <v>3</v>
      </c>
      <c r="D3" s="185"/>
      <c r="E3" s="185"/>
      <c r="F3" s="185"/>
      <c r="G3" s="185"/>
      <c r="H3" s="185"/>
      <c r="I3" s="4"/>
      <c r="L3" s="28"/>
      <c r="M3" s="38"/>
    </row>
    <row r="4" spans="2:15" ht="7.5" customHeight="1">
      <c r="B4" s="176"/>
      <c r="C4" s="177"/>
      <c r="D4" s="177"/>
      <c r="E4" s="177"/>
      <c r="F4" s="177"/>
      <c r="G4" s="177"/>
      <c r="H4" s="177"/>
      <c r="I4" s="178"/>
      <c r="L4" s="31"/>
      <c r="M4" s="38"/>
    </row>
    <row r="5" spans="2:15" ht="18.75" customHeight="1">
      <c r="B5" s="179"/>
      <c r="C5" s="180"/>
      <c r="D5" s="180"/>
      <c r="E5" s="180"/>
      <c r="F5" s="5"/>
      <c r="G5" s="6"/>
      <c r="H5" s="23">
        <v>45383</v>
      </c>
      <c r="I5" s="7"/>
      <c r="L5" s="33" t="s">
        <v>4</v>
      </c>
      <c r="M5" s="38" t="str">
        <f>IF(H5="","（エラー）未入力","（正常）入力済み")</f>
        <v>（正常）入力済み</v>
      </c>
      <c r="N5" s="30" t="s">
        <v>5</v>
      </c>
    </row>
    <row r="6" spans="2:15" ht="7.5" customHeight="1">
      <c r="B6" s="181"/>
      <c r="C6" s="182"/>
      <c r="D6" s="182"/>
      <c r="E6" s="182"/>
      <c r="F6" s="182"/>
      <c r="G6" s="182"/>
      <c r="H6" s="182"/>
      <c r="I6" s="183"/>
      <c r="L6" s="31"/>
      <c r="M6" s="38"/>
    </row>
    <row r="7" spans="2:15" ht="18.75" customHeight="1">
      <c r="B7" s="184" t="s">
        <v>6</v>
      </c>
      <c r="C7" s="185"/>
      <c r="D7" s="3" t="s">
        <v>7</v>
      </c>
      <c r="E7" s="3"/>
      <c r="F7" s="3"/>
      <c r="G7" s="3"/>
      <c r="H7" s="3"/>
      <c r="I7" s="4"/>
      <c r="L7" s="31"/>
      <c r="M7" s="38"/>
    </row>
    <row r="8" spans="2:15">
      <c r="B8" s="171"/>
      <c r="C8" s="172"/>
      <c r="D8" s="172"/>
      <c r="E8" s="167" t="s">
        <v>8</v>
      </c>
      <c r="F8" s="168" t="s">
        <v>325</v>
      </c>
      <c r="G8" s="168"/>
      <c r="H8" s="168"/>
      <c r="I8" s="4"/>
      <c r="L8" s="33" t="s">
        <v>4</v>
      </c>
      <c r="M8" s="38" t="str">
        <f>IF(F8="","（エラー）未入力","（正常）入力済み")</f>
        <v>（正常）入力済み</v>
      </c>
      <c r="N8" s="30" t="s">
        <v>9</v>
      </c>
    </row>
    <row r="9" spans="2:15">
      <c r="B9" s="171"/>
      <c r="C9" s="172"/>
      <c r="D9" s="172"/>
      <c r="E9" s="167"/>
      <c r="F9" s="169" t="s">
        <v>326</v>
      </c>
      <c r="G9" s="169"/>
      <c r="H9" s="169"/>
      <c r="I9" s="4"/>
      <c r="L9" s="31" t="s">
        <v>10</v>
      </c>
      <c r="M9" s="38" t="str">
        <f>IF(F9="","（注意）未入力","（正常）入力済み")</f>
        <v>（正常）入力済み</v>
      </c>
      <c r="N9" s="30" t="s">
        <v>11</v>
      </c>
    </row>
    <row r="10" spans="2:15">
      <c r="B10" s="171"/>
      <c r="C10" s="172"/>
      <c r="D10" s="172"/>
      <c r="E10" s="167"/>
      <c r="F10" s="168" t="s">
        <v>327</v>
      </c>
      <c r="G10" s="168"/>
      <c r="H10" s="168"/>
      <c r="I10" s="4"/>
      <c r="L10" s="33" t="s">
        <v>4</v>
      </c>
      <c r="M10" s="38" t="str">
        <f>IF(F10="","（エラー）未入力","（正常）入力済み")</f>
        <v>（正常）入力済み</v>
      </c>
      <c r="N10" s="30" t="s">
        <v>12</v>
      </c>
    </row>
    <row r="11" spans="2:15" ht="7.5" customHeight="1">
      <c r="B11" s="8"/>
      <c r="C11" s="6"/>
      <c r="D11" s="6"/>
      <c r="E11" s="6"/>
      <c r="F11" s="6"/>
      <c r="G11" s="6"/>
      <c r="H11" s="6"/>
      <c r="I11" s="9"/>
      <c r="L11" s="31"/>
      <c r="M11" s="38"/>
      <c r="N11" s="32"/>
    </row>
    <row r="12" spans="2:15" ht="30" customHeight="1">
      <c r="B12" s="12"/>
      <c r="C12" s="170" t="s">
        <v>13</v>
      </c>
      <c r="D12" s="170"/>
      <c r="E12" s="170"/>
      <c r="F12" s="170"/>
      <c r="G12" s="170"/>
      <c r="H12" s="170"/>
      <c r="I12" s="13"/>
    </row>
    <row r="13" spans="2:15" ht="7.5" customHeight="1">
      <c r="B13" s="12"/>
      <c r="C13" s="10"/>
      <c r="D13" s="10"/>
      <c r="E13" s="10"/>
      <c r="F13" s="10"/>
      <c r="G13" s="10"/>
      <c r="H13" s="10"/>
      <c r="I13" s="13"/>
    </row>
    <row r="14" spans="2:15" s="20" customFormat="1" ht="24.75" customHeight="1">
      <c r="B14" s="18"/>
      <c r="C14" s="141" t="s">
        <v>14</v>
      </c>
      <c r="D14" s="142"/>
      <c r="E14" s="24" t="s">
        <v>111</v>
      </c>
      <c r="F14" s="148" t="s">
        <v>328</v>
      </c>
      <c r="G14" s="148"/>
      <c r="H14" s="17" t="s">
        <v>15</v>
      </c>
      <c r="I14" s="9"/>
      <c r="J14" s="19"/>
      <c r="K14" s="19"/>
      <c r="L14" s="33" t="s">
        <v>4</v>
      </c>
      <c r="M14" s="38" t="str">
        <f>IF(OR(E14="",F14=""),"（エラー）未入力","（正常）入力済み")</f>
        <v>（正常）入力済み</v>
      </c>
      <c r="N14" s="30" t="s">
        <v>16</v>
      </c>
      <c r="O14" s="30"/>
    </row>
    <row r="15" spans="2:15" s="20" customFormat="1" ht="24.75" hidden="1" customHeight="1" outlineLevel="1">
      <c r="B15" s="18"/>
      <c r="C15" s="143"/>
      <c r="D15" s="144"/>
      <c r="E15" s="27"/>
      <c r="F15" s="152"/>
      <c r="G15" s="152"/>
      <c r="H15" s="7"/>
      <c r="I15" s="9"/>
      <c r="J15" s="19"/>
      <c r="K15" s="19"/>
      <c r="L15" s="31" t="s">
        <v>17</v>
      </c>
      <c r="M15" s="38" t="str">
        <f>IF(OR(E15="",F15=""),"（複数入力）未入力","（正常）入力済み")</f>
        <v>（複数入力）未入力</v>
      </c>
      <c r="N15" s="30"/>
      <c r="O15" s="30"/>
    </row>
    <row r="16" spans="2:15" s="20" customFormat="1" ht="24.75" customHeight="1" collapsed="1">
      <c r="B16" s="18"/>
      <c r="C16" s="143"/>
      <c r="D16" s="144"/>
      <c r="E16" s="139" t="str">
        <f>土地所在地一覧!D46&amp;""</f>
        <v>新宿区○○町○丁目○○番１　外 7 筆 道</v>
      </c>
      <c r="F16" s="140"/>
      <c r="G16" s="140"/>
      <c r="H16" s="7" t="s">
        <v>18</v>
      </c>
      <c r="I16" s="9"/>
      <c r="J16" s="19"/>
      <c r="K16" s="19"/>
      <c r="L16" s="31" t="s">
        <v>19</v>
      </c>
      <c r="M16" s="36"/>
      <c r="N16" s="30" t="s">
        <v>20</v>
      </c>
      <c r="O16" s="30"/>
    </row>
    <row r="17" spans="2:14">
      <c r="B17" s="8"/>
      <c r="C17" s="145"/>
      <c r="D17" s="146"/>
      <c r="E17" s="202" t="s">
        <v>21</v>
      </c>
      <c r="F17" s="203"/>
      <c r="G17" s="203"/>
      <c r="H17" s="204"/>
      <c r="I17" s="9"/>
    </row>
    <row r="18" spans="2:14" ht="80.25" customHeight="1">
      <c r="B18" s="12"/>
      <c r="C18" s="190" t="s">
        <v>22</v>
      </c>
      <c r="D18" s="191"/>
      <c r="E18" s="187" t="str">
        <f>'（入力用シート）汚染状態一覧_様式20'!AD14&amp;""</f>
        <v>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v>
      </c>
      <c r="F18" s="188"/>
      <c r="G18" s="188"/>
      <c r="H18" s="189"/>
      <c r="I18" s="13"/>
      <c r="L18" s="31" t="s">
        <v>19</v>
      </c>
      <c r="N18" s="30" t="s">
        <v>23</v>
      </c>
    </row>
    <row r="19" spans="2:14" ht="27" customHeight="1">
      <c r="B19" s="12"/>
      <c r="C19" s="190" t="s">
        <v>24</v>
      </c>
      <c r="D19" s="191"/>
      <c r="E19" s="192" t="s">
        <v>329</v>
      </c>
      <c r="F19" s="193"/>
      <c r="G19" s="193"/>
      <c r="H19" s="194"/>
      <c r="I19" s="13"/>
      <c r="L19" s="33" t="s">
        <v>4</v>
      </c>
      <c r="M19" s="38" t="str">
        <f>IF(E19&lt;&gt;"","入力済み","未入力")</f>
        <v>入力済み</v>
      </c>
    </row>
    <row r="20" spans="2:14">
      <c r="B20" s="18"/>
      <c r="C20" s="141" t="s">
        <v>25</v>
      </c>
      <c r="D20" s="142"/>
      <c r="E20" s="195" t="s">
        <v>26</v>
      </c>
      <c r="F20" s="196"/>
      <c r="G20" s="196"/>
      <c r="H20" s="197"/>
      <c r="I20" s="9"/>
      <c r="L20" s="31" t="s">
        <v>27</v>
      </c>
      <c r="M20" s="38" t="str">
        <f>IF(COUNTIF('（入力用シート）汚染状態一覧_様式20'!AH:AH,"*エラー*")&lt;1,"（正常）入力用シートエラーなし","（エラー）入力用シートエラーあり")</f>
        <v>（正常）入力用シートエラーなし</v>
      </c>
    </row>
    <row r="21" spans="2:14">
      <c r="B21" s="18"/>
      <c r="C21" s="143"/>
      <c r="D21" s="144"/>
      <c r="E21" s="39" t="s">
        <v>28</v>
      </c>
      <c r="F21" s="198" t="str">
        <f>IF('（入力用シート）汚染状態一覧_様式20'!AD15="",
IF(OR('（入力用シート）汚染状態一覧_様式20'!AE8&lt;&gt;0,'（入力用シート）汚染状態一覧_様式20'!AE9&lt;&gt;0),"該当なし",""),'（入力用シート）汚染状態一覧_様式20'!AD15)</f>
        <v>鉛及びその化合物</v>
      </c>
      <c r="G21" s="198"/>
      <c r="H21" s="199"/>
      <c r="I21" s="9"/>
      <c r="L21" s="31" t="s">
        <v>19</v>
      </c>
      <c r="N21" s="30" t="s">
        <v>29</v>
      </c>
    </row>
    <row r="22" spans="2:14">
      <c r="B22" s="18"/>
      <c r="C22" s="143"/>
      <c r="D22" s="144"/>
      <c r="E22" s="39" t="s">
        <v>30</v>
      </c>
      <c r="F22" s="198" t="str">
        <f>IF('（入力用シート）汚染状態一覧_様式20'!AD16="",
IF(OR('（入力用シート）汚染状態一覧_様式20'!AE7&lt;&gt;0,'（入力用シート）汚染状態一覧_様式20'!AE9&lt;&gt;0),"該当なし",""),'（入力用シート）汚染状態一覧_様式20'!AD16)</f>
        <v>鉛及びその化合物</v>
      </c>
      <c r="G22" s="198"/>
      <c r="H22" s="199"/>
      <c r="I22" s="9"/>
      <c r="L22" s="31" t="s">
        <v>19</v>
      </c>
      <c r="N22" s="30" t="s">
        <v>29</v>
      </c>
    </row>
    <row r="23" spans="2:14" ht="18" customHeight="1">
      <c r="B23" s="18"/>
      <c r="C23" s="143"/>
      <c r="D23" s="144"/>
      <c r="E23" s="39" t="s">
        <v>31</v>
      </c>
      <c r="F23" s="200" t="str">
        <f>IF('（入力用シート）汚染状態一覧_様式20'!AD17="",
IF(OR('（入力用シート）汚染状態一覧_様式20'!AE7&lt;&gt;0,'（入力用シート）汚染状態一覧_様式20'!AE8&lt;&gt;0),"該当なし",""),'（入力用シート）汚染状態一覧_様式20'!AD17)</f>
        <v>砒素及びその化合物</v>
      </c>
      <c r="G23" s="200"/>
      <c r="H23" s="201"/>
      <c r="I23" s="9"/>
      <c r="L23" s="31" t="s">
        <v>19</v>
      </c>
      <c r="N23" s="30" t="s">
        <v>29</v>
      </c>
    </row>
    <row r="24" spans="2:14" ht="33" customHeight="1">
      <c r="B24" s="18"/>
      <c r="C24" s="141" t="s">
        <v>32</v>
      </c>
      <c r="D24" s="159"/>
      <c r="E24" s="147" t="s">
        <v>330</v>
      </c>
      <c r="F24" s="162"/>
      <c r="G24" s="163" t="s">
        <v>331</v>
      </c>
      <c r="H24" s="164"/>
      <c r="I24" s="9"/>
      <c r="L24" s="33" t="s">
        <v>4</v>
      </c>
      <c r="M24" s="38" t="str">
        <f>IF(OR(E24="",G24=""),"（エラー）未入力","（正常）入力済み")</f>
        <v>（正常）入力済み</v>
      </c>
      <c r="N24" s="30" t="s">
        <v>33</v>
      </c>
    </row>
    <row r="25" spans="2:14" hidden="1" outlineLevel="1">
      <c r="B25" s="18"/>
      <c r="C25" s="143"/>
      <c r="D25" s="160"/>
      <c r="E25" s="151"/>
      <c r="F25" s="152"/>
      <c r="G25" s="165"/>
      <c r="H25" s="166"/>
      <c r="I25" s="9"/>
      <c r="L25" s="31" t="s">
        <v>17</v>
      </c>
      <c r="M25" s="38" t="str">
        <f>IF(OR(E25="",G25=""),"（複数入力）未入力","（正常）入力済み")</f>
        <v>（複数入力）未入力</v>
      </c>
    </row>
    <row r="26" spans="2:14" hidden="1" outlineLevel="1">
      <c r="B26" s="18"/>
      <c r="C26" s="143"/>
      <c r="D26" s="160"/>
      <c r="E26" s="151"/>
      <c r="F26" s="152"/>
      <c r="G26" s="165"/>
      <c r="H26" s="166"/>
      <c r="I26" s="9"/>
      <c r="L26" s="31" t="s">
        <v>17</v>
      </c>
      <c r="M26" s="38" t="str">
        <f>IF(OR(E26="",G26=""),"（複数入力）未入力","（正常）入力済み")</f>
        <v>（複数入力）未入力</v>
      </c>
    </row>
    <row r="27" spans="2:14" hidden="1" outlineLevel="1">
      <c r="B27" s="18"/>
      <c r="C27" s="143"/>
      <c r="D27" s="160"/>
      <c r="E27" s="151"/>
      <c r="F27" s="152"/>
      <c r="G27" s="165"/>
      <c r="H27" s="166"/>
      <c r="I27" s="9"/>
      <c r="L27" s="31" t="s">
        <v>17</v>
      </c>
      <c r="M27" s="38" t="str">
        <f>IF(OR(E27="",G27=""),"（複数入力）未入力","（正常）入力済み")</f>
        <v>（複数入力）未入力</v>
      </c>
    </row>
    <row r="28" spans="2:14" hidden="1" outlineLevel="1">
      <c r="B28" s="18"/>
      <c r="C28" s="145"/>
      <c r="D28" s="161"/>
      <c r="E28" s="155"/>
      <c r="F28" s="156"/>
      <c r="G28" s="165"/>
      <c r="H28" s="166"/>
      <c r="I28" s="9"/>
      <c r="L28" s="31" t="s">
        <v>17</v>
      </c>
      <c r="M28" s="38" t="str">
        <f>IF(OR(E28="",G28=""),"（複数入力）未入力","（正常）入力済み")</f>
        <v>（複数入力）未入力</v>
      </c>
    </row>
    <row r="29" spans="2:14" ht="34.049999999999997" customHeight="1" collapsed="1">
      <c r="B29" s="18"/>
      <c r="C29" s="141" t="s">
        <v>34</v>
      </c>
      <c r="D29" s="142"/>
      <c r="E29" s="147" t="s">
        <v>330</v>
      </c>
      <c r="F29" s="148"/>
      <c r="G29" s="149" t="s">
        <v>331</v>
      </c>
      <c r="H29" s="150"/>
      <c r="I29" s="9"/>
      <c r="L29" s="33" t="s">
        <v>4</v>
      </c>
      <c r="M29" s="38" t="str">
        <f>IF(OR(E29="",G29=""),"（エラー）未入力","（正常）入力済み")</f>
        <v>（正常）入力済み</v>
      </c>
      <c r="N29" s="30" t="s">
        <v>35</v>
      </c>
    </row>
    <row r="30" spans="2:14" hidden="1" outlineLevel="1">
      <c r="B30" s="18"/>
      <c r="C30" s="143"/>
      <c r="D30" s="144"/>
      <c r="E30" s="151" t="s">
        <v>36</v>
      </c>
      <c r="F30" s="152"/>
      <c r="G30" s="153" t="s">
        <v>37</v>
      </c>
      <c r="H30" s="154"/>
      <c r="I30" s="9"/>
      <c r="L30" s="31" t="s">
        <v>17</v>
      </c>
      <c r="M30" s="38" t="str">
        <f>IF(OR(E30="",G30=""),"（複数入力）未入力","（正常）入力済み")</f>
        <v>（正常）入力済み</v>
      </c>
    </row>
    <row r="31" spans="2:14" hidden="1" outlineLevel="1">
      <c r="B31" s="18"/>
      <c r="C31" s="143"/>
      <c r="D31" s="144"/>
      <c r="E31" s="151" t="s">
        <v>38</v>
      </c>
      <c r="F31" s="152"/>
      <c r="G31" s="153" t="s">
        <v>39</v>
      </c>
      <c r="H31" s="154"/>
      <c r="I31" s="9"/>
      <c r="L31" s="31" t="s">
        <v>17</v>
      </c>
      <c r="M31" s="38" t="str">
        <f>IF(OR(E31="",G31=""),"（複数入力）未入力","（正常）入力済み")</f>
        <v>（正常）入力済み</v>
      </c>
    </row>
    <row r="32" spans="2:14" hidden="1" outlineLevel="1">
      <c r="B32" s="18"/>
      <c r="C32" s="143"/>
      <c r="D32" s="144"/>
      <c r="E32" s="151"/>
      <c r="F32" s="152"/>
      <c r="G32" s="153"/>
      <c r="H32" s="154"/>
      <c r="I32" s="9"/>
      <c r="L32" s="31" t="s">
        <v>17</v>
      </c>
      <c r="M32" s="38" t="str">
        <f t="shared" ref="M32:M33" si="0">IF(OR(E32="",G32=""),"（複数入力）未入力","（正常）入力済み")</f>
        <v>（複数入力）未入力</v>
      </c>
    </row>
    <row r="33" spans="2:14" hidden="1" outlineLevel="1">
      <c r="B33" s="18"/>
      <c r="C33" s="145"/>
      <c r="D33" s="146"/>
      <c r="E33" s="155"/>
      <c r="F33" s="156"/>
      <c r="G33" s="157"/>
      <c r="H33" s="158"/>
      <c r="I33" s="9"/>
      <c r="L33" s="31" t="s">
        <v>17</v>
      </c>
      <c r="M33" s="38" t="str">
        <f t="shared" si="0"/>
        <v>（複数入力）未入力</v>
      </c>
    </row>
    <row r="34" spans="2:14" collapsed="1">
      <c r="B34" s="14"/>
      <c r="C34" s="186"/>
      <c r="D34" s="186"/>
      <c r="E34" s="22"/>
      <c r="F34" s="22"/>
      <c r="G34" s="22"/>
      <c r="H34" s="22"/>
      <c r="I34" s="15"/>
    </row>
    <row r="35" spans="2:14" ht="18.75" customHeight="1">
      <c r="B35" s="205" t="s">
        <v>40</v>
      </c>
      <c r="C35" s="207" t="s">
        <v>41</v>
      </c>
      <c r="D35" s="208"/>
      <c r="E35" s="11" t="s">
        <v>42</v>
      </c>
      <c r="F35" s="11" t="s">
        <v>43</v>
      </c>
      <c r="G35" s="213" t="s">
        <v>44</v>
      </c>
      <c r="H35" s="213"/>
      <c r="I35" s="214"/>
      <c r="L35" s="31"/>
      <c r="M35" s="38"/>
    </row>
    <row r="36" spans="2:14" ht="24.75" customHeight="1">
      <c r="B36" s="184"/>
      <c r="C36" s="209" t="s">
        <v>332</v>
      </c>
      <c r="D36" s="210"/>
      <c r="E36" s="25" t="s">
        <v>333</v>
      </c>
      <c r="F36" s="34" t="s">
        <v>334</v>
      </c>
      <c r="G36" s="215"/>
      <c r="H36" s="215"/>
      <c r="I36" s="216"/>
      <c r="L36" s="33" t="s">
        <v>4</v>
      </c>
      <c r="M36" s="38" t="str">
        <f>IF(E36="","（エラー）氏名未入力",IF(F36&amp;G36="","（エラー）電話番号又はメールアドレス未入力",IF($F$9&lt;&gt;"",IF(C36="","（エラー）所属未入力","（正常）入力済み"),"（正常）入力済み")))</f>
        <v>（正常）入力済み</v>
      </c>
      <c r="N36" s="30" t="s">
        <v>45</v>
      </c>
    </row>
    <row r="37" spans="2:14">
      <c r="B37" s="206"/>
      <c r="C37" s="211"/>
      <c r="D37" s="212"/>
      <c r="E37" s="26"/>
      <c r="F37" s="35"/>
      <c r="G37" s="217"/>
      <c r="H37" s="217"/>
      <c r="I37" s="218"/>
      <c r="L37" s="31" t="s">
        <v>10</v>
      </c>
      <c r="M37" s="38" t="str">
        <f>IF(E37="","（複数入力）氏名未入力",IF(F37&amp;G37="","（エラー）電話番号又はメールアドレス未入力",IF($F$9&lt;&gt;"",IF(C37="","（エラー）所属未入力","（正常）入力済み"),"（正常）入力済み")))</f>
        <v>（複数入力）氏名未入力</v>
      </c>
      <c r="N37" s="30" t="s">
        <v>46</v>
      </c>
    </row>
    <row r="38" spans="2:14">
      <c r="B38" s="16" t="s">
        <v>47</v>
      </c>
      <c r="N38" s="30" t="s">
        <v>48</v>
      </c>
    </row>
  </sheetData>
  <mergeCells count="56">
    <mergeCell ref="B35:B37"/>
    <mergeCell ref="C35:D35"/>
    <mergeCell ref="C36:D36"/>
    <mergeCell ref="C37:D37"/>
    <mergeCell ref="G35:I35"/>
    <mergeCell ref="G36:I36"/>
    <mergeCell ref="G37:I37"/>
    <mergeCell ref="F14:G14"/>
    <mergeCell ref="F15:G15"/>
    <mergeCell ref="C34:D34"/>
    <mergeCell ref="E18:H18"/>
    <mergeCell ref="C19:D19"/>
    <mergeCell ref="E19:H19"/>
    <mergeCell ref="C18:D18"/>
    <mergeCell ref="C20:D23"/>
    <mergeCell ref="E20:H20"/>
    <mergeCell ref="F21:H21"/>
    <mergeCell ref="F22:H22"/>
    <mergeCell ref="E28:F28"/>
    <mergeCell ref="G28:H28"/>
    <mergeCell ref="F23:H23"/>
    <mergeCell ref="E17:H17"/>
    <mergeCell ref="E25:F25"/>
    <mergeCell ref="B2:I2"/>
    <mergeCell ref="B4:I4"/>
    <mergeCell ref="B5:E5"/>
    <mergeCell ref="B6:I6"/>
    <mergeCell ref="B7:C7"/>
    <mergeCell ref="C3:H3"/>
    <mergeCell ref="E8:E10"/>
    <mergeCell ref="F8:H8"/>
    <mergeCell ref="F9:H9"/>
    <mergeCell ref="F10:H10"/>
    <mergeCell ref="C12:H12"/>
    <mergeCell ref="B8:D10"/>
    <mergeCell ref="G25:H25"/>
    <mergeCell ref="E26:F26"/>
    <mergeCell ref="G26:H26"/>
    <mergeCell ref="E27:F27"/>
    <mergeCell ref="G27:H27"/>
    <mergeCell ref="E16:G16"/>
    <mergeCell ref="C14:D17"/>
    <mergeCell ref="C29:D33"/>
    <mergeCell ref="E29:F29"/>
    <mergeCell ref="G29:H29"/>
    <mergeCell ref="E30:F30"/>
    <mergeCell ref="G30:H30"/>
    <mergeCell ref="E31:F31"/>
    <mergeCell ref="G31:H31"/>
    <mergeCell ref="E32:F32"/>
    <mergeCell ref="G32:H32"/>
    <mergeCell ref="E33:F33"/>
    <mergeCell ref="G33:H33"/>
    <mergeCell ref="C24:D28"/>
    <mergeCell ref="E24:F24"/>
    <mergeCell ref="G24:H24"/>
  </mergeCells>
  <phoneticPr fontId="19"/>
  <conditionalFormatting sqref="M1:M1048576">
    <cfRule type="containsText" dxfId="14" priority="1" operator="containsText" text="（注意）">
      <formula>NOT(ISERROR(SEARCH("（注意）",M1)))</formula>
    </cfRule>
    <cfRule type="containsText" dxfId="13" priority="2" operator="containsText" text="（正常）">
      <formula>NOT(ISERROR(SEARCH("（正常）",M1)))</formula>
    </cfRule>
    <cfRule type="containsText" dxfId="12" priority="3" operator="containsText" text="（エラー）">
      <formula>NOT(ISERROR(SEARCH("（エラー）",M1)))</formula>
    </cfRule>
  </conditionalFormatting>
  <printOptions horizontalCentered="1"/>
  <pageMargins left="0.19685039370078741" right="0.19685039370078741" top="0.39370078740157483" bottom="0.39370078740157483" header="0.11811023622047245" footer="0.11811023622047245"/>
  <pageSetup paperSize="9" scale="92"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DAED93-3998-4DB2-BB9A-58B367F54C5E}">
          <x14:formula1>
            <xm:f>マスタ!$E$2:$E$63</xm:f>
          </x14:formula1>
          <xm:sqref>E14:E15</xm:sqref>
        </x14:dataValidation>
        <x14:dataValidation type="list" allowBlank="1" showInputMessage="1" showErrorMessage="1" xr:uid="{01E71E82-FAB4-472B-A2AB-9974326C535E}">
          <x14:formula1>
            <xm:f>マスタ!$I$2:$I$3</xm:f>
          </x14:formula1>
          <xm:sqref>E19:H19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6C80-0B36-40E8-A3E8-6A791288B6B5}">
  <sheetPr>
    <pageSetUpPr fitToPage="1"/>
  </sheetPr>
  <dimension ref="B1:G11"/>
  <sheetViews>
    <sheetView zoomScaleNormal="100" workbookViewId="0"/>
  </sheetViews>
  <sheetFormatPr defaultRowHeight="18"/>
  <sheetData>
    <row r="1" spans="2:7" s="40" customFormat="1">
      <c r="B1" s="40" t="s">
        <v>49</v>
      </c>
      <c r="C1" s="40" t="s">
        <v>50</v>
      </c>
      <c r="D1" s="40" t="s">
        <v>51</v>
      </c>
      <c r="E1" s="40" t="s">
        <v>52</v>
      </c>
      <c r="F1" s="40" t="s">
        <v>53</v>
      </c>
      <c r="G1" s="40" t="s">
        <v>54</v>
      </c>
    </row>
    <row r="2" spans="2:7">
      <c r="B2" t="s">
        <v>55</v>
      </c>
      <c r="C2" t="s">
        <v>56</v>
      </c>
      <c r="D2" t="s">
        <v>57</v>
      </c>
      <c r="E2" t="s">
        <v>58</v>
      </c>
      <c r="F2" t="s">
        <v>59</v>
      </c>
      <c r="G2" t="s">
        <v>60</v>
      </c>
    </row>
    <row r="3" spans="2:7">
      <c r="B3" t="s">
        <v>61</v>
      </c>
      <c r="C3" t="s">
        <v>62</v>
      </c>
      <c r="F3" t="s">
        <v>63</v>
      </c>
      <c r="G3" t="s">
        <v>64</v>
      </c>
    </row>
    <row r="4" spans="2:7">
      <c r="B4" t="s">
        <v>65</v>
      </c>
      <c r="F4" t="s">
        <v>66</v>
      </c>
      <c r="G4" t="s">
        <v>67</v>
      </c>
    </row>
    <row r="5" spans="2:7">
      <c r="G5" t="s">
        <v>68</v>
      </c>
    </row>
    <row r="6" spans="2:7">
      <c r="G6" t="s">
        <v>69</v>
      </c>
    </row>
    <row r="7" spans="2:7">
      <c r="G7" t="s">
        <v>70</v>
      </c>
    </row>
    <row r="8" spans="2:7">
      <c r="G8" t="s">
        <v>71</v>
      </c>
    </row>
    <row r="9" spans="2:7">
      <c r="G9" t="s">
        <v>72</v>
      </c>
    </row>
    <row r="10" spans="2:7">
      <c r="G10" t="s">
        <v>73</v>
      </c>
    </row>
    <row r="11" spans="2:7">
      <c r="G11" t="s">
        <v>74</v>
      </c>
    </row>
  </sheetData>
  <phoneticPr fontId="19"/>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972-249E-48B7-93DE-C31CF24BAD34}">
  <sheetPr codeName="Sheet47">
    <pageSetUpPr fitToPage="1"/>
  </sheetPr>
  <dimension ref="B1:R111"/>
  <sheetViews>
    <sheetView showGridLines="0" zoomScaleNormal="100" zoomScaleSheetLayoutView="70" workbookViewId="0"/>
  </sheetViews>
  <sheetFormatPr defaultColWidth="9" defaultRowHeight="18"/>
  <cols>
    <col min="1" max="2" width="2.59765625" style="42" customWidth="1"/>
    <col min="3" max="3" width="4.296875" style="42" customWidth="1"/>
    <col min="4" max="8" width="10.59765625" style="42" customWidth="1"/>
    <col min="9" max="9" width="7.59765625" style="42" customWidth="1"/>
    <col min="10" max="10" width="22.59765625" style="42" customWidth="1"/>
    <col min="11" max="11" width="20.59765625" style="42" customWidth="1"/>
    <col min="12" max="12" width="6.5" style="42" customWidth="1"/>
    <col min="13" max="13" width="2.59765625" style="42" customWidth="1"/>
    <col min="14" max="14" width="2.796875" style="42" customWidth="1"/>
    <col min="15" max="15" width="9" style="58"/>
    <col min="16" max="16" width="12.09765625" style="42" customWidth="1"/>
    <col min="17" max="17" width="30.59765625" style="53" customWidth="1"/>
    <col min="18" max="18" width="27" style="52" customWidth="1"/>
    <col min="19" max="16384" width="9" style="42"/>
  </cols>
  <sheetData>
    <row r="1" spans="2:18" ht="15">
      <c r="B1" s="60" t="s">
        <v>75</v>
      </c>
      <c r="O1" s="42"/>
      <c r="P1" s="219" t="s">
        <v>76</v>
      </c>
      <c r="Q1" s="219"/>
      <c r="R1" s="56"/>
    </row>
    <row r="2" spans="2:18" ht="15">
      <c r="B2" s="44"/>
      <c r="C2" s="45" t="s">
        <v>77</v>
      </c>
      <c r="D2" s="46"/>
      <c r="E2" s="46"/>
      <c r="F2" s="46"/>
      <c r="G2" s="46"/>
      <c r="H2" s="46"/>
      <c r="I2" s="46"/>
      <c r="J2" s="46"/>
      <c r="K2" s="61"/>
      <c r="L2" s="62"/>
      <c r="M2" s="47"/>
      <c r="O2" s="42"/>
      <c r="P2" s="78" t="s">
        <v>1</v>
      </c>
      <c r="Q2" s="48" t="s">
        <v>2</v>
      </c>
      <c r="R2" s="56"/>
    </row>
    <row r="3" spans="2:18" ht="15">
      <c r="B3" s="49"/>
      <c r="C3" s="42" t="s">
        <v>78</v>
      </c>
      <c r="D3" s="50"/>
      <c r="E3" s="50"/>
      <c r="F3" s="50"/>
      <c r="G3" s="50"/>
      <c r="H3" s="50"/>
      <c r="I3" s="50"/>
      <c r="J3" s="50"/>
      <c r="K3" s="63"/>
      <c r="L3" s="64"/>
      <c r="M3" s="51"/>
      <c r="O3" s="42"/>
      <c r="P3" s="57"/>
      <c r="Q3" s="55"/>
      <c r="R3" s="56"/>
    </row>
    <row r="4" spans="2:18" ht="15">
      <c r="B4" s="49"/>
      <c r="C4" s="42" t="s">
        <v>79</v>
      </c>
      <c r="D4" s="50"/>
      <c r="E4" s="50"/>
      <c r="F4" s="50"/>
      <c r="G4" s="50"/>
      <c r="H4" s="50"/>
      <c r="I4" s="50"/>
      <c r="J4" s="50"/>
      <c r="M4" s="51"/>
      <c r="O4" s="42"/>
      <c r="P4" s="57"/>
      <c r="Q4" s="55"/>
      <c r="R4" s="56"/>
    </row>
    <row r="5" spans="2:18" ht="19.5" customHeight="1">
      <c r="B5" s="49"/>
      <c r="D5" s="50"/>
      <c r="E5" s="50"/>
      <c r="F5" s="50"/>
      <c r="G5" s="50"/>
      <c r="H5" s="50"/>
      <c r="I5" s="220" t="s">
        <v>80</v>
      </c>
      <c r="J5" s="220"/>
      <c r="K5" s="221">
        <v>45383</v>
      </c>
      <c r="L5" s="221"/>
      <c r="M5" s="51"/>
      <c r="O5" s="42"/>
      <c r="P5" s="57" t="s">
        <v>4</v>
      </c>
      <c r="Q5" s="55" t="str">
        <f>IF(K5="","（エラー）未入力","（正常）入力済み")</f>
        <v>（正常）入力済み</v>
      </c>
      <c r="R5" s="56"/>
    </row>
    <row r="6" spans="2:18" ht="22.5" customHeight="1">
      <c r="B6" s="49"/>
      <c r="C6" s="222" t="s">
        <v>81</v>
      </c>
      <c r="D6" s="224" t="s">
        <v>82</v>
      </c>
      <c r="E6" s="225"/>
      <c r="F6" s="225"/>
      <c r="G6" s="226"/>
      <c r="H6" s="222" t="s">
        <v>83</v>
      </c>
      <c r="I6" s="222" t="s">
        <v>84</v>
      </c>
      <c r="J6" s="227" t="s">
        <v>85</v>
      </c>
      <c r="K6" s="227" t="s">
        <v>86</v>
      </c>
      <c r="L6" s="227" t="s">
        <v>87</v>
      </c>
      <c r="M6" s="51"/>
      <c r="O6" s="42"/>
      <c r="P6" s="54"/>
      <c r="Q6" s="55"/>
      <c r="R6" s="56"/>
    </row>
    <row r="7" spans="2:18" ht="22.5" customHeight="1">
      <c r="B7" s="49"/>
      <c r="C7" s="223"/>
      <c r="D7" s="79" t="s">
        <v>88</v>
      </c>
      <c r="E7" s="79" t="s">
        <v>89</v>
      </c>
      <c r="F7" s="79" t="s">
        <v>90</v>
      </c>
      <c r="G7" s="79" t="s">
        <v>91</v>
      </c>
      <c r="H7" s="223"/>
      <c r="I7" s="223"/>
      <c r="J7" s="228"/>
      <c r="K7" s="228"/>
      <c r="L7" s="228"/>
      <c r="M7" s="51"/>
      <c r="O7" s="42"/>
      <c r="P7" s="54"/>
      <c r="Q7" s="55"/>
      <c r="R7" s="56"/>
    </row>
    <row r="8" spans="2:18" ht="24.75" customHeight="1">
      <c r="B8" s="49"/>
      <c r="C8" s="79">
        <f>ROW()-7</f>
        <v>1</v>
      </c>
      <c r="D8" s="65" t="s">
        <v>111</v>
      </c>
      <c r="E8" s="66" t="s">
        <v>303</v>
      </c>
      <c r="F8" s="66" t="s">
        <v>304</v>
      </c>
      <c r="G8" s="67" t="s">
        <v>305</v>
      </c>
      <c r="H8" s="67"/>
      <c r="I8" s="68"/>
      <c r="J8" s="66" t="s">
        <v>306</v>
      </c>
      <c r="K8" s="66" t="s">
        <v>307</v>
      </c>
      <c r="L8" s="68" t="s">
        <v>308</v>
      </c>
      <c r="M8" s="51"/>
      <c r="O8" s="42"/>
      <c r="P8" s="57" t="s">
        <v>4</v>
      </c>
      <c r="Q8" s="55" t="str">
        <f>IF(D8&amp;E8&amp;G8&amp;J8&amp;K8="",
"（エラー）未入力",
IF(OR(D8="",E8="",G8="",J8="",K8=""),
IF(AND(H8&lt;&gt;"",D8&lt;&gt;""),
IF(AND(E8="",F8="",G8="",I8="",J8="",K8=""),"（正常）入力済み","（エラー）入力重複"),
"（エラー）一部未入力"),
IF(H8="","（正常）入力済み","（エラー）入力重複")))</f>
        <v>（正常）入力済み</v>
      </c>
      <c r="R8" s="69" t="s">
        <v>92</v>
      </c>
    </row>
    <row r="9" spans="2:18" ht="24.75" customHeight="1">
      <c r="B9" s="49"/>
      <c r="C9" s="79">
        <f t="shared" ref="C9:C37" si="0">ROW()-7</f>
        <v>2</v>
      </c>
      <c r="D9" s="66" t="s">
        <v>111</v>
      </c>
      <c r="E9" s="66" t="s">
        <v>303</v>
      </c>
      <c r="F9" s="66" t="s">
        <v>304</v>
      </c>
      <c r="G9" s="67" t="s">
        <v>309</v>
      </c>
      <c r="H9" s="67"/>
      <c r="I9" s="68"/>
      <c r="J9" s="66" t="s">
        <v>310</v>
      </c>
      <c r="K9" s="66" t="s">
        <v>311</v>
      </c>
      <c r="L9" s="68" t="s">
        <v>308</v>
      </c>
      <c r="M9" s="51"/>
      <c r="O9" s="42"/>
      <c r="P9" s="54" t="s">
        <v>10</v>
      </c>
      <c r="Q9" s="55" t="str">
        <f>IF(D9&amp;E9&amp;G9&amp;J9&amp;K9="",
"（複数入力）未入力",
IF(OR(D9="",E9="",G9="",J9="",K9=""),
IF(AND(H9&lt;&gt;"",D9&lt;&gt;""),
IF(AND(E9="",F9="",G9="",I9="",J9="",K9=""),"（正常）入力済み","（エラー）入力重複"),
"（エラー）一部未入力"),
IF(H9="","（正常）入力済み","（エラー）入力重複")))</f>
        <v>（正常）入力済み</v>
      </c>
      <c r="R9" s="69" t="s">
        <v>93</v>
      </c>
    </row>
    <row r="10" spans="2:18" ht="24.75" customHeight="1">
      <c r="B10" s="49"/>
      <c r="C10" s="79">
        <f t="shared" si="0"/>
        <v>3</v>
      </c>
      <c r="D10" s="66" t="s">
        <v>111</v>
      </c>
      <c r="E10" s="66" t="s">
        <v>303</v>
      </c>
      <c r="F10" s="66" t="s">
        <v>304</v>
      </c>
      <c r="G10" s="67" t="s">
        <v>312</v>
      </c>
      <c r="H10" s="67"/>
      <c r="I10" s="68"/>
      <c r="J10" s="66" t="s">
        <v>310</v>
      </c>
      <c r="K10" s="66" t="s">
        <v>311</v>
      </c>
      <c r="L10" s="68" t="s">
        <v>308</v>
      </c>
      <c r="M10" s="51"/>
      <c r="O10" s="42"/>
      <c r="P10" s="54" t="s">
        <v>10</v>
      </c>
      <c r="Q10" s="55" t="str">
        <f t="shared" ref="Q10:Q37" si="1">IF(D10&amp;E10&amp;G10&amp;J10&amp;K10="",
"（複数入力）未入力",
IF(OR(D10="",E10="",G10="",J10="",K10=""),
IF(AND(H10&lt;&gt;"",D10&lt;&gt;""),
IF(AND(E10="",F10="",G10="",I10="",J10="",K10=""),"（正常）入力済み","（エラー）入力重複"),
"（エラー）一部未入力"),
IF(H10="","（正常）入力済み","（エラー）入力重複")))</f>
        <v>（正常）入力済み</v>
      </c>
      <c r="R10" s="69" t="s">
        <v>94</v>
      </c>
    </row>
    <row r="11" spans="2:18" ht="24.75" customHeight="1">
      <c r="B11" s="49"/>
      <c r="C11" s="79">
        <f t="shared" si="0"/>
        <v>4</v>
      </c>
      <c r="D11" s="66" t="s">
        <v>111</v>
      </c>
      <c r="E11" s="66" t="s">
        <v>303</v>
      </c>
      <c r="F11" s="66" t="s">
        <v>304</v>
      </c>
      <c r="G11" s="67" t="s">
        <v>313</v>
      </c>
      <c r="H11" s="67"/>
      <c r="I11" s="68"/>
      <c r="J11" s="66" t="s">
        <v>314</v>
      </c>
      <c r="K11" s="66" t="s">
        <v>315</v>
      </c>
      <c r="L11" s="68" t="s">
        <v>308</v>
      </c>
      <c r="M11" s="51"/>
      <c r="O11" s="42"/>
      <c r="P11" s="54" t="s">
        <v>10</v>
      </c>
      <c r="Q11" s="55" t="str">
        <f t="shared" si="1"/>
        <v>（正常）入力済み</v>
      </c>
      <c r="R11" s="69" t="s">
        <v>95</v>
      </c>
    </row>
    <row r="12" spans="2:18" ht="24.75" customHeight="1">
      <c r="B12" s="49"/>
      <c r="C12" s="79">
        <f t="shared" si="0"/>
        <v>5</v>
      </c>
      <c r="D12" s="66" t="s">
        <v>111</v>
      </c>
      <c r="E12" s="66" t="s">
        <v>303</v>
      </c>
      <c r="F12" s="66" t="s">
        <v>316</v>
      </c>
      <c r="G12" s="67" t="s">
        <v>317</v>
      </c>
      <c r="H12" s="67"/>
      <c r="I12" s="68"/>
      <c r="J12" s="66" t="s">
        <v>318</v>
      </c>
      <c r="K12" s="66" t="s">
        <v>318</v>
      </c>
      <c r="L12" s="68" t="s">
        <v>308</v>
      </c>
      <c r="M12" s="51"/>
      <c r="O12" s="42"/>
      <c r="P12" s="54" t="s">
        <v>10</v>
      </c>
      <c r="Q12" s="55" t="str">
        <f t="shared" si="1"/>
        <v>（正常）入力済み</v>
      </c>
      <c r="R12" s="69" t="s">
        <v>96</v>
      </c>
    </row>
    <row r="13" spans="2:18" ht="24.75" customHeight="1">
      <c r="B13" s="49"/>
      <c r="C13" s="79">
        <f t="shared" si="0"/>
        <v>6</v>
      </c>
      <c r="D13" s="66" t="s">
        <v>111</v>
      </c>
      <c r="E13" s="66" t="s">
        <v>303</v>
      </c>
      <c r="F13" s="66" t="s">
        <v>316</v>
      </c>
      <c r="G13" s="67" t="s">
        <v>319</v>
      </c>
      <c r="H13" s="67"/>
      <c r="I13" s="68"/>
      <c r="J13" s="66" t="s">
        <v>318</v>
      </c>
      <c r="K13" s="66" t="s">
        <v>318</v>
      </c>
      <c r="L13" s="68" t="s">
        <v>308</v>
      </c>
      <c r="M13" s="51"/>
      <c r="O13" s="42"/>
      <c r="P13" s="54" t="s">
        <v>10</v>
      </c>
      <c r="Q13" s="55" t="str">
        <f t="shared" si="1"/>
        <v>（正常）入力済み</v>
      </c>
      <c r="R13" s="69" t="s">
        <v>97</v>
      </c>
    </row>
    <row r="14" spans="2:18" ht="24.75" customHeight="1">
      <c r="B14" s="49"/>
      <c r="C14" s="79">
        <f t="shared" si="0"/>
        <v>7</v>
      </c>
      <c r="D14" s="66" t="s">
        <v>111</v>
      </c>
      <c r="E14" s="66" t="s">
        <v>320</v>
      </c>
      <c r="F14" s="66" t="s">
        <v>321</v>
      </c>
      <c r="G14" s="67" t="s">
        <v>322</v>
      </c>
      <c r="H14" s="67"/>
      <c r="I14" s="68"/>
      <c r="J14" s="66" t="s">
        <v>318</v>
      </c>
      <c r="K14" s="66" t="s">
        <v>318</v>
      </c>
      <c r="L14" s="68" t="s">
        <v>308</v>
      </c>
      <c r="M14" s="51"/>
      <c r="O14" s="42"/>
      <c r="P14" s="54" t="s">
        <v>10</v>
      </c>
      <c r="Q14" s="55" t="str">
        <f t="shared" si="1"/>
        <v>（正常）入力済み</v>
      </c>
      <c r="R14" s="69" t="s">
        <v>98</v>
      </c>
    </row>
    <row r="15" spans="2:18" ht="24.75" customHeight="1">
      <c r="B15" s="49"/>
      <c r="C15" s="79">
        <f t="shared" si="0"/>
        <v>8</v>
      </c>
      <c r="D15" s="66" t="s">
        <v>111</v>
      </c>
      <c r="E15" s="66" t="s">
        <v>320</v>
      </c>
      <c r="F15" s="66" t="s">
        <v>321</v>
      </c>
      <c r="G15" s="67" t="s">
        <v>323</v>
      </c>
      <c r="H15" s="67"/>
      <c r="I15" s="68" t="s">
        <v>84</v>
      </c>
      <c r="J15" s="66" t="s">
        <v>318</v>
      </c>
      <c r="K15" s="66" t="s">
        <v>318</v>
      </c>
      <c r="L15" s="68" t="s">
        <v>308</v>
      </c>
      <c r="M15" s="51"/>
      <c r="O15" s="42"/>
      <c r="P15" s="54" t="s">
        <v>10</v>
      </c>
      <c r="Q15" s="55" t="str">
        <f t="shared" si="1"/>
        <v>（正常）入力済み</v>
      </c>
      <c r="R15" s="56"/>
    </row>
    <row r="16" spans="2:18" ht="24.75" customHeight="1">
      <c r="B16" s="49"/>
      <c r="C16" s="79">
        <f t="shared" si="0"/>
        <v>9</v>
      </c>
      <c r="D16" s="66" t="s">
        <v>111</v>
      </c>
      <c r="E16" s="66"/>
      <c r="F16" s="66"/>
      <c r="G16" s="67"/>
      <c r="H16" s="67" t="s">
        <v>324</v>
      </c>
      <c r="I16" s="68"/>
      <c r="J16" s="66"/>
      <c r="K16" s="66"/>
      <c r="L16" s="68"/>
      <c r="M16" s="51"/>
      <c r="O16" s="42"/>
      <c r="P16" s="54" t="s">
        <v>10</v>
      </c>
      <c r="Q16" s="55" t="str">
        <f t="shared" si="1"/>
        <v>（正常）入力済み</v>
      </c>
      <c r="R16" s="56"/>
    </row>
    <row r="17" spans="2:18" ht="24.75" customHeight="1">
      <c r="B17" s="49"/>
      <c r="C17" s="79">
        <f t="shared" si="0"/>
        <v>10</v>
      </c>
      <c r="D17" s="66"/>
      <c r="E17" s="66"/>
      <c r="F17" s="66"/>
      <c r="G17" s="67"/>
      <c r="H17" s="67"/>
      <c r="I17" s="68"/>
      <c r="J17" s="66"/>
      <c r="K17" s="66"/>
      <c r="L17" s="68"/>
      <c r="M17" s="51"/>
      <c r="O17" s="42"/>
      <c r="P17" s="54" t="s">
        <v>10</v>
      </c>
      <c r="Q17" s="55" t="str">
        <f t="shared" si="1"/>
        <v>（複数入力）未入力</v>
      </c>
      <c r="R17" s="56"/>
    </row>
    <row r="18" spans="2:18" ht="24.75" customHeight="1">
      <c r="B18" s="49"/>
      <c r="C18" s="79">
        <f t="shared" si="0"/>
        <v>11</v>
      </c>
      <c r="D18" s="66"/>
      <c r="E18" s="66"/>
      <c r="F18" s="66"/>
      <c r="G18" s="67"/>
      <c r="H18" s="67"/>
      <c r="I18" s="68"/>
      <c r="J18" s="66"/>
      <c r="K18" s="66"/>
      <c r="L18" s="68"/>
      <c r="M18" s="51"/>
      <c r="O18" s="42"/>
      <c r="P18" s="54" t="s">
        <v>10</v>
      </c>
      <c r="Q18" s="55" t="str">
        <f t="shared" si="1"/>
        <v>（複数入力）未入力</v>
      </c>
      <c r="R18" s="56"/>
    </row>
    <row r="19" spans="2:18" ht="24.75" customHeight="1">
      <c r="B19" s="49"/>
      <c r="C19" s="79">
        <f t="shared" si="0"/>
        <v>12</v>
      </c>
      <c r="D19" s="66"/>
      <c r="E19" s="66"/>
      <c r="F19" s="66"/>
      <c r="G19" s="67"/>
      <c r="H19" s="67"/>
      <c r="I19" s="68"/>
      <c r="J19" s="66"/>
      <c r="K19" s="66"/>
      <c r="L19" s="68"/>
      <c r="M19" s="51"/>
      <c r="O19" s="42"/>
      <c r="P19" s="54" t="s">
        <v>10</v>
      </c>
      <c r="Q19" s="55" t="str">
        <f t="shared" si="1"/>
        <v>（複数入力）未入力</v>
      </c>
      <c r="R19" s="56"/>
    </row>
    <row r="20" spans="2:18" ht="24.75" customHeight="1">
      <c r="B20" s="49"/>
      <c r="C20" s="79">
        <f t="shared" si="0"/>
        <v>13</v>
      </c>
      <c r="D20" s="66"/>
      <c r="E20" s="66"/>
      <c r="F20" s="66"/>
      <c r="G20" s="67"/>
      <c r="H20" s="67"/>
      <c r="I20" s="68"/>
      <c r="J20" s="66"/>
      <c r="K20" s="66"/>
      <c r="L20" s="68"/>
      <c r="M20" s="51"/>
      <c r="O20" s="42"/>
      <c r="P20" s="54" t="s">
        <v>10</v>
      </c>
      <c r="Q20" s="55" t="str">
        <f t="shared" si="1"/>
        <v>（複数入力）未入力</v>
      </c>
      <c r="R20" s="56"/>
    </row>
    <row r="21" spans="2:18" ht="24.75" customHeight="1">
      <c r="B21" s="49"/>
      <c r="C21" s="79">
        <f t="shared" si="0"/>
        <v>14</v>
      </c>
      <c r="D21" s="66"/>
      <c r="E21" s="66"/>
      <c r="F21" s="66"/>
      <c r="G21" s="67"/>
      <c r="H21" s="67"/>
      <c r="I21" s="68"/>
      <c r="J21" s="66"/>
      <c r="K21" s="66"/>
      <c r="L21" s="68"/>
      <c r="M21" s="51"/>
      <c r="O21" s="42"/>
      <c r="P21" s="54" t="s">
        <v>10</v>
      </c>
      <c r="Q21" s="55" t="str">
        <f t="shared" si="1"/>
        <v>（複数入力）未入力</v>
      </c>
      <c r="R21" s="56"/>
    </row>
    <row r="22" spans="2:18" ht="24.75" customHeight="1">
      <c r="B22" s="49"/>
      <c r="C22" s="79">
        <f t="shared" si="0"/>
        <v>15</v>
      </c>
      <c r="D22" s="66"/>
      <c r="E22" s="66"/>
      <c r="F22" s="66"/>
      <c r="G22" s="67"/>
      <c r="H22" s="67"/>
      <c r="I22" s="68"/>
      <c r="J22" s="66"/>
      <c r="K22" s="66"/>
      <c r="L22" s="68"/>
      <c r="M22" s="51"/>
      <c r="O22" s="42"/>
      <c r="P22" s="54" t="s">
        <v>10</v>
      </c>
      <c r="Q22" s="55" t="str">
        <f t="shared" si="1"/>
        <v>（複数入力）未入力</v>
      </c>
      <c r="R22" s="56"/>
    </row>
    <row r="23" spans="2:18" ht="24.75" customHeight="1">
      <c r="B23" s="49"/>
      <c r="C23" s="79">
        <f t="shared" si="0"/>
        <v>16</v>
      </c>
      <c r="D23" s="66"/>
      <c r="E23" s="66"/>
      <c r="F23" s="66"/>
      <c r="G23" s="67"/>
      <c r="H23" s="67"/>
      <c r="I23" s="68"/>
      <c r="J23" s="66"/>
      <c r="K23" s="66"/>
      <c r="L23" s="68"/>
      <c r="M23" s="51"/>
      <c r="O23" s="42"/>
      <c r="P23" s="54" t="s">
        <v>10</v>
      </c>
      <c r="Q23" s="55" t="str">
        <f t="shared" si="1"/>
        <v>（複数入力）未入力</v>
      </c>
      <c r="R23" s="56"/>
    </row>
    <row r="24" spans="2:18" ht="24.75" customHeight="1">
      <c r="B24" s="49"/>
      <c r="C24" s="79">
        <f t="shared" si="0"/>
        <v>17</v>
      </c>
      <c r="D24" s="66"/>
      <c r="E24" s="66"/>
      <c r="F24" s="66"/>
      <c r="G24" s="67"/>
      <c r="H24" s="67"/>
      <c r="I24" s="68"/>
      <c r="J24" s="66"/>
      <c r="K24" s="66"/>
      <c r="L24" s="68"/>
      <c r="M24" s="51"/>
      <c r="O24" s="42"/>
      <c r="P24" s="54" t="s">
        <v>10</v>
      </c>
      <c r="Q24" s="55" t="str">
        <f t="shared" si="1"/>
        <v>（複数入力）未入力</v>
      </c>
      <c r="R24" s="56"/>
    </row>
    <row r="25" spans="2:18" ht="24.75" customHeight="1">
      <c r="B25" s="49"/>
      <c r="C25" s="79">
        <f t="shared" si="0"/>
        <v>18</v>
      </c>
      <c r="D25" s="66"/>
      <c r="E25" s="66"/>
      <c r="F25" s="66"/>
      <c r="G25" s="67"/>
      <c r="H25" s="67"/>
      <c r="I25" s="68"/>
      <c r="J25" s="66"/>
      <c r="K25" s="66"/>
      <c r="L25" s="68"/>
      <c r="M25" s="51"/>
      <c r="O25" s="42"/>
      <c r="P25" s="54" t="s">
        <v>10</v>
      </c>
      <c r="Q25" s="55" t="str">
        <f t="shared" si="1"/>
        <v>（複数入力）未入力</v>
      </c>
      <c r="R25" s="56"/>
    </row>
    <row r="26" spans="2:18" ht="24.75" customHeight="1">
      <c r="B26" s="49"/>
      <c r="C26" s="79">
        <f t="shared" si="0"/>
        <v>19</v>
      </c>
      <c r="D26" s="66"/>
      <c r="E26" s="66"/>
      <c r="F26" s="66"/>
      <c r="G26" s="67"/>
      <c r="H26" s="67"/>
      <c r="I26" s="68"/>
      <c r="J26" s="66"/>
      <c r="K26" s="66"/>
      <c r="L26" s="68"/>
      <c r="M26" s="51"/>
      <c r="O26" s="42"/>
      <c r="P26" s="54" t="s">
        <v>10</v>
      </c>
      <c r="Q26" s="55" t="str">
        <f t="shared" si="1"/>
        <v>（複数入力）未入力</v>
      </c>
      <c r="R26" s="56"/>
    </row>
    <row r="27" spans="2:18" ht="24.75" customHeight="1">
      <c r="B27" s="49"/>
      <c r="C27" s="79">
        <f t="shared" si="0"/>
        <v>20</v>
      </c>
      <c r="D27" s="66"/>
      <c r="E27" s="66"/>
      <c r="F27" s="66"/>
      <c r="G27" s="67"/>
      <c r="H27" s="67"/>
      <c r="I27" s="68"/>
      <c r="J27" s="66"/>
      <c r="K27" s="66"/>
      <c r="L27" s="68"/>
      <c r="M27" s="51"/>
      <c r="O27" s="42"/>
      <c r="P27" s="54" t="s">
        <v>10</v>
      </c>
      <c r="Q27" s="55" t="str">
        <f t="shared" si="1"/>
        <v>（複数入力）未入力</v>
      </c>
      <c r="R27" s="56"/>
    </row>
    <row r="28" spans="2:18" ht="24.75" customHeight="1">
      <c r="B28" s="49"/>
      <c r="C28" s="79">
        <f t="shared" si="0"/>
        <v>21</v>
      </c>
      <c r="D28" s="66"/>
      <c r="E28" s="66"/>
      <c r="F28" s="66"/>
      <c r="G28" s="67"/>
      <c r="H28" s="67"/>
      <c r="I28" s="68"/>
      <c r="J28" s="66"/>
      <c r="K28" s="66"/>
      <c r="L28" s="68"/>
      <c r="M28" s="51"/>
      <c r="O28" s="42"/>
      <c r="P28" s="54" t="s">
        <v>10</v>
      </c>
      <c r="Q28" s="55" t="str">
        <f t="shared" si="1"/>
        <v>（複数入力）未入力</v>
      </c>
      <c r="R28" s="56"/>
    </row>
    <row r="29" spans="2:18" ht="24.75" customHeight="1">
      <c r="B29" s="49"/>
      <c r="C29" s="79">
        <f t="shared" si="0"/>
        <v>22</v>
      </c>
      <c r="D29" s="66"/>
      <c r="E29" s="66"/>
      <c r="F29" s="66"/>
      <c r="G29" s="67"/>
      <c r="H29" s="67"/>
      <c r="I29" s="68"/>
      <c r="J29" s="66"/>
      <c r="K29" s="66"/>
      <c r="L29" s="68"/>
      <c r="M29" s="51"/>
      <c r="O29" s="42"/>
      <c r="P29" s="54" t="s">
        <v>10</v>
      </c>
      <c r="Q29" s="55" t="str">
        <f t="shared" si="1"/>
        <v>（複数入力）未入力</v>
      </c>
      <c r="R29" s="56"/>
    </row>
    <row r="30" spans="2:18" ht="24.75" customHeight="1">
      <c r="B30" s="49"/>
      <c r="C30" s="79">
        <f t="shared" si="0"/>
        <v>23</v>
      </c>
      <c r="D30" s="66"/>
      <c r="E30" s="66"/>
      <c r="F30" s="66"/>
      <c r="G30" s="67"/>
      <c r="H30" s="67"/>
      <c r="I30" s="68"/>
      <c r="J30" s="66"/>
      <c r="K30" s="66"/>
      <c r="L30" s="68"/>
      <c r="M30" s="51"/>
      <c r="O30" s="42"/>
      <c r="P30" s="54" t="s">
        <v>10</v>
      </c>
      <c r="Q30" s="55" t="str">
        <f t="shared" si="1"/>
        <v>（複数入力）未入力</v>
      </c>
      <c r="R30" s="56"/>
    </row>
    <row r="31" spans="2:18" ht="24.75" customHeight="1">
      <c r="B31" s="49"/>
      <c r="C31" s="79">
        <f t="shared" si="0"/>
        <v>24</v>
      </c>
      <c r="D31" s="66"/>
      <c r="E31" s="66"/>
      <c r="F31" s="66"/>
      <c r="G31" s="67"/>
      <c r="H31" s="67"/>
      <c r="I31" s="68"/>
      <c r="J31" s="66"/>
      <c r="K31" s="66"/>
      <c r="L31" s="68"/>
      <c r="M31" s="51"/>
      <c r="O31" s="42"/>
      <c r="P31" s="54" t="s">
        <v>10</v>
      </c>
      <c r="Q31" s="55" t="str">
        <f t="shared" si="1"/>
        <v>（複数入力）未入力</v>
      </c>
      <c r="R31" s="56"/>
    </row>
    <row r="32" spans="2:18" ht="24.75" customHeight="1">
      <c r="B32" s="49"/>
      <c r="C32" s="79">
        <f t="shared" si="0"/>
        <v>25</v>
      </c>
      <c r="D32" s="66"/>
      <c r="E32" s="66"/>
      <c r="F32" s="66"/>
      <c r="G32" s="67"/>
      <c r="H32" s="67"/>
      <c r="I32" s="68"/>
      <c r="J32" s="66"/>
      <c r="K32" s="66"/>
      <c r="L32" s="68"/>
      <c r="M32" s="51"/>
      <c r="O32" s="42"/>
      <c r="P32" s="54" t="s">
        <v>10</v>
      </c>
      <c r="Q32" s="55" t="str">
        <f t="shared" si="1"/>
        <v>（複数入力）未入力</v>
      </c>
      <c r="R32" s="56"/>
    </row>
    <row r="33" spans="2:18" ht="24.75" customHeight="1">
      <c r="B33" s="49"/>
      <c r="C33" s="79">
        <f t="shared" si="0"/>
        <v>26</v>
      </c>
      <c r="D33" s="66"/>
      <c r="E33" s="66"/>
      <c r="F33" s="66"/>
      <c r="G33" s="67"/>
      <c r="H33" s="67"/>
      <c r="I33" s="68"/>
      <c r="J33" s="66"/>
      <c r="K33" s="66"/>
      <c r="L33" s="68"/>
      <c r="M33" s="51"/>
      <c r="O33" s="42"/>
      <c r="P33" s="54" t="s">
        <v>10</v>
      </c>
      <c r="Q33" s="55" t="str">
        <f t="shared" si="1"/>
        <v>（複数入力）未入力</v>
      </c>
      <c r="R33" s="56"/>
    </row>
    <row r="34" spans="2:18" ht="24.75" customHeight="1">
      <c r="B34" s="49"/>
      <c r="C34" s="79">
        <f t="shared" si="0"/>
        <v>27</v>
      </c>
      <c r="D34" s="66"/>
      <c r="E34" s="66"/>
      <c r="F34" s="66"/>
      <c r="G34" s="67"/>
      <c r="H34" s="67"/>
      <c r="I34" s="68"/>
      <c r="J34" s="66"/>
      <c r="K34" s="66"/>
      <c r="L34" s="68"/>
      <c r="M34" s="51"/>
      <c r="O34" s="42"/>
      <c r="P34" s="54" t="s">
        <v>10</v>
      </c>
      <c r="Q34" s="55" t="str">
        <f t="shared" si="1"/>
        <v>（複数入力）未入力</v>
      </c>
      <c r="R34" s="56"/>
    </row>
    <row r="35" spans="2:18" ht="24.75" customHeight="1">
      <c r="B35" s="49"/>
      <c r="C35" s="79">
        <f t="shared" si="0"/>
        <v>28</v>
      </c>
      <c r="D35" s="66"/>
      <c r="E35" s="66"/>
      <c r="F35" s="66"/>
      <c r="G35" s="67"/>
      <c r="H35" s="67"/>
      <c r="I35" s="68"/>
      <c r="J35" s="66"/>
      <c r="K35" s="66"/>
      <c r="L35" s="68"/>
      <c r="M35" s="51"/>
      <c r="O35" s="42"/>
      <c r="P35" s="54" t="s">
        <v>10</v>
      </c>
      <c r="Q35" s="55" t="str">
        <f t="shared" si="1"/>
        <v>（複数入力）未入力</v>
      </c>
      <c r="R35" s="56"/>
    </row>
    <row r="36" spans="2:18" ht="24.75" customHeight="1">
      <c r="B36" s="49"/>
      <c r="C36" s="79">
        <f t="shared" si="0"/>
        <v>29</v>
      </c>
      <c r="D36" s="66"/>
      <c r="E36" s="66"/>
      <c r="F36" s="66"/>
      <c r="G36" s="67"/>
      <c r="H36" s="67"/>
      <c r="I36" s="68"/>
      <c r="J36" s="66"/>
      <c r="K36" s="66"/>
      <c r="L36" s="68"/>
      <c r="M36" s="51"/>
      <c r="O36" s="42"/>
      <c r="P36" s="54" t="s">
        <v>10</v>
      </c>
      <c r="Q36" s="55" t="str">
        <f t="shared" si="1"/>
        <v>（複数入力）未入力</v>
      </c>
      <c r="R36" s="56"/>
    </row>
    <row r="37" spans="2:18" ht="24.75" customHeight="1">
      <c r="B37" s="49"/>
      <c r="C37" s="79">
        <f t="shared" si="0"/>
        <v>30</v>
      </c>
      <c r="D37" s="66"/>
      <c r="E37" s="66"/>
      <c r="F37" s="66"/>
      <c r="G37" s="67"/>
      <c r="H37" s="67"/>
      <c r="I37" s="68"/>
      <c r="J37" s="66"/>
      <c r="K37" s="66"/>
      <c r="L37" s="68"/>
      <c r="M37" s="51"/>
      <c r="O37" s="42"/>
      <c r="P37" s="54" t="s">
        <v>10</v>
      </c>
      <c r="Q37" s="55" t="str">
        <f t="shared" si="1"/>
        <v>（複数入力）未入力</v>
      </c>
      <c r="R37" s="56"/>
    </row>
    <row r="38" spans="2:18" ht="15">
      <c r="B38" s="49"/>
      <c r="C38" s="70" t="s">
        <v>99</v>
      </c>
      <c r="D38" s="71"/>
      <c r="E38" s="71"/>
      <c r="F38" s="72"/>
      <c r="G38" s="71"/>
      <c r="H38" s="71"/>
      <c r="I38" s="71"/>
      <c r="J38" s="71"/>
      <c r="K38" s="71"/>
      <c r="L38" s="73"/>
      <c r="M38" s="51"/>
      <c r="O38" s="42"/>
      <c r="P38" s="54"/>
      <c r="Q38" s="55"/>
      <c r="R38" s="56"/>
    </row>
    <row r="39" spans="2:18" ht="7.5" customHeight="1">
      <c r="B39" s="74"/>
      <c r="C39" s="75"/>
      <c r="D39" s="75"/>
      <c r="E39" s="75"/>
      <c r="F39" s="75"/>
      <c r="G39" s="75"/>
      <c r="H39" s="75"/>
      <c r="I39" s="75"/>
      <c r="J39" s="75"/>
      <c r="K39" s="75"/>
      <c r="L39" s="75"/>
      <c r="M39" s="76"/>
      <c r="O39" s="42"/>
    </row>
    <row r="40" spans="2:18" ht="15.75" customHeight="1">
      <c r="B40" s="77"/>
      <c r="C40" s="42" t="s">
        <v>100</v>
      </c>
      <c r="D40" s="50"/>
      <c r="E40" s="50"/>
      <c r="F40" s="50"/>
      <c r="G40" s="50"/>
      <c r="H40" s="50"/>
      <c r="I40" s="50"/>
      <c r="J40" s="50"/>
      <c r="K40" s="50"/>
      <c r="L40" s="50"/>
      <c r="M40" s="50"/>
      <c r="O40" s="42"/>
      <c r="P40" s="58"/>
    </row>
    <row r="41" spans="2:18">
      <c r="B41" s="41"/>
      <c r="O41" s="42"/>
      <c r="P41" s="58"/>
      <c r="Q41" s="59"/>
    </row>
    <row r="42" spans="2:18">
      <c r="B42" s="41"/>
      <c r="P42" s="58"/>
    </row>
    <row r="44" spans="2:18" hidden="1">
      <c r="C44" s="42" t="s">
        <v>101</v>
      </c>
    </row>
    <row r="45" spans="2:18" hidden="1">
      <c r="D45" s="42" t="str">
        <f>IF(COUNTIF(H8:H38,"無地番")&gt;0," 無地番","")&amp;IF(COUNTIF(H8:H38,"道")&gt;0," 道","")&amp;IF(COUNTIF(H8:H38,"水")&gt;0," 水","")</f>
        <v xml:space="preserve"> 道</v>
      </c>
      <c r="E45" s="42">
        <f>COUNTA(E8:E38)-1-(COUNTIF(I8:I38,"無地番")+COUNTIF(I8:I38,"道")+COUNTIF(I8:I38,"水"))</f>
        <v>7</v>
      </c>
    </row>
    <row r="46" spans="2:18" hidden="1">
      <c r="D46" s="42" t="str">
        <f>D8&amp;E8&amp;F8&amp;G8&amp;IF(I8="","","の一部")&amp;
IF(E45&gt;0,IF(COUNTA(E8:E38)&gt;1,"　外 "&amp;COUNTA(E8:E38)-1-(COUNTIF(I8:I38,"無地番")+COUNTIF(I8:I38,"道")+COUNTIF(I8:I38,"水"))&amp;" 筆",""),
"")&amp;
IF(OR(COUNTIF(D45,"*無地番*")&gt;0,COUNTIF(D45,"*道*")&gt;0,COUNTIF(D45,"*水*")&gt;0),D45,"")</f>
        <v>新宿区○○町○丁目○○番１　外 7 筆 道</v>
      </c>
    </row>
    <row r="48" spans="2:18" hidden="1">
      <c r="D48" s="43" t="s">
        <v>102</v>
      </c>
    </row>
    <row r="49" spans="4:17" hidden="1">
      <c r="D49" s="43" t="s">
        <v>103</v>
      </c>
      <c r="E49" s="43" t="s">
        <v>104</v>
      </c>
      <c r="F49" s="43" t="s">
        <v>84</v>
      </c>
    </row>
    <row r="50" spans="4:17" hidden="1">
      <c r="D50" s="52" t="s">
        <v>105</v>
      </c>
      <c r="E50" s="52" t="s">
        <v>106</v>
      </c>
      <c r="F50" s="52" t="s">
        <v>84</v>
      </c>
    </row>
    <row r="51" spans="4:17" hidden="1">
      <c r="D51" s="52" t="s">
        <v>107</v>
      </c>
      <c r="E51" s="52" t="s">
        <v>108</v>
      </c>
      <c r="O51" s="42"/>
      <c r="Q51" s="59"/>
    </row>
    <row r="52" spans="4:17" hidden="1">
      <c r="D52" s="52" t="s">
        <v>109</v>
      </c>
      <c r="E52" s="52" t="s">
        <v>110</v>
      </c>
    </row>
    <row r="53" spans="4:17" hidden="1">
      <c r="D53" s="52" t="s">
        <v>111</v>
      </c>
    </row>
    <row r="54" spans="4:17" hidden="1">
      <c r="D54" s="52" t="s">
        <v>112</v>
      </c>
    </row>
    <row r="55" spans="4:17" hidden="1">
      <c r="D55" s="52" t="s">
        <v>113</v>
      </c>
    </row>
    <row r="56" spans="4:17" hidden="1">
      <c r="D56" s="52" t="s">
        <v>114</v>
      </c>
    </row>
    <row r="57" spans="4:17" hidden="1">
      <c r="D57" s="52" t="s">
        <v>115</v>
      </c>
    </row>
    <row r="58" spans="4:17" hidden="1">
      <c r="D58" s="52" t="s">
        <v>116</v>
      </c>
    </row>
    <row r="59" spans="4:17" hidden="1">
      <c r="D59" s="52" t="s">
        <v>117</v>
      </c>
    </row>
    <row r="60" spans="4:17" hidden="1">
      <c r="D60" s="52" t="s">
        <v>118</v>
      </c>
    </row>
    <row r="61" spans="4:17" hidden="1">
      <c r="D61" s="52" t="s">
        <v>119</v>
      </c>
    </row>
    <row r="62" spans="4:17" hidden="1">
      <c r="D62" s="52" t="s">
        <v>120</v>
      </c>
    </row>
    <row r="63" spans="4:17" hidden="1">
      <c r="D63" s="52" t="s">
        <v>121</v>
      </c>
    </row>
    <row r="64" spans="4:17" hidden="1">
      <c r="D64" s="52" t="s">
        <v>122</v>
      </c>
    </row>
    <row r="65" spans="4:4" hidden="1">
      <c r="D65" s="52" t="s">
        <v>123</v>
      </c>
    </row>
    <row r="66" spans="4:4" hidden="1">
      <c r="D66" s="52" t="s">
        <v>124</v>
      </c>
    </row>
    <row r="67" spans="4:4" hidden="1">
      <c r="D67" s="52" t="s">
        <v>125</v>
      </c>
    </row>
    <row r="68" spans="4:4" hidden="1">
      <c r="D68" s="52" t="s">
        <v>126</v>
      </c>
    </row>
    <row r="69" spans="4:4" hidden="1">
      <c r="D69" s="52" t="s">
        <v>127</v>
      </c>
    </row>
    <row r="70" spans="4:4" hidden="1">
      <c r="D70" s="52" t="s">
        <v>128</v>
      </c>
    </row>
    <row r="71" spans="4:4" hidden="1">
      <c r="D71" s="52" t="s">
        <v>129</v>
      </c>
    </row>
    <row r="72" spans="4:4" hidden="1">
      <c r="D72" s="52" t="s">
        <v>130</v>
      </c>
    </row>
    <row r="73" spans="4:4" hidden="1">
      <c r="D73" s="52" t="s">
        <v>131</v>
      </c>
    </row>
    <row r="74" spans="4:4" hidden="1">
      <c r="D74" s="52" t="s">
        <v>132</v>
      </c>
    </row>
    <row r="75" spans="4:4" hidden="1">
      <c r="D75" s="52" t="s">
        <v>133</v>
      </c>
    </row>
    <row r="76" spans="4:4" hidden="1">
      <c r="D76" s="52" t="s">
        <v>134</v>
      </c>
    </row>
    <row r="77" spans="4:4" hidden="1">
      <c r="D77" s="52" t="s">
        <v>135</v>
      </c>
    </row>
    <row r="78" spans="4:4" hidden="1">
      <c r="D78" s="52" t="s">
        <v>136</v>
      </c>
    </row>
    <row r="79" spans="4:4" hidden="1">
      <c r="D79" s="52" t="s">
        <v>137</v>
      </c>
    </row>
    <row r="80" spans="4:4" hidden="1">
      <c r="D80" s="52" t="s">
        <v>138</v>
      </c>
    </row>
    <row r="81" spans="4:4" hidden="1">
      <c r="D81" s="52" t="s">
        <v>139</v>
      </c>
    </row>
    <row r="82" spans="4:4" hidden="1">
      <c r="D82" s="52" t="s">
        <v>140</v>
      </c>
    </row>
    <row r="83" spans="4:4" hidden="1">
      <c r="D83" s="52" t="s">
        <v>141</v>
      </c>
    </row>
    <row r="84" spans="4:4" hidden="1">
      <c r="D84" s="52" t="s">
        <v>142</v>
      </c>
    </row>
    <row r="85" spans="4:4" hidden="1">
      <c r="D85" s="52" t="s">
        <v>143</v>
      </c>
    </row>
    <row r="86" spans="4:4" hidden="1">
      <c r="D86" s="52" t="s">
        <v>144</v>
      </c>
    </row>
    <row r="87" spans="4:4" hidden="1">
      <c r="D87" s="52" t="s">
        <v>145</v>
      </c>
    </row>
    <row r="88" spans="4:4" hidden="1">
      <c r="D88" s="52" t="s">
        <v>146</v>
      </c>
    </row>
    <row r="89" spans="4:4" hidden="1">
      <c r="D89" s="52" t="s">
        <v>147</v>
      </c>
    </row>
    <row r="90" spans="4:4" hidden="1">
      <c r="D90" s="52" t="s">
        <v>148</v>
      </c>
    </row>
    <row r="91" spans="4:4" hidden="1">
      <c r="D91" s="52" t="s">
        <v>149</v>
      </c>
    </row>
    <row r="92" spans="4:4" hidden="1">
      <c r="D92" s="52" t="s">
        <v>150</v>
      </c>
    </row>
    <row r="93" spans="4:4" hidden="1">
      <c r="D93" s="52" t="s">
        <v>151</v>
      </c>
    </row>
    <row r="94" spans="4:4" hidden="1">
      <c r="D94" s="52" t="s">
        <v>152</v>
      </c>
    </row>
    <row r="95" spans="4:4" hidden="1">
      <c r="D95" s="52" t="s">
        <v>153</v>
      </c>
    </row>
    <row r="96" spans="4:4" hidden="1">
      <c r="D96" s="52" t="s">
        <v>154</v>
      </c>
    </row>
    <row r="97" spans="4:4" hidden="1">
      <c r="D97" s="52" t="s">
        <v>155</v>
      </c>
    </row>
    <row r="98" spans="4:4" hidden="1">
      <c r="D98" s="52" t="s">
        <v>156</v>
      </c>
    </row>
    <row r="99" spans="4:4" hidden="1">
      <c r="D99" s="52" t="s">
        <v>157</v>
      </c>
    </row>
    <row r="100" spans="4:4" hidden="1">
      <c r="D100" s="52" t="s">
        <v>158</v>
      </c>
    </row>
    <row r="101" spans="4:4" hidden="1">
      <c r="D101" s="52" t="s">
        <v>159</v>
      </c>
    </row>
    <row r="102" spans="4:4" hidden="1">
      <c r="D102" s="52" t="s">
        <v>160</v>
      </c>
    </row>
    <row r="103" spans="4:4" hidden="1">
      <c r="D103" s="52" t="s">
        <v>161</v>
      </c>
    </row>
    <row r="104" spans="4:4" hidden="1">
      <c r="D104" s="52" t="s">
        <v>162</v>
      </c>
    </row>
    <row r="105" spans="4:4" hidden="1">
      <c r="D105" s="52" t="s">
        <v>163</v>
      </c>
    </row>
    <row r="106" spans="4:4" hidden="1">
      <c r="D106" s="52" t="s">
        <v>164</v>
      </c>
    </row>
    <row r="107" spans="4:4" hidden="1">
      <c r="D107" s="52" t="s">
        <v>165</v>
      </c>
    </row>
    <row r="108" spans="4:4" hidden="1">
      <c r="D108" s="52" t="s">
        <v>166</v>
      </c>
    </row>
    <row r="109" spans="4:4" hidden="1">
      <c r="D109" s="52" t="s">
        <v>167</v>
      </c>
    </row>
    <row r="110" spans="4:4" hidden="1">
      <c r="D110" s="52" t="s">
        <v>168</v>
      </c>
    </row>
    <row r="111" spans="4:4" hidden="1">
      <c r="D111" s="52" t="s">
        <v>169</v>
      </c>
    </row>
  </sheetData>
  <mergeCells count="10">
    <mergeCell ref="P1:Q1"/>
    <mergeCell ref="I5:J5"/>
    <mergeCell ref="K5:L5"/>
    <mergeCell ref="C6:C7"/>
    <mergeCell ref="D6:G6"/>
    <mergeCell ref="H6:H7"/>
    <mergeCell ref="I6:I7"/>
    <mergeCell ref="J6:J7"/>
    <mergeCell ref="K6:K7"/>
    <mergeCell ref="L6:L7"/>
  </mergeCells>
  <phoneticPr fontId="19"/>
  <conditionalFormatting sqref="Q1:Q1048576">
    <cfRule type="containsText" dxfId="11" priority="1" operator="containsText" text="（正常）">
      <formula>NOT(ISERROR(SEARCH("（正常）",Q1)))</formula>
    </cfRule>
    <cfRule type="containsText" dxfId="10" priority="2" operator="containsText" text="（エラー）">
      <formula>NOT(ISERROR(SEARCH("（エラー）",Q1)))</formula>
    </cfRule>
    <cfRule type="containsText" dxfId="9" priority="3" operator="containsText" text="（注意）">
      <formula>NOT(ISERROR(SEARCH("（注意）",Q1)))</formula>
    </cfRule>
  </conditionalFormatting>
  <dataValidations count="4">
    <dataValidation type="list" allowBlank="1" showInputMessage="1" showErrorMessage="1" sqref="I8:I37" xr:uid="{D92ECCEF-6D4A-44F8-B184-50D72F21141E}">
      <formula1>$F$50</formula1>
    </dataValidation>
    <dataValidation type="list" allowBlank="1" showInputMessage="1" showErrorMessage="1" sqref="L8:L37" xr:uid="{38FAE6C3-E8A3-47AF-8B6C-D47265851C4B}">
      <formula1>"〇"</formula1>
    </dataValidation>
    <dataValidation type="list" allowBlank="1" showInputMessage="1" showErrorMessage="1" sqref="D8:D37" xr:uid="{37064D9F-0C15-4179-B409-723721CC9349}">
      <formula1>$D$50:$D$111</formula1>
    </dataValidation>
    <dataValidation type="list" allowBlank="1" showInputMessage="1" showErrorMessage="1" sqref="H8:H37" xr:uid="{513E8966-84FE-49A5-9516-C136D9D22E11}">
      <formula1>$E$50:$E$52</formula1>
    </dataValidation>
  </dataValidations>
  <printOptions horizontalCentered="1"/>
  <pageMargins left="0.19685039370078741" right="0.19685039370078741" top="0.19685039370078741" bottom="0.19685039370078741" header="0.19685039370078741" footer="0.19685039370078741"/>
  <pageSetup paperSize="9" scale="72" fitToHeight="0" orientation="portrait" r:id="rId1"/>
  <headerFooter>
    <oddFooter>&amp;C&amp;P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5EA7-BCA6-4407-99DF-B51F6FEB4118}">
  <sheetPr codeName="Sheet14">
    <pageSetUpPr fitToPage="1"/>
  </sheetPr>
  <dimension ref="B1:AA28"/>
  <sheetViews>
    <sheetView showGridLines="0" zoomScaleNormal="100" zoomScaleSheetLayoutView="85" workbookViewId="0"/>
  </sheetViews>
  <sheetFormatPr defaultColWidth="9" defaultRowHeight="13.2" outlineLevelRow="1" outlineLevelCol="1"/>
  <cols>
    <col min="1" max="2" width="2.59765625" style="89" customWidth="1"/>
    <col min="3" max="3" width="6.69921875" style="89" customWidth="1"/>
    <col min="4" max="4" width="6.69921875" style="89" bestFit="1" customWidth="1"/>
    <col min="5" max="5" width="8.69921875" style="89" customWidth="1"/>
    <col min="6" max="6" width="35.59765625" style="89" customWidth="1"/>
    <col min="7" max="7" width="35.59765625" style="89" hidden="1" customWidth="1" outlineLevel="1"/>
    <col min="8" max="8" width="30.19921875" style="89" customWidth="1" collapsed="1"/>
    <col min="9" max="9" width="22.59765625" style="89" customWidth="1"/>
    <col min="10" max="10" width="6.69921875" style="89" customWidth="1"/>
    <col min="11" max="11" width="8.69921875" style="89" customWidth="1"/>
    <col min="12" max="12" width="20" style="89" customWidth="1"/>
    <col min="13" max="14" width="2.59765625" style="89" customWidth="1"/>
    <col min="15" max="15" width="2.796875" style="89" customWidth="1"/>
    <col min="16" max="16" width="8.59765625" style="89" hidden="1" customWidth="1"/>
    <col min="17" max="17" width="13.296875" style="137" customWidth="1"/>
    <col min="18" max="18" width="30.59765625" style="106" customWidth="1"/>
    <col min="19" max="19" width="139.59765625" style="89" customWidth="1"/>
    <col min="20" max="20" width="9" style="89"/>
    <col min="21" max="21" width="0" style="89" hidden="1" customWidth="1"/>
    <col min="22" max="22" width="22.796875" style="89" hidden="1" customWidth="1"/>
    <col min="23" max="26" width="0" style="89" hidden="1" customWidth="1"/>
    <col min="27" max="16384" width="9" style="89"/>
  </cols>
  <sheetData>
    <row r="1" spans="2:27" ht="18">
      <c r="B1" s="88" t="s">
        <v>170</v>
      </c>
      <c r="C1" s="88"/>
      <c r="H1" s="90"/>
      <c r="K1" s="91"/>
      <c r="Q1" s="243" t="s">
        <v>76</v>
      </c>
      <c r="R1" s="243"/>
      <c r="S1" s="244"/>
      <c r="U1" s="92" t="s">
        <v>102</v>
      </c>
    </row>
    <row r="2" spans="2:27" ht="15" customHeight="1">
      <c r="B2" s="93"/>
      <c r="C2" s="94" t="s">
        <v>171</v>
      </c>
      <c r="D2" s="95"/>
      <c r="E2" s="96"/>
      <c r="F2" s="96"/>
      <c r="G2" s="96"/>
      <c r="H2" s="96"/>
      <c r="I2" s="96"/>
      <c r="J2" s="96"/>
      <c r="K2" s="96"/>
      <c r="L2" s="96"/>
      <c r="M2" s="97"/>
      <c r="Q2" s="98" t="s">
        <v>1</v>
      </c>
      <c r="R2" s="99" t="s">
        <v>2</v>
      </c>
      <c r="S2" s="244"/>
      <c r="U2" s="92" t="s">
        <v>49</v>
      </c>
      <c r="V2" s="92" t="s">
        <v>50</v>
      </c>
      <c r="W2" s="92" t="s">
        <v>51</v>
      </c>
      <c r="X2" s="92" t="s">
        <v>52</v>
      </c>
      <c r="Y2" s="92" t="s">
        <v>53</v>
      </c>
      <c r="Z2" s="92" t="s">
        <v>54</v>
      </c>
      <c r="AA2" s="92"/>
    </row>
    <row r="3" spans="2:27" ht="15" customHeight="1">
      <c r="B3" s="100"/>
      <c r="C3" s="89" t="s">
        <v>172</v>
      </c>
      <c r="D3" s="101"/>
      <c r="E3" s="102"/>
      <c r="F3" s="102"/>
      <c r="G3" s="102"/>
      <c r="H3" s="102"/>
      <c r="I3" s="102"/>
      <c r="J3" s="102"/>
      <c r="K3" s="102"/>
      <c r="L3" s="102"/>
      <c r="M3" s="103"/>
      <c r="Q3" s="98"/>
      <c r="R3" s="99"/>
      <c r="S3" s="104"/>
      <c r="U3" s="105" t="s">
        <v>55</v>
      </c>
      <c r="V3" s="105" t="s">
        <v>56</v>
      </c>
      <c r="W3" s="105" t="s">
        <v>57</v>
      </c>
      <c r="X3" s="105" t="s">
        <v>58</v>
      </c>
      <c r="Y3" s="105" t="s">
        <v>59</v>
      </c>
      <c r="Z3" s="105" t="s">
        <v>60</v>
      </c>
      <c r="AA3" s="105"/>
    </row>
    <row r="4" spans="2:27" ht="15" customHeight="1">
      <c r="B4" s="100"/>
      <c r="C4" s="89" t="s">
        <v>173</v>
      </c>
      <c r="D4" s="102"/>
      <c r="E4" s="102"/>
      <c r="F4" s="102"/>
      <c r="G4" s="102"/>
      <c r="H4" s="102"/>
      <c r="I4" s="102"/>
      <c r="J4" s="102"/>
      <c r="K4" s="102"/>
      <c r="L4" s="102"/>
      <c r="M4" s="103"/>
      <c r="O4" s="102"/>
      <c r="P4" s="102"/>
      <c r="Q4" s="102"/>
      <c r="U4" s="105" t="s">
        <v>61</v>
      </c>
      <c r="V4" s="105" t="s">
        <v>62</v>
      </c>
      <c r="W4" s="105"/>
      <c r="X4" s="105"/>
      <c r="Y4" s="105" t="s">
        <v>63</v>
      </c>
      <c r="Z4" s="105" t="s">
        <v>64</v>
      </c>
      <c r="AA4" s="105"/>
    </row>
    <row r="5" spans="2:27" ht="15" customHeight="1">
      <c r="B5" s="100"/>
      <c r="C5" s="229" t="s">
        <v>174</v>
      </c>
      <c r="D5" s="245" t="s">
        <v>175</v>
      </c>
      <c r="E5" s="246"/>
      <c r="F5" s="249" t="s">
        <v>176</v>
      </c>
      <c r="G5" s="249" t="s">
        <v>177</v>
      </c>
      <c r="H5" s="249" t="s">
        <v>178</v>
      </c>
      <c r="I5" s="250" t="s">
        <v>179</v>
      </c>
      <c r="J5" s="250"/>
      <c r="K5" s="250"/>
      <c r="L5" s="246"/>
      <c r="M5" s="103"/>
      <c r="Q5" s="107"/>
      <c r="R5" s="108"/>
      <c r="S5" s="109"/>
      <c r="U5" s="105" t="s">
        <v>65</v>
      </c>
      <c r="V5" s="105"/>
      <c r="W5" s="105"/>
      <c r="X5" s="105"/>
      <c r="Y5" s="105" t="s">
        <v>66</v>
      </c>
      <c r="Z5" s="105" t="s">
        <v>67</v>
      </c>
      <c r="AA5" s="105"/>
    </row>
    <row r="6" spans="2:27" ht="18">
      <c r="B6" s="100"/>
      <c r="C6" s="231"/>
      <c r="D6" s="247"/>
      <c r="E6" s="248"/>
      <c r="F6" s="249"/>
      <c r="G6" s="249"/>
      <c r="H6" s="249"/>
      <c r="I6" s="246" t="s">
        <v>180</v>
      </c>
      <c r="J6" s="251" t="s">
        <v>175</v>
      </c>
      <c r="K6" s="252"/>
      <c r="L6" s="229" t="s">
        <v>181</v>
      </c>
      <c r="M6" s="103"/>
      <c r="Q6" s="107"/>
      <c r="R6" s="108"/>
      <c r="S6" s="109"/>
      <c r="U6" s="105"/>
      <c r="V6" s="105"/>
      <c r="W6" s="105"/>
      <c r="X6" s="105"/>
      <c r="Y6" s="105"/>
      <c r="Z6" s="105" t="s">
        <v>68</v>
      </c>
      <c r="AA6" s="105"/>
    </row>
    <row r="7" spans="2:27" ht="18">
      <c r="B7" s="100"/>
      <c r="C7" s="110"/>
      <c r="D7" s="111" t="s">
        <v>182</v>
      </c>
      <c r="E7" s="112" t="s">
        <v>183</v>
      </c>
      <c r="F7" s="249"/>
      <c r="G7" s="249"/>
      <c r="H7" s="249"/>
      <c r="I7" s="248"/>
      <c r="J7" s="111" t="s">
        <v>182</v>
      </c>
      <c r="K7" s="112" t="s">
        <v>183</v>
      </c>
      <c r="L7" s="231"/>
      <c r="M7" s="103"/>
      <c r="Q7" s="107"/>
      <c r="R7" s="108"/>
      <c r="S7" s="109"/>
      <c r="U7" s="105"/>
      <c r="V7" s="105"/>
      <c r="W7" s="105"/>
      <c r="X7" s="105"/>
      <c r="Y7" s="105"/>
      <c r="Z7" s="105" t="s">
        <v>69</v>
      </c>
      <c r="AA7" s="105"/>
    </row>
    <row r="8" spans="2:27" ht="18" hidden="1" outlineLevel="1">
      <c r="B8" s="100"/>
      <c r="C8" s="229" t="s">
        <v>184</v>
      </c>
      <c r="D8" s="113"/>
      <c r="E8" s="114"/>
      <c r="F8" s="232"/>
      <c r="G8" s="233"/>
      <c r="H8" s="233"/>
      <c r="I8" s="233"/>
      <c r="J8" s="233"/>
      <c r="K8" s="233"/>
      <c r="L8" s="234"/>
      <c r="M8" s="103"/>
      <c r="Q8" s="107" t="s">
        <v>17</v>
      </c>
      <c r="R8" s="108" t="str">
        <f>IF(COUNTA(D8,E8,D10,E10,F8)=0,"未入力",IF(COUNTA(D8,E8,D10,E10,F8)&lt;5,"一部未入力","すべて入力"))</f>
        <v>未入力</v>
      </c>
      <c r="S8" s="89" t="s">
        <v>185</v>
      </c>
      <c r="U8" s="105"/>
      <c r="V8" s="105"/>
      <c r="W8" s="105"/>
      <c r="X8" s="105"/>
      <c r="Y8" s="105"/>
      <c r="Z8" s="105" t="s">
        <v>70</v>
      </c>
      <c r="AA8" s="105"/>
    </row>
    <row r="9" spans="2:27" ht="18" hidden="1" outlineLevel="1">
      <c r="B9" s="100"/>
      <c r="C9" s="230"/>
      <c r="D9" s="241" t="s">
        <v>186</v>
      </c>
      <c r="E9" s="242"/>
      <c r="F9" s="235"/>
      <c r="G9" s="236"/>
      <c r="H9" s="236"/>
      <c r="I9" s="236"/>
      <c r="J9" s="236"/>
      <c r="K9" s="236"/>
      <c r="L9" s="237"/>
      <c r="M9" s="103"/>
      <c r="Q9" s="107"/>
      <c r="R9" s="108"/>
      <c r="U9" s="105"/>
      <c r="V9" s="105"/>
      <c r="W9" s="105"/>
      <c r="X9" s="105"/>
      <c r="Y9" s="105"/>
      <c r="Z9" s="105" t="s">
        <v>71</v>
      </c>
      <c r="AA9" s="105"/>
    </row>
    <row r="10" spans="2:27" ht="18" hidden="1" outlineLevel="1">
      <c r="B10" s="100"/>
      <c r="C10" s="231"/>
      <c r="D10" s="113"/>
      <c r="E10" s="114"/>
      <c r="F10" s="238"/>
      <c r="G10" s="239"/>
      <c r="H10" s="239"/>
      <c r="I10" s="239"/>
      <c r="J10" s="239"/>
      <c r="K10" s="239"/>
      <c r="L10" s="240"/>
      <c r="M10" s="103"/>
      <c r="Q10" s="107"/>
      <c r="R10" s="108"/>
      <c r="U10" s="105"/>
      <c r="V10" s="105"/>
      <c r="W10" s="105"/>
      <c r="X10" s="105"/>
      <c r="Y10" s="105"/>
      <c r="Z10" s="105" t="s">
        <v>72</v>
      </c>
      <c r="AA10" s="105"/>
    </row>
    <row r="11" spans="2:27" ht="26.4" collapsed="1">
      <c r="B11" s="100"/>
      <c r="C11" s="115">
        <f>ROW()-10</f>
        <v>1</v>
      </c>
      <c r="D11" s="116">
        <v>1930</v>
      </c>
      <c r="E11" s="117" t="s">
        <v>249</v>
      </c>
      <c r="F11" s="118" t="s">
        <v>250</v>
      </c>
      <c r="G11" s="119"/>
      <c r="H11" s="120" t="s">
        <v>269</v>
      </c>
      <c r="I11" s="121" t="s">
        <v>270</v>
      </c>
      <c r="J11" s="122" t="s">
        <v>271</v>
      </c>
      <c r="K11" s="123" t="s">
        <v>272</v>
      </c>
      <c r="L11" s="124" t="s">
        <v>273</v>
      </c>
      <c r="M11" s="103"/>
      <c r="P11" s="89" t="str">
        <f>IF(COUNTIF(I11,"*航空写真*")+COUNTIF(I11,"*住宅地図*")+COUNTIF(I11,"*地形図*")&gt;0,"入力必須","入力不要")</f>
        <v>入力必須</v>
      </c>
      <c r="Q11" s="125" t="s">
        <v>4</v>
      </c>
      <c r="R11" s="108" t="str">
        <f>IF(COUNTA(D11:F11,H11:I11)=5,IF(AND(P11="入力必須",OR(J11="",K11="",L11="")),"（エラー）年代又は出展が未入力","（正常）入力済み"),IF(COUNTA(D11:F11,H11:I11)=0,"（エラー）未入力","（エラー）一部未入力"))</f>
        <v>（正常）入力済み</v>
      </c>
      <c r="S11" s="89" t="s">
        <v>187</v>
      </c>
      <c r="U11" s="105"/>
      <c r="V11" s="105"/>
      <c r="W11" s="105"/>
      <c r="X11" s="105"/>
      <c r="Y11" s="105"/>
      <c r="Z11" s="105" t="s">
        <v>73</v>
      </c>
      <c r="AA11" s="105"/>
    </row>
    <row r="12" spans="2:27" ht="39.6">
      <c r="B12" s="100"/>
      <c r="C12" s="115">
        <f t="shared" ref="C12:C25" si="0">ROW()-10</f>
        <v>2</v>
      </c>
      <c r="D12" s="122">
        <v>1940</v>
      </c>
      <c r="E12" s="123" t="s">
        <v>251</v>
      </c>
      <c r="F12" s="119" t="s">
        <v>252</v>
      </c>
      <c r="G12" s="119"/>
      <c r="H12" s="126" t="s">
        <v>269</v>
      </c>
      <c r="I12" s="127" t="s">
        <v>274</v>
      </c>
      <c r="J12" s="122" t="s">
        <v>275</v>
      </c>
      <c r="K12" s="123" t="s">
        <v>276</v>
      </c>
      <c r="L12" s="124" t="s">
        <v>277</v>
      </c>
      <c r="M12" s="103"/>
      <c r="P12" s="89" t="str">
        <f>IF(COUNTIF(I12,"*航空写真*")+COUNTIF(I12,"*住宅地図*")+COUNTIF(I12,"*地形図*")&gt;0,"入力必須","入力不要")</f>
        <v>入力必須</v>
      </c>
      <c r="Q12" s="107" t="s">
        <v>188</v>
      </c>
      <c r="R12" s="108" t="str">
        <f>IF(COUNTA(D12:F12,H12:I12)=5,IF(D12-D11&gt;=20,"（エラー）一つ上の年代から20年以上経過",IF(AND(P12="入力必須",OR(J12="",K12="",L12="")),"（エラー）年代又は出展が未入力","（正常）入力済み")),IF(COUNTA(D12:F12,H12:I12)=0,"（複数入力）未入力","（エラー）一部未入力"))</f>
        <v>（正常）入力済み</v>
      </c>
      <c r="S12" s="89" t="s">
        <v>189</v>
      </c>
      <c r="U12" s="105"/>
      <c r="V12" s="105"/>
      <c r="W12" s="105"/>
      <c r="X12" s="105"/>
      <c r="Y12" s="105"/>
      <c r="Z12" s="105" t="s">
        <v>74</v>
      </c>
      <c r="AA12" s="105"/>
    </row>
    <row r="13" spans="2:27" ht="66">
      <c r="B13" s="100"/>
      <c r="C13" s="115">
        <f t="shared" si="0"/>
        <v>3</v>
      </c>
      <c r="D13" s="122">
        <v>1950</v>
      </c>
      <c r="E13" s="123" t="s">
        <v>253</v>
      </c>
      <c r="F13" s="119" t="s">
        <v>254</v>
      </c>
      <c r="G13" s="119"/>
      <c r="H13" s="126" t="s">
        <v>278</v>
      </c>
      <c r="I13" s="127" t="s">
        <v>279</v>
      </c>
      <c r="J13" s="122" t="s">
        <v>280</v>
      </c>
      <c r="K13" s="123" t="s">
        <v>281</v>
      </c>
      <c r="L13" s="124" t="s">
        <v>282</v>
      </c>
      <c r="M13" s="103"/>
      <c r="P13" s="89" t="str">
        <f>IF(COUNTIF(I13,"*航空写真*")+COUNTIF(I13,"*住宅地図*")+COUNTIF(I13,"*地形図*")&gt;0,"入力必須","入力不要")</f>
        <v>入力必須</v>
      </c>
      <c r="Q13" s="107" t="s">
        <v>188</v>
      </c>
      <c r="R13" s="108" t="str">
        <f t="shared" ref="R13:R25" si="1">IF(COUNTA(D13:F13,H13:I13)=5,IF(D13-D12&gt;=20,"（エラー）一つ上の年代から20年以上経過",IF(AND(P13="入力必須",OR(J13="",K13="",L13="")),"（エラー）年代又は出展が未入力","（正常）入力済み")),IF(COUNTA(D13:F13,H13:I13)=0,"（複数入力）未入力","（エラー）一部未入力"))</f>
        <v>（正常）入力済み</v>
      </c>
      <c r="S13" s="89" t="s">
        <v>190</v>
      </c>
      <c r="U13" s="105"/>
      <c r="V13" s="105"/>
      <c r="W13" s="105"/>
      <c r="X13" s="105"/>
      <c r="Y13" s="105"/>
      <c r="Z13" s="105"/>
      <c r="AA13" s="105"/>
    </row>
    <row r="14" spans="2:27" ht="26.4">
      <c r="B14" s="100"/>
      <c r="C14" s="115">
        <f t="shared" si="0"/>
        <v>4</v>
      </c>
      <c r="D14" s="122">
        <v>1960</v>
      </c>
      <c r="E14" s="123" t="s">
        <v>255</v>
      </c>
      <c r="F14" s="119" t="s">
        <v>256</v>
      </c>
      <c r="G14" s="119"/>
      <c r="H14" s="126" t="s">
        <v>278</v>
      </c>
      <c r="I14" s="127" t="s">
        <v>283</v>
      </c>
      <c r="J14" s="122" t="s">
        <v>284</v>
      </c>
      <c r="K14" s="123" t="s">
        <v>285</v>
      </c>
      <c r="L14" s="124" t="s">
        <v>286</v>
      </c>
      <c r="M14" s="103"/>
      <c r="P14" s="89" t="str">
        <f>IF(COUNTIF(I14,"*航空写真*")+COUNTIF(I14,"*住宅地図*")+COUNTIF(I14,"*地形図*")&gt;0,"入力必須","入力不要")</f>
        <v>入力必須</v>
      </c>
      <c r="Q14" s="107" t="s">
        <v>188</v>
      </c>
      <c r="R14" s="108" t="str">
        <f t="shared" si="1"/>
        <v>（正常）入力済み</v>
      </c>
      <c r="S14" s="89" t="s">
        <v>191</v>
      </c>
    </row>
    <row r="15" spans="2:27" ht="39.6">
      <c r="B15" s="100"/>
      <c r="C15" s="115">
        <f t="shared" si="0"/>
        <v>5</v>
      </c>
      <c r="D15" s="122">
        <v>1970</v>
      </c>
      <c r="E15" s="123" t="s">
        <v>257</v>
      </c>
      <c r="F15" s="119" t="s">
        <v>258</v>
      </c>
      <c r="G15" s="119"/>
      <c r="H15" s="126" t="s">
        <v>278</v>
      </c>
      <c r="I15" s="127" t="s">
        <v>74</v>
      </c>
      <c r="J15" s="122" t="s">
        <v>287</v>
      </c>
      <c r="K15" s="123" t="s">
        <v>257</v>
      </c>
      <c r="L15" s="124" t="s">
        <v>288</v>
      </c>
      <c r="M15" s="103"/>
      <c r="P15" s="89" t="str">
        <f t="shared" ref="P15:P26" si="2">IF(COUNTIF(I15,"*航空写真*")+COUNTIF(I15,"*住宅地図*")+COUNTIF(I15,"*地形図*")&gt;0,"入力必須","入力不要")</f>
        <v>入力必須</v>
      </c>
      <c r="Q15" s="107" t="s">
        <v>188</v>
      </c>
      <c r="R15" s="108" t="str">
        <f t="shared" si="1"/>
        <v>（正常）入力済み</v>
      </c>
      <c r="S15" s="89" t="s">
        <v>192</v>
      </c>
    </row>
    <row r="16" spans="2:27" ht="52.8">
      <c r="B16" s="100"/>
      <c r="C16" s="115">
        <f t="shared" si="0"/>
        <v>6</v>
      </c>
      <c r="D16" s="122">
        <v>1980</v>
      </c>
      <c r="E16" s="123" t="s">
        <v>259</v>
      </c>
      <c r="F16" s="119" t="s">
        <v>260</v>
      </c>
      <c r="G16" s="119"/>
      <c r="H16" s="126" t="s">
        <v>278</v>
      </c>
      <c r="I16" s="127" t="s">
        <v>289</v>
      </c>
      <c r="J16" s="122" t="s">
        <v>290</v>
      </c>
      <c r="K16" s="123" t="s">
        <v>291</v>
      </c>
      <c r="L16" s="124" t="s">
        <v>286</v>
      </c>
      <c r="M16" s="103"/>
      <c r="P16" s="89" t="str">
        <f t="shared" si="2"/>
        <v>入力必須</v>
      </c>
      <c r="Q16" s="107" t="s">
        <v>188</v>
      </c>
      <c r="R16" s="108" t="str">
        <f t="shared" si="1"/>
        <v>（正常）入力済み</v>
      </c>
      <c r="S16" s="89" t="s">
        <v>193</v>
      </c>
    </row>
    <row r="17" spans="2:19" ht="26.4">
      <c r="B17" s="100"/>
      <c r="C17" s="115">
        <f t="shared" si="0"/>
        <v>7</v>
      </c>
      <c r="D17" s="122">
        <v>1990</v>
      </c>
      <c r="E17" s="123" t="s">
        <v>261</v>
      </c>
      <c r="F17" s="119" t="s">
        <v>262</v>
      </c>
      <c r="G17" s="119"/>
      <c r="H17" s="126" t="s">
        <v>278</v>
      </c>
      <c r="I17" s="127" t="s">
        <v>74</v>
      </c>
      <c r="J17" s="122" t="s">
        <v>292</v>
      </c>
      <c r="K17" s="123" t="s">
        <v>257</v>
      </c>
      <c r="L17" s="124" t="s">
        <v>288</v>
      </c>
      <c r="M17" s="103"/>
      <c r="P17" s="89" t="str">
        <f t="shared" si="2"/>
        <v>入力必須</v>
      </c>
      <c r="Q17" s="107" t="s">
        <v>188</v>
      </c>
      <c r="R17" s="108" t="str">
        <f t="shared" si="1"/>
        <v>（正常）入力済み</v>
      </c>
      <c r="S17" s="89" t="s">
        <v>194</v>
      </c>
    </row>
    <row r="18" spans="2:19" ht="26.4">
      <c r="B18" s="100"/>
      <c r="C18" s="115">
        <f t="shared" si="0"/>
        <v>8</v>
      </c>
      <c r="D18" s="122">
        <v>2000</v>
      </c>
      <c r="E18" s="123" t="s">
        <v>263</v>
      </c>
      <c r="F18" s="119" t="s">
        <v>264</v>
      </c>
      <c r="G18" s="119"/>
      <c r="H18" s="126" t="s">
        <v>278</v>
      </c>
      <c r="I18" s="127" t="s">
        <v>293</v>
      </c>
      <c r="J18" s="122" t="s">
        <v>294</v>
      </c>
      <c r="K18" s="123" t="s">
        <v>295</v>
      </c>
      <c r="L18" s="124" t="s">
        <v>296</v>
      </c>
      <c r="M18" s="103"/>
      <c r="P18" s="89" t="str">
        <f t="shared" si="2"/>
        <v>入力必須</v>
      </c>
      <c r="Q18" s="107" t="s">
        <v>188</v>
      </c>
      <c r="R18" s="108" t="str">
        <f t="shared" si="1"/>
        <v>（正常）入力済み</v>
      </c>
      <c r="S18" s="89" t="s">
        <v>195</v>
      </c>
    </row>
    <row r="19" spans="2:19" ht="26.4">
      <c r="B19" s="100"/>
      <c r="C19" s="115">
        <f t="shared" si="0"/>
        <v>9</v>
      </c>
      <c r="D19" s="122">
        <v>2010</v>
      </c>
      <c r="E19" s="123" t="s">
        <v>265</v>
      </c>
      <c r="F19" s="119" t="s">
        <v>266</v>
      </c>
      <c r="G19" s="119"/>
      <c r="H19" s="126" t="s">
        <v>278</v>
      </c>
      <c r="I19" s="127" t="s">
        <v>293</v>
      </c>
      <c r="J19" s="122" t="s">
        <v>297</v>
      </c>
      <c r="K19" s="123" t="s">
        <v>298</v>
      </c>
      <c r="L19" s="124" t="s">
        <v>296</v>
      </c>
      <c r="M19" s="103"/>
      <c r="P19" s="89" t="str">
        <f t="shared" si="2"/>
        <v>入力必須</v>
      </c>
      <c r="Q19" s="107" t="s">
        <v>188</v>
      </c>
      <c r="R19" s="108" t="str">
        <f t="shared" si="1"/>
        <v>（正常）入力済み</v>
      </c>
      <c r="S19" s="89" t="s">
        <v>196</v>
      </c>
    </row>
    <row r="20" spans="2:19" ht="52.8">
      <c r="B20" s="100"/>
      <c r="C20" s="115">
        <f t="shared" si="0"/>
        <v>10</v>
      </c>
      <c r="D20" s="122">
        <v>2020</v>
      </c>
      <c r="E20" s="123" t="s">
        <v>267</v>
      </c>
      <c r="F20" s="119" t="s">
        <v>268</v>
      </c>
      <c r="G20" s="119"/>
      <c r="H20" s="126" t="s">
        <v>278</v>
      </c>
      <c r="I20" s="127" t="s">
        <v>299</v>
      </c>
      <c r="J20" s="122" t="s">
        <v>300</v>
      </c>
      <c r="K20" s="123" t="s">
        <v>301</v>
      </c>
      <c r="L20" s="124" t="s">
        <v>302</v>
      </c>
      <c r="M20" s="103"/>
      <c r="P20" s="89" t="str">
        <f t="shared" si="2"/>
        <v>入力必須</v>
      </c>
      <c r="Q20" s="107" t="s">
        <v>188</v>
      </c>
      <c r="R20" s="108" t="str">
        <f t="shared" si="1"/>
        <v>（正常）入力済み</v>
      </c>
      <c r="S20" s="89" t="s">
        <v>197</v>
      </c>
    </row>
    <row r="21" spans="2:19" ht="10.050000000000001" customHeight="1">
      <c r="B21" s="100"/>
      <c r="C21" s="115">
        <f t="shared" si="0"/>
        <v>11</v>
      </c>
      <c r="D21" s="122"/>
      <c r="E21" s="123"/>
      <c r="F21" s="119"/>
      <c r="G21" s="119"/>
      <c r="H21" s="126"/>
      <c r="I21" s="127"/>
      <c r="J21" s="122"/>
      <c r="K21" s="123"/>
      <c r="L21" s="124" t="str">
        <f t="shared" ref="L21:L25" si="3">IF(OR(I21="地形図",I21="航空写真"),"国土地理院","")</f>
        <v/>
      </c>
      <c r="M21" s="103"/>
      <c r="P21" s="89" t="str">
        <f t="shared" si="2"/>
        <v>入力不要</v>
      </c>
      <c r="Q21" s="107" t="s">
        <v>188</v>
      </c>
      <c r="R21" s="108" t="str">
        <f t="shared" si="1"/>
        <v>（複数入力）未入力</v>
      </c>
    </row>
    <row r="22" spans="2:19" ht="10.050000000000001" customHeight="1">
      <c r="B22" s="100"/>
      <c r="C22" s="115">
        <f t="shared" si="0"/>
        <v>12</v>
      </c>
      <c r="D22" s="122"/>
      <c r="E22" s="123"/>
      <c r="F22" s="119"/>
      <c r="G22" s="119"/>
      <c r="H22" s="126"/>
      <c r="I22" s="127"/>
      <c r="J22" s="122"/>
      <c r="K22" s="123"/>
      <c r="L22" s="124" t="str">
        <f t="shared" si="3"/>
        <v/>
      </c>
      <c r="M22" s="103"/>
      <c r="P22" s="89" t="str">
        <f t="shared" si="2"/>
        <v>入力不要</v>
      </c>
      <c r="Q22" s="107" t="s">
        <v>188</v>
      </c>
      <c r="R22" s="108" t="str">
        <f t="shared" si="1"/>
        <v>（複数入力）未入力</v>
      </c>
    </row>
    <row r="23" spans="2:19" ht="10.050000000000001" customHeight="1">
      <c r="B23" s="100"/>
      <c r="C23" s="115">
        <f t="shared" si="0"/>
        <v>13</v>
      </c>
      <c r="D23" s="122"/>
      <c r="E23" s="123"/>
      <c r="F23" s="119"/>
      <c r="G23" s="119"/>
      <c r="H23" s="126"/>
      <c r="I23" s="127"/>
      <c r="J23" s="122"/>
      <c r="K23" s="123"/>
      <c r="L23" s="124" t="str">
        <f t="shared" si="3"/>
        <v/>
      </c>
      <c r="M23" s="103"/>
      <c r="P23" s="89" t="str">
        <f t="shared" si="2"/>
        <v>入力不要</v>
      </c>
      <c r="Q23" s="107" t="s">
        <v>188</v>
      </c>
      <c r="R23" s="108" t="str">
        <f t="shared" si="1"/>
        <v>（複数入力）未入力</v>
      </c>
    </row>
    <row r="24" spans="2:19" ht="10.050000000000001" customHeight="1">
      <c r="B24" s="100"/>
      <c r="C24" s="115">
        <f t="shared" si="0"/>
        <v>14</v>
      </c>
      <c r="D24" s="122"/>
      <c r="E24" s="123"/>
      <c r="F24" s="119"/>
      <c r="G24" s="119"/>
      <c r="H24" s="126"/>
      <c r="I24" s="127"/>
      <c r="J24" s="122"/>
      <c r="K24" s="123"/>
      <c r="L24" s="124" t="str">
        <f t="shared" si="3"/>
        <v/>
      </c>
      <c r="M24" s="103"/>
      <c r="P24" s="89" t="str">
        <f t="shared" si="2"/>
        <v>入力不要</v>
      </c>
      <c r="Q24" s="107" t="s">
        <v>188</v>
      </c>
      <c r="R24" s="108" t="str">
        <f t="shared" si="1"/>
        <v>（複数入力）未入力</v>
      </c>
    </row>
    <row r="25" spans="2:19" ht="10.050000000000001" customHeight="1">
      <c r="B25" s="100"/>
      <c r="C25" s="115">
        <f t="shared" si="0"/>
        <v>15</v>
      </c>
      <c r="D25" s="122"/>
      <c r="E25" s="123"/>
      <c r="F25" s="119"/>
      <c r="G25" s="119"/>
      <c r="H25" s="126"/>
      <c r="I25" s="127"/>
      <c r="J25" s="122"/>
      <c r="K25" s="123"/>
      <c r="L25" s="124" t="str">
        <f t="shared" si="3"/>
        <v/>
      </c>
      <c r="M25" s="103"/>
      <c r="P25" s="89" t="str">
        <f t="shared" si="2"/>
        <v>入力不要</v>
      </c>
      <c r="Q25" s="107" t="s">
        <v>188</v>
      </c>
      <c r="R25" s="108" t="str">
        <f t="shared" si="1"/>
        <v>（複数入力）未入力</v>
      </c>
    </row>
    <row r="26" spans="2:19" ht="15">
      <c r="B26" s="100"/>
      <c r="C26" s="128" t="s">
        <v>198</v>
      </c>
      <c r="D26" s="129"/>
      <c r="E26" s="129"/>
      <c r="F26" s="130"/>
      <c r="G26" s="130"/>
      <c r="H26" s="131"/>
      <c r="I26" s="132"/>
      <c r="J26" s="129"/>
      <c r="K26" s="129"/>
      <c r="L26" s="133"/>
      <c r="M26" s="103"/>
      <c r="P26" s="89" t="str">
        <f t="shared" si="2"/>
        <v>入力不要</v>
      </c>
      <c r="Q26" s="107"/>
      <c r="R26" s="108"/>
    </row>
    <row r="27" spans="2:19" ht="5.25" customHeight="1">
      <c r="B27" s="134"/>
      <c r="C27" s="135"/>
      <c r="D27" s="135"/>
      <c r="E27" s="135"/>
      <c r="F27" s="135"/>
      <c r="G27" s="135"/>
      <c r="H27" s="135"/>
      <c r="I27" s="135"/>
      <c r="J27" s="135"/>
      <c r="K27" s="135"/>
      <c r="L27" s="135"/>
      <c r="M27" s="136"/>
      <c r="R27" s="108"/>
    </row>
    <row r="28" spans="2:19">
      <c r="B28" s="88"/>
      <c r="C28" s="89" t="s">
        <v>100</v>
      </c>
      <c r="R28" s="138"/>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19"/>
  <conditionalFormatting sqref="V4">
    <cfRule type="containsText" dxfId="8" priority="4" operator="containsText" text="（正常）">
      <formula>NOT(ISERROR(SEARCH("（正常）",V4)))</formula>
    </cfRule>
    <cfRule type="containsText" dxfId="7" priority="5" operator="containsText" text="（エラー）">
      <formula>NOT(ISERROR(SEARCH("（エラー）",V4)))</formula>
    </cfRule>
    <cfRule type="containsText" dxfId="6" priority="6" operator="containsText" text="（注意）">
      <formula>NOT(ISERROR(SEARCH("（注意）",V4)))</formula>
    </cfRule>
  </conditionalFormatting>
  <conditionalFormatting sqref="R1:R1048576">
    <cfRule type="containsText" dxfId="5" priority="1" operator="containsText" text="（注意）">
      <formula>NOT(ISERROR(SEARCH("（注意）",R1)))</formula>
    </cfRule>
    <cfRule type="containsText" dxfId="4" priority="2" operator="containsText" text="（正常）">
      <formula>NOT(ISERROR(SEARCH("（正常）",R1)))</formula>
    </cfRule>
    <cfRule type="containsText" dxfId="3" priority="3" operator="containsText" text="（エラー）">
      <formula>NOT(ISERROR(SEARCH("（エラー）",R1)))</formula>
    </cfRule>
  </conditionalFormatting>
  <dataValidations count="5">
    <dataValidation type="list" allowBlank="1" showInputMessage="1" sqref="I11:I26" xr:uid="{269AD2D5-0F28-4142-AF79-8D30C793614C}">
      <formula1>$Z$3:$Z$12</formula1>
    </dataValidation>
    <dataValidation type="list" allowBlank="1" showInputMessage="1" sqref="G11:G26" xr:uid="{C4C84B6B-C2EB-4F93-92E0-E14CDBE30F7E}">
      <formula1>$X$3</formula1>
    </dataValidation>
    <dataValidation type="list" operator="greaterThanOrEqual" allowBlank="1" showInputMessage="1" showErrorMessage="1" sqref="H11:H26" xr:uid="{BB78491D-C0B2-4653-B864-11316D75C944}">
      <formula1>$Y$3:$Y$5</formula1>
    </dataValidation>
    <dataValidation type="list" allowBlank="1" showInputMessage="1" sqref="F11:F25" xr:uid="{B397B1C7-85AE-4B25-ACAF-219FBE295655}">
      <formula1>$W$3</formula1>
    </dataValidation>
    <dataValidation type="list" allowBlank="1" showInputMessage="1" sqref="F8:L10" xr:uid="{7BF6DE95-2347-4A44-B477-92399F8F8636}">
      <formula1>$V$3:$V$4</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2902-0222-44A0-9BE2-01D25878BB8B}">
  <sheetPr codeName="Sheet50">
    <pageSetUpPr fitToPage="1"/>
  </sheetPr>
  <dimension ref="B1:AI19"/>
  <sheetViews>
    <sheetView showGridLines="0" zoomScaleNormal="100" zoomScaleSheetLayoutView="100" workbookViewId="0"/>
  </sheetViews>
  <sheetFormatPr defaultColWidth="9" defaultRowHeight="15"/>
  <cols>
    <col min="1" max="2" width="3.296875" style="42" customWidth="1"/>
    <col min="3" max="3" width="47.296875" style="42" customWidth="1"/>
    <col min="4" max="29" width="4.59765625" style="42" customWidth="1"/>
    <col min="30" max="30" width="4.09765625" style="42" customWidth="1"/>
    <col min="31" max="31" width="4.09765625" style="42" hidden="1" customWidth="1"/>
    <col min="32" max="32" width="4.09765625" style="42" customWidth="1"/>
    <col min="33" max="33" width="9.19921875" style="54" bestFit="1" customWidth="1"/>
    <col min="34" max="34" width="30.59765625" style="55" customWidth="1"/>
    <col min="35" max="35" width="9" style="56"/>
    <col min="36" max="16384" width="9" style="42"/>
  </cols>
  <sheetData>
    <row r="1" spans="2:35">
      <c r="B1" s="42" t="s">
        <v>199</v>
      </c>
      <c r="AG1" s="219" t="s">
        <v>76</v>
      </c>
      <c r="AH1" s="219"/>
    </row>
    <row r="2" spans="2:35">
      <c r="B2" s="80"/>
      <c r="C2" s="45" t="s">
        <v>200</v>
      </c>
      <c r="D2" s="45"/>
      <c r="E2" s="45"/>
      <c r="F2" s="45"/>
      <c r="G2" s="45"/>
      <c r="H2" s="45"/>
      <c r="I2" s="45"/>
      <c r="J2" s="45"/>
      <c r="K2" s="45"/>
      <c r="L2" s="45"/>
      <c r="M2" s="45"/>
      <c r="N2" s="45"/>
      <c r="O2" s="45"/>
      <c r="P2" s="45"/>
      <c r="Q2" s="45"/>
      <c r="R2" s="45"/>
      <c r="S2" s="45"/>
      <c r="T2" s="45"/>
      <c r="U2" s="45"/>
      <c r="V2" s="45"/>
      <c r="W2" s="45"/>
      <c r="X2" s="45"/>
      <c r="Y2" s="45"/>
      <c r="Z2" s="45"/>
      <c r="AA2" s="45"/>
      <c r="AB2" s="45"/>
      <c r="AC2" s="45"/>
      <c r="AD2" s="81"/>
      <c r="AG2" s="78" t="s">
        <v>1</v>
      </c>
      <c r="AH2" s="48" t="s">
        <v>2</v>
      </c>
    </row>
    <row r="3" spans="2:35">
      <c r="B3" s="82"/>
      <c r="C3" s="75" t="s">
        <v>201</v>
      </c>
      <c r="D3" s="75"/>
      <c r="E3" s="75"/>
      <c r="F3" s="75"/>
      <c r="G3" s="75"/>
      <c r="H3" s="75"/>
      <c r="I3" s="75"/>
      <c r="J3" s="75"/>
      <c r="K3" s="75"/>
      <c r="L3" s="75"/>
      <c r="M3" s="75"/>
      <c r="N3" s="75"/>
      <c r="O3" s="75"/>
      <c r="P3" s="75"/>
      <c r="Q3" s="75"/>
      <c r="R3" s="75"/>
      <c r="S3" s="75"/>
      <c r="T3" s="75"/>
      <c r="U3" s="75"/>
      <c r="V3" s="75"/>
      <c r="W3" s="75"/>
      <c r="X3" s="75"/>
      <c r="Y3" s="75"/>
      <c r="Z3" s="75"/>
      <c r="AA3" s="75"/>
      <c r="AB3" s="75"/>
      <c r="AC3" s="75"/>
      <c r="AD3" s="83"/>
      <c r="AG3" s="78"/>
      <c r="AH3" s="48"/>
    </row>
    <row r="4" spans="2:35" ht="31.5" customHeight="1">
      <c r="B4" s="82"/>
      <c r="C4" s="84"/>
      <c r="D4" s="253" t="s">
        <v>202</v>
      </c>
      <c r="E4" s="254"/>
      <c r="F4" s="254"/>
      <c r="G4" s="254"/>
      <c r="H4" s="254"/>
      <c r="I4" s="254"/>
      <c r="J4" s="254"/>
      <c r="K4" s="254"/>
      <c r="L4" s="254"/>
      <c r="M4" s="254"/>
      <c r="N4" s="254"/>
      <c r="O4" s="254"/>
      <c r="P4" s="253" t="s">
        <v>203</v>
      </c>
      <c r="Q4" s="254"/>
      <c r="R4" s="254"/>
      <c r="S4" s="254"/>
      <c r="T4" s="254"/>
      <c r="U4" s="254"/>
      <c r="V4" s="254"/>
      <c r="W4" s="254"/>
      <c r="X4" s="254"/>
      <c r="Y4" s="253" t="s">
        <v>204</v>
      </c>
      <c r="Z4" s="254"/>
      <c r="AA4" s="254"/>
      <c r="AB4" s="254"/>
      <c r="AC4" s="254"/>
      <c r="AD4" s="83"/>
      <c r="AG4" s="57"/>
    </row>
    <row r="5" spans="2:35" ht="186">
      <c r="B5" s="82"/>
      <c r="C5" s="84"/>
      <c r="D5" s="85" t="s">
        <v>205</v>
      </c>
      <c r="E5" s="85" t="s">
        <v>206</v>
      </c>
      <c r="F5" s="85" t="s">
        <v>207</v>
      </c>
      <c r="G5" s="85" t="s">
        <v>208</v>
      </c>
      <c r="H5" s="85" t="s">
        <v>209</v>
      </c>
      <c r="I5" s="85" t="s">
        <v>210</v>
      </c>
      <c r="J5" s="85" t="s">
        <v>211</v>
      </c>
      <c r="K5" s="85" t="s">
        <v>212</v>
      </c>
      <c r="L5" s="85" t="s">
        <v>213</v>
      </c>
      <c r="M5" s="85" t="s">
        <v>214</v>
      </c>
      <c r="N5" s="85" t="s">
        <v>215</v>
      </c>
      <c r="O5" s="85" t="s">
        <v>216</v>
      </c>
      <c r="P5" s="85" t="s">
        <v>217</v>
      </c>
      <c r="Q5" s="85" t="s">
        <v>218</v>
      </c>
      <c r="R5" s="85" t="s">
        <v>219</v>
      </c>
      <c r="S5" s="85" t="s">
        <v>220</v>
      </c>
      <c r="T5" s="85" t="s">
        <v>221</v>
      </c>
      <c r="U5" s="85" t="s">
        <v>222</v>
      </c>
      <c r="V5" s="85" t="s">
        <v>223</v>
      </c>
      <c r="W5" s="85" t="s">
        <v>224</v>
      </c>
      <c r="X5" s="85" t="s">
        <v>225</v>
      </c>
      <c r="Y5" s="85" t="s">
        <v>226</v>
      </c>
      <c r="Z5" s="85" t="s">
        <v>227</v>
      </c>
      <c r="AA5" s="85" t="s">
        <v>228</v>
      </c>
      <c r="AB5" s="85" t="s">
        <v>229</v>
      </c>
      <c r="AC5" s="85" t="s">
        <v>230</v>
      </c>
      <c r="AD5" s="83"/>
    </row>
    <row r="6" spans="2:35" ht="20.100000000000001" customHeight="1">
      <c r="B6" s="82"/>
      <c r="C6" s="84" t="s">
        <v>231</v>
      </c>
      <c r="D6" s="86" t="s">
        <v>248</v>
      </c>
      <c r="E6" s="86" t="s">
        <v>248</v>
      </c>
      <c r="F6" s="86" t="s">
        <v>248</v>
      </c>
      <c r="G6" s="86" t="s">
        <v>248</v>
      </c>
      <c r="H6" s="86" t="s">
        <v>248</v>
      </c>
      <c r="I6" s="86" t="s">
        <v>248</v>
      </c>
      <c r="J6" s="86" t="s">
        <v>248</v>
      </c>
      <c r="K6" s="86" t="s">
        <v>248</v>
      </c>
      <c r="L6" s="86" t="s">
        <v>248</v>
      </c>
      <c r="M6" s="86" t="s">
        <v>248</v>
      </c>
      <c r="N6" s="86" t="s">
        <v>248</v>
      </c>
      <c r="O6" s="86" t="s">
        <v>248</v>
      </c>
      <c r="P6" s="86" t="s">
        <v>248</v>
      </c>
      <c r="Q6" s="86" t="s">
        <v>248</v>
      </c>
      <c r="R6" s="86" t="s">
        <v>248</v>
      </c>
      <c r="S6" s="86" t="s">
        <v>248</v>
      </c>
      <c r="T6" s="86" t="s">
        <v>248</v>
      </c>
      <c r="U6" s="86" t="s">
        <v>248</v>
      </c>
      <c r="V6" s="86" t="s">
        <v>248</v>
      </c>
      <c r="W6" s="86" t="s">
        <v>248</v>
      </c>
      <c r="X6" s="86" t="s">
        <v>248</v>
      </c>
      <c r="Y6" s="86"/>
      <c r="Z6" s="86"/>
      <c r="AA6" s="86"/>
      <c r="AB6" s="86"/>
      <c r="AC6" s="86"/>
      <c r="AD6" s="83"/>
      <c r="AG6" s="54" t="s">
        <v>4</v>
      </c>
      <c r="AH6" s="55" t="str">
        <f>IF(COUNTA(D6:AC6)&lt;1,"（エラー）未選択","（正常）選択済み")</f>
        <v>（正常）選択済み</v>
      </c>
      <c r="AI6" s="56" t="s">
        <v>232</v>
      </c>
    </row>
    <row r="7" spans="2:35" ht="20.100000000000001" customHeight="1">
      <c r="B7" s="82"/>
      <c r="C7" s="84" t="s">
        <v>28</v>
      </c>
      <c r="D7" s="87"/>
      <c r="E7" s="87"/>
      <c r="F7" s="87"/>
      <c r="G7" s="87"/>
      <c r="H7" s="87"/>
      <c r="I7" s="87"/>
      <c r="J7" s="87"/>
      <c r="K7" s="87"/>
      <c r="L7" s="87"/>
      <c r="M7" s="87"/>
      <c r="N7" s="87"/>
      <c r="O7" s="87"/>
      <c r="P7" s="86"/>
      <c r="Q7" s="86"/>
      <c r="R7" s="86"/>
      <c r="S7" s="86"/>
      <c r="T7" s="86"/>
      <c r="U7" s="86" t="s">
        <v>248</v>
      </c>
      <c r="V7" s="86"/>
      <c r="W7" s="86"/>
      <c r="X7" s="86"/>
      <c r="Y7" s="87"/>
      <c r="Z7" s="87"/>
      <c r="AA7" s="87"/>
      <c r="AB7" s="87"/>
      <c r="AC7" s="87"/>
      <c r="AD7" s="83"/>
      <c r="AE7" s="42">
        <f>COUNTIF(P7:X7,"*")</f>
        <v>1</v>
      </c>
      <c r="AG7" s="54" t="s">
        <v>4</v>
      </c>
      <c r="AH7" s="55" t="str">
        <f>IF(COUNTA(D7:AC9)&lt;1,"（エラー）未選択","（正常）選択済み")</f>
        <v>（正常）選択済み</v>
      </c>
      <c r="AI7" s="56" t="s">
        <v>233</v>
      </c>
    </row>
    <row r="8" spans="2:35" ht="20.100000000000001" customHeight="1">
      <c r="B8" s="82"/>
      <c r="C8" s="84" t="s">
        <v>30</v>
      </c>
      <c r="D8" s="86"/>
      <c r="E8" s="86"/>
      <c r="F8" s="86"/>
      <c r="G8" s="86"/>
      <c r="H8" s="86"/>
      <c r="I8" s="86"/>
      <c r="J8" s="86"/>
      <c r="K8" s="86"/>
      <c r="L8" s="86"/>
      <c r="M8" s="86"/>
      <c r="N8" s="86"/>
      <c r="O8" s="86"/>
      <c r="P8" s="86"/>
      <c r="Q8" s="86"/>
      <c r="R8" s="86"/>
      <c r="S8" s="86"/>
      <c r="T8" s="86"/>
      <c r="U8" s="86" t="s">
        <v>248</v>
      </c>
      <c r="V8" s="86"/>
      <c r="W8" s="86"/>
      <c r="X8" s="86"/>
      <c r="Y8" s="86"/>
      <c r="Z8" s="86"/>
      <c r="AA8" s="86"/>
      <c r="AB8" s="86"/>
      <c r="AC8" s="86"/>
      <c r="AD8" s="83"/>
      <c r="AE8" s="42">
        <f>COUNTIF(D8:AC8,"*")</f>
        <v>1</v>
      </c>
      <c r="AG8" s="54" t="s">
        <v>234</v>
      </c>
      <c r="AH8" s="55" t="str">
        <f>IF(COUNTIF(D12:AC12,FALSE)&lt;1,"（正常）整合","（エラー）不整合項目あり")</f>
        <v>（正常）整合</v>
      </c>
      <c r="AI8" s="56" t="s">
        <v>235</v>
      </c>
    </row>
    <row r="9" spans="2:35" ht="20.100000000000001" customHeight="1">
      <c r="B9" s="82"/>
      <c r="C9" s="84" t="s">
        <v>31</v>
      </c>
      <c r="D9" s="86"/>
      <c r="E9" s="86"/>
      <c r="F9" s="86"/>
      <c r="G9" s="86"/>
      <c r="H9" s="86"/>
      <c r="I9" s="86"/>
      <c r="J9" s="86"/>
      <c r="K9" s="86"/>
      <c r="L9" s="86"/>
      <c r="M9" s="86"/>
      <c r="N9" s="86"/>
      <c r="O9" s="86"/>
      <c r="P9" s="86"/>
      <c r="Q9" s="86"/>
      <c r="R9" s="86"/>
      <c r="S9" s="86"/>
      <c r="T9" s="86"/>
      <c r="U9" s="86"/>
      <c r="V9" s="86" t="s">
        <v>248</v>
      </c>
      <c r="W9" s="86"/>
      <c r="X9" s="86"/>
      <c r="Y9" s="86"/>
      <c r="Z9" s="86"/>
      <c r="AA9" s="86"/>
      <c r="AB9" s="86"/>
      <c r="AC9" s="86"/>
      <c r="AD9" s="83"/>
      <c r="AE9" s="42">
        <f>COUNTIF(D9:AC9,"*")</f>
        <v>1</v>
      </c>
    </row>
    <row r="10" spans="2:35">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6"/>
    </row>
    <row r="12" spans="2:35" hidden="1">
      <c r="D12" s="42" t="b">
        <f>IF(D6="",IF(COUNTIF(D7:D9,"●")&gt;0,FALSE,TRUE),IF(D8&amp;D9="●●",FALSE,TRUE))</f>
        <v>1</v>
      </c>
      <c r="E12" s="42" t="b">
        <f t="shared" ref="E12:S12" si="0">IF(E6="",IF(COUNTIF(E7:E9,"●")&gt;0,FALSE,TRUE),IF(E8&amp;E9="●●",FALSE,TRUE))</f>
        <v>1</v>
      </c>
      <c r="F12" s="42" t="b">
        <f t="shared" si="0"/>
        <v>1</v>
      </c>
      <c r="G12" s="42" t="b">
        <f t="shared" si="0"/>
        <v>1</v>
      </c>
      <c r="H12" s="42" t="b">
        <f t="shared" si="0"/>
        <v>1</v>
      </c>
      <c r="I12" s="42" t="b">
        <f t="shared" si="0"/>
        <v>1</v>
      </c>
      <c r="J12" s="42" t="b">
        <f t="shared" si="0"/>
        <v>1</v>
      </c>
      <c r="K12" s="42" t="b">
        <f t="shared" si="0"/>
        <v>1</v>
      </c>
      <c r="L12" s="42" t="b">
        <f t="shared" si="0"/>
        <v>1</v>
      </c>
      <c r="M12" s="42" t="b">
        <f t="shared" si="0"/>
        <v>1</v>
      </c>
      <c r="N12" s="42" t="b">
        <f t="shared" si="0"/>
        <v>1</v>
      </c>
      <c r="O12" s="42" t="b">
        <f t="shared" si="0"/>
        <v>1</v>
      </c>
      <c r="P12" s="42" t="b">
        <f>IF(P6="",IF(COUNTIF(P7:P9,"●")&gt;0,FALSE,TRUE),IF(P8&amp;P9="●●",FALSE,TRUE))</f>
        <v>1</v>
      </c>
      <c r="Q12" s="42" t="b">
        <f>IF(Q6="",IF(COUNTIF(Q7:Q9,"●")&gt;0,FALSE,TRUE),IF(Q8&amp;Q9="●●",FALSE,TRUE))</f>
        <v>1</v>
      </c>
      <c r="R12" s="42" t="b">
        <f t="shared" si="0"/>
        <v>1</v>
      </c>
      <c r="S12" s="42" t="b">
        <f t="shared" si="0"/>
        <v>1</v>
      </c>
      <c r="T12" s="42" t="b">
        <f>IF(T6="",IF(COUNTIF(T7:T9,"●")&gt;0,FALSE,TRUE),IF(T8&amp;T9="●●",FALSE,TRUE))</f>
        <v>1</v>
      </c>
      <c r="U12" s="42" t="b">
        <f t="shared" ref="U12:AC12" si="1">IF(U6="",IF(COUNTIF(U7:U9,"●")&gt;0,FALSE,TRUE),IF(U8&amp;U9="●●",FALSE,TRUE))</f>
        <v>1</v>
      </c>
      <c r="V12" s="42" t="b">
        <f t="shared" si="1"/>
        <v>1</v>
      </c>
      <c r="W12" s="42" t="b">
        <f t="shared" si="1"/>
        <v>1</v>
      </c>
      <c r="X12" s="42" t="b">
        <f t="shared" si="1"/>
        <v>1</v>
      </c>
      <c r="Y12" s="42" t="b">
        <f t="shared" si="1"/>
        <v>1</v>
      </c>
      <c r="Z12" s="42" t="b">
        <f t="shared" si="1"/>
        <v>1</v>
      </c>
      <c r="AA12" s="42" t="b">
        <f t="shared" si="1"/>
        <v>1</v>
      </c>
      <c r="AB12" s="42" t="b">
        <f t="shared" si="1"/>
        <v>1</v>
      </c>
      <c r="AC12" s="42" t="b">
        <f t="shared" si="1"/>
        <v>1</v>
      </c>
    </row>
    <row r="13" spans="2:35" hidden="1">
      <c r="C13" s="42">
        <v>1</v>
      </c>
      <c r="D13" s="42">
        <v>2</v>
      </c>
      <c r="E13" s="42">
        <v>3</v>
      </c>
      <c r="F13" s="42">
        <v>4</v>
      </c>
      <c r="G13" s="42">
        <v>5</v>
      </c>
      <c r="H13" s="42">
        <v>6</v>
      </c>
      <c r="I13" s="42">
        <v>7</v>
      </c>
      <c r="J13" s="42">
        <v>8</v>
      </c>
      <c r="K13" s="42">
        <v>9</v>
      </c>
      <c r="L13" s="42">
        <v>10</v>
      </c>
      <c r="M13" s="42">
        <v>11</v>
      </c>
      <c r="N13" s="42">
        <v>12</v>
      </c>
      <c r="O13" s="42">
        <v>13</v>
      </c>
      <c r="P13" s="42">
        <v>14</v>
      </c>
      <c r="Q13" s="42">
        <v>15</v>
      </c>
      <c r="R13" s="42">
        <v>16</v>
      </c>
      <c r="S13" s="42">
        <v>17</v>
      </c>
      <c r="T13" s="42">
        <v>18</v>
      </c>
      <c r="U13" s="42">
        <v>19</v>
      </c>
      <c r="V13" s="42">
        <v>20</v>
      </c>
      <c r="W13" s="42">
        <v>21</v>
      </c>
      <c r="X13" s="42">
        <v>22</v>
      </c>
      <c r="Y13" s="42">
        <v>23</v>
      </c>
      <c r="Z13" s="42">
        <v>24</v>
      </c>
      <c r="AA13" s="42">
        <v>25</v>
      </c>
      <c r="AB13" s="42">
        <v>26</v>
      </c>
      <c r="AC13" s="42">
        <v>27</v>
      </c>
      <c r="AD13" s="42">
        <v>28</v>
      </c>
    </row>
    <row r="14" spans="2:35" hidden="1">
      <c r="C14" s="42" t="s">
        <v>231</v>
      </c>
      <c r="D14" s="42" t="str">
        <f>IF(D6="●",D$5&amp;"、","")</f>
        <v>クロロエチレン、</v>
      </c>
      <c r="E14" s="42" t="str">
        <f>IF(E6="●",E$5&amp;"、","")</f>
        <v>四塩化炭素、</v>
      </c>
      <c r="F14" s="42" t="str">
        <f>IF(F6="●",F$5&amp;"、","")</f>
        <v>1,2-ジクロロエタン、</v>
      </c>
      <c r="G14" s="42" t="str">
        <f t="shared" ref="G14:AC14" si="2">IF(G6="●",G$5&amp;"、","")</f>
        <v>1,1-ジクロロエチレン、</v>
      </c>
      <c r="H14" s="42" t="str">
        <f t="shared" si="2"/>
        <v>1,2-ジクロロエチレン、</v>
      </c>
      <c r="I14" s="42" t="str">
        <f t="shared" si="2"/>
        <v>1,3-ジクロロプロペン、</v>
      </c>
      <c r="J14" s="42" t="str">
        <f t="shared" si="2"/>
        <v>ジクロロメタン、</v>
      </c>
      <c r="K14" s="42" t="str">
        <f t="shared" si="2"/>
        <v>テトラクロロエチレン、</v>
      </c>
      <c r="L14" s="42" t="str">
        <f t="shared" si="2"/>
        <v>1,1,1-トリクロロエタン、</v>
      </c>
      <c r="M14" s="42" t="str">
        <f t="shared" si="2"/>
        <v>1,1,2-トリクロロエタン、</v>
      </c>
      <c r="N14" s="42" t="str">
        <f t="shared" si="2"/>
        <v>トリクロロエチレン、</v>
      </c>
      <c r="O14" s="42" t="str">
        <f t="shared" si="2"/>
        <v>ベンゼン、</v>
      </c>
      <c r="P14" s="42" t="str">
        <f t="shared" si="2"/>
        <v>カドミウム及びその化合物、</v>
      </c>
      <c r="Q14" s="42" t="str">
        <f t="shared" si="2"/>
        <v>六価クロム化合物、</v>
      </c>
      <c r="R14" s="42" t="str">
        <f t="shared" si="2"/>
        <v>シアン化合物、</v>
      </c>
      <c r="S14" s="42" t="str">
        <f t="shared" si="2"/>
        <v>水銀及びその化合物、</v>
      </c>
      <c r="T14" s="42" t="str">
        <f t="shared" si="2"/>
        <v>セレン及びその化合物、</v>
      </c>
      <c r="U14" s="42" t="str">
        <f t="shared" si="2"/>
        <v>鉛及びその化合物、</v>
      </c>
      <c r="V14" s="42" t="str">
        <f t="shared" si="2"/>
        <v>砒素及びその化合物、</v>
      </c>
      <c r="W14" s="42" t="str">
        <f t="shared" si="2"/>
        <v>ふっ素及びその化合物、</v>
      </c>
      <c r="X14" s="42" t="str">
        <f t="shared" si="2"/>
        <v>ほう素及びその化合物、</v>
      </c>
      <c r="Y14" s="42" t="str">
        <f t="shared" si="2"/>
        <v/>
      </c>
      <c r="Z14" s="42" t="str">
        <f t="shared" si="2"/>
        <v/>
      </c>
      <c r="AA14" s="42" t="str">
        <f t="shared" si="2"/>
        <v/>
      </c>
      <c r="AB14" s="42" t="str">
        <f>IF(AB6="●",AB$5&amp;"、","")</f>
        <v/>
      </c>
      <c r="AC14" s="42" t="str">
        <f t="shared" si="2"/>
        <v/>
      </c>
      <c r="AD14" s="53"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v>
      </c>
      <c r="AE14" s="53"/>
    </row>
    <row r="15" spans="2:35" hidden="1">
      <c r="C15" s="42" t="s">
        <v>28</v>
      </c>
      <c r="D15" s="42" t="str">
        <f>IF(D7="●",D$5&amp;"、","")</f>
        <v/>
      </c>
      <c r="E15" s="42" t="str">
        <f>IF(E7="●",E$5&amp;"、","")</f>
        <v/>
      </c>
      <c r="F15" s="42" t="str">
        <f t="shared" ref="F15:AC16" si="4">IF(F7="●",F$5&amp;"、","")</f>
        <v/>
      </c>
      <c r="G15" s="42" t="str">
        <f t="shared" si="4"/>
        <v/>
      </c>
      <c r="H15" s="42" t="str">
        <f t="shared" si="4"/>
        <v/>
      </c>
      <c r="I15" s="42" t="str">
        <f t="shared" si="4"/>
        <v/>
      </c>
      <c r="J15" s="42" t="str">
        <f t="shared" si="4"/>
        <v/>
      </c>
      <c r="K15" s="42" t="str">
        <f t="shared" si="4"/>
        <v/>
      </c>
      <c r="L15" s="42" t="str">
        <f t="shared" si="4"/>
        <v/>
      </c>
      <c r="M15" s="42" t="str">
        <f t="shared" si="4"/>
        <v/>
      </c>
      <c r="N15" s="42" t="str">
        <f t="shared" si="4"/>
        <v/>
      </c>
      <c r="O15" s="42" t="str">
        <f t="shared" si="4"/>
        <v/>
      </c>
      <c r="P15" s="42" t="str">
        <f t="shared" si="4"/>
        <v/>
      </c>
      <c r="Q15" s="42" t="str">
        <f t="shared" si="4"/>
        <v/>
      </c>
      <c r="R15" s="42" t="str">
        <f t="shared" si="4"/>
        <v/>
      </c>
      <c r="S15" s="42" t="str">
        <f t="shared" si="4"/>
        <v/>
      </c>
      <c r="T15" s="42" t="str">
        <f t="shared" si="4"/>
        <v/>
      </c>
      <c r="U15" s="42" t="str">
        <f t="shared" si="4"/>
        <v>鉛及びその化合物、</v>
      </c>
      <c r="V15" s="42" t="str">
        <f t="shared" si="4"/>
        <v/>
      </c>
      <c r="W15" s="42" t="str">
        <f t="shared" si="4"/>
        <v/>
      </c>
      <c r="X15" s="42" t="str">
        <f t="shared" si="4"/>
        <v/>
      </c>
      <c r="Y15" s="42" t="str">
        <f t="shared" si="4"/>
        <v/>
      </c>
      <c r="Z15" s="42" t="str">
        <f t="shared" si="4"/>
        <v/>
      </c>
      <c r="AA15" s="42" t="str">
        <f t="shared" si="4"/>
        <v/>
      </c>
      <c r="AB15" s="42" t="str">
        <f>IF(AB7="●",AB$5&amp;"、","")</f>
        <v/>
      </c>
      <c r="AC15" s="42" t="str">
        <f t="shared" si="4"/>
        <v/>
      </c>
      <c r="AD15" s="53" t="str">
        <f t="shared" si="3"/>
        <v>鉛及びその化合物</v>
      </c>
      <c r="AE15" s="53"/>
    </row>
    <row r="16" spans="2:35" hidden="1">
      <c r="C16" s="42" t="s">
        <v>30</v>
      </c>
      <c r="D16" s="42" t="str">
        <f>IF(D8="●",D$5&amp;"、","")</f>
        <v/>
      </c>
      <c r="E16" s="42" t="str">
        <f>IF(E8="●",E$5&amp;"、","")</f>
        <v/>
      </c>
      <c r="F16" s="42" t="str">
        <f t="shared" si="4"/>
        <v/>
      </c>
      <c r="G16" s="42" t="str">
        <f t="shared" si="4"/>
        <v/>
      </c>
      <c r="H16" s="42" t="str">
        <f t="shared" si="4"/>
        <v/>
      </c>
      <c r="I16" s="42" t="str">
        <f t="shared" si="4"/>
        <v/>
      </c>
      <c r="J16" s="42" t="str">
        <f t="shared" si="4"/>
        <v/>
      </c>
      <c r="K16" s="42" t="str">
        <f t="shared" si="4"/>
        <v/>
      </c>
      <c r="L16" s="42" t="str">
        <f t="shared" si="4"/>
        <v/>
      </c>
      <c r="M16" s="42" t="str">
        <f t="shared" si="4"/>
        <v/>
      </c>
      <c r="N16" s="42" t="str">
        <f t="shared" si="4"/>
        <v/>
      </c>
      <c r="O16" s="42" t="str">
        <f t="shared" si="4"/>
        <v/>
      </c>
      <c r="P16" s="42" t="str">
        <f t="shared" si="4"/>
        <v/>
      </c>
      <c r="Q16" s="42" t="str">
        <f t="shared" si="4"/>
        <v/>
      </c>
      <c r="R16" s="42" t="str">
        <f t="shared" si="4"/>
        <v/>
      </c>
      <c r="S16" s="42" t="str">
        <f t="shared" si="4"/>
        <v/>
      </c>
      <c r="T16" s="42" t="str">
        <f t="shared" si="4"/>
        <v/>
      </c>
      <c r="U16" s="42" t="str">
        <f>IF(U8="●",U$5&amp;"、","")</f>
        <v>鉛及びその化合物、</v>
      </c>
      <c r="V16" s="42" t="str">
        <f>IF(V8="●",V$5&amp;"、","")</f>
        <v/>
      </c>
      <c r="W16" s="42" t="str">
        <f t="shared" si="4"/>
        <v/>
      </c>
      <c r="X16" s="42" t="str">
        <f t="shared" si="4"/>
        <v/>
      </c>
      <c r="Y16" s="42" t="str">
        <f t="shared" si="4"/>
        <v/>
      </c>
      <c r="Z16" s="42" t="str">
        <f t="shared" si="4"/>
        <v/>
      </c>
      <c r="AA16" s="42" t="str">
        <f>IF(AA8="●",AA$5&amp;"、","")</f>
        <v/>
      </c>
      <c r="AB16" s="42" t="str">
        <f>IF(AB8="●",AB$5&amp;"、","")</f>
        <v/>
      </c>
      <c r="AC16" s="42" t="str">
        <f t="shared" si="4"/>
        <v/>
      </c>
      <c r="AD16" s="53" t="str">
        <f t="shared" si="3"/>
        <v>鉛及びその化合物</v>
      </c>
      <c r="AE16" s="53"/>
    </row>
    <row r="17" spans="3:31" hidden="1">
      <c r="C17" s="42" t="s">
        <v>31</v>
      </c>
      <c r="D17" s="42" t="str">
        <f>IF(D9="●",D$5&amp;"、","")</f>
        <v/>
      </c>
      <c r="E17" s="42" t="str">
        <f t="shared" ref="E17:AC17" si="5">IF(E9="●",E$5&amp;"、","")</f>
        <v/>
      </c>
      <c r="F17" s="42" t="str">
        <f t="shared" si="5"/>
        <v/>
      </c>
      <c r="G17" s="42" t="str">
        <f t="shared" si="5"/>
        <v/>
      </c>
      <c r="H17" s="42" t="str">
        <f t="shared" si="5"/>
        <v/>
      </c>
      <c r="I17" s="42" t="str">
        <f t="shared" si="5"/>
        <v/>
      </c>
      <c r="J17" s="42" t="str">
        <f t="shared" si="5"/>
        <v/>
      </c>
      <c r="K17" s="42" t="str">
        <f t="shared" si="5"/>
        <v/>
      </c>
      <c r="L17" s="42" t="str">
        <f>IF(L9="●",L$5&amp;"、","")</f>
        <v/>
      </c>
      <c r="M17" s="42" t="str">
        <f t="shared" si="5"/>
        <v/>
      </c>
      <c r="N17" s="42" t="str">
        <f t="shared" si="5"/>
        <v/>
      </c>
      <c r="O17" s="42" t="str">
        <f t="shared" si="5"/>
        <v/>
      </c>
      <c r="P17" s="42" t="str">
        <f t="shared" si="5"/>
        <v/>
      </c>
      <c r="Q17" s="42" t="str">
        <f t="shared" si="5"/>
        <v/>
      </c>
      <c r="R17" s="42" t="str">
        <f t="shared" si="5"/>
        <v/>
      </c>
      <c r="S17" s="42" t="str">
        <f t="shared" si="5"/>
        <v/>
      </c>
      <c r="T17" s="42" t="str">
        <f t="shared" si="5"/>
        <v/>
      </c>
      <c r="U17" s="42" t="str">
        <f t="shared" si="5"/>
        <v/>
      </c>
      <c r="V17" s="42" t="str">
        <f>IF(V9="●",V$5&amp;"、","")</f>
        <v>砒素及びその化合物、</v>
      </c>
      <c r="W17" s="42" t="str">
        <f>IF(W9="●",W$5&amp;"、","")</f>
        <v/>
      </c>
      <c r="X17" s="42" t="str">
        <f t="shared" si="5"/>
        <v/>
      </c>
      <c r="Y17" s="42" t="str">
        <f t="shared" si="5"/>
        <v/>
      </c>
      <c r="Z17" s="42" t="str">
        <f t="shared" si="5"/>
        <v/>
      </c>
      <c r="AA17" s="42" t="str">
        <f t="shared" si="5"/>
        <v/>
      </c>
      <c r="AB17" s="42" t="str">
        <f>IF(AB9="●",AB$5&amp;"、","")</f>
        <v/>
      </c>
      <c r="AC17" s="42" t="str">
        <f t="shared" si="5"/>
        <v/>
      </c>
      <c r="AD17" s="53" t="str">
        <f t="shared" si="3"/>
        <v>砒素及びその化合物</v>
      </c>
      <c r="AE17" s="53"/>
    </row>
    <row r="18" spans="3:31" hidden="1">
      <c r="C18" s="42" t="s">
        <v>236</v>
      </c>
      <c r="D18" s="42" t="str">
        <f>IF(COUNTIF(D7:D8,"●")&gt;1,D$5&amp;"、","")</f>
        <v/>
      </c>
      <c r="E18" s="42" t="str">
        <f t="shared" ref="E18:AC18" si="6">IF(COUNTIF(E7:E8,"●")&gt;1,E$5&amp;"、","")</f>
        <v/>
      </c>
      <c r="F18" s="42" t="str">
        <f t="shared" si="6"/>
        <v/>
      </c>
      <c r="G18" s="42" t="str">
        <f t="shared" si="6"/>
        <v/>
      </c>
      <c r="H18" s="42" t="str">
        <f t="shared" si="6"/>
        <v/>
      </c>
      <c r="I18" s="42" t="str">
        <f>IF(COUNTIF(I7:I8,"●")&gt;1,I$5&amp;"、","")</f>
        <v/>
      </c>
      <c r="J18" s="42" t="str">
        <f t="shared" si="6"/>
        <v/>
      </c>
      <c r="K18" s="42" t="str">
        <f t="shared" si="6"/>
        <v/>
      </c>
      <c r="L18" s="42" t="str">
        <f>IF(COUNTIF(L7:L8,"●")&gt;1,L$5&amp;"、","")</f>
        <v/>
      </c>
      <c r="M18" s="42" t="str">
        <f t="shared" si="6"/>
        <v/>
      </c>
      <c r="N18" s="42" t="str">
        <f>IF(COUNTIF(N7:N8,"●")&gt;1,N$5&amp;"、","")</f>
        <v/>
      </c>
      <c r="O18" s="42" t="str">
        <f t="shared" si="6"/>
        <v/>
      </c>
      <c r="P18" s="42" t="str">
        <f>IF(COUNTIF(P7:P8,"●")&gt;1,P$5&amp;"、","")</f>
        <v/>
      </c>
      <c r="Q18" s="42" t="str">
        <f>IF(COUNTIF(Q7:Q8,"●")&gt;1,Q$5&amp;"、","")</f>
        <v/>
      </c>
      <c r="R18" s="42" t="str">
        <f t="shared" si="6"/>
        <v/>
      </c>
      <c r="S18" s="42" t="str">
        <f t="shared" si="6"/>
        <v/>
      </c>
      <c r="T18" s="42" t="str">
        <f t="shared" si="6"/>
        <v/>
      </c>
      <c r="U18" s="42" t="str">
        <f t="shared" si="6"/>
        <v>鉛及びその化合物、</v>
      </c>
      <c r="V18" s="42" t="str">
        <f t="shared" si="6"/>
        <v/>
      </c>
      <c r="W18" s="42" t="str">
        <f>IF(COUNTIF(W7:W8,"●")&gt;1,W$5&amp;"、","")</f>
        <v/>
      </c>
      <c r="X18" s="42" t="str">
        <f t="shared" si="6"/>
        <v/>
      </c>
      <c r="Y18" s="42" t="str">
        <f t="shared" si="6"/>
        <v/>
      </c>
      <c r="Z18" s="42" t="str">
        <f t="shared" si="6"/>
        <v/>
      </c>
      <c r="AA18" s="42" t="str">
        <f t="shared" si="6"/>
        <v/>
      </c>
      <c r="AB18" s="42" t="str">
        <f>IF(COUNTIF(AB7:AB8,"●")&gt;1,AB$5&amp;"、","")</f>
        <v/>
      </c>
      <c r="AC18" s="42" t="str">
        <f t="shared" si="6"/>
        <v/>
      </c>
      <c r="AD18" s="53" t="str">
        <f t="shared" si="3"/>
        <v>鉛及びその化合物</v>
      </c>
      <c r="AE18" s="53"/>
    </row>
    <row r="19" spans="3:31" hidden="1">
      <c r="C19" s="42" t="s">
        <v>237</v>
      </c>
      <c r="D19" s="42" t="str">
        <f>IF(COUNTIF(D7,"●")+COUNTIF(D9,"●")&gt;1,D$5&amp;"、","")</f>
        <v/>
      </c>
      <c r="E19" s="42" t="str">
        <f t="shared" ref="E19:AC19" si="7">IF(COUNTIF(E7,"●")+COUNTIF(E9,"●")&gt;1,E$5&amp;"、","")</f>
        <v/>
      </c>
      <c r="F19" s="42" t="str">
        <f t="shared" si="7"/>
        <v/>
      </c>
      <c r="G19" s="42" t="str">
        <f t="shared" si="7"/>
        <v/>
      </c>
      <c r="H19" s="42" t="str">
        <f t="shared" si="7"/>
        <v/>
      </c>
      <c r="I19" s="42" t="str">
        <f t="shared" si="7"/>
        <v/>
      </c>
      <c r="J19" s="42" t="str">
        <f t="shared" si="7"/>
        <v/>
      </c>
      <c r="K19" s="42" t="str">
        <f t="shared" si="7"/>
        <v/>
      </c>
      <c r="L19" s="42" t="str">
        <f t="shared" si="7"/>
        <v/>
      </c>
      <c r="M19" s="42" t="str">
        <f t="shared" si="7"/>
        <v/>
      </c>
      <c r="N19" s="42" t="str">
        <f>IF(COUNTIF(N7,"●")+COUNTIF(N9,"●")&gt;1,N$5&amp;"、","")</f>
        <v/>
      </c>
      <c r="O19" s="42" t="str">
        <f t="shared" si="7"/>
        <v/>
      </c>
      <c r="P19" s="42" t="str">
        <f t="shared" si="7"/>
        <v/>
      </c>
      <c r="Q19" s="42" t="str">
        <f t="shared" si="7"/>
        <v/>
      </c>
      <c r="R19" s="42" t="str">
        <f t="shared" si="7"/>
        <v/>
      </c>
      <c r="S19" s="42" t="str">
        <f>IF(COUNTIF(S7,"●")+COUNTIF(S9,"●")&gt;1,S$5&amp;"、","")</f>
        <v/>
      </c>
      <c r="T19" s="42" t="str">
        <f t="shared" si="7"/>
        <v/>
      </c>
      <c r="U19" s="42" t="str">
        <f t="shared" si="7"/>
        <v/>
      </c>
      <c r="V19" s="42" t="str">
        <f t="shared" si="7"/>
        <v/>
      </c>
      <c r="W19" s="42" t="str">
        <f t="shared" si="7"/>
        <v/>
      </c>
      <c r="X19" s="42" t="str">
        <f t="shared" si="7"/>
        <v/>
      </c>
      <c r="Y19" s="42" t="str">
        <f t="shared" si="7"/>
        <v/>
      </c>
      <c r="Z19" s="42" t="str">
        <f t="shared" si="7"/>
        <v/>
      </c>
      <c r="AA19" s="42" t="str">
        <f t="shared" si="7"/>
        <v/>
      </c>
      <c r="AB19" s="42" t="str">
        <f>IF(COUNTIF(AB7,"●")+COUNTIF(AB9,"●")&gt;1,AB$5&amp;"、","")</f>
        <v/>
      </c>
      <c r="AC19" s="42" t="str">
        <f t="shared" si="7"/>
        <v/>
      </c>
      <c r="AD19" s="53" t="str">
        <f t="shared" si="3"/>
        <v/>
      </c>
      <c r="AE19" s="53"/>
    </row>
  </sheetData>
  <mergeCells count="4">
    <mergeCell ref="AG1:AH1"/>
    <mergeCell ref="D4:O4"/>
    <mergeCell ref="P4:X4"/>
    <mergeCell ref="Y4:AC4"/>
  </mergeCells>
  <phoneticPr fontId="19"/>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dataValidations count="1">
    <dataValidation type="list" allowBlank="1" showInputMessage="1" showErrorMessage="1" sqref="D6:AC6 D8:AC9 P7:X7" xr:uid="{3C9FF2CB-2D85-47D7-8697-09B791E895BB}">
      <formula1>"●"</formula1>
    </dataValidation>
  </dataValidations>
  <printOptions horizontalCentered="1"/>
  <pageMargins left="0.19685039370078741" right="0.19685039370078741" top="0.74803149606299213" bottom="0.74803149606299213" header="0.31496062992125984" footer="0.31496062992125984"/>
  <pageSetup paperSize="9" scale="7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325F-612B-4360-8049-AFF6EC0CBC08}">
  <sheetPr>
    <pageSetUpPr fitToPage="1"/>
  </sheetPr>
  <dimension ref="B1:J63"/>
  <sheetViews>
    <sheetView zoomScaleNormal="100" workbookViewId="0"/>
  </sheetViews>
  <sheetFormatPr defaultRowHeight="18"/>
  <cols>
    <col min="3" max="3" width="14.796875" customWidth="1"/>
    <col min="5" max="5" width="14.796875" customWidth="1"/>
  </cols>
  <sheetData>
    <row r="1" spans="2:10" s="40" customFormat="1">
      <c r="B1" s="40" t="s">
        <v>238</v>
      </c>
      <c r="C1" s="40" t="s">
        <v>239</v>
      </c>
      <c r="D1" s="40" t="s">
        <v>240</v>
      </c>
      <c r="E1" s="40" t="s">
        <v>103</v>
      </c>
      <c r="F1" s="40" t="s">
        <v>241</v>
      </c>
      <c r="G1" s="40" t="s">
        <v>87</v>
      </c>
      <c r="H1" s="40" t="s">
        <v>84</v>
      </c>
      <c r="I1" s="40" t="s">
        <v>24</v>
      </c>
      <c r="J1" s="40" t="s">
        <v>104</v>
      </c>
    </row>
    <row r="2" spans="2:10">
      <c r="B2" t="s">
        <v>242</v>
      </c>
      <c r="C2" t="s">
        <v>28</v>
      </c>
      <c r="D2" t="s">
        <v>243</v>
      </c>
      <c r="E2" t="s">
        <v>105</v>
      </c>
      <c r="F2" t="s">
        <v>244</v>
      </c>
      <c r="G2" t="s">
        <v>245</v>
      </c>
      <c r="H2" t="s">
        <v>84</v>
      </c>
      <c r="I2" s="21" t="s">
        <v>246</v>
      </c>
      <c r="J2" t="s">
        <v>106</v>
      </c>
    </row>
    <row r="3" spans="2:10">
      <c r="B3" t="s">
        <v>206</v>
      </c>
      <c r="C3" t="s">
        <v>30</v>
      </c>
      <c r="E3" t="s">
        <v>107</v>
      </c>
      <c r="I3" s="21" t="s">
        <v>247</v>
      </c>
      <c r="J3" t="s">
        <v>108</v>
      </c>
    </row>
    <row r="4" spans="2:10">
      <c r="B4" t="s">
        <v>207</v>
      </c>
      <c r="C4" t="s">
        <v>31</v>
      </c>
      <c r="E4" t="s">
        <v>109</v>
      </c>
      <c r="J4" t="s">
        <v>110</v>
      </c>
    </row>
    <row r="5" spans="2:10">
      <c r="B5" t="s">
        <v>208</v>
      </c>
      <c r="C5" t="s">
        <v>236</v>
      </c>
      <c r="E5" t="s">
        <v>111</v>
      </c>
    </row>
    <row r="6" spans="2:10">
      <c r="B6" t="s">
        <v>209</v>
      </c>
      <c r="C6" t="s">
        <v>237</v>
      </c>
      <c r="E6" t="s">
        <v>112</v>
      </c>
    </row>
    <row r="7" spans="2:10">
      <c r="B7" t="s">
        <v>210</v>
      </c>
      <c r="E7" t="s">
        <v>113</v>
      </c>
    </row>
    <row r="8" spans="2:10">
      <c r="B8" t="s">
        <v>211</v>
      </c>
      <c r="E8" t="s">
        <v>114</v>
      </c>
    </row>
    <row r="9" spans="2:10">
      <c r="B9" t="s">
        <v>212</v>
      </c>
      <c r="E9" t="s">
        <v>115</v>
      </c>
    </row>
    <row r="10" spans="2:10">
      <c r="B10" t="s">
        <v>213</v>
      </c>
      <c r="E10" t="s">
        <v>116</v>
      </c>
    </row>
    <row r="11" spans="2:10">
      <c r="B11" t="s">
        <v>214</v>
      </c>
      <c r="E11" t="s">
        <v>117</v>
      </c>
    </row>
    <row r="12" spans="2:10">
      <c r="B12" t="s">
        <v>215</v>
      </c>
      <c r="E12" t="s">
        <v>118</v>
      </c>
    </row>
    <row r="13" spans="2:10">
      <c r="B13" t="s">
        <v>216</v>
      </c>
      <c r="E13" t="s">
        <v>119</v>
      </c>
    </row>
    <row r="14" spans="2:10">
      <c r="B14" t="s">
        <v>217</v>
      </c>
      <c r="E14" t="s">
        <v>120</v>
      </c>
    </row>
    <row r="15" spans="2:10">
      <c r="B15" t="s">
        <v>218</v>
      </c>
      <c r="E15" t="s">
        <v>121</v>
      </c>
    </row>
    <row r="16" spans="2:10">
      <c r="B16" t="s">
        <v>219</v>
      </c>
      <c r="E16" t="s">
        <v>122</v>
      </c>
    </row>
    <row r="17" spans="2:5">
      <c r="B17" t="s">
        <v>220</v>
      </c>
      <c r="E17" t="s">
        <v>123</v>
      </c>
    </row>
    <row r="18" spans="2:5">
      <c r="B18" t="s">
        <v>221</v>
      </c>
      <c r="E18" t="s">
        <v>124</v>
      </c>
    </row>
    <row r="19" spans="2:5">
      <c r="B19" t="s">
        <v>222</v>
      </c>
      <c r="E19" t="s">
        <v>125</v>
      </c>
    </row>
    <row r="20" spans="2:5">
      <c r="B20" t="s">
        <v>223</v>
      </c>
      <c r="E20" t="s">
        <v>126</v>
      </c>
    </row>
    <row r="21" spans="2:5">
      <c r="B21" t="s">
        <v>224</v>
      </c>
      <c r="E21" t="s">
        <v>127</v>
      </c>
    </row>
    <row r="22" spans="2:5">
      <c r="B22" t="s">
        <v>225</v>
      </c>
      <c r="E22" t="s">
        <v>128</v>
      </c>
    </row>
    <row r="23" spans="2:5">
      <c r="B23" t="s">
        <v>226</v>
      </c>
      <c r="E23" t="s">
        <v>129</v>
      </c>
    </row>
    <row r="24" spans="2:5">
      <c r="B24" t="s">
        <v>227</v>
      </c>
      <c r="E24" t="s">
        <v>130</v>
      </c>
    </row>
    <row r="25" spans="2:5">
      <c r="B25" t="s">
        <v>228</v>
      </c>
      <c r="E25" t="s">
        <v>131</v>
      </c>
    </row>
    <row r="26" spans="2:5">
      <c r="B26" t="s">
        <v>229</v>
      </c>
      <c r="E26" t="s">
        <v>132</v>
      </c>
    </row>
    <row r="27" spans="2:5">
      <c r="B27" t="s">
        <v>230</v>
      </c>
      <c r="E27" t="s">
        <v>133</v>
      </c>
    </row>
    <row r="28" spans="2:5">
      <c r="E28" t="s">
        <v>134</v>
      </c>
    </row>
    <row r="29" spans="2:5">
      <c r="E29" t="s">
        <v>135</v>
      </c>
    </row>
    <row r="30" spans="2:5">
      <c r="E30" t="s">
        <v>136</v>
      </c>
    </row>
    <row r="31" spans="2:5">
      <c r="E31" t="s">
        <v>137</v>
      </c>
    </row>
    <row r="32" spans="2:5">
      <c r="E32" t="s">
        <v>138</v>
      </c>
    </row>
    <row r="33" spans="5:5">
      <c r="E33" t="s">
        <v>139</v>
      </c>
    </row>
    <row r="34" spans="5:5">
      <c r="E34" t="s">
        <v>140</v>
      </c>
    </row>
    <row r="35" spans="5:5">
      <c r="E35" t="s">
        <v>141</v>
      </c>
    </row>
    <row r="36" spans="5:5">
      <c r="E36" t="s">
        <v>142</v>
      </c>
    </row>
    <row r="37" spans="5:5">
      <c r="E37" t="s">
        <v>143</v>
      </c>
    </row>
    <row r="38" spans="5:5">
      <c r="E38" t="s">
        <v>144</v>
      </c>
    </row>
    <row r="39" spans="5:5">
      <c r="E39" t="s">
        <v>145</v>
      </c>
    </row>
    <row r="40" spans="5:5">
      <c r="E40" t="s">
        <v>146</v>
      </c>
    </row>
    <row r="41" spans="5:5">
      <c r="E41" t="s">
        <v>147</v>
      </c>
    </row>
    <row r="42" spans="5:5">
      <c r="E42" t="s">
        <v>148</v>
      </c>
    </row>
    <row r="43" spans="5:5">
      <c r="E43" t="s">
        <v>149</v>
      </c>
    </row>
    <row r="44" spans="5:5">
      <c r="E44" t="s">
        <v>150</v>
      </c>
    </row>
    <row r="45" spans="5:5">
      <c r="E45" t="s">
        <v>151</v>
      </c>
    </row>
    <row r="46" spans="5:5">
      <c r="E46" t="s">
        <v>152</v>
      </c>
    </row>
    <row r="47" spans="5:5">
      <c r="E47" t="s">
        <v>153</v>
      </c>
    </row>
    <row r="48" spans="5:5">
      <c r="E48" t="s">
        <v>154</v>
      </c>
    </row>
    <row r="49" spans="5:5">
      <c r="E49" t="s">
        <v>155</v>
      </c>
    </row>
    <row r="50" spans="5:5">
      <c r="E50" t="s">
        <v>156</v>
      </c>
    </row>
    <row r="51" spans="5:5">
      <c r="E51" t="s">
        <v>157</v>
      </c>
    </row>
    <row r="52" spans="5:5">
      <c r="E52" t="s">
        <v>158</v>
      </c>
    </row>
    <row r="53" spans="5:5">
      <c r="E53" t="s">
        <v>159</v>
      </c>
    </row>
    <row r="54" spans="5:5">
      <c r="E54" t="s">
        <v>160</v>
      </c>
    </row>
    <row r="55" spans="5:5">
      <c r="E55" t="s">
        <v>161</v>
      </c>
    </row>
    <row r="56" spans="5:5">
      <c r="E56" t="s">
        <v>162</v>
      </c>
    </row>
    <row r="57" spans="5:5">
      <c r="E57" t="s">
        <v>163</v>
      </c>
    </row>
    <row r="58" spans="5:5">
      <c r="E58" t="s">
        <v>164</v>
      </c>
    </row>
    <row r="59" spans="5:5">
      <c r="E59" t="s">
        <v>165</v>
      </c>
    </row>
    <row r="60" spans="5:5">
      <c r="E60" t="s">
        <v>166</v>
      </c>
    </row>
    <row r="61" spans="5:5">
      <c r="E61" t="s">
        <v>167</v>
      </c>
    </row>
    <row r="62" spans="5:5">
      <c r="E62" t="s">
        <v>168</v>
      </c>
    </row>
    <row r="63" spans="5:5">
      <c r="E63" t="s">
        <v>169</v>
      </c>
    </row>
  </sheetData>
  <phoneticPr fontId="19"/>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様式第20</vt:lpstr>
      <vt:lpstr>マスタ_地歴年表</vt:lpstr>
      <vt:lpstr>土地所在地一覧</vt:lpstr>
      <vt:lpstr>地歴年表</vt:lpstr>
      <vt:lpstr>（入力用シート）汚染状態一覧_様式20</vt:lpstr>
      <vt:lpstr>マスタ</vt:lpstr>
      <vt:lpstr>'（入力用シート）汚染状態一覧_様式20'!Print_Area</vt:lpstr>
      <vt:lpstr>地歴年表!Print_Area</vt:lpstr>
      <vt:lpstr>土地所在地一覧!Print_Area</vt:lpstr>
      <vt:lpstr>様式第20!Print_Area</vt:lpstr>
      <vt:lpstr>地歴年表!Print_Titles</vt:lpstr>
      <vt:lpstr>土地所在地一覧!Print_Titles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2024-05-28T08:19:35Z</dcterms:created>
  <dcterms:modified xsi:type="dcterms:W3CDTF">2024-05-28T08:19:41Z</dcterms:modified>
  <cp:category/>
  <cp:contentStatus/>
</cp:coreProperties>
</file>