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6D6CBE5B-5A84-41FE-9BEA-6EE4D767332B}" xr6:coauthVersionLast="47" xr6:coauthVersionMax="47" xr10:uidLastSave="{00000000-0000-0000-0000-000000000000}"/>
  <bookViews>
    <workbookView xWindow="-108" yWindow="-108" windowWidth="23256" windowHeight="12576" tabRatio="767" xr2:uid="{00000000-000D-0000-FFFF-FFFF00000000}"/>
  </bookViews>
  <sheets>
    <sheet name="様式第1" sheetId="2" r:id="rId1"/>
    <sheet name="筆一覧" sheetId="4" r:id="rId2"/>
    <sheet name="地歴年表" sheetId="8" r:id="rId3"/>
    <sheet name="（入力シート）汚染状態一覧" sheetId="5" r:id="rId4"/>
    <sheet name="（参考）施設一覧" sheetId="6" r:id="rId5"/>
    <sheet name="マスタ_地歴年表" sheetId="9" state="hidden" r:id="rId6"/>
    <sheet name="マスタ" sheetId="7" state="hidden" r:id="rId7"/>
  </sheets>
  <externalReferences>
    <externalReference r:id="rId8"/>
    <externalReference r:id="rId9"/>
    <externalReference r:id="rId10"/>
  </externalReferences>
  <definedNames>
    <definedName name="_xlnm._FilterDatabase" localSheetId="4" hidden="1">'（参考）施設一覧'!$A$4:$H$348</definedName>
    <definedName name="_xlnm._FilterDatabase" localSheetId="6" hidden="1">マスタ!$I$1:$J$345</definedName>
    <definedName name="_xlnm.Print_Area" localSheetId="3">'（入力シート）汚染状態一覧'!$A$1:$AD$10</definedName>
    <definedName name="_xlnm.Print_Area" localSheetId="2">地歴年表!$A$1:$N$28</definedName>
    <definedName name="_xlnm.Print_Area" localSheetId="1">筆一覧!$A$1:$M$41</definedName>
    <definedName name="_xlnm.Print_Area" localSheetId="0">様式第1!$B$1:$I$49</definedName>
    <definedName name="_xlnm.Print_Titles" localSheetId="2">地歴年表!$5:$7</definedName>
    <definedName name="_xlnm.Print_Titles" localSheetId="1">筆一覧!$6:$7</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1">[2]管理シート!$B$2:$B$64</definedName>
    <definedName name="区市町村">[1]管理シート!$B$2:$B$64</definedName>
    <definedName name="全部一部" localSheetId="1">[2]管理シート!$O$2:$O$3</definedName>
    <definedName name="全部一部">[1]管理シート!$O$2:$O$3</definedName>
    <definedName name="超過適合">[1]管理シート!$V$2:$V$3</definedName>
    <definedName name="特定有害物質">[1]管理シート!$I$2:$I$27</definedName>
    <definedName name="番号1">'（参考）施設一覧'!$C$6:$C$9</definedName>
    <definedName name="法令" localSheetId="1">[3]管理シート!$B$2:$B$3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8" l="1"/>
  <c r="R25" i="8"/>
  <c r="P25" i="8"/>
  <c r="L25" i="8"/>
  <c r="C25" i="8"/>
  <c r="R24" i="8"/>
  <c r="P24" i="8"/>
  <c r="L24" i="8"/>
  <c r="C24" i="8"/>
  <c r="R23" i="8"/>
  <c r="P23" i="8"/>
  <c r="L23" i="8"/>
  <c r="C23" i="8"/>
  <c r="R22" i="8"/>
  <c r="P22" i="8"/>
  <c r="L22" i="8"/>
  <c r="C22" i="8"/>
  <c r="R21" i="8"/>
  <c r="P21" i="8"/>
  <c r="L21" i="8"/>
  <c r="C21" i="8"/>
  <c r="P20" i="8"/>
  <c r="R20" i="8" s="1"/>
  <c r="C20" i="8"/>
  <c r="R19" i="8"/>
  <c r="P19" i="8"/>
  <c r="C19" i="8"/>
  <c r="P18" i="8"/>
  <c r="R18" i="8" s="1"/>
  <c r="C18" i="8"/>
  <c r="R17" i="8"/>
  <c r="P17" i="8"/>
  <c r="C17" i="8"/>
  <c r="P16" i="8"/>
  <c r="R16" i="8" s="1"/>
  <c r="C16" i="8"/>
  <c r="R15" i="8"/>
  <c r="P15" i="8"/>
  <c r="C15" i="8"/>
  <c r="P14" i="8"/>
  <c r="R14" i="8" s="1"/>
  <c r="C14" i="8"/>
  <c r="R13" i="8"/>
  <c r="P13" i="8"/>
  <c r="C13" i="8"/>
  <c r="P12" i="8"/>
  <c r="R12" i="8" s="1"/>
  <c r="C12" i="8"/>
  <c r="R11" i="8"/>
  <c r="P11" i="8"/>
  <c r="C11" i="8"/>
  <c r="R8" i="8"/>
  <c r="M44" i="2" l="1"/>
  <c r="M43" i="2"/>
  <c r="M38" i="2"/>
  <c r="M28" i="2"/>
  <c r="M22" i="2"/>
  <c r="M15" i="2"/>
  <c r="M14" i="2"/>
  <c r="M10" i="2"/>
  <c r="M9" i="2"/>
  <c r="M8" i="2"/>
  <c r="M5" i="2"/>
  <c r="M48" i="2"/>
  <c r="M47" i="2"/>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P5" i="4"/>
  <c r="P8" i="4"/>
  <c r="AH6" i="5" l="1"/>
  <c r="P9" i="4" l="1"/>
  <c r="AC12" i="5"/>
  <c r="AB12" i="5"/>
  <c r="AA12" i="5"/>
  <c r="Z12" i="5"/>
  <c r="Y12" i="5"/>
  <c r="X12" i="5"/>
  <c r="W12" i="5"/>
  <c r="V12" i="5"/>
  <c r="U12" i="5"/>
  <c r="T12" i="5"/>
  <c r="S12" i="5"/>
  <c r="R12" i="5"/>
  <c r="Q12" i="5"/>
  <c r="P12" i="5"/>
  <c r="O12" i="5"/>
  <c r="N12" i="5"/>
  <c r="M12" i="5"/>
  <c r="L12" i="5"/>
  <c r="K12" i="5"/>
  <c r="J12" i="5"/>
  <c r="I12" i="5"/>
  <c r="H12" i="5"/>
  <c r="G12" i="5"/>
  <c r="F12" i="5"/>
  <c r="E12" i="5"/>
  <c r="D12" i="5"/>
  <c r="F51" i="4"/>
  <c r="G47" i="4" a="1"/>
  <c r="G47" i="4" s="1"/>
  <c r="M26" i="2" l="1"/>
  <c r="M25" i="2"/>
  <c r="M24" i="2"/>
  <c r="M23" i="2"/>
  <c r="G53" i="4" a="1"/>
  <c r="G53" i="4" s="1"/>
  <c r="G54" i="4" s="1"/>
  <c r="E27" i="2" s="1"/>
  <c r="D37" i="4" l="1"/>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P6" i="4" l="1"/>
  <c r="P3" i="4"/>
  <c r="D16" i="5"/>
  <c r="M30" i="2" l="1"/>
  <c r="M31" i="2"/>
  <c r="M32" i="2"/>
  <c r="M29" i="2"/>
  <c r="M16" i="2"/>
  <c r="M42" i="2" l="1"/>
  <c r="M41" i="2"/>
  <c r="M40" i="2"/>
  <c r="M39" i="2"/>
  <c r="P37" i="4" l="1"/>
  <c r="P36" i="4"/>
  <c r="P35" i="4"/>
  <c r="P34" i="4"/>
  <c r="P33" i="4"/>
  <c r="P32" i="4"/>
  <c r="P31" i="4"/>
  <c r="P30" i="4"/>
  <c r="P29" i="4"/>
  <c r="P28" i="4"/>
  <c r="P27" i="4"/>
  <c r="P26" i="4"/>
  <c r="P25" i="4"/>
  <c r="P24" i="4"/>
  <c r="P23" i="4"/>
  <c r="P22" i="4"/>
  <c r="P21" i="4"/>
  <c r="P20" i="4"/>
  <c r="P19" i="4"/>
  <c r="P18" i="4"/>
  <c r="P17" i="4"/>
  <c r="P16" i="4"/>
  <c r="P15" i="4"/>
  <c r="P14" i="4"/>
  <c r="P13" i="4"/>
  <c r="P12" i="4"/>
  <c r="P11" i="4"/>
  <c r="P10" i="4"/>
  <c r="AH7" i="5" l="1"/>
  <c r="G17" i="5" l="1"/>
  <c r="AC19" i="5" l="1"/>
  <c r="AB19" i="5"/>
  <c r="AA19" i="5"/>
  <c r="Z19" i="5"/>
  <c r="Y19" i="5"/>
  <c r="X19" i="5"/>
  <c r="W19" i="5"/>
  <c r="V19" i="5"/>
  <c r="U19" i="5"/>
  <c r="T19" i="5"/>
  <c r="S19" i="5"/>
  <c r="R19" i="5"/>
  <c r="Q19" i="5"/>
  <c r="P19" i="5"/>
  <c r="O19" i="5"/>
  <c r="N19" i="5"/>
  <c r="M19" i="5"/>
  <c r="L19" i="5"/>
  <c r="K19" i="5"/>
  <c r="J19" i="5"/>
  <c r="I19" i="5"/>
  <c r="H19" i="5"/>
  <c r="G19" i="5"/>
  <c r="F19" i="5"/>
  <c r="E19" i="5"/>
  <c r="D19" i="5"/>
  <c r="AC18" i="5"/>
  <c r="AB18" i="5"/>
  <c r="AA18" i="5"/>
  <c r="Z18" i="5"/>
  <c r="Y18" i="5"/>
  <c r="X18" i="5"/>
  <c r="W18" i="5"/>
  <c r="V18" i="5"/>
  <c r="U18" i="5"/>
  <c r="T18" i="5"/>
  <c r="S18" i="5"/>
  <c r="R18" i="5"/>
  <c r="Q18" i="5"/>
  <c r="P18" i="5"/>
  <c r="O18" i="5"/>
  <c r="N18" i="5"/>
  <c r="M18" i="5"/>
  <c r="L18" i="5"/>
  <c r="K18" i="5"/>
  <c r="J18" i="5"/>
  <c r="I18" i="5"/>
  <c r="H18" i="5"/>
  <c r="G18" i="5"/>
  <c r="F18" i="5"/>
  <c r="E18" i="5"/>
  <c r="D18" i="5"/>
  <c r="AC17" i="5"/>
  <c r="AB17" i="5"/>
  <c r="AA17" i="5"/>
  <c r="Z17" i="5"/>
  <c r="Y17" i="5"/>
  <c r="X17" i="5"/>
  <c r="W17" i="5"/>
  <c r="V17" i="5"/>
  <c r="U17" i="5"/>
  <c r="T17" i="5"/>
  <c r="S17" i="5"/>
  <c r="R17" i="5"/>
  <c r="Q17" i="5"/>
  <c r="P17" i="5"/>
  <c r="O17" i="5"/>
  <c r="N17" i="5"/>
  <c r="M17" i="5"/>
  <c r="L17" i="5"/>
  <c r="K17" i="5"/>
  <c r="J17" i="5"/>
  <c r="I17" i="5"/>
  <c r="H17" i="5"/>
  <c r="F17" i="5"/>
  <c r="E17" i="5"/>
  <c r="D17" i="5"/>
  <c r="AC16" i="5"/>
  <c r="AB16" i="5"/>
  <c r="AA16" i="5"/>
  <c r="Z16" i="5"/>
  <c r="Y16" i="5"/>
  <c r="X16" i="5"/>
  <c r="W16" i="5"/>
  <c r="V16" i="5"/>
  <c r="U16" i="5"/>
  <c r="T16" i="5"/>
  <c r="S16" i="5"/>
  <c r="R16" i="5"/>
  <c r="Q16" i="5"/>
  <c r="P16" i="5"/>
  <c r="O16" i="5"/>
  <c r="N16" i="5"/>
  <c r="M16" i="5"/>
  <c r="L16" i="5"/>
  <c r="K16" i="5"/>
  <c r="J16" i="5"/>
  <c r="I16" i="5"/>
  <c r="H16" i="5"/>
  <c r="G16" i="5"/>
  <c r="F16" i="5"/>
  <c r="E16" i="5"/>
  <c r="AC15" i="5"/>
  <c r="AB15" i="5"/>
  <c r="AA15" i="5"/>
  <c r="Z15" i="5"/>
  <c r="Y15" i="5"/>
  <c r="X15" i="5"/>
  <c r="W15" i="5"/>
  <c r="V15" i="5"/>
  <c r="U15" i="5"/>
  <c r="T15" i="5"/>
  <c r="S15" i="5"/>
  <c r="R15" i="5"/>
  <c r="Q15" i="5"/>
  <c r="P15" i="5"/>
  <c r="O15" i="5"/>
  <c r="N15" i="5"/>
  <c r="M15" i="5"/>
  <c r="L15" i="5"/>
  <c r="K15" i="5"/>
  <c r="J15" i="5"/>
  <c r="I15" i="5"/>
  <c r="H15" i="5"/>
  <c r="G15" i="5"/>
  <c r="F15" i="5"/>
  <c r="E15" i="5"/>
  <c r="D15" i="5"/>
  <c r="AC14" i="5"/>
  <c r="AB14" i="5"/>
  <c r="AA14" i="5"/>
  <c r="Z14" i="5"/>
  <c r="Y14" i="5"/>
  <c r="X14" i="5"/>
  <c r="W14" i="5"/>
  <c r="V14" i="5"/>
  <c r="U14" i="5"/>
  <c r="T14" i="5"/>
  <c r="S14" i="5"/>
  <c r="R14" i="5"/>
  <c r="Q14" i="5"/>
  <c r="P14" i="5"/>
  <c r="O14" i="5"/>
  <c r="N14" i="5"/>
  <c r="M14" i="5"/>
  <c r="L14" i="5"/>
  <c r="K14" i="5"/>
  <c r="J14" i="5"/>
  <c r="I14" i="5"/>
  <c r="H14" i="5"/>
  <c r="G14" i="5"/>
  <c r="F14" i="5"/>
  <c r="E14" i="5"/>
  <c r="D14" i="5"/>
  <c r="AH8" i="5" l="1"/>
  <c r="M34" i="2" s="1"/>
  <c r="AD17" i="5"/>
  <c r="F37" i="2" s="1"/>
  <c r="AD15" i="5"/>
  <c r="F35" i="2" s="1"/>
  <c r="AD19" i="5"/>
  <c r="AD14" i="5"/>
  <c r="AD18" i="5"/>
  <c r="AD16" i="5"/>
  <c r="F36" i="2" s="1"/>
  <c r="G51" i="4"/>
  <c r="G45" i="4"/>
  <c r="G46" i="4" s="1"/>
  <c r="E17" i="2" s="1"/>
  <c r="C51" i="4" l="1"/>
  <c r="M3" i="2" s="1"/>
  <c r="G48" i="4" l="1"/>
  <c r="E19" i="2" s="1"/>
  <c r="E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分割提出の場合は報告ごとに連番などをご記入ください。
例：その１、その２</t>
        </r>
      </text>
    </comment>
    <comment ref="H5"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8" authorId="0" shapeId="0" xr:uid="{00000000-0006-0000-0000-000003000000}">
      <text>
        <r>
          <rPr>
            <sz val="9"/>
            <color indexed="81"/>
            <rFont val="MS P ゴシック"/>
            <family val="3"/>
            <charset val="128"/>
          </rPr>
          <t>報告者が法人である場合は所在地、個人である場合は住所を記入してください。</t>
        </r>
      </text>
    </comment>
    <comment ref="F9" authorId="0" shapeId="0" xr:uid="{00000000-0006-0000-0000-000004000000}">
      <text>
        <r>
          <rPr>
            <sz val="9"/>
            <color indexed="81"/>
            <rFont val="MS P ゴシック"/>
            <family val="3"/>
            <charset val="128"/>
          </rPr>
          <t>報告者が法人の場合のみ、法人名を記入してください。</t>
        </r>
      </text>
    </comment>
    <comment ref="F10" authorId="0" shapeId="0" xr:uid="{00000000-0006-0000-0000-000005000000}">
      <text>
        <r>
          <rPr>
            <sz val="9"/>
            <color indexed="81"/>
            <rFont val="MS P ゴシック"/>
            <family val="3"/>
            <charset val="128"/>
          </rPr>
          <t>・報告者が法人である場合には、役職及び氏名を、個人の場合は個人名を記入してください。
・なお、法人の場合において代表者以外が報告者となる場合には、その者が報告権限を有していることが確認できる資料を別途添付してください。</t>
        </r>
      </text>
    </comment>
    <comment ref="E15" authorId="0" shapeId="0" xr:uid="{00000000-0006-0000-0000-000006000000}">
      <text>
        <r>
          <rPr>
            <sz val="9"/>
            <color indexed="81"/>
            <rFont val="MS P ゴシック"/>
            <family val="3"/>
            <charset val="128"/>
          </rPr>
          <t>・リストより選択してください。
・区市町村が異なる場合は左側の展開ボタンより追加行を表示してご記入ください。</t>
        </r>
      </text>
    </comment>
    <comment ref="F15" authorId="0" shapeId="0" xr:uid="{00000000-0006-0000-0000-000007000000}">
      <text>
        <r>
          <rPr>
            <sz val="9"/>
            <color indexed="81"/>
            <rFont val="MS P ゴシック"/>
            <family val="3"/>
            <charset val="128"/>
          </rPr>
          <t>複数の所在地を入力する場合は「、」で区切って、セル内に列挙してください。</t>
        </r>
      </text>
    </comment>
    <comment ref="E17" authorId="0" shapeId="0" xr:uid="{00000000-0006-0000-0000-000008000000}">
      <text>
        <r>
          <rPr>
            <sz val="9"/>
            <color indexed="81"/>
            <rFont val="MS P ゴシック"/>
            <family val="3"/>
            <charset val="128"/>
          </rPr>
          <t xml:space="preserve">シート「筆一覧」よりご記入ください。
</t>
        </r>
      </text>
    </comment>
    <comment ref="E19" authorId="0" shapeId="0" xr:uid="{00000000-0006-0000-0000-000009000000}">
      <text>
        <r>
          <rPr>
            <sz val="9"/>
            <color indexed="81"/>
            <rFont val="MS P ゴシック"/>
            <family val="3"/>
            <charset val="128"/>
          </rPr>
          <t xml:space="preserve">シート「筆一覧」よりご記入ください。
</t>
        </r>
      </text>
    </comment>
    <comment ref="E22" authorId="0" shapeId="0" xr:uid="{00000000-0006-0000-0000-00000A000000}">
      <text>
        <r>
          <rPr>
            <sz val="9"/>
            <color indexed="81"/>
            <rFont val="MS P ゴシック"/>
            <family val="3"/>
            <charset val="128"/>
          </rPr>
          <t>・シート「（参考）施設一覧」から、報告対象の特定施設の番号を入力してください。
・複数入力の場合は、左側の展開ボタンより追加行を表示してご記入ください。</t>
        </r>
      </text>
    </comment>
    <comment ref="F22" authorId="0" shapeId="0" xr:uid="{00000000-0006-0000-0000-00000B000000}">
      <text>
        <r>
          <rPr>
            <sz val="9"/>
            <color indexed="81"/>
            <rFont val="MS P ゴシック"/>
            <family val="3"/>
            <charset val="128"/>
          </rPr>
          <t>・シート「（参考）施設一覧」から、報告対象の特定施設の番号（イロハ）を入力してください。</t>
        </r>
      </text>
    </comment>
    <comment ref="E27" authorId="0" shapeId="0" xr:uid="{00000000-0006-0000-0000-00000C000000}">
      <text>
        <r>
          <rPr>
            <sz val="9"/>
            <color indexed="81"/>
            <rFont val="MS P ゴシック"/>
            <family val="3"/>
            <charset val="128"/>
          </rPr>
          <t xml:space="preserve">シート「筆一覧」よりご記入ください。
</t>
        </r>
      </text>
    </comment>
    <comment ref="E28" authorId="0" shapeId="0" xr:uid="{00000000-0006-0000-0000-00000D000000}">
      <text>
        <r>
          <rPr>
            <sz val="9"/>
            <color indexed="81"/>
            <rFont val="MS P ゴシック"/>
            <family val="3"/>
            <charset val="128"/>
          </rPr>
          <t>・日付は「YYYY/MM/DD」形式でご記入ください。
（例：2023/04/01）
・複数入力の場合は、左側の展開ボタンより追加行を表示してご記入ください。</t>
        </r>
      </text>
    </comment>
    <comment ref="E33" authorId="0" shapeId="0" xr:uid="{00000000-0006-0000-0000-00000E000000}">
      <text>
        <r>
          <rPr>
            <sz val="9"/>
            <color indexed="81"/>
            <rFont val="MS P ゴシック"/>
            <family val="3"/>
            <charset val="128"/>
          </rPr>
          <t>シート「（入力用シート）汚染状態一覧」の「試料採集等対象物質」よりご記入ください。</t>
        </r>
      </text>
    </comment>
    <comment ref="C34" authorId="0" shapeId="0" xr:uid="{00000000-0006-0000-0000-00000F000000}">
      <text>
        <r>
          <rPr>
            <sz val="9"/>
            <color indexed="81"/>
            <rFont val="MS P ゴシック"/>
            <family val="3"/>
            <charset val="128"/>
          </rPr>
          <t>シート「（入力用シート）汚染状態一覧」よりご記入ください。</t>
        </r>
      </text>
    </comment>
    <comment ref="E34" authorId="0" shapeId="0" xr:uid="{00000000-0006-0000-0000-000010000000}">
      <text>
        <r>
          <rPr>
            <sz val="9"/>
            <color indexed="81"/>
            <rFont val="MS P ゴシック"/>
            <family val="3"/>
            <charset val="128"/>
          </rPr>
          <t>・調査結果について総評をリストより選択してください。
・汚染があった場合「土壌汚染が確認された」を選択し、基準ごとの基準不適合物質をシート「（入力用シート）汚染状態一覧」よりご記入ください。</t>
        </r>
      </text>
    </comment>
    <comment ref="C38" authorId="0" shapeId="0" xr:uid="{00000000-0006-0000-0000-000011000000}">
      <text>
        <r>
          <rPr>
            <sz val="9"/>
            <color indexed="81"/>
            <rFont val="MS P ゴシック"/>
            <family val="3"/>
            <charset val="128"/>
          </rPr>
          <t>分析を実施した場合は必ず記入してください。</t>
        </r>
      </text>
    </comment>
    <comment ref="E38" authorId="0" shapeId="0" xr:uid="{00000000-0006-0000-0000-000012000000}">
      <text>
        <r>
          <rPr>
            <sz val="9"/>
            <color indexed="81"/>
            <rFont val="MS P ゴシック"/>
            <family val="3"/>
            <charset val="128"/>
          </rPr>
          <t>・会社名又は氏名をご記入ください。
・複数入力の場合は、左側の展開ボタンより追加行を表示してご記入ください。</t>
        </r>
      </text>
    </comment>
    <comment ref="G38" authorId="0" shapeId="0" xr:uid="{00000000-0006-0000-0000-000013000000}">
      <text>
        <r>
          <rPr>
            <sz val="9"/>
            <color indexed="81"/>
            <rFont val="MS P ゴシック"/>
            <family val="3"/>
            <charset val="128"/>
          </rPr>
          <t xml:space="preserve">計量証明事業登録をご記入ください。
</t>
        </r>
      </text>
    </comment>
    <comment ref="E43" authorId="0" shapeId="0" xr:uid="{00000000-0006-0000-0000-000014000000}">
      <text>
        <r>
          <rPr>
            <sz val="9"/>
            <color indexed="81"/>
            <rFont val="MS P ゴシック"/>
            <family val="3"/>
            <charset val="128"/>
          </rPr>
          <t xml:space="preserve">会社名又は氏名をご記入ください。
</t>
        </r>
      </text>
    </comment>
    <comment ref="G43" authorId="0" shapeId="0" xr:uid="{00000000-0006-0000-0000-000015000000}">
      <text>
        <r>
          <rPr>
            <sz val="9"/>
            <color indexed="81"/>
            <rFont val="MS P ゴシック"/>
            <family val="3"/>
            <charset val="128"/>
          </rPr>
          <t>指定調査機関の指定番号をご記入ください。</t>
        </r>
      </text>
    </comment>
    <comment ref="E44" authorId="0" shapeId="0" xr:uid="{00000000-0006-0000-0000-000016000000}">
      <text>
        <r>
          <rPr>
            <sz val="9"/>
            <color indexed="81"/>
            <rFont val="MS P ゴシック"/>
            <family val="3"/>
            <charset val="128"/>
          </rPr>
          <t>会社名・部署名をご記入ください。</t>
        </r>
      </text>
    </comment>
    <comment ref="G44" authorId="0" shapeId="0" xr:uid="{00000000-0006-0000-0000-000017000000}">
      <text>
        <r>
          <rPr>
            <sz val="9"/>
            <color indexed="81"/>
            <rFont val="MS P ゴシック"/>
            <family val="3"/>
            <charset val="128"/>
          </rPr>
          <t>氏名をご記入ください。</t>
        </r>
      </text>
    </comment>
    <comment ref="H44" authorId="0" shapeId="0" xr:uid="{00000000-0006-0000-0000-000018000000}">
      <text>
        <r>
          <rPr>
            <sz val="9"/>
            <color indexed="81"/>
            <rFont val="MS P ゴシック"/>
            <family val="3"/>
            <charset val="128"/>
          </rPr>
          <t xml:space="preserve">技術管理者証の交付番号をご記入ください。
</t>
        </r>
      </text>
    </comment>
    <comment ref="B46" authorId="0" shapeId="0" xr:uid="{00000000-0006-0000-0000-000019000000}">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100-000001000000}">
      <text>
        <r>
          <rPr>
            <sz val="9"/>
            <color indexed="81"/>
            <rFont val="MS P ゴシック"/>
            <family val="3"/>
            <charset val="128"/>
          </rPr>
          <t>・日付は「YYYY/MM/DD」形式でご記入ください。
（例：2023/04/01）</t>
        </r>
      </text>
    </comment>
    <comment ref="E6" authorId="0" shapeId="0" xr:uid="{00000000-0006-0000-0100-000002000000}">
      <text>
        <r>
          <rPr>
            <sz val="9"/>
            <color indexed="81"/>
            <rFont val="MS P ゴシック"/>
            <family val="3"/>
            <charset val="128"/>
          </rPr>
          <t>“今回報告”となる地番には必ず一つ●を記入してください。</t>
        </r>
      </text>
    </comment>
    <comment ref="F6" authorId="0" shapeId="0" xr:uid="{00000000-0006-0000-0100-000003000000}">
      <text>
        <r>
          <rPr>
            <sz val="9"/>
            <color indexed="81"/>
            <rFont val="MS P ゴシック"/>
            <family val="3"/>
            <charset val="128"/>
          </rPr>
          <t>リストより選択してください。</t>
        </r>
      </text>
    </comment>
    <comment ref="G6" authorId="0" shapeId="0" xr:uid="{00000000-0006-0000-0100-000004000000}">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K6" authorId="0" shapeId="0" xr:uid="{00000000-0006-0000-0100-000005000000}">
      <text>
        <r>
          <rPr>
            <sz val="9"/>
            <color indexed="81"/>
            <rFont val="MS P ゴシック"/>
            <family val="3"/>
            <charset val="128"/>
          </rPr>
          <t>・一部の土地が対象となる場合は「一部」を選択してください。
・リストより選択してください。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MS P ゴシック"/>
            <family val="3"/>
            <charset val="128"/>
          </rPr>
          <t>・原則戦前まで遡って調査し、それ以前の地歴は必要に応じて調査を実施します。なお、水域又は自然林等であった土地についてはそれ以降の地歴を調査してください。
・1行上の年代より20年未満の年代を記入してください。
・土地利用状況に変更がない場合には、おおむね10年間隔で記載してください。
・現在（届出年）の状況を記載してください。
年代（西暦）
・年代を西暦（「YYYY」形式）でご記入ください。
（例：2023）
年代（和暦）
・年代を和暦でご記入ください。
（例：令和5年）</t>
        </r>
      </text>
    </comment>
    <comment ref="F5" authorId="0" shapeId="0" xr:uid="{00000000-0006-0000-0200-000002000000}">
      <text>
        <r>
          <rPr>
            <sz val="9"/>
            <color indexed="81"/>
            <rFont val="MS P ゴシック"/>
            <family val="3"/>
            <charset val="128"/>
          </rPr>
          <t>・調査対象地における土地利用の状況を年代ごとにリスト選択または自由入力より記入してください。
・土地所有者や聴き取りを行った個人名、個人住宅名等は年表中に記載しないでください。</t>
        </r>
      </text>
    </comment>
    <comment ref="G5" authorId="0" shapeId="0" xr:uid="{00000000-0006-0000-0200-000003000000}">
      <text>
        <r>
          <rPr>
            <sz val="9"/>
            <color indexed="81"/>
            <rFont val="MS P ゴシック"/>
            <family val="3"/>
            <charset val="128"/>
          </rPr>
          <t>敷地全体と改変対象地の汚染のおそれをかき分ける場合は、リスト選択または自由入力より記入してください。</t>
        </r>
      </text>
    </comment>
    <comment ref="H5" authorId="0" shapeId="0" xr:uid="{00000000-0006-0000-0200-000004000000}">
      <text>
        <r>
          <rPr>
            <sz val="9"/>
            <color indexed="81"/>
            <rFont val="MS P ゴシック"/>
            <family val="3"/>
            <charset val="128"/>
          </rPr>
          <t>各地歴年代で汚染の可能性の有無をリストより選択してください。</t>
        </r>
      </text>
    </comment>
    <comment ref="I5" authorId="0" shapeId="0" xr:uid="{00000000-0006-0000-0200-000005000000}">
      <text>
        <r>
          <rPr>
            <sz val="9"/>
            <color indexed="81"/>
            <rFont val="MS P ゴシック"/>
            <family val="3"/>
            <charset val="128"/>
          </rPr>
          <t>・根拠資料の出典等を記入してください。
・複数の根拠資料を記載する場合は、セル内で改行を行い列挙してください。
・根拠資料は種類別に分けず、年表と同じ順番に並べ、別冊資料にまとめて提出してください。また、正本、副本に現在（届出年）の状況を表す写真を添付してください。</t>
        </r>
      </text>
    </comment>
    <comment ref="I6" authorId="0" shapeId="0" xr:uid="{00000000-0006-0000-0200-000006000000}">
      <text>
        <r>
          <rPr>
            <sz val="9"/>
            <color indexed="81"/>
            <rFont val="MS P ゴシック"/>
            <family val="3"/>
            <charset val="128"/>
          </rPr>
          <t>資料の種類をリスト選択または自由入力より記入してください。</t>
        </r>
      </text>
    </comment>
    <comment ref="J6" authorId="0" shapeId="0" xr:uid="{00000000-0006-0000-0200-000007000000}">
      <text>
        <r>
          <rPr>
            <sz val="9"/>
            <color indexed="81"/>
            <rFont val="MS P ゴシック"/>
            <family val="3"/>
            <charset val="128"/>
          </rPr>
          <t>・「資料の種類」が「航空写真」「住宅地図」「地形図」の場合は必ず記入してください。
年代（西暦）
・年代を西暦（「YYYY」形式）でご記入ください。
（例：2023）
年代（和暦）
・年代を和暦でご記入ください。
（例：令和4年）</t>
        </r>
      </text>
    </comment>
    <comment ref="L6" authorId="0" shapeId="0" xr:uid="{00000000-0006-0000-0200-000008000000}">
      <text>
        <r>
          <rPr>
            <sz val="9"/>
            <color indexed="81"/>
            <rFont val="MS P ゴシック"/>
            <family val="3"/>
            <charset val="128"/>
          </rPr>
          <t xml:space="preserve">・「資料の種類」が「航空写真」「住宅地図」「地形図」の場合は必ず記入してください。
・「資料の種類」が「航空写真」「地形図」の場合は「国土地理院」を自動で初期表示します。
</t>
        </r>
      </text>
    </comment>
    <comment ref="F8" authorId="0" shapeId="0" xr:uid="{00000000-0006-0000-0200-000009000000}">
      <text>
        <r>
          <rPr>
            <sz val="9"/>
            <color indexed="81"/>
            <rFont val="MS P ゴシック"/>
            <family val="3"/>
            <charset val="128"/>
          </rPr>
          <t>リスト選択または自由入力より記入してください。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MS P ゴシック"/>
            <family val="3"/>
            <charset val="128"/>
          </rPr>
          <t>調査を実施した場合は必ずいずれかの特定有害物質を選択してください。</t>
        </r>
      </text>
    </comment>
    <comment ref="C7" authorId="0" shapeId="0" xr:uid="{00000000-0006-0000-0300-000002000000}">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8" authorId="0" shapeId="0" xr:uid="{00000000-0006-0000-0300-000003000000}">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 ref="C9" authorId="0" shapeId="0" xr:uid="{00000000-0006-0000-0300-000004000000}">
      <text>
        <r>
          <rPr>
            <sz val="9"/>
            <color indexed="81"/>
            <rFont val="MS P ゴシック"/>
            <family val="3"/>
            <charset val="128"/>
          </rPr>
          <t>・汚染が確認された場合は必ずいずれかの基準において不適合となる特定有害物質を選択してください。
・不適合となる特定有害物質は必ず試料採集等対象物質でも選択してください。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<sst xmlns="http://schemas.openxmlformats.org/spreadsheetml/2006/main" count="922" uniqueCount="647">
  <si>
    <t>工場又は事業場の名称</t>
  </si>
  <si>
    <t>廃止年月日</t>
  </si>
  <si>
    <t>土壌汚染状況調査を行った指定調査機関の氏名又は名称</t>
  </si>
  <si>
    <t>土壌汚染状況調査に従事した者を監督した技術管理者の氏名及び技術管理者証の交付番号</t>
  </si>
  <si>
    <t>所　　属</t>
  </si>
  <si>
    <t>備考　この用紙の大きさは、日本産業規格Ａ４とすること。</t>
  </si>
  <si>
    <t>チェック項目</t>
    <rPh sb="4" eb="6">
      <t>コウモク</t>
    </rPh>
    <phoneticPr fontId="20"/>
  </si>
  <si>
    <t>結果</t>
    <rPh sb="0" eb="2">
      <t>ケッカ</t>
    </rPh>
    <phoneticPr fontId="20"/>
  </si>
  <si>
    <t>条件必須</t>
    <rPh sb="0" eb="2">
      <t>ジョウケン</t>
    </rPh>
    <rPh sb="2" eb="4">
      <t>ヒッス</t>
    </rPh>
    <phoneticPr fontId="20"/>
  </si>
  <si>
    <t>必須</t>
    <rPh sb="0" eb="2">
      <t>ヒッス</t>
    </rPh>
    <phoneticPr fontId="20"/>
  </si>
  <si>
    <t>東京都知事</t>
    <rPh sb="0" eb="3">
      <t>トウキョウト</t>
    </rPh>
    <rPh sb="3" eb="5">
      <t>チジ</t>
    </rPh>
    <phoneticPr fontId="20"/>
  </si>
  <si>
    <t>殿</t>
    <rPh sb="0" eb="1">
      <t>ドノ</t>
    </rPh>
    <phoneticPr fontId="20"/>
  </si>
  <si>
    <t>土壌汚染状況調査結果報告書</t>
    <phoneticPr fontId="20"/>
  </si>
  <si>
    <t>連絡先</t>
    <phoneticPr fontId="20"/>
  </si>
  <si>
    <t>氏　　名</t>
    <phoneticPr fontId="20"/>
  </si>
  <si>
    <t>電話番号</t>
    <phoneticPr fontId="20"/>
  </si>
  <si>
    <t>電子メールアドレス</t>
    <phoneticPr fontId="20"/>
  </si>
  <si>
    <t>土壌溶出量基準又は土壌含有量基準に適合していないおそれがある特定有害物質の種類</t>
    <phoneticPr fontId="20"/>
  </si>
  <si>
    <t>　土壌汚染対策法第３条第１項本文の規定による調査を行ったので、同項の規定により、次のとおり報告します。</t>
    <phoneticPr fontId="20"/>
  </si>
  <si>
    <t>報告者</t>
    <rPh sb="0" eb="3">
      <t>ホウコクシャ</t>
    </rPh>
    <phoneticPr fontId="20"/>
  </si>
  <si>
    <t>千代田区</t>
  </si>
  <si>
    <t>（住居表示）</t>
    <phoneticPr fontId="20"/>
  </si>
  <si>
    <t>（地番）</t>
    <rPh sb="1" eb="3">
      <t>チバン</t>
    </rPh>
    <phoneticPr fontId="20"/>
  </si>
  <si>
    <t>編集不可</t>
    <rPh sb="0" eb="4">
      <t>ヘンシュウフカ</t>
    </rPh>
    <phoneticPr fontId="20"/>
  </si>
  <si>
    <t>工場又は事業場の敷地であった土地の所在地</t>
    <phoneticPr fontId="20"/>
  </si>
  <si>
    <t>連番</t>
    <rPh sb="0" eb="2">
      <t>レンバン</t>
    </rPh>
    <phoneticPr fontId="20"/>
  </si>
  <si>
    <t>地番</t>
    <rPh sb="0" eb="2">
      <t>チバン</t>
    </rPh>
    <phoneticPr fontId="20"/>
  </si>
  <si>
    <t>（日本産業規格Ａ列４番）</t>
    <phoneticPr fontId="20"/>
  </si>
  <si>
    <t>以下関数定義</t>
    <rPh sb="0" eb="6">
      <t>イカカンスウテイギ</t>
    </rPh>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</si>
  <si>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</si>
  <si>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</si>
  <si>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</si>
  <si>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</si>
  <si>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</si>
  <si>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</si>
  <si>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</si>
  <si>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</si>
  <si>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</si>
  <si>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</si>
  <si>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</si>
  <si>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</si>
  <si>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</si>
  <si>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</si>
  <si>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</si>
  <si>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</si>
  <si>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</si>
  <si>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</si>
  <si>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</si>
  <si>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</si>
  <si>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</si>
  <si>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</si>
  <si>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</si>
  <si>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</si>
  <si>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</si>
  <si>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</si>
  <si>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</si>
  <si>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</si>
  <si>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</si>
  <si>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</si>
  <si>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試料採集等対象物質</t>
    <rPh sb="0" eb="2">
      <t>シリョウ</t>
    </rPh>
    <rPh sb="2" eb="4">
      <t>サイシュウ</t>
    </rPh>
    <rPh sb="4" eb="5">
      <t>ナド</t>
    </rPh>
    <rPh sb="5" eb="7">
      <t>タイショウ</t>
    </rPh>
    <rPh sb="7" eb="9">
      <t>ブッシツ</t>
    </rPh>
    <phoneticPr fontId="20"/>
  </si>
  <si>
    <t>土壌含有量基準不適合</t>
    <rPh sb="0" eb="2">
      <t>ドジョウ</t>
    </rPh>
    <rPh sb="2" eb="5">
      <t>ガンユウリョウ</t>
    </rPh>
    <rPh sb="5" eb="7">
      <t>キジュン</t>
    </rPh>
    <rPh sb="7" eb="10">
      <t>フテキゴウ</t>
    </rPh>
    <phoneticPr fontId="20"/>
  </si>
  <si>
    <t>土壌溶出量基準不適合</t>
    <rPh sb="0" eb="2">
      <t>ドジョウ</t>
    </rPh>
    <rPh sb="2" eb="4">
      <t>ヨウシュツ</t>
    </rPh>
    <rPh sb="4" eb="5">
      <t>リョウ</t>
    </rPh>
    <rPh sb="5" eb="7">
      <t>キジュン</t>
    </rPh>
    <phoneticPr fontId="20"/>
  </si>
  <si>
    <t>第二溶出量基準不適合</t>
    <rPh sb="0" eb="2">
      <t>ダイニ</t>
    </rPh>
    <rPh sb="2" eb="4">
      <t>ヨウシュツ</t>
    </rPh>
    <rPh sb="4" eb="5">
      <t>リョウ</t>
    </rPh>
    <rPh sb="5" eb="7">
      <t>キジュン</t>
    </rPh>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</si>
  <si>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</si>
  <si>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</si>
  <si>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土壌汚染状況調査の結果</t>
    <phoneticPr fontId="20"/>
  </si>
  <si>
    <t>分析を行った計量法第107条の登録を受けた者の氏名又は名称</t>
    <phoneticPr fontId="20"/>
  </si>
  <si>
    <t xml:space="preserve">
</t>
    <phoneticPr fontId="20"/>
  </si>
  <si>
    <t>※詳細は別紙「筆一覧」のとおり</t>
    <rPh sb="7" eb="10">
      <t>フデイチラン</t>
    </rPh>
    <phoneticPr fontId="20"/>
  </si>
  <si>
    <t>番号</t>
  </si>
  <si>
    <t>名称</t>
  </si>
  <si>
    <t>鉱業又は水洗炭業の用に供する施設であつて、次に掲げるもの</t>
  </si>
  <si>
    <t>ロ　選炭施設</t>
  </si>
  <si>
    <t>ハ　坑水中和沈でん施設</t>
  </si>
  <si>
    <t>ニ　掘削用の泥水分離施設</t>
  </si>
  <si>
    <t>1の2</t>
  </si>
  <si>
    <t>畜産農業又はサービス業の用に供する施設であつて、次に掲げるもの</t>
  </si>
  <si>
    <t>イ　豚房施設（豚房の総面積が50平方メートル未満の事業場に係るものを除く。）</t>
  </si>
  <si>
    <t>ロ　牛房施設（牛房の総面積が200平方メートル未満の事業場に係るものを除く。）</t>
  </si>
  <si>
    <t>ハ　馬房施設（馬房の総面積が500平方メートル未満の事業場に係るものを除く。）</t>
  </si>
  <si>
    <t>畜産食料品製造業の用に供する施設であつて、次に掲げるもの</t>
  </si>
  <si>
    <t>イ　原料処理施設</t>
  </si>
  <si>
    <t>ロ　洗浄施設（洗びん施設を含む。）</t>
  </si>
  <si>
    <t>ハ　湯煮施設</t>
  </si>
  <si>
    <t>水産食料品製造業の用に供する施設であつて、次に掲げるもの</t>
  </si>
  <si>
    <t>イ　水産動物原料処理施設</t>
  </si>
  <si>
    <t>ロ　洗浄施設</t>
  </si>
  <si>
    <t>ハ　脱水施設</t>
  </si>
  <si>
    <t>ニ　ろ過施設</t>
  </si>
  <si>
    <t>ホ　湯煮施設</t>
  </si>
  <si>
    <t>野菜又は果実を原料とする保存食料品製造業の用に供する施設であつて、次に掲げるもの</t>
  </si>
  <si>
    <t>ハ　圧搾施設</t>
  </si>
  <si>
    <t>ニ　湯煮施設</t>
  </si>
  <si>
    <t>みそ、しよう油、食用アミノ酸、グルタミン酸ソーダ、ソース又は食酢の製造業の用に供する施設であつて、次に掲げるもの</t>
  </si>
  <si>
    <t>ニ　濃縮施設</t>
  </si>
  <si>
    <t>ホ　精製施設</t>
  </si>
  <si>
    <t>ヘ　ろ過施設</t>
  </si>
  <si>
    <t>小麦粉製造業の用に供する洗浄施設</t>
  </si>
  <si>
    <t>砂糖製造業の用に供する施設であつて、次に掲げるもの</t>
  </si>
  <si>
    <t>ロ　洗浄施設（流送施設を含む。）</t>
  </si>
  <si>
    <t>ハ　ろ過施設</t>
  </si>
  <si>
    <t>ニ　分離施設</t>
  </si>
  <si>
    <t>パン若しくは菓子の製造業又は製あん業の用に供する粗製あんの沈でんそう</t>
  </si>
  <si>
    <t>米菓製造業又はこうじ製造業の用に供する洗米機</t>
  </si>
  <si>
    <t>飲料製造業の用に供する施設であつて、次に掲げるもの</t>
  </si>
  <si>
    <t>ハ　搾汁施設</t>
  </si>
  <si>
    <t>ヘ　蒸留施設</t>
  </si>
  <si>
    <t>動物系飼料又は有機質肥料の製造業の用に供する施設であつて、次に掲げるもの</t>
  </si>
  <si>
    <t>ニ　真空濃縮施設</t>
  </si>
  <si>
    <t>ホ　水洗式脱臭施設</t>
  </si>
  <si>
    <t>動植物油脂製造業の用に供する施設であつて、次に掲げるもの</t>
  </si>
  <si>
    <t>イースト製造業の用に供する施設であつて、次に掲げるもの</t>
  </si>
  <si>
    <t>ハ　分離施設</t>
  </si>
  <si>
    <t>でん粉又は化工でん粉の製造業の用に供する施設であつて、次に掲げるもの</t>
  </si>
  <si>
    <t>イ　原料浸せき施設</t>
  </si>
  <si>
    <t>ニ　渋だめ及びこれに類する施設</t>
  </si>
  <si>
    <t>ぶどう糖又は水あめの製造業の用に供する施設であつて、次に掲げるもの</t>
  </si>
  <si>
    <t>ロ　ろ過施設</t>
  </si>
  <si>
    <t>ハ　精製施設</t>
  </si>
  <si>
    <t>麺類製造業の用に供する湯煮施設</t>
  </si>
  <si>
    <t>豆腐又は煮豆の製造業の用に供する湯煮施設</t>
  </si>
  <si>
    <t>インスタントコーヒー製造業の用に供する抽出施設</t>
  </si>
  <si>
    <t>18の2</t>
  </si>
  <si>
    <t>冷凍調理食品製造業の用に供する施設であつて、次に掲げるもの</t>
  </si>
  <si>
    <t>ロ　湯煮施設</t>
  </si>
  <si>
    <t>ハ　洗浄施設</t>
  </si>
  <si>
    <t>18の3</t>
  </si>
  <si>
    <t>たばこ製造業の用に供する施設であつて、次に掲げるもの</t>
  </si>
  <si>
    <t>イ　水洗式脱臭施設</t>
  </si>
  <si>
    <t>紡績業又は繊維製品の製造業若しくは加工業の用に供する施設であつて、次に掲げるもの</t>
  </si>
  <si>
    <t>イ　まゆ湯煮施設</t>
  </si>
  <si>
    <t>ロ　副蚕処理施設</t>
  </si>
  <si>
    <t>ハ　原料浸せき施設</t>
  </si>
  <si>
    <t>ニ　精練機及び精練そう</t>
  </si>
  <si>
    <t>ホ　シルケット機</t>
  </si>
  <si>
    <t>ヘ　漂白機及び漂白そう</t>
  </si>
  <si>
    <t>ト　染色施設</t>
  </si>
  <si>
    <t>チ　薬液浸透施設</t>
  </si>
  <si>
    <t>リ　のり抜き施設</t>
  </si>
  <si>
    <t>洗毛業の用に供する施設であつて、次に掲げるもの</t>
  </si>
  <si>
    <t>イ　洗毛施設</t>
  </si>
  <si>
    <t>ロ　洗化炭施設</t>
  </si>
  <si>
    <t>化学繊維製造業の用に供する施設であつて、次に掲げるもの</t>
  </si>
  <si>
    <t>イ　湿式紡糸施設</t>
  </si>
  <si>
    <t>ロ　リンター又は未精練繊維の薬液処理施設</t>
  </si>
  <si>
    <t>ハ　原料回収施設</t>
  </si>
  <si>
    <t>21の2</t>
  </si>
  <si>
    <t>一般製材業又は木材チツプ製造業の用に供する湿式バーカー</t>
  </si>
  <si>
    <t>21の3</t>
  </si>
  <si>
    <t>合板製造業の用に供する接着機洗浄施設</t>
  </si>
  <si>
    <t>21の4</t>
  </si>
  <si>
    <t>パーテイクルボード製造業の用に供する施設であつて、次に掲げるもの</t>
  </si>
  <si>
    <t>イ　湿式バーカー</t>
  </si>
  <si>
    <t>ロ　接着機洗浄施設</t>
  </si>
  <si>
    <t>木材薬品処理業の用に供する施設であつて、次に掲げるもの</t>
  </si>
  <si>
    <t>ロ　薬液浸透施設</t>
  </si>
  <si>
    <t>パルプ、紙又は紙加工品の製造業の用に供する施設であつて、次に掲げるもの</t>
  </si>
  <si>
    <t>ロ　湿式バーカー</t>
  </si>
  <si>
    <t>ハ　砕木機</t>
  </si>
  <si>
    <t>ニ　蒸解施設</t>
  </si>
  <si>
    <t>ホ　蒸解廃液濃縮施設</t>
  </si>
  <si>
    <t>ヘ　チップ洗浄施設及びパルプ洗浄施設</t>
  </si>
  <si>
    <t>ト　漂白施設</t>
  </si>
  <si>
    <t>チ　抄紙施設（抄造施設を含む。）</t>
  </si>
  <si>
    <t>リ　セロハン製膜施設</t>
  </si>
  <si>
    <t>ヌ　湿式繊維板成型施設</t>
  </si>
  <si>
    <t>ル　廃ガス洗浄施設</t>
  </si>
  <si>
    <t>23の2</t>
  </si>
  <si>
    <t>新聞業、出版業、印刷業又は製版業の用に供する施設であつて、次に掲げるもの</t>
  </si>
  <si>
    <t>イ　自動式フイルム現像洗浄施設</t>
  </si>
  <si>
    <t>ロ　自動式感光膜付印刷版現像洗浄施設</t>
  </si>
  <si>
    <t>化学肥料製造業の用に供する施設であつて、次に掲げるもの</t>
  </si>
  <si>
    <t>イ　ろ過施設</t>
  </si>
  <si>
    <t>ロ　分離施設</t>
  </si>
  <si>
    <t>ハ　水洗式破砕施設</t>
  </si>
  <si>
    <t>ニ　廃ガス洗浄施設</t>
  </si>
  <si>
    <t>ホ　湿式集じん施設</t>
  </si>
  <si>
    <t>削除</t>
  </si>
  <si>
    <t>イ　洗浄施設</t>
  </si>
  <si>
    <t>ハ　カドミウム系無機顔料製造施設のうち、遠心分離機</t>
  </si>
  <si>
    <t>ニ　群青製造施設のうち、水洗式分別施設</t>
  </si>
  <si>
    <t>ホ　廃ガス洗浄施設</t>
  </si>
  <si>
    <t>前号に掲げる事業以外の無機化学工業製品製造業の用に供する施設であつて、次に掲げるもの</t>
  </si>
  <si>
    <t>ロ　遠心分離機</t>
  </si>
  <si>
    <t>ハ　硫酸製造施設のうち、亜硫酸ガス冷却洗浄施設</t>
  </si>
  <si>
    <t>ニ　活性炭又は二硫化炭素の製造施設のうち、洗浄施設</t>
  </si>
  <si>
    <t>ホ　無水けい酸製造施設のうち、塩酸回収施設</t>
  </si>
  <si>
    <t>ヘ　青酸製造施設のうち、反応施設</t>
  </si>
  <si>
    <t>ト　よう素製造施設のうち、吸着施設及び沈でん施設</t>
  </si>
  <si>
    <t>チ　海水マグネシア製造施設のうち、沈でん施設</t>
  </si>
  <si>
    <t>リ　バリウム化合物製造施設のうち、水洗式分別施設</t>
  </si>
  <si>
    <t>ヌ　廃ガス洗浄施設</t>
  </si>
  <si>
    <t>ル　湿式集じん施設</t>
  </si>
  <si>
    <t>カーバイト法アセチレン誘導品製造業の用に供する施設であつて、次に掲げるもの</t>
  </si>
  <si>
    <t>イ　湿式アセチレンガス発生施設</t>
  </si>
  <si>
    <t>ロ　酢酸エステル製造施設のうち、洗浄施設及び蒸留施設</t>
  </si>
  <si>
    <t>ハ　ポリビニルアルコール製造施設のうち、メチルアルコール蒸留施設</t>
  </si>
  <si>
    <t>ニ　アクリル酸エステル製造施設のうち、蒸留施設</t>
  </si>
  <si>
    <t>ホ　塩化ビニルモノマー洗浄施設</t>
  </si>
  <si>
    <t>ヘ　クロロプレンモノマー洗浄施設</t>
  </si>
  <si>
    <t>コールタール製品製造業の用に供する施設であつて、次に掲げるもの</t>
  </si>
  <si>
    <t>イ　ベンゼン類硫酸洗浄施設</t>
  </si>
  <si>
    <t>ロ　静置分離器</t>
  </si>
  <si>
    <t>ハ　タール酸ソーダ硫酸分解施設</t>
  </si>
  <si>
    <t>発酵工業（第5号、第10号及び第13号に掲げる事業を除く。）の用に供する施設であつて、次に掲げるもの</t>
  </si>
  <si>
    <t>ロ　蒸留施設</t>
  </si>
  <si>
    <t>ハ　遠心分離機</t>
  </si>
  <si>
    <t>メタン誘導品製造業の用に供する施設であつて、次に掲げるもの</t>
  </si>
  <si>
    <t>イ　メチルアルコール又は四塩化炭素の製造施設のうち、蒸留施設</t>
  </si>
  <si>
    <t>ロ　ホルムアルデヒド製造施設のうち、精製施設</t>
  </si>
  <si>
    <t>ハ　フロンガス製造施設のうち、洗浄施設及びろ過施設</t>
  </si>
  <si>
    <t>有機顔料又は合成染料の製造業の用に供する施設であつて、次に掲げるもの</t>
  </si>
  <si>
    <t>ロ　顔料又は染色レーキの製造施設のうち、水洗施設</t>
  </si>
  <si>
    <t>合成樹脂製造業の用に供する施設であつて、次に掲げるもの</t>
  </si>
  <si>
    <t>イ　縮合反応施設</t>
  </si>
  <si>
    <t>ロ　水洗施設</t>
  </si>
  <si>
    <t>ニ　静置分離器</t>
  </si>
  <si>
    <t>ホ　弗素樹脂製造施設のうち、ガス冷却洗浄施設及び蒸留施設</t>
  </si>
  <si>
    <t>ヘ　ポリプロピレン製造施設のうち、溶剤蒸留施設</t>
  </si>
  <si>
    <t>ト　中圧法又は低圧法によるポリエチレン製造施設のうち、溶剤回収施設</t>
  </si>
  <si>
    <t>チ　ポリブテンの酸又はアルカリによる処理施設</t>
  </si>
  <si>
    <t>リ　廃ガス洗浄施設</t>
  </si>
  <si>
    <t>ヌ　湿式集じん施設</t>
  </si>
  <si>
    <t>ロ　脱水施設</t>
  </si>
  <si>
    <t>ハ　水洗施設</t>
  </si>
  <si>
    <t>ニ　ラテックス濃縮施設</t>
  </si>
  <si>
    <t>ホ　スチレン・ブタジエンゴム、ニトリル・ブタジエンゴム又はポリブタジエンゴムの製造施設のうち、静置分離器</t>
  </si>
  <si>
    <t>有機ゴム薬品製造業の用に供する施設であつて、次に掲げるもの</t>
  </si>
  <si>
    <t>イ　蒸留施設</t>
  </si>
  <si>
    <t>ハ　廃ガス洗浄施設</t>
  </si>
  <si>
    <t>合成洗剤製造業の用に供する施設であつて、次に掲げるもの</t>
  </si>
  <si>
    <t>イ　廃酸分離施設</t>
  </si>
  <si>
    <t>ロ　廃ガス洗浄施設</t>
  </si>
  <si>
    <t>ハ　湿式集じん施設</t>
  </si>
  <si>
    <t>前6号に掲げる事業以外の石油化学工業（石油又は石油副生ガス中に含まれる炭化水素の分解、分離その他の化学的処理により製造される炭化水素又は炭化水素誘導品の製造業をいい、第51号に掲げる事業を除く。）の用に供する施設であつて、次に掲げるもの</t>
  </si>
  <si>
    <t>ニ　アクリロニトリル製造施設のうち、急冷施設及び蒸留施設</t>
  </si>
  <si>
    <t>ホ　アセトアルデヒド、アセトン、カプロラクタム、テレフタル酸又はトリレンジアミンの製造施設のうち、蒸留施設</t>
  </si>
  <si>
    <t>ヘ　アルキルベンゼン製造施設のうち、酸又はアルカリによる処理施設</t>
  </si>
  <si>
    <t>ト　イソプロピルアルコール製造施設のうち、蒸留施設及び硫酸濃縮施設</t>
  </si>
  <si>
    <t>チ　エチレンオキサイド又はエチレングリコールの製造施設のうち、蒸留施設及び濃縮施設</t>
  </si>
  <si>
    <t>リ　2-エチルヘキシルアルコール又はイソブチルアルコールの製造施設のうち、縮合反応施設及び蒸留施設</t>
  </si>
  <si>
    <t>ヌ　シクロヘキサノン製造施設のうち、酸又はアルカリによる処理施設</t>
  </si>
  <si>
    <t>ル　トリレンジイソシアネート又は無水フタル酸の製造施設のうち、ガス冷却洗浄施設</t>
  </si>
  <si>
    <t>ヲ　ノルマルパラフイン製造施設のうち、酸又はアルカリによる処理施設及びメチルアルコール蒸留施設</t>
  </si>
  <si>
    <t>ワ　プロピレンオキサイド又はプロピレングリコールのけん化器</t>
  </si>
  <si>
    <t>カ　メチルエチルケトン製造施設のうち、水蒸気凝縮施設</t>
  </si>
  <si>
    <t>ヨ　メチルメタアクリレートモノマー製造施設のうち、反応施設及びメチルアルコール回収施設</t>
  </si>
  <si>
    <t>タ　廃ガス洗浄施設</t>
  </si>
  <si>
    <t>石けん製造業の用に供する施設であつて、次に掲げるもの</t>
  </si>
  <si>
    <t>イ　原料精製施設</t>
  </si>
  <si>
    <t>ロ　塩析施設</t>
  </si>
  <si>
    <t>38の2</t>
  </si>
  <si>
    <t>界面活性剤製造業の用に供する反応施設（1,4-ジオキサンが発生するものに限り、洗浄装置を有しないものを除く。）</t>
  </si>
  <si>
    <t>硬化油製造業の用に供する施設であつて、次に掲げるもの</t>
  </si>
  <si>
    <t>イ　脱酸施設</t>
  </si>
  <si>
    <t>ロ　脱臭施設</t>
  </si>
  <si>
    <t>脂肪酸製造業の用に供する蒸留施設</t>
  </si>
  <si>
    <t>香料製造業の用に供する施設であつて、次に掲げるもの</t>
  </si>
  <si>
    <t>ロ　抽出施設</t>
  </si>
  <si>
    <t>ゼラチン又はにかわの製造業の用に供する施設であつて、次に掲げるもの</t>
  </si>
  <si>
    <t>ロ　石灰づけ施設</t>
  </si>
  <si>
    <t>写真感光材料製造業の用に供する感光剤洗浄施設</t>
  </si>
  <si>
    <t>天然樹脂製品製造業の用に供する施設であつて、次に掲げるもの</t>
  </si>
  <si>
    <t>木材化学工業の用に供するフルフラール蒸留施設</t>
  </si>
  <si>
    <t>第28号から前号までに掲げる事業以外の有機化学工業製品製造業の用に供する施設であつて、次に掲げるもの</t>
  </si>
  <si>
    <t>イ　水洗施設</t>
  </si>
  <si>
    <t>ハ　ヒドラジン製造施設のうち、濃縮施設</t>
  </si>
  <si>
    <t>医薬品製造業の用に供する施設であつて、次に掲げるもの</t>
  </si>
  <si>
    <t>イ　動物原料処理施設</t>
  </si>
  <si>
    <t>ニ　混合施設（水質汚濁防止法施行令第2条各号に掲げる物質を含有する物を混合するものに限る。以下同じ。）</t>
  </si>
  <si>
    <t>火薬製造業の用に供する洗浄施設</t>
  </si>
  <si>
    <t>農薬製造業の用に供する混合施設</t>
  </si>
  <si>
    <t>水質汚濁防止法施行令第2条各号に掲げる物質を含有する試薬の製造業の用に供する試薬製造施設</t>
  </si>
  <si>
    <t>石油精製業（潤滑油再生業を含む。）の用に供する施設であつて、次に掲げるもの</t>
  </si>
  <si>
    <t>イ　脱塩施設</t>
  </si>
  <si>
    <t>ロ　原油常圧蒸留施設</t>
  </si>
  <si>
    <t>ハ　脱硫施設</t>
  </si>
  <si>
    <t>ニ　揮発油、灯油又は軽油の洗浄施設</t>
  </si>
  <si>
    <t>ホ　潤滑油洗浄施設</t>
  </si>
  <si>
    <t>51の2</t>
  </si>
  <si>
    <t>自動車用タイヤ若しくは自動車用チユーブの製造業、ゴムホース製造業、工業用ゴム製品製造業（防振ゴム製造業を除く。）、更生タイヤ製造業又はゴム板製造業の用に供する直接加硫施設</t>
  </si>
  <si>
    <t>51の3</t>
  </si>
  <si>
    <t>医療用若しくは衛生用のゴム製品製造業、ゴム手袋製造業、糸ゴム製造業又はゴムバンド製造業の用に供するラテツクス成形型洗浄施設</t>
  </si>
  <si>
    <t>皮革製造業の用に供する施設であつて、次に掲げるもの</t>
  </si>
  <si>
    <t>ハ　タンニンづけ施設</t>
  </si>
  <si>
    <t>ニ　クロム浴施設</t>
  </si>
  <si>
    <t>ホ　染色施設</t>
  </si>
  <si>
    <t>ガラス又はガラス製品の製造業の用に供する施設であつて、次に掲げるもの</t>
  </si>
  <si>
    <t>イ　研磨洗浄施設</t>
  </si>
  <si>
    <t>セメント製品製造業の用に供する施設であつて、次に掲げるもの</t>
  </si>
  <si>
    <t>イ　抄造施設</t>
  </si>
  <si>
    <t>ロ　成型機</t>
  </si>
  <si>
    <t>ハ　水養生施設（蒸気養生施設を含む。）</t>
  </si>
  <si>
    <t>生コンクリート製造業の用に供するバツチヤープラント</t>
  </si>
  <si>
    <t>有機質砂かべ材製造業の用に供する混合施設</t>
  </si>
  <si>
    <t>人造黒鉛電極製造業の用に供する成型施設</t>
  </si>
  <si>
    <t>窯業原料（うわ薬原料を含む。）の精製業の用に供する施設であつて、次に掲げるもの</t>
  </si>
  <si>
    <t>イ　水洗式破砕施設</t>
  </si>
  <si>
    <t>ロ　水洗式分別施設</t>
  </si>
  <si>
    <t>ハ　酸処理施設</t>
  </si>
  <si>
    <t>ニ　脱水施設</t>
  </si>
  <si>
    <t>砕石業の用に供する施設であつて、次に掲げるもの</t>
  </si>
  <si>
    <t>砂利採取業の用に供する水洗式分別施設</t>
  </si>
  <si>
    <t>鉄鋼業の用に供する施設であつて、次に掲げるもの</t>
  </si>
  <si>
    <t>イ　タール及びガス液分離施設</t>
  </si>
  <si>
    <t>ロ　ガス冷却洗浄施設</t>
  </si>
  <si>
    <t>ハ　圧延施設</t>
  </si>
  <si>
    <t>ニ　焼入れ施設</t>
  </si>
  <si>
    <t>非鉄金属製造業の用に供する施設であつて、次に掲げるもの</t>
  </si>
  <si>
    <t>イ　還元そう</t>
  </si>
  <si>
    <t>ロ　電解施設（溶融塩電解施設を除く。）</t>
  </si>
  <si>
    <t>ハ　焼入れ施設</t>
  </si>
  <si>
    <t>ニ　水銀精製施設</t>
  </si>
  <si>
    <t>ヘ　湿式集じん施設</t>
  </si>
  <si>
    <t>金属製品製造業又は機械器具製造業（武器製造業を含む。）の用に供する施設であつて、次に掲げるもの</t>
  </si>
  <si>
    <t>イ　焼入れ施設</t>
  </si>
  <si>
    <t>ロ　電解式洗浄施設</t>
  </si>
  <si>
    <t>ハ　カドミウム電極又は鉛電極の化成施設</t>
  </si>
  <si>
    <t>63の2</t>
  </si>
  <si>
    <t>空きびん卸売業の用に供する自動式洗びん施設</t>
  </si>
  <si>
    <t>63の3</t>
  </si>
  <si>
    <t>石炭を燃料とする火力発電施設のうち、廃ガス洗浄施設</t>
  </si>
  <si>
    <t>ガス供給業又はコークス製造業の用に供する施設であつて、次に掲げるもの</t>
  </si>
  <si>
    <t>ロ　ガス冷却洗浄施設（脱硫化水素施設を含む。）</t>
  </si>
  <si>
    <t>64の2</t>
  </si>
  <si>
    <t>水道施設（水道法（昭和32年法律第177号）第3条第8項に規定するものをいう。）、工業用水道施設（工業用水道事業法（昭和33年法律第84号）第2条第6項に規定するものをいう。）又は自家用工業用水道（同法第21条第1項に規定するものをいう。）の施設のうち、浄水施設であつて、次に掲げるもの（これらの浄水能力が1日当たり1万立方メートル未満の事業場に係るものを除く。）</t>
  </si>
  <si>
    <t>イ　沈でん施設</t>
  </si>
  <si>
    <t>酸又はアルカリによる表面処理施設</t>
  </si>
  <si>
    <t>電気めつき施設</t>
  </si>
  <si>
    <t>66の2</t>
  </si>
  <si>
    <t>エチレンオキサイド又は1,4-ジオキサンの混合施設（前各号に該当するものを除く。）</t>
  </si>
  <si>
    <t>66の3</t>
  </si>
  <si>
    <t>旅館業（旅館業法（昭和23年法律第138号）第2条第1項に規定するもの（住宅宿泊事業法（平成29年法律第65号）第2条第3項に規定する住宅宿泊事業に該当するもの及び旅館業法第2条第4項に規定する下宿営業を除く。）をいう。）の用に供する施設であつて、次に掲げるもの（→注1）</t>
  </si>
  <si>
    <t>イ　ちゆう房施設</t>
  </si>
  <si>
    <t>ロ　洗濯施設</t>
  </si>
  <si>
    <t>ハ　入浴施設</t>
  </si>
  <si>
    <t>66の4</t>
  </si>
  <si>
    <t>共同調理場（学校給食法（昭和29年法律第160）第6条に規定する施設をいう。以下同じ。）に設置されるちゆう房施設（業務の用に供する部分の総床面積（以下単に「総床面積」という。）が500平方メートル未満の事業場に係るものを除く。）</t>
  </si>
  <si>
    <t>66の5</t>
  </si>
  <si>
    <t>弁当仕出屋又は弁当製造業の用に供するちゆう房施設（総床面積が360平方メートル未満の事業場に係るものを除く。）</t>
  </si>
  <si>
    <t>66の6</t>
  </si>
  <si>
    <t>飲食店（次号及び第66号の8に掲げるものを除く。）に設置されるちゆう房施設（総床面積が420平方メートル未満の事業場に係るものを除く。）</t>
  </si>
  <si>
    <t>66の7</t>
  </si>
  <si>
    <t>そば店、うどん店、すし店のほか、喫茶店その他の通常主食と認められる食事を提供しない飲食店（次号に掲げるものを除く。）に設置されるちゆう房施設（総床面積が630平方メートル未満の事業場に係るものを除く。）</t>
  </si>
  <si>
    <t>66の8</t>
  </si>
  <si>
    <t>料亭、バー、キャバレー、ナイトクラブその他これらに類する飲食店で設備を設けて客の接待をし、又は客にダンスをさせるものに設置されるちゆう房施設（総床面積が1,500平方メートル未満の事業場に係るものを除く。）</t>
  </si>
  <si>
    <t>洗濯業の用に供する洗浄施設</t>
  </si>
  <si>
    <t>写真現像業の用に供する自動式フイルム現像洗浄施設</t>
  </si>
  <si>
    <t>68の2</t>
  </si>
  <si>
    <t>病院（医療法（昭和23年法律第205号）第1条の5第1項に規定するものをいう。以下同じ。）で病床数が300以上であるものに設置される施設であつて、次に掲げるもの</t>
  </si>
  <si>
    <t>と畜業又は死亡獣畜取扱業の用に供する解体施設</t>
  </si>
  <si>
    <t>69の2</t>
  </si>
  <si>
    <t>卸売市場（卸売市場法（昭和46年法律第35号）第2条第2項に規定するものをいう。以下同じ。）（主として漁業者又は水産業協同組合から出荷される水産物の卸売のためその水産物の陸揚地において開設される卸売市場で、その水産物を主として他の卸売市場に出荷する者、水産加工業を営む者に卸売する者又は水産加工業を営む者に対し卸売するためのものを除く。）に設置される施設であつて、次に掲げるもの（水産物に係るものに限り、これらの総面積が1,000平方メートル未満の事業場に係るものを除く。）</t>
  </si>
  <si>
    <t>イ　卸売場</t>
  </si>
  <si>
    <t>ロ　仲卸売場</t>
  </si>
  <si>
    <t>廃油処理施設（海洋汚染及び海上災害の防止に関する法律（昭和45年法律第136号）第3条第14号に規定するものをいう。）</t>
  </si>
  <si>
    <t>70の2</t>
  </si>
  <si>
    <t>自動車特定整備事業（道路運送車両法（昭和26年法律第185号）第77条に規定するものをいう。以下同じ。）の用に供する洗車施設（屋内作業場の総面積が800平方メートル未満の事業場に係るもの及び次号に掲げるものを除く。）</t>
  </si>
  <si>
    <t>自動式車両洗浄施設</t>
  </si>
  <si>
    <t>71の2</t>
  </si>
  <si>
    <t>科学技術（人文科学のみに係るものを除く。）に関する研究、試験、検査又は専門教育を行う事業場で環境省令で定めるものに設置されるそれらの業務の用に供する施設であつて、次に掲げるもの（→注2）</t>
  </si>
  <si>
    <t>ロ　焼入れ施設</t>
  </si>
  <si>
    <t>71の3</t>
  </si>
  <si>
    <t>一般廃棄物処理施設（廃棄物の処理及び清掃に関する法律（昭和45年法律第137号）第8条第1項に規定するものをいう。）である焼却施設</t>
  </si>
  <si>
    <t>71の4</t>
  </si>
  <si>
    <t>産業廃棄物処理施設（廃棄物の処理及び清掃に関する法律第15条第1項に規定するものをいう。）のうち、次に掲げるもの</t>
  </si>
  <si>
    <t>イ　廃棄物の処理及び清掃に関する法律施行令（昭和46年政令第300号）第7条第1号、第3号から第6号まで、第8号又は第11号に掲げる施設であつて、国若しくは地方公共団体又は産業廃棄物処理業者（廃棄物の処理及び清掃に関する法律第2条第4項に規定する産業廃棄物の処分を業として行う者（同法第14条第6項ただし書の規定により同項本文の許可を受けることを要しない者及び同法第14条の4第6項ただし書の規定により同項本文の許可を受けることを要しない者を除く。）をいう。）が設置するもの</t>
  </si>
  <si>
    <t>ロ　廃棄物の処理及び清掃に関する法律施行令第7条第12号から第13号までに掲げる施設</t>
  </si>
  <si>
    <t>71の5</t>
  </si>
  <si>
    <t>トリクロロエチレン、テトラクロロエチレン又はジクロロメタンによる洗浄施設（前各号に該当するものを除く。）</t>
  </si>
  <si>
    <t>71の6</t>
  </si>
  <si>
    <t>トリクロロエチレン、テトラクロロエチレン又はジクロロメタンの蒸留施設（前各号に該当するものを除く。）</t>
  </si>
  <si>
    <t>し尿処理施設（建築基準法施行令（昭和25年政令第338号）第32条第1項の表に規定する算定方法により算定した処理対象人員が500人以下のし尿浄化槽を除く。）</t>
  </si>
  <si>
    <t>下水道終末処理施設</t>
  </si>
  <si>
    <t>特定事業場から排出される水（公共用水域に排出されるものを除く。）の処理施設（前2号に掲げるものを除く。）</t>
  </si>
  <si>
    <t>1．水質汚濁防止法に規定する特定施設</t>
    <phoneticPr fontId="20"/>
  </si>
  <si>
    <t>参考　下水道法における特定施設の一覧</t>
    <rPh sb="0" eb="2">
      <t>サンコウ</t>
    </rPh>
    <rPh sb="16" eb="18">
      <t>イチラン</t>
    </rPh>
    <phoneticPr fontId="20"/>
  </si>
  <si>
    <t>使用が廃止された有害物質使用特定施設</t>
    <phoneticPr fontId="20"/>
  </si>
  <si>
    <t>施設の種類</t>
    <phoneticPr fontId="20"/>
  </si>
  <si>
    <t>報告者が法人である場合は所在地、個人である場合は住所を記入してください。</t>
  </si>
  <si>
    <t>報告者が法人の場合のみ、法人名を記入してください。</t>
  </si>
  <si>
    <t>担当者（報告者と同じ組織に属する者に限る。）の連絡先を記載してください。</t>
  </si>
  <si>
    <t>合成ゴム製造業の用に供する施設であつて、次に掲げるもの</t>
    <phoneticPr fontId="20"/>
  </si>
  <si>
    <t>イ　ろ過施設</t>
    <phoneticPr fontId="20"/>
  </si>
  <si>
    <t>エラーチェック</t>
    <phoneticPr fontId="20"/>
  </si>
  <si>
    <t>届出種別</t>
    <rPh sb="0" eb="2">
      <t>トドケデ</t>
    </rPh>
    <rPh sb="2" eb="4">
      <t>シュベツ</t>
    </rPh>
    <phoneticPr fontId="20"/>
  </si>
  <si>
    <t>一部</t>
    <rPh sb="0" eb="2">
      <t>イチブ</t>
    </rPh>
    <phoneticPr fontId="20"/>
  </si>
  <si>
    <t>新宿区</t>
  </si>
  <si>
    <t>一部の土地が対象となる場合は「一部」を選択してください。</t>
    <phoneticPr fontId="20"/>
  </si>
  <si>
    <t>　　　 ２　この様式各欄に記入しきれないときは、図面、表等を利用すること。</t>
  </si>
  <si>
    <t>条件必須</t>
    <rPh sb="0" eb="4">
      <t>ジョウケンヒッス</t>
    </rPh>
    <phoneticPr fontId="20"/>
  </si>
  <si>
    <t>調査を実施した場合は必ずいずれかの特定有害物質を選択してください。</t>
    <rPh sb="0" eb="2">
      <t>チョウサ</t>
    </rPh>
    <rPh sb="10" eb="11">
      <t>カナラ</t>
    </rPh>
    <rPh sb="17" eb="19">
      <t>トクテイ</t>
    </rPh>
    <rPh sb="19" eb="21">
      <t>ユウガイ</t>
    </rPh>
    <rPh sb="21" eb="23">
      <t>ブッシツ</t>
    </rPh>
    <rPh sb="24" eb="26">
      <t>センタク</t>
    </rPh>
    <phoneticPr fontId="20"/>
  </si>
  <si>
    <t>汚染が確認された場合は必ずいずれかの基準において不適合となる特定有害物質を選択してください。</t>
    <rPh sb="0" eb="2">
      <t>オセン</t>
    </rPh>
    <rPh sb="3" eb="5">
      <t>カクニン</t>
    </rPh>
    <rPh sb="11" eb="12">
      <t>カナラ</t>
    </rPh>
    <rPh sb="18" eb="20">
      <t>キジュン</t>
    </rPh>
    <rPh sb="24" eb="27">
      <t>フテキゴウ</t>
    </rPh>
    <rPh sb="30" eb="32">
      <t>トクテイ</t>
    </rPh>
    <rPh sb="32" eb="34">
      <t>ユウガイ</t>
    </rPh>
    <rPh sb="34" eb="36">
      <t>ブッシツ</t>
    </rPh>
    <rPh sb="37" eb="39">
      <t>センタク</t>
    </rPh>
    <phoneticPr fontId="20"/>
  </si>
  <si>
    <t>整合性</t>
    <rPh sb="0" eb="3">
      <t>セイゴウセイ</t>
    </rPh>
    <phoneticPr fontId="20"/>
  </si>
  <si>
    <t>特定有害物質</t>
    <phoneticPr fontId="20"/>
  </si>
  <si>
    <t>基準の種類・土壌</t>
    <rPh sb="6" eb="8">
      <t>ドジョウ</t>
    </rPh>
    <phoneticPr fontId="20"/>
  </si>
  <si>
    <t>区市町村</t>
    <rPh sb="0" eb="4">
      <t>クシチョウソン</t>
    </rPh>
    <phoneticPr fontId="20"/>
  </si>
  <si>
    <t>該当選択</t>
    <rPh sb="0" eb="4">
      <t>ガイトウセンタク</t>
    </rPh>
    <phoneticPr fontId="20"/>
  </si>
  <si>
    <t>総評</t>
    <rPh sb="0" eb="2">
      <t>ソウヒョウ</t>
    </rPh>
    <phoneticPr fontId="20"/>
  </si>
  <si>
    <t>●</t>
    <phoneticPr fontId="20"/>
  </si>
  <si>
    <t>汚染が確認された</t>
  </si>
  <si>
    <t>中央区</t>
  </si>
  <si>
    <t>汚染が確認された（調査の一部省略）</t>
  </si>
  <si>
    <t>港区</t>
  </si>
  <si>
    <t>汚染が確認された（調査の全部省略）</t>
  </si>
  <si>
    <t>汚染は確認されなかった</t>
  </si>
  <si>
    <t>文京区</t>
  </si>
  <si>
    <t>地歴調査により汚染のおそれがなかった</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</si>
  <si>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</si>
  <si>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</si>
  <si>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</si>
  <si>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</si>
  <si>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</si>
  <si>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</si>
  <si>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</si>
  <si>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</si>
  <si>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</si>
  <si>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</si>
  <si>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</si>
  <si>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</si>
  <si>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</si>
  <si>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</si>
  <si>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</si>
  <si>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</si>
  <si>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</si>
  <si>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</si>
  <si>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</si>
  <si>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</si>
  <si>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</si>
  <si>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</si>
  <si>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</si>
  <si>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</si>
  <si>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</si>
  <si>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</si>
  <si>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</si>
  <si>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</si>
  <si>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</si>
  <si>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</si>
  <si>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</si>
  <si>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</si>
  <si>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</si>
  <si>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</si>
  <si>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</si>
  <si>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</si>
  <si>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</si>
  <si>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</si>
  <si>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</si>
  <si>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</si>
  <si>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</si>
  <si>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</si>
  <si>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</si>
  <si>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</si>
  <si>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</si>
  <si>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</si>
  <si>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</si>
  <si>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</si>
  <si>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</si>
  <si>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</si>
  <si>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</si>
  <si>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</si>
  <si>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</si>
  <si>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</si>
  <si>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</si>
  <si>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</si>
  <si>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</si>
  <si>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20"/>
  </si>
  <si>
    <t>道</t>
    <phoneticPr fontId="20"/>
  </si>
  <si>
    <t>水</t>
  </si>
  <si>
    <t>また、報告者と異なる組織に属する者で報告書の内容が分かる者の連絡先は必要に応じて併記してください。</t>
    <phoneticPr fontId="20"/>
  </si>
  <si>
    <t>なお、連絡先の名前と返送用封筒の宛名が異なる場合には、送り状等にその旨を記載してください。</t>
    <phoneticPr fontId="20"/>
  </si>
  <si>
    <t>様式第一（第一条第二項関係）</t>
    <phoneticPr fontId="20"/>
  </si>
  <si>
    <t>※本報告で調査報告する範囲の地番をすべて記入してください。（敷地の全地番の記載は不要です。）</t>
    <rPh sb="37" eb="39">
      <t>キサイ</t>
    </rPh>
    <rPh sb="40" eb="42">
      <t>フヨウ</t>
    </rPh>
    <phoneticPr fontId="20"/>
  </si>
  <si>
    <t>左から「区市町村名」「町名」「丁目名」「番地名」を入力してください。</t>
    <phoneticPr fontId="20"/>
  </si>
  <si>
    <t>無地番、道、水の場合は、リスト下部より選択し、「町名」に詳細を記入してください。</t>
  </si>
  <si>
    <t>分析を実施した場合は必ず記入してください。会社名又は氏名をご記入ください。計量証明事業登録をご記入ください。</t>
    <phoneticPr fontId="20"/>
  </si>
  <si>
    <t>会社名又は氏名をご記入ください。指定調査機関の指定番号をご記入ください。</t>
    <phoneticPr fontId="20"/>
  </si>
  <si>
    <t>会社名・部署名をご記入ください。氏名をご記入ください。技術管理者証の交付番号をご記入ください。</t>
    <phoneticPr fontId="20"/>
  </si>
  <si>
    <t>報告日（窓口受理日、電子申請日）又は、報告日から、過去数日以内の日付を記載してください。</t>
  </si>
  <si>
    <t>施設の設置場所</t>
    <rPh sb="0" eb="2">
      <t>シセツ</t>
    </rPh>
    <rPh sb="3" eb="7">
      <t>セッチバショ</t>
    </rPh>
    <phoneticPr fontId="20"/>
  </si>
  <si>
    <t>イ　選鉱施設</t>
    <phoneticPr fontId="20"/>
  </si>
  <si>
    <t>削除禁止</t>
    <rPh sb="0" eb="4">
      <t>サクジョキンシ</t>
    </rPh>
    <phoneticPr fontId="20"/>
  </si>
  <si>
    <t>区市町村：区市町村が異なる場合は下の行に入力してください。町丁目：複数の所在地を入力する場合は「、」で区切って、セル内に列挙してください。</t>
    <phoneticPr fontId="20"/>
  </si>
  <si>
    <t>分割提出の場合は報告ごとに連番などをご記入ください。
例：その１、その２</t>
    <phoneticPr fontId="20"/>
  </si>
  <si>
    <t>シート「（参考）施設一覧」から、報告対象の特定施設の番号を入力してください。シート「（参考）施設一覧」から、報告対象の特定施設の番号（イロハ）を入力してください。</t>
    <phoneticPr fontId="20"/>
  </si>
  <si>
    <t>施設の設置場所</t>
    <phoneticPr fontId="20"/>
  </si>
  <si>
    <t>ハ　ろ過施設</t>
    <phoneticPr fontId="20"/>
  </si>
  <si>
    <t>無機顔料製造業の用に供する施設であつて、次に掲げるもの</t>
    <phoneticPr fontId="20"/>
  </si>
  <si>
    <t>施設の一覧</t>
    <rPh sb="0" eb="2">
      <t>シセツ</t>
    </rPh>
    <rPh sb="3" eb="5">
      <t>イチラン</t>
    </rPh>
    <phoneticPr fontId="20"/>
  </si>
  <si>
    <t>報告種別</t>
    <rPh sb="0" eb="2">
      <t>ホウコク</t>
    </rPh>
    <rPh sb="2" eb="4">
      <t>シュベツ</t>
    </rPh>
    <phoneticPr fontId="20"/>
  </si>
  <si>
    <t>今回報告</t>
    <rPh sb="2" eb="4">
      <t>ホウコク</t>
    </rPh>
    <phoneticPr fontId="20"/>
  </si>
  <si>
    <t>報告済み</t>
    <rPh sb="0" eb="2">
      <t>ホウコク</t>
    </rPh>
    <phoneticPr fontId="20"/>
  </si>
  <si>
    <t>報告予定</t>
    <rPh sb="0" eb="2">
      <t>ホウコク</t>
    </rPh>
    <rPh sb="2" eb="4">
      <t>ヨテイ</t>
    </rPh>
    <phoneticPr fontId="20"/>
  </si>
  <si>
    <t>報告のために確認を行った日：</t>
  </si>
  <si>
    <t>今回報告</t>
    <phoneticPr fontId="20"/>
  </si>
  <si>
    <t>“今回報告”となる地番には必ず一つ●を記入してください。</t>
    <phoneticPr fontId="20"/>
  </si>
  <si>
    <t>施設の設置場所</t>
    <phoneticPr fontId="20"/>
  </si>
  <si>
    <t>※調査対象の地番について、「報告種別」に「今回報告」を選択してください。</t>
    <rPh sb="1" eb="3">
      <t>チョウサ</t>
    </rPh>
    <rPh sb="14" eb="16">
      <t>ホウコク</t>
    </rPh>
    <rPh sb="16" eb="18">
      <t>シュベツ</t>
    </rPh>
    <rPh sb="27" eb="29">
      <t>センタク</t>
    </rPh>
    <phoneticPr fontId="20"/>
  </si>
  <si>
    <t>必須・入力状態</t>
    <phoneticPr fontId="20"/>
  </si>
  <si>
    <t>入力用シート　汚染土壌の特定有害物質による汚染状態　※このシートは添付不要です。</t>
    <phoneticPr fontId="20"/>
  </si>
  <si>
    <t>不適合となる特定有害物質は必ず試料採取等対象物質でも選択してください。同一の物質を土壌溶出量基準と第二溶出量基準の両方で選択しないでください。</t>
    <rPh sb="0" eb="3">
      <t>フテキゴウ</t>
    </rPh>
    <rPh sb="6" eb="12">
      <t>トクテイユウガイブッシツ</t>
    </rPh>
    <rPh sb="13" eb="14">
      <t>カナラ</t>
    </rPh>
    <rPh sb="26" eb="28">
      <t>センタク</t>
    </rPh>
    <phoneticPr fontId="20"/>
  </si>
  <si>
    <t>区市町村</t>
    <phoneticPr fontId="20"/>
  </si>
  <si>
    <t>町</t>
    <phoneticPr fontId="20"/>
  </si>
  <si>
    <t>丁目</t>
    <phoneticPr fontId="20"/>
  </si>
  <si>
    <t>番地</t>
    <phoneticPr fontId="20"/>
  </si>
  <si>
    <t>分割提出の場合における今回報告を行う地番は以下のとおり</t>
    <rPh sb="13" eb="15">
      <t>ホウコク</t>
    </rPh>
    <phoneticPr fontId="20"/>
  </si>
  <si>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phoneticPr fontId="20"/>
  </si>
  <si>
    <t>この行より上に行を追加してください。</t>
    <phoneticPr fontId="20"/>
  </si>
  <si>
    <t>※記載行が足りない場合は30番目の行をコピーして行を追加してください。</t>
    <phoneticPr fontId="20"/>
  </si>
  <si>
    <t>※同一の特定有害物質について、異なる区画にてそれぞれ土壌溶出量基準と第二溶出量基準に不適合となる場合は、第二溶出量基準不適合を選択してください。</t>
  </si>
  <si>
    <t>調査結果について総評を記します。汚染があった場合「土壌汚染が確認された」を選択し、基準ごとの基準不適合物質をシート「（入力用シート）汚染状態一覧」よりご記入ください。</t>
    <rPh sb="11" eb="12">
      <t>シル</t>
    </rPh>
    <phoneticPr fontId="20"/>
  </si>
  <si>
    <t>シート「（入力用シート）汚染状態一覧」よりご記入ください。</t>
    <rPh sb="5" eb="7">
      <t>ニュウリョク</t>
    </rPh>
    <rPh sb="7" eb="8">
      <t>ヨウ</t>
    </rPh>
    <rPh sb="12" eb="14">
      <t>オセン</t>
    </rPh>
    <rPh sb="14" eb="16">
      <t>ジョウタイ</t>
    </rPh>
    <rPh sb="16" eb="18">
      <t>イチラン</t>
    </rPh>
    <rPh sb="22" eb="24">
      <t>キニュウ</t>
    </rPh>
    <phoneticPr fontId="20"/>
  </si>
  <si>
    <t>シート「筆一覧」よりご記入ください。</t>
    <rPh sb="4" eb="5">
      <t>フデ</t>
    </rPh>
    <rPh sb="5" eb="7">
      <t>イチラン</t>
    </rPh>
    <rPh sb="11" eb="13">
      <t>キニュウ</t>
    </rPh>
    <phoneticPr fontId="20"/>
  </si>
  <si>
    <t>シート「（入力用シート）汚染状態一覧」の「試料採集等対象物質」よりご記入ください。</t>
    <phoneticPr fontId="20"/>
  </si>
  <si>
    <t xml:space="preserve">筆一覧                                                                                      </t>
    <rPh sb="0" eb="1">
      <t>フデ</t>
    </rPh>
    <rPh sb="1" eb="3">
      <t>イチラン</t>
    </rPh>
    <phoneticPr fontId="20"/>
  </si>
  <si>
    <t>東京都○○区○○町○丁目○番○号</t>
    <phoneticPr fontId="20"/>
  </si>
  <si>
    <t>○○工業株式会社</t>
    <phoneticPr fontId="20"/>
  </si>
  <si>
    <t>代表取締役 ○○ ○○</t>
    <phoneticPr fontId="20"/>
  </si>
  <si>
    <t>○○町○丁目□番※号</t>
    <phoneticPr fontId="20"/>
  </si>
  <si>
    <t>●</t>
  </si>
  <si>
    <t>○○町</t>
    <phoneticPr fontId="20"/>
  </si>
  <si>
    <t>○丁目</t>
    <phoneticPr fontId="20"/>
  </si>
  <si>
    <t>×番△</t>
    <phoneticPr fontId="20"/>
  </si>
  <si>
    <t>○年○月○日</t>
    <phoneticPr fontId="20"/>
  </si>
  <si>
    <t>株式会社新宿分析センター</t>
    <phoneticPr fontId="20"/>
  </si>
  <si>
    <t>東京都第XXX号（濃度）</t>
    <phoneticPr fontId="20"/>
  </si>
  <si>
    <t>東京土壌調査株式会社</t>
    <phoneticPr fontId="20"/>
  </si>
  <si>
    <t>20XX-X-XXX</t>
    <phoneticPr fontId="20"/>
  </si>
  <si>
    <t>東京土壌調査株式会社 技術部</t>
    <phoneticPr fontId="20"/>
  </si>
  <si>
    <t>土壌花子</t>
    <phoneticPr fontId="20"/>
  </si>
  <si>
    <t>第XXXXX号</t>
    <phoneticPr fontId="20"/>
  </si>
  <si>
    <t>○○工業株式会社○○事業部</t>
    <phoneticPr fontId="20"/>
  </si>
  <si>
    <t>○○　○○</t>
    <phoneticPr fontId="20"/>
  </si>
  <si>
    <t>99-9999-9999</t>
    <phoneticPr fontId="20"/>
  </si>
  <si>
    <t>土地利用の履歴等年表</t>
    <rPh sb="0" eb="2">
      <t>トチ</t>
    </rPh>
    <rPh sb="2" eb="4">
      <t>リヨウ</t>
    </rPh>
    <rPh sb="5" eb="7">
      <t>リレキ</t>
    </rPh>
    <rPh sb="7" eb="8">
      <t>ナド</t>
    </rPh>
    <rPh sb="8" eb="10">
      <t>ネンピョウ</t>
    </rPh>
    <phoneticPr fontId="20"/>
  </si>
  <si>
    <t>※既届出の地歴利用の場合は、表上部の行のグループを展開して、地歴情報を記入してください。</t>
    <rPh sb="14" eb="17">
      <t>ヒョウジョウブ</t>
    </rPh>
    <rPh sb="18" eb="19">
      <t>ギョウ</t>
    </rPh>
    <rPh sb="25" eb="27">
      <t>テンカイ</t>
    </rPh>
    <rPh sb="30" eb="32">
      <t>チレキ</t>
    </rPh>
    <rPh sb="32" eb="34">
      <t>ジョウホウ</t>
    </rPh>
    <rPh sb="35" eb="37">
      <t>キニュウ</t>
    </rPh>
    <phoneticPr fontId="20"/>
  </si>
  <si>
    <t>※敷地全体と改変対象地の汚染のおそれをかき分ける場合は、表上部の列のグループを展開して、「改変対象地の土地利用の状況」より記入してください。</t>
    <rPh sb="28" eb="31">
      <t>ヒョウジョウブ</t>
    </rPh>
    <rPh sb="32" eb="33">
      <t>レツ</t>
    </rPh>
    <phoneticPr fontId="20"/>
  </si>
  <si>
    <t>※記載行が足りない場合は15番目の行をコピーして行を追加してください。</t>
    <rPh sb="15" eb="16">
      <t>メ</t>
    </rPh>
    <rPh sb="17" eb="18">
      <t>ギョウ</t>
    </rPh>
    <phoneticPr fontId="20"/>
  </si>
  <si>
    <t>No.</t>
    <phoneticPr fontId="20"/>
  </si>
  <si>
    <t>年代</t>
    <phoneticPr fontId="20"/>
  </si>
  <si>
    <t>対象地の
土地利用の状況</t>
    <phoneticPr fontId="20"/>
  </si>
  <si>
    <t>改変対象地の
土地利用の状況</t>
    <rPh sb="0" eb="2">
      <t>カイヘン</t>
    </rPh>
    <rPh sb="2" eb="5">
      <t>タイショウチ</t>
    </rPh>
    <phoneticPr fontId="20"/>
  </si>
  <si>
    <t>土壌汚染の可能性</t>
    <phoneticPr fontId="20"/>
  </si>
  <si>
    <t>根拠資料</t>
    <phoneticPr fontId="20"/>
  </si>
  <si>
    <t>資料の種類</t>
    <phoneticPr fontId="20"/>
  </si>
  <si>
    <t>出典</t>
    <phoneticPr fontId="20"/>
  </si>
  <si>
    <t>西暦</t>
    <rPh sb="0" eb="2">
      <t>セイレキ</t>
    </rPh>
    <phoneticPr fontId="20"/>
  </si>
  <si>
    <t>和暦</t>
    <rPh sb="0" eb="2">
      <t>ワレキ</t>
    </rPh>
    <phoneticPr fontId="20"/>
  </si>
  <si>
    <t>地歴</t>
    <phoneticPr fontId="20"/>
  </si>
  <si>
    <t>既届出の地歴利用の場合は、地歴情報を記入してください。</t>
    <phoneticPr fontId="20"/>
  </si>
  <si>
    <t>～</t>
    <phoneticPr fontId="20"/>
  </si>
  <si>
    <t>昭和*年</t>
    <rPh sb="0" eb="2">
      <t>ショウワ</t>
    </rPh>
    <rPh sb="3" eb="4">
      <t>ネン</t>
    </rPh>
    <phoneticPr fontId="20"/>
  </si>
  <si>
    <t>対象地は、個人所有の農地として利用されている。</t>
    <phoneticPr fontId="20"/>
  </si>
  <si>
    <t>土壌汚染の可能性は考えにくい</t>
  </si>
  <si>
    <t>地形図
航空写真</t>
    <phoneticPr fontId="20"/>
  </si>
  <si>
    <t>193*
193*</t>
  </si>
  <si>
    <t>昭和*年
昭和*年</t>
    <phoneticPr fontId="20"/>
  </si>
  <si>
    <t>国土地理院発行
○○○㈱発行</t>
    <phoneticPr fontId="20"/>
  </si>
  <si>
    <t>原則戦前まで遡って調査し、それ以前の地歴は必要に応じて調査を実施します。なお、水域又は自然林等であった土地についてはそれ以降の地歴を調査してください。</t>
    <phoneticPr fontId="20"/>
  </si>
  <si>
    <t>昭和2*年</t>
    <phoneticPr fontId="20"/>
  </si>
  <si>
    <t>昭和○○年○月に対象地に個人住宅が建設された。土地利用としては建物、庭園及び個人使用の駐車場であった。</t>
    <phoneticPr fontId="20"/>
  </si>
  <si>
    <t>土地登記簿
地形図
航空写真</t>
    <phoneticPr fontId="20"/>
  </si>
  <si>
    <t>194*
194*
194*</t>
  </si>
  <si>
    <t>昭和2*年
昭和2*年
昭和2*年</t>
    <phoneticPr fontId="20"/>
  </si>
  <si>
    <t xml:space="preserve">
国土地理院発行
○○○㈱発行</t>
    <phoneticPr fontId="20"/>
  </si>
  <si>
    <t>条件必須・日付</t>
    <rPh sb="0" eb="4">
      <t>ジョウケンヒッス</t>
    </rPh>
    <rPh sb="5" eb="7">
      <t>ヒヅケ</t>
    </rPh>
    <phoneticPr fontId="20"/>
  </si>
  <si>
    <t>1行上の年代より20年未満の年代を記入してください。</t>
    <phoneticPr fontId="20"/>
  </si>
  <si>
    <t>昭和3*年</t>
  </si>
  <si>
    <t>昭和○○年○月に「○○工業所」が操業を開始した。○○工程において「トリクロロエチレン」、○○工程において「水銀及びその化合物」の計２物質が使用されていた。</t>
    <phoneticPr fontId="20"/>
  </si>
  <si>
    <t>土壌汚染の可能性が考えられる</t>
  </si>
  <si>
    <t>土地登記簿
地形図
航空写真
住宅地図
事業者等からの聴取調査</t>
    <phoneticPr fontId="20"/>
  </si>
  <si>
    <t xml:space="preserve">195*
195*
195*
195*
</t>
  </si>
  <si>
    <t xml:space="preserve">昭和3*年
昭和3*年
昭和3*年
昭和3*年
</t>
    <phoneticPr fontId="20"/>
  </si>
  <si>
    <t xml:space="preserve">
国土地理院発行
○○○㈱発行
△△△㈱発行
</t>
    <phoneticPr fontId="20"/>
  </si>
  <si>
    <t>土地利用状況に変更がない場合には、おおむね10年間隔で記載してください。</t>
    <phoneticPr fontId="20"/>
  </si>
  <si>
    <t>昭和4*年</t>
  </si>
  <si>
    <t>対象地は、１９５＊年（昭和３＊年）と同様であった。</t>
    <phoneticPr fontId="20"/>
  </si>
  <si>
    <t>土地登記簿
住宅地図</t>
    <phoneticPr fontId="20"/>
  </si>
  <si>
    <t>196*
196*</t>
  </si>
  <si>
    <t>昭和4*年
昭和4*年</t>
    <phoneticPr fontId="20"/>
  </si>
  <si>
    <t xml:space="preserve">
△△△㈱発行</t>
    <phoneticPr fontId="20"/>
  </si>
  <si>
    <t>現在（届出年）の状況を記載してください。</t>
    <phoneticPr fontId="20"/>
  </si>
  <si>
    <t>昭和5*年</t>
  </si>
  <si>
    <t>対象地は、１９６＊年（昭和４＊年）とほぼ同様であるが、一部事業場が拡張され、建物も一部改築及び増築されている。</t>
    <phoneticPr fontId="20"/>
  </si>
  <si>
    <t>住宅地図</t>
    <phoneticPr fontId="20"/>
  </si>
  <si>
    <t>197*</t>
  </si>
  <si>
    <t>昭和5*年</t>
    <phoneticPr fontId="20"/>
  </si>
  <si>
    <t>△△△㈱発行</t>
    <phoneticPr fontId="20"/>
  </si>
  <si>
    <t>調査対象地における土地利用の状況を年代ごとにリスト選択または自由入力より記入してください。</t>
    <phoneticPr fontId="20"/>
  </si>
  <si>
    <t>昭和6*年</t>
  </si>
  <si>
    <t>昭和○○年○月に○○商事㈱の所有となり、「○○製作所」となった。○○工程において、「鉛及びその化合物」が使用されていた。</t>
    <phoneticPr fontId="20"/>
  </si>
  <si>
    <t>土地登記簿
住宅地図
特定施設設置届出書類
事業者等からのヒアリング</t>
    <phoneticPr fontId="20"/>
  </si>
  <si>
    <t xml:space="preserve">198*
198*
</t>
  </si>
  <si>
    <t xml:space="preserve">昭和6*年
昭和6*年
</t>
    <phoneticPr fontId="20"/>
  </si>
  <si>
    <t>土地所有者や聴き取りを行った個人名、個人住宅名等は年表中に記載しないでください。</t>
    <phoneticPr fontId="20"/>
  </si>
  <si>
    <t>平成*年</t>
    <rPh sb="0" eb="2">
      <t>ヘイセイ</t>
    </rPh>
    <rPh sb="3" eb="4">
      <t>ネン</t>
    </rPh>
    <phoneticPr fontId="20"/>
  </si>
  <si>
    <t>対象地は、１９８＊年（昭和６＊年）と同様であった。</t>
    <phoneticPr fontId="20"/>
  </si>
  <si>
    <t>住宅地図</t>
  </si>
  <si>
    <t>199*</t>
  </si>
  <si>
    <t>△△△㈱発行</t>
  </si>
  <si>
    <t>根拠資料の出典等を記入してください。複数の根拠資料を記載する場合は、セル内で改行を行い列挙してください。</t>
    <phoneticPr fontId="20"/>
  </si>
  <si>
    <t>平成1*年</t>
    <rPh sb="0" eb="2">
      <t>ヘイセイ</t>
    </rPh>
    <rPh sb="4" eb="5">
      <t>ネン</t>
    </rPh>
    <phoneticPr fontId="20"/>
  </si>
  <si>
    <t>対象地は、１９９＊年（平成＊年）と同様であった。</t>
    <phoneticPr fontId="20"/>
  </si>
  <si>
    <t>航空写真
住宅地図</t>
    <phoneticPr fontId="20"/>
  </si>
  <si>
    <t>200*
200*</t>
  </si>
  <si>
    <t>平成1*年
平成1*年</t>
    <phoneticPr fontId="20"/>
  </si>
  <si>
    <t>○○○㈱発行
△△△㈱発行</t>
    <phoneticPr fontId="20"/>
  </si>
  <si>
    <t>根拠資料は種類別に分けず、年表と同じ順番に並べ、別冊資料にまとめて提出してください。また、正本、副本に現在（届出年）の状況を表す写真を添付してください。</t>
    <phoneticPr fontId="20"/>
  </si>
  <si>
    <t>平成2*年</t>
    <rPh sb="0" eb="2">
      <t>ヘイセイ</t>
    </rPh>
    <rPh sb="4" eb="5">
      <t>ネン</t>
    </rPh>
    <phoneticPr fontId="20"/>
  </si>
  <si>
    <t>対象地は、２００＊年（平成１＊年）と同様であった。</t>
    <phoneticPr fontId="20"/>
  </si>
  <si>
    <t>航空写真
住宅地図</t>
  </si>
  <si>
    <t>201*
201*</t>
  </si>
  <si>
    <t>平成2*年
平成2*年</t>
    <phoneticPr fontId="20"/>
  </si>
  <si>
    <t>○○○㈱発行
△△△㈱発行</t>
  </si>
  <si>
    <t>根拠資料の「年代」及び「出典」は「資料の種類」が「航空写真」「住宅地図」「地形図」の場合は必ず記入してください。</t>
    <rPh sb="0" eb="4">
      <t>コンキョシリョウ</t>
    </rPh>
    <rPh sb="9" eb="10">
      <t>オヨ</t>
    </rPh>
    <rPh sb="12" eb="14">
      <t>シュッテン</t>
    </rPh>
    <phoneticPr fontId="20"/>
  </si>
  <si>
    <t>令和*年</t>
    <rPh sb="0" eb="2">
      <t>レイワ</t>
    </rPh>
    <rPh sb="3" eb="4">
      <t>ネン</t>
    </rPh>
    <phoneticPr fontId="20"/>
  </si>
  <si>
    <t>令和○○年○月に「○○製作所」が操業を廃止した。</t>
    <phoneticPr fontId="20"/>
  </si>
  <si>
    <t>航空写真
住宅地図
特定施設使用廃止届出書
現況写真</t>
    <phoneticPr fontId="20"/>
  </si>
  <si>
    <t xml:space="preserve">202*
202*
</t>
  </si>
  <si>
    <t xml:space="preserve">令和*年
令和*年
</t>
    <phoneticPr fontId="20"/>
  </si>
  <si>
    <t xml:space="preserve">○○○㈱発行
△△△㈱発行
</t>
    <phoneticPr fontId="20"/>
  </si>
  <si>
    <t>「出典」では「資料の種類」が「航空写真」「地形図」の場合は「国土地理院」を自動で初期表示します。</t>
    <phoneticPr fontId="20"/>
  </si>
  <si>
    <t>この行より上に行を追加してください。</t>
    <rPh sb="2" eb="3">
      <t>ギョウ</t>
    </rPh>
    <rPh sb="5" eb="6">
      <t>ウエ</t>
    </rPh>
    <rPh sb="7" eb="8">
      <t>ギョウ</t>
    </rPh>
    <rPh sb="9" eb="11">
      <t>ツイカ</t>
    </rPh>
    <phoneticPr fontId="20"/>
  </si>
  <si>
    <t>用途</t>
    <rPh sb="0" eb="2">
      <t>ヨウト</t>
    </rPh>
    <phoneticPr fontId="20"/>
  </si>
  <si>
    <t>理由・根拠</t>
    <rPh sb="0" eb="2">
      <t>リユウ</t>
    </rPh>
    <rPh sb="3" eb="5">
      <t>コンキョ</t>
    </rPh>
    <phoneticPr fontId="20"/>
  </si>
  <si>
    <t>対象地の土地利用の状況</t>
  </si>
  <si>
    <t>改変対象地の土地利用の状況</t>
    <rPh sb="0" eb="4">
      <t>カイヘンタイショウ</t>
    </rPh>
    <phoneticPr fontId="20"/>
  </si>
  <si>
    <t>対象地の土壌汚染の可能性</t>
    <phoneticPr fontId="20"/>
  </si>
  <si>
    <t>資料の種類</t>
    <rPh sb="0" eb="2">
      <t>シリョウ</t>
    </rPh>
    <rPh sb="3" eb="5">
      <t>シュルイ</t>
    </rPh>
    <phoneticPr fontId="20"/>
  </si>
  <si>
    <t>通常</t>
    <phoneticPr fontId="20"/>
  </si>
  <si>
    <t>和暦○年○月○日付 ○環改化〇第○○○号のとおり。</t>
    <phoneticPr fontId="20"/>
  </si>
  <si>
    <t>対象地は、○○○○年と同様であった。</t>
  </si>
  <si>
    <t>改変対象地は、○○○○年と同様であった。</t>
    <phoneticPr fontId="20"/>
  </si>
  <si>
    <t>土壌汚染の可能性は考えにくい</t>
    <phoneticPr fontId="20"/>
  </si>
  <si>
    <t>12条届出【○環改化形第○○号】</t>
  </si>
  <si>
    <t>省略</t>
    <phoneticPr fontId="20"/>
  </si>
  <si>
    <t>和暦○年○月○日付 ○環改化○第○○○号のとおり。
対象地は形質変更時要届出区域（指-○○○号）に指定されている。</t>
    <phoneticPr fontId="20"/>
  </si>
  <si>
    <t>土壌汚染の可能性が考えられる</t>
    <phoneticPr fontId="20"/>
  </si>
  <si>
    <t>16条届出【○環改化搬第○○号】</t>
  </si>
  <si>
    <t>認定</t>
    <phoneticPr fontId="20"/>
  </si>
  <si>
    <t>土壌汚染の可能性が考えられるが、改変対象地の土壌汚染の可能性は考えにくい</t>
    <phoneticPr fontId="20"/>
  </si>
  <si>
    <t>工事完了報告書【○環改化完第○○号】</t>
  </si>
  <si>
    <t>措置完了報告書【○環改化完第○○号】</t>
  </si>
  <si>
    <t>地形図</t>
  </si>
  <si>
    <t>土地登記簿</t>
  </si>
  <si>
    <t>ヒアリング調査</t>
  </si>
  <si>
    <t>現況写真</t>
  </si>
  <si>
    <t>航空写真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</si>
</sst>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0"/>
  </numFmts>
  <fonts count="3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9"/>
      <color indexed="81"/>
      <name val="MS P ゴシック"/>
      <family val="3"/>
      <charset val="128"/>
    </font>
    <font>
      <sz val="11"/>
      <color theme="1"/>
      <name val="ＭＳ 明朝"/>
      <family val="1"/>
      <charset val="128"/>
    </font>
    <font>
      <b/>
      <sz val="10.5"/>
      <color theme="1"/>
      <name val="ＭＳ 明朝"/>
      <family val="1"/>
      <charset val="128"/>
    </font>
    <font>
      <sz val="10.5"/>
      <color theme="1"/>
      <name val="Meiryo UI"/>
      <family val="3"/>
      <charset val="128"/>
    </font>
    <font>
      <sz val="10.5"/>
      <name val="ＭＳ 明朝"/>
      <family val="1"/>
      <charset val="128"/>
    </font>
    <font>
      <b/>
      <sz val="10.5"/>
      <color theme="1"/>
      <name val="Meiryo UI"/>
      <family val="3"/>
      <charset val="128"/>
    </font>
    <font>
      <sz val="10.5"/>
      <color theme="1"/>
      <name val="游ゴシック"/>
      <family val="2"/>
      <charset val="128"/>
      <scheme val="minor"/>
    </font>
    <font>
      <sz val="10.5"/>
      <color rgb="FF242424"/>
      <name val="Meiryo UI"/>
      <family val="3"/>
      <charset val="128"/>
    </font>
    <font>
      <b/>
      <sz val="10.5"/>
      <color rgb="FFC00000"/>
      <name val="Meiryo UI"/>
      <family val="3"/>
      <charset val="128"/>
    </font>
    <font>
      <sz val="11"/>
      <color theme="0" tint="-0.249977111117893"/>
      <name val="Meiryo UI"/>
      <family val="3"/>
      <charset val="128"/>
    </font>
    <font>
      <b/>
      <sz val="11"/>
      <color theme="1"/>
      <name val="游ゴシック"/>
      <family val="3"/>
      <charset val="128"/>
      <scheme val="minor"/>
    </font>
    <font>
      <sz val="10.5"/>
      <color rgb="FFC00000"/>
      <name val="ＭＳ 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diagonal/>
    </border>
    <border>
      <left/>
      <right style="thin">
        <color indexed="64"/>
      </right>
      <top style="thin">
        <color rgb="FF000000"/>
      </top>
      <bottom style="thin">
        <color rgb="FF000000"/>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22" fillId="0" borderId="0" xfId="0" applyFont="1">
      <alignment vertical="center"/>
    </xf>
    <xf numFmtId="0" fontId="19" fillId="0" borderId="0" xfId="0" applyFont="1" applyAlignment="1">
      <alignment horizontal="center" vertical="center" wrapText="1"/>
    </xf>
    <xf numFmtId="0" fontId="19" fillId="0" borderId="0" xfId="0" applyFont="1" applyAlignment="1">
      <alignment vertical="top" wrapText="1"/>
    </xf>
    <xf numFmtId="0" fontId="19" fillId="0" borderId="14" xfId="0" applyFont="1" applyBorder="1" applyAlignment="1">
      <alignment vertical="center" wrapText="1"/>
    </xf>
    <xf numFmtId="0" fontId="18" fillId="0" borderId="15" xfId="0" applyFont="1" applyBorder="1" applyAlignment="1">
      <alignment horizontal="center" vertical="center" wrapText="1"/>
    </xf>
    <xf numFmtId="0" fontId="18" fillId="0" borderId="0" xfId="0" applyFont="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8" xfId="0" applyFont="1" applyBorder="1" applyAlignment="1">
      <alignment vertical="top" wrapText="1"/>
    </xf>
    <xf numFmtId="0" fontId="18" fillId="0" borderId="26" xfId="0" applyFont="1" applyBorder="1" applyAlignment="1">
      <alignment vertical="top" wrapText="1"/>
    </xf>
    <xf numFmtId="0" fontId="18" fillId="0" borderId="26" xfId="0" applyFont="1" applyBorder="1" applyAlignment="1">
      <alignment horizontal="left" vertical="top" wrapText="1"/>
    </xf>
    <xf numFmtId="0" fontId="18" fillId="0" borderId="19" xfId="0" applyFont="1" applyBorder="1" applyAlignment="1">
      <alignment vertical="top" wrapText="1"/>
    </xf>
    <xf numFmtId="0" fontId="19" fillId="0" borderId="30" xfId="0" applyFont="1" applyBorder="1" applyAlignment="1">
      <alignment vertical="top" wrapText="1"/>
    </xf>
    <xf numFmtId="0" fontId="19" fillId="0" borderId="12" xfId="0" applyFont="1" applyBorder="1" applyAlignment="1">
      <alignment vertical="center" wrapText="1"/>
    </xf>
    <xf numFmtId="0" fontId="19" fillId="0" borderId="0" xfId="0" applyFont="1">
      <alignment vertical="center"/>
    </xf>
    <xf numFmtId="0" fontId="24" fillId="0" borderId="0" xfId="0" applyFont="1">
      <alignment vertical="center"/>
    </xf>
    <xf numFmtId="0" fontId="19" fillId="0" borderId="11"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lignment vertical="center"/>
    </xf>
    <xf numFmtId="0" fontId="19" fillId="0" borderId="26" xfId="0" applyFont="1" applyBorder="1" applyAlignment="1">
      <alignment vertical="center" wrapText="1"/>
    </xf>
    <xf numFmtId="0" fontId="25" fillId="0" borderId="0" xfId="0" applyFont="1">
      <alignment vertical="center"/>
    </xf>
    <xf numFmtId="0" fontId="19" fillId="0" borderId="32" xfId="0" applyFont="1" applyBorder="1" applyAlignment="1">
      <alignment horizontal="center" vertical="center" wrapText="1"/>
    </xf>
    <xf numFmtId="0" fontId="19" fillId="0" borderId="0" xfId="0" applyFont="1" applyAlignment="1">
      <alignment horizontal="justify" vertical="center" wrapText="1"/>
    </xf>
    <xf numFmtId="0" fontId="19" fillId="0" borderId="0" xfId="0" applyFont="1" applyAlignment="1">
      <alignment vertical="center" wrapText="1"/>
    </xf>
    <xf numFmtId="0" fontId="0" fillId="0" borderId="0" xfId="0" applyAlignment="1">
      <alignment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1" fillId="0" borderId="0" xfId="0" applyFont="1" applyAlignment="1">
      <alignment horizontal="center" vertical="center"/>
    </xf>
    <xf numFmtId="0" fontId="22" fillId="0" borderId="0" xfId="0" applyFont="1" applyAlignment="1">
      <alignment horizontal="center" vertical="center"/>
    </xf>
    <xf numFmtId="0" fontId="19" fillId="0" borderId="26" xfId="0" applyFont="1" applyBorder="1" applyAlignment="1">
      <alignment horizontal="left" vertical="center"/>
    </xf>
    <xf numFmtId="0" fontId="19" fillId="34" borderId="32" xfId="0" applyFont="1" applyFill="1" applyBorder="1" applyAlignment="1" applyProtection="1">
      <alignment horizontal="center" vertical="center" wrapText="1"/>
      <protection locked="0"/>
    </xf>
    <xf numFmtId="0" fontId="19" fillId="34" borderId="32" xfId="0" applyFont="1" applyFill="1" applyBorder="1" applyAlignment="1" applyProtection="1">
      <alignment vertical="center" wrapText="1"/>
      <protection locked="0"/>
    </xf>
    <xf numFmtId="0" fontId="19" fillId="33" borderId="32" xfId="0" applyFont="1" applyFill="1" applyBorder="1" applyAlignment="1" applyProtection="1">
      <alignment vertical="center" wrapText="1"/>
      <protection locked="0"/>
    </xf>
    <xf numFmtId="49" fontId="19" fillId="34" borderId="32" xfId="0" applyNumberFormat="1" applyFont="1" applyFill="1" applyBorder="1" applyAlignment="1" applyProtection="1">
      <alignment vertical="center" wrapText="1"/>
      <protection locked="0"/>
    </xf>
    <xf numFmtId="0" fontId="19" fillId="33" borderId="32" xfId="0" applyFont="1" applyFill="1" applyBorder="1" applyAlignment="1" applyProtection="1">
      <alignment horizontal="center" vertical="center" wrapText="1"/>
      <protection locked="0"/>
    </xf>
    <xf numFmtId="49" fontId="19" fillId="33" borderId="32" xfId="0" quotePrefix="1" applyNumberFormat="1" applyFont="1" applyFill="1" applyBorder="1" applyAlignment="1" applyProtection="1">
      <alignment vertical="center" wrapText="1"/>
      <protection locked="0"/>
    </xf>
    <xf numFmtId="0" fontId="19" fillId="0" borderId="18" xfId="0" applyFont="1" applyBorder="1" applyAlignment="1">
      <alignment vertical="center" wrapText="1"/>
    </xf>
    <xf numFmtId="0" fontId="19" fillId="0" borderId="19" xfId="0" applyFont="1" applyBorder="1" applyAlignment="1">
      <alignment vertical="center"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1" xfId="0" applyFont="1" applyBorder="1">
      <alignment vertical="center"/>
    </xf>
    <xf numFmtId="0" fontId="26" fillId="0" borderId="0" xfId="0" applyFont="1">
      <alignment vertical="center"/>
    </xf>
    <xf numFmtId="0" fontId="19" fillId="0" borderId="0" xfId="0" applyFont="1" applyAlignment="1">
      <alignment vertical="center" wrapText="1"/>
    </xf>
    <xf numFmtId="0" fontId="19" fillId="0" borderId="0" xfId="0" applyFont="1" applyBorder="1">
      <alignment vertical="center"/>
    </xf>
    <xf numFmtId="0" fontId="19" fillId="0" borderId="32" xfId="0" applyFont="1" applyBorder="1">
      <alignment vertical="center"/>
    </xf>
    <xf numFmtId="0" fontId="19" fillId="0" borderId="14" xfId="0" applyFont="1" applyBorder="1" applyAlignment="1">
      <alignment vertical="center" wrapText="1"/>
    </xf>
    <xf numFmtId="0" fontId="19" fillId="0" borderId="48" xfId="0" applyFont="1" applyBorder="1" applyAlignment="1">
      <alignment vertical="center" wrapText="1"/>
    </xf>
    <xf numFmtId="176" fontId="19" fillId="34" borderId="0" xfId="0" applyNumberFormat="1" applyFont="1" applyFill="1" applyAlignment="1" applyProtection="1">
      <alignment horizontal="center" vertical="center" wrapText="1"/>
      <protection locked="0"/>
    </xf>
    <xf numFmtId="177" fontId="18" fillId="33" borderId="0" xfId="0" applyNumberFormat="1" applyFont="1" applyFill="1" applyAlignment="1" applyProtection="1">
      <alignment vertical="center" wrapText="1"/>
      <protection locked="0"/>
    </xf>
    <xf numFmtId="176" fontId="19"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18" fillId="34" borderId="27" xfId="0" applyFont="1" applyFill="1" applyBorder="1" applyAlignment="1" applyProtection="1">
      <alignment horizontal="center" vertical="center" wrapText="1"/>
      <protection locked="0"/>
    </xf>
    <xf numFmtId="0" fontId="18" fillId="33" borderId="41" xfId="0" applyFont="1" applyFill="1" applyBorder="1" applyAlignment="1" applyProtection="1">
      <alignment horizontal="center" vertical="center" wrapText="1"/>
      <protection locked="0"/>
    </xf>
    <xf numFmtId="0" fontId="18" fillId="33" borderId="45" xfId="0" applyFont="1" applyFill="1" applyBorder="1" applyAlignment="1" applyProtection="1">
      <alignment horizontal="center" vertical="center" wrapText="1"/>
      <protection locked="0"/>
    </xf>
    <xf numFmtId="0" fontId="19" fillId="34" borderId="44" xfId="0" applyFont="1" applyFill="1" applyBorder="1" applyAlignment="1" applyProtection="1">
      <alignment vertical="center" wrapText="1"/>
      <protection locked="0"/>
    </xf>
    <xf numFmtId="0" fontId="19" fillId="34" borderId="43" xfId="0" applyFont="1" applyFill="1" applyBorder="1" applyAlignment="1" applyProtection="1">
      <alignment vertical="center" wrapText="1"/>
      <protection locked="0"/>
    </xf>
    <xf numFmtId="0" fontId="28" fillId="0" borderId="0" xfId="0" applyFont="1" applyAlignment="1">
      <alignment vertical="center" wrapText="1"/>
    </xf>
    <xf numFmtId="0" fontId="29" fillId="0" borderId="0" xfId="0" applyFont="1">
      <alignment vertical="center"/>
    </xf>
    <xf numFmtId="0" fontId="26" fillId="0" borderId="0" xfId="0" applyFont="1" applyAlignment="1">
      <alignment vertical="center"/>
    </xf>
    <xf numFmtId="0" fontId="28" fillId="0" borderId="0" xfId="0" applyFont="1">
      <alignment vertical="center"/>
    </xf>
    <xf numFmtId="0" fontId="30" fillId="0" borderId="0" xfId="0" applyFont="1">
      <alignment vertical="center"/>
    </xf>
    <xf numFmtId="0" fontId="31" fillId="0" borderId="0" xfId="0" applyFont="1">
      <alignment vertical="center"/>
    </xf>
    <xf numFmtId="0" fontId="26" fillId="0" borderId="0" xfId="0" applyFont="1" applyAlignment="1">
      <alignment horizontal="center" vertical="center"/>
    </xf>
    <xf numFmtId="0" fontId="32" fillId="0" borderId="0" xfId="0" applyFont="1" applyAlignment="1">
      <alignment horizontal="left" vertical="top"/>
    </xf>
    <xf numFmtId="0" fontId="26" fillId="0" borderId="0" xfId="0" applyFont="1" applyFill="1">
      <alignment vertical="center"/>
    </xf>
    <xf numFmtId="0" fontId="28" fillId="0" borderId="0" xfId="0" applyFont="1" applyAlignment="1">
      <alignment horizontal="center" vertical="center"/>
    </xf>
    <xf numFmtId="0" fontId="18" fillId="0" borderId="21" xfId="0" applyFont="1" applyBorder="1" applyAlignment="1">
      <alignment vertical="top" wrapText="1"/>
    </xf>
    <xf numFmtId="0" fontId="19" fillId="0" borderId="10"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32" xfId="0" applyFont="1" applyBorder="1" applyAlignment="1">
      <alignment vertical="center" textRotation="255"/>
    </xf>
    <xf numFmtId="0" fontId="19" fillId="33" borderId="32" xfId="0" applyFont="1" applyFill="1" applyBorder="1" applyAlignment="1" applyProtection="1">
      <alignment horizontal="center" vertical="center"/>
      <protection locked="0"/>
    </xf>
    <xf numFmtId="0" fontId="19" fillId="36" borderId="32" xfId="0" applyFont="1" applyFill="1" applyBorder="1" applyAlignment="1">
      <alignment horizontal="center" vertical="center"/>
    </xf>
    <xf numFmtId="0" fontId="19" fillId="0" borderId="18" xfId="0" applyFont="1" applyBorder="1">
      <alignment vertical="center"/>
    </xf>
    <xf numFmtId="0" fontId="19" fillId="0" borderId="19" xfId="0" applyFont="1" applyBorder="1">
      <alignment vertical="center"/>
    </xf>
    <xf numFmtId="0" fontId="19" fillId="0" borderId="0" xfId="0" applyFont="1" applyAlignment="1">
      <alignment vertical="center" shrinkToFit="1"/>
    </xf>
    <xf numFmtId="0" fontId="18" fillId="34" borderId="17"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0" fontId="28" fillId="0" borderId="0" xfId="0" applyFont="1" applyAlignment="1">
      <alignment horizontal="center" vertical="center"/>
    </xf>
    <xf numFmtId="49" fontId="18" fillId="34" borderId="17" xfId="0" applyNumberFormat="1" applyFont="1" applyFill="1" applyBorder="1" applyAlignment="1" applyProtection="1">
      <alignment vertical="center" wrapText="1"/>
      <protection locked="0"/>
    </xf>
    <xf numFmtId="49" fontId="18" fillId="33" borderId="20" xfId="0" applyNumberFormat="1" applyFont="1" applyFill="1" applyBorder="1" applyAlignment="1" applyProtection="1">
      <alignment vertical="center" wrapText="1"/>
      <protection locked="0"/>
    </xf>
    <xf numFmtId="0" fontId="26"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vertical="center" shrinkToFit="1"/>
    </xf>
    <xf numFmtId="0" fontId="28" fillId="0" borderId="0" xfId="0" applyFont="1" applyAlignment="1">
      <alignment horizontal="left" vertical="center" shrinkToFit="1"/>
    </xf>
    <xf numFmtId="0" fontId="25" fillId="0" borderId="0" xfId="0" applyFont="1" applyAlignment="1">
      <alignment vertical="center" shrinkToFit="1"/>
    </xf>
    <xf numFmtId="0" fontId="19" fillId="35" borderId="13" xfId="0" applyFont="1" applyFill="1" applyBorder="1" applyAlignment="1">
      <alignment horizontal="left" vertical="top" shrinkToFi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32" xfId="0" applyFont="1" applyBorder="1" applyAlignment="1">
      <alignment horizontal="center"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14" xfId="0" applyFont="1" applyBorder="1" applyAlignment="1">
      <alignment vertical="center" wrapText="1"/>
    </xf>
    <xf numFmtId="0" fontId="28" fillId="0" borderId="0" xfId="0" applyFont="1" applyAlignment="1">
      <alignment horizontal="center" vertical="center"/>
    </xf>
    <xf numFmtId="0" fontId="19" fillId="35" borderId="42" xfId="0" applyFont="1" applyFill="1" applyBorder="1" applyAlignment="1" applyProtection="1">
      <alignment vertical="center"/>
      <protection locked="0"/>
    </xf>
    <xf numFmtId="0" fontId="19" fillId="35" borderId="44" xfId="0" applyFont="1" applyFill="1" applyBorder="1" applyAlignment="1" applyProtection="1">
      <alignment vertical="center"/>
      <protection locked="0"/>
    </xf>
    <xf numFmtId="49" fontId="19" fillId="35" borderId="44" xfId="0" quotePrefix="1" applyNumberFormat="1" applyFont="1" applyFill="1" applyBorder="1" applyAlignment="1" applyProtection="1">
      <alignment vertical="center"/>
      <protection locked="0"/>
    </xf>
    <xf numFmtId="0" fontId="19" fillId="35" borderId="43" xfId="0" applyFont="1" applyFill="1" applyBorder="1" applyAlignment="1" applyProtection="1">
      <alignment vertical="center"/>
      <protection locked="0"/>
    </xf>
    <xf numFmtId="0" fontId="28" fillId="0" borderId="0" xfId="0" applyFont="1" applyAlignment="1">
      <alignment horizontal="center" vertical="center"/>
    </xf>
    <xf numFmtId="0" fontId="19" fillId="0" borderId="32" xfId="0" applyFont="1" applyBorder="1" applyAlignment="1">
      <alignment horizontal="center" vertical="center" wrapText="1"/>
    </xf>
    <xf numFmtId="0" fontId="33" fillId="0" borderId="0" xfId="0" applyFont="1">
      <alignment vertical="center"/>
    </xf>
    <xf numFmtId="0" fontId="19" fillId="0" borderId="13" xfId="0" applyFont="1" applyBorder="1" applyAlignment="1">
      <alignment vertical="center" wrapText="1"/>
    </xf>
    <xf numFmtId="0" fontId="19" fillId="0" borderId="0" xfId="0" applyFont="1" applyAlignment="1">
      <alignment vertical="center" wrapText="1"/>
    </xf>
    <xf numFmtId="0" fontId="19" fillId="0" borderId="14" xfId="0" applyFont="1" applyBorder="1" applyAlignment="1">
      <alignment vertical="center" wrapText="1"/>
    </xf>
    <xf numFmtId="0" fontId="28" fillId="0" borderId="0" xfId="0" applyFont="1" applyAlignment="1">
      <alignment horizontal="center" vertical="center"/>
    </xf>
    <xf numFmtId="0" fontId="19" fillId="0" borderId="32" xfId="0" applyFont="1" applyBorder="1" applyAlignment="1">
      <alignment horizontal="center" vertical="center" wrapText="1"/>
    </xf>
    <xf numFmtId="0" fontId="34" fillId="0" borderId="0" xfId="0" applyFont="1">
      <alignment vertical="center"/>
    </xf>
    <xf numFmtId="178" fontId="19" fillId="0" borderId="0" xfId="0" applyNumberFormat="1" applyFont="1">
      <alignment vertical="center"/>
    </xf>
    <xf numFmtId="0" fontId="19" fillId="0" borderId="10" xfId="0" applyFont="1" applyBorder="1" applyAlignment="1">
      <alignment vertical="center" wrapText="1"/>
    </xf>
    <xf numFmtId="0" fontId="27" fillId="0" borderId="11" xfId="0" applyFont="1" applyBorder="1">
      <alignment vertical="center"/>
    </xf>
    <xf numFmtId="0" fontId="27" fillId="0" borderId="0" xfId="0" applyFont="1">
      <alignment vertical="center"/>
    </xf>
    <xf numFmtId="0" fontId="19" fillId="0" borderId="30"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4" xfId="0" applyFont="1" applyBorder="1" applyAlignment="1">
      <alignment horizontal="center" vertical="center" wrapText="1"/>
    </xf>
    <xf numFmtId="0" fontId="19" fillId="37" borderId="63" xfId="0" applyFont="1" applyFill="1" applyBorder="1" applyAlignment="1" applyProtection="1">
      <alignment horizontal="center" vertical="center" wrapText="1"/>
      <protection locked="0"/>
    </xf>
    <xf numFmtId="0" fontId="19" fillId="37" borderId="64" xfId="0" applyFont="1" applyFill="1" applyBorder="1" applyAlignment="1" applyProtection="1">
      <alignment horizontal="center" vertical="center" wrapText="1"/>
      <protection locked="0"/>
    </xf>
    <xf numFmtId="0" fontId="19" fillId="34" borderId="63" xfId="0" applyFont="1" applyFill="1" applyBorder="1" applyAlignment="1" applyProtection="1">
      <alignment horizontal="center" vertical="top" wrapText="1"/>
      <protection locked="0"/>
    </xf>
    <xf numFmtId="0" fontId="19" fillId="34" borderId="64" xfId="0" applyFont="1" applyFill="1" applyBorder="1" applyAlignment="1" applyProtection="1">
      <alignment horizontal="center" vertical="top" wrapText="1"/>
      <protection locked="0"/>
    </xf>
    <xf numFmtId="14" fontId="19" fillId="34" borderId="32" xfId="0" applyNumberFormat="1" applyFont="1" applyFill="1" applyBorder="1" applyAlignment="1" applyProtection="1">
      <alignment vertical="top" wrapText="1"/>
      <protection locked="0"/>
    </xf>
    <xf numFmtId="14" fontId="19" fillId="33" borderId="32" xfId="0" applyNumberFormat="1" applyFont="1" applyFill="1" applyBorder="1" applyAlignment="1" applyProtection="1">
      <alignment vertical="top" wrapText="1"/>
      <protection locked="0"/>
    </xf>
    <xf numFmtId="0" fontId="19" fillId="34" borderId="32" xfId="42" applyNumberFormat="1" applyFont="1" applyFill="1" applyBorder="1" applyAlignment="1" applyProtection="1">
      <alignment horizontal="left" vertical="top" wrapText="1"/>
      <protection locked="0"/>
    </xf>
    <xf numFmtId="0" fontId="19" fillId="34" borderId="32" xfId="0" applyFont="1" applyFill="1" applyBorder="1" applyAlignment="1" applyProtection="1">
      <alignment vertical="top" wrapText="1"/>
      <protection locked="0"/>
    </xf>
    <xf numFmtId="0" fontId="19" fillId="33" borderId="63" xfId="0" applyFont="1" applyFill="1" applyBorder="1" applyAlignment="1" applyProtection="1">
      <alignment horizontal="center" vertical="top" wrapText="1"/>
      <protection locked="0"/>
    </xf>
    <xf numFmtId="0" fontId="19" fillId="33" borderId="64" xfId="0" applyFont="1" applyFill="1" applyBorder="1" applyAlignment="1" applyProtection="1">
      <alignment horizontal="center" vertical="top" wrapText="1"/>
      <protection locked="0"/>
    </xf>
    <xf numFmtId="40" fontId="19" fillId="33" borderId="32" xfId="42" applyNumberFormat="1" applyFont="1" applyFill="1" applyBorder="1" applyAlignment="1" applyProtection="1">
      <alignment vertical="top" wrapText="1"/>
      <protection locked="0"/>
    </xf>
    <xf numFmtId="14" fontId="19" fillId="33" borderId="32" xfId="0" applyNumberFormat="1" applyFont="1" applyFill="1" applyBorder="1" applyAlignment="1" applyProtection="1">
      <alignment horizontal="justify" vertical="top" wrapText="1"/>
      <protection locked="0"/>
    </xf>
    <xf numFmtId="0" fontId="19" fillId="33" borderId="32" xfId="42" applyNumberFormat="1" applyFont="1" applyFill="1" applyBorder="1" applyAlignment="1" applyProtection="1">
      <alignment horizontal="left" vertical="top" wrapText="1"/>
      <protection locked="0"/>
    </xf>
    <xf numFmtId="0" fontId="19" fillId="33" borderId="32" xfId="0" applyFont="1" applyFill="1" applyBorder="1" applyAlignment="1" applyProtection="1">
      <alignment horizontal="justify" vertical="top" wrapText="1"/>
      <protection locked="0"/>
    </xf>
    <xf numFmtId="0" fontId="19" fillId="35" borderId="42" xfId="0" applyFont="1" applyFill="1" applyBorder="1" applyAlignment="1" applyProtection="1">
      <alignment horizontal="left" vertical="center"/>
      <protection locked="0"/>
    </xf>
    <xf numFmtId="0" fontId="19" fillId="35" borderId="44" xfId="0" applyFont="1" applyFill="1" applyBorder="1" applyAlignment="1" applyProtection="1">
      <alignment horizontal="center" vertical="center" wrapText="1"/>
      <protection locked="0"/>
    </xf>
    <xf numFmtId="0" fontId="19" fillId="35" borderId="44" xfId="0" applyFont="1" applyFill="1" applyBorder="1" applyAlignment="1" applyProtection="1">
      <alignment horizontal="justify" vertical="center" wrapText="1"/>
      <protection locked="0"/>
    </xf>
    <xf numFmtId="0" fontId="19" fillId="35" borderId="44" xfId="42" applyNumberFormat="1" applyFont="1" applyFill="1" applyBorder="1" applyAlignment="1" applyProtection="1">
      <alignment horizontal="left" vertical="center" wrapText="1"/>
      <protection locked="0"/>
    </xf>
    <xf numFmtId="40" fontId="19" fillId="35" borderId="44" xfId="42" applyNumberFormat="1" applyFont="1" applyFill="1" applyBorder="1" applyAlignment="1" applyProtection="1">
      <alignment vertical="center" wrapText="1"/>
      <protection locked="0"/>
    </xf>
    <xf numFmtId="40" fontId="19" fillId="35" borderId="43" xfId="42" applyNumberFormat="1" applyFont="1" applyFill="1" applyBorder="1" applyAlignment="1" applyProtection="1">
      <alignment vertical="center" wrapText="1"/>
      <protection locked="0"/>
    </xf>
    <xf numFmtId="177" fontId="18" fillId="37" borderId="0" xfId="0" applyNumberFormat="1" applyFont="1" applyFill="1" applyBorder="1" applyAlignment="1" applyProtection="1">
      <alignment vertical="center" wrapText="1"/>
      <protection locked="0"/>
    </xf>
    <xf numFmtId="177" fontId="18" fillId="37" borderId="14" xfId="0" applyNumberFormat="1" applyFont="1" applyFill="1" applyBorder="1" applyAlignment="1" applyProtection="1">
      <alignment vertical="center" wrapText="1"/>
      <protection locked="0"/>
    </xf>
    <xf numFmtId="177" fontId="18" fillId="37" borderId="33" xfId="0" applyNumberFormat="1" applyFont="1" applyFill="1" applyBorder="1" applyAlignment="1" applyProtection="1">
      <alignment vertical="center" wrapText="1"/>
      <protection locked="0"/>
    </xf>
    <xf numFmtId="177" fontId="18" fillId="37" borderId="34" xfId="0" applyNumberFormat="1" applyFont="1" applyFill="1" applyBorder="1" applyAlignment="1" applyProtection="1">
      <alignment vertical="center" wrapText="1"/>
      <protection locked="0"/>
    </xf>
    <xf numFmtId="0" fontId="19" fillId="34" borderId="35" xfId="0" applyFont="1" applyFill="1" applyBorder="1" applyAlignment="1" applyProtection="1">
      <alignment vertical="center" wrapText="1"/>
      <protection locked="0"/>
    </xf>
    <xf numFmtId="0" fontId="19" fillId="34" borderId="28" xfId="0" applyFont="1" applyFill="1" applyBorder="1" applyAlignment="1" applyProtection="1">
      <alignment vertical="center" wrapText="1"/>
      <protection locked="0"/>
    </xf>
    <xf numFmtId="0" fontId="19" fillId="34" borderId="36" xfId="0" applyFont="1" applyFill="1" applyBorder="1" applyAlignment="1" applyProtection="1">
      <alignment vertical="center" wrapText="1"/>
      <protection locked="0"/>
    </xf>
    <xf numFmtId="0" fontId="19" fillId="0" borderId="35" xfId="0" applyFont="1" applyBorder="1" applyAlignment="1">
      <alignment vertical="top" wrapText="1"/>
    </xf>
    <xf numFmtId="0" fontId="19" fillId="0" borderId="36"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35" borderId="0" xfId="0" applyFont="1" applyFill="1" applyAlignment="1">
      <alignment horizontal="left" vertical="top" wrapText="1"/>
    </xf>
    <xf numFmtId="0" fontId="19" fillId="35" borderId="14" xfId="0" applyFont="1" applyFill="1" applyBorder="1" applyAlignment="1">
      <alignment horizontal="left" vertical="top" wrapText="1"/>
    </xf>
    <xf numFmtId="177" fontId="19" fillId="33" borderId="0" xfId="0" applyNumberFormat="1" applyFont="1" applyFill="1" applyAlignment="1" applyProtection="1">
      <alignment vertical="center" wrapText="1"/>
      <protection locked="0"/>
    </xf>
    <xf numFmtId="177" fontId="19" fillId="33" borderId="14" xfId="0" applyNumberFormat="1" applyFont="1" applyFill="1" applyBorder="1" applyAlignment="1" applyProtection="1">
      <alignment vertical="center" wrapText="1"/>
      <protection locked="0"/>
    </xf>
    <xf numFmtId="0" fontId="19" fillId="33" borderId="13" xfId="0" applyFont="1" applyFill="1" applyBorder="1" applyAlignment="1" applyProtection="1">
      <alignment vertical="center" wrapText="1"/>
      <protection locked="0"/>
    </xf>
    <xf numFmtId="0" fontId="19" fillId="33" borderId="0" xfId="0" applyFont="1" applyFill="1" applyBorder="1" applyAlignment="1" applyProtection="1">
      <alignment vertical="center" wrapText="1"/>
      <protection locked="0"/>
    </xf>
    <xf numFmtId="177" fontId="19" fillId="33" borderId="26" xfId="0" applyNumberFormat="1" applyFont="1" applyFill="1" applyBorder="1" applyAlignment="1" applyProtection="1">
      <alignment vertical="center" wrapText="1"/>
      <protection locked="0"/>
    </xf>
    <xf numFmtId="177" fontId="19" fillId="33" borderId="19" xfId="0" applyNumberFormat="1" applyFont="1" applyFill="1" applyBorder="1" applyAlignment="1" applyProtection="1">
      <alignment vertical="center" wrapText="1"/>
      <protection locked="0"/>
    </xf>
    <xf numFmtId="0" fontId="19" fillId="0" borderId="10" xfId="0" applyFont="1" applyBorder="1" applyAlignment="1">
      <alignment vertical="top" wrapText="1"/>
    </xf>
    <xf numFmtId="0" fontId="19" fillId="0" borderId="11" xfId="0" applyFont="1" applyBorder="1" applyAlignment="1">
      <alignment vertical="top" wrapText="1"/>
    </xf>
    <xf numFmtId="0" fontId="19" fillId="0" borderId="0" xfId="0" applyFont="1" applyAlignment="1">
      <alignment vertical="top" wrapText="1"/>
    </xf>
    <xf numFmtId="0" fontId="19" fillId="0" borderId="18" xfId="0" applyFont="1" applyBorder="1" applyAlignment="1">
      <alignment vertical="top" wrapText="1"/>
    </xf>
    <xf numFmtId="0" fontId="19" fillId="0" borderId="26" xfId="0" applyFont="1" applyBorder="1" applyAlignment="1">
      <alignment vertical="top" wrapText="1"/>
    </xf>
    <xf numFmtId="0" fontId="19" fillId="33" borderId="35" xfId="0" applyFont="1" applyFill="1" applyBorder="1" applyAlignment="1" applyProtection="1">
      <alignment vertical="center" wrapText="1"/>
      <protection locked="0"/>
    </xf>
    <xf numFmtId="0" fontId="19" fillId="33" borderId="28" xfId="0" applyFont="1" applyFill="1" applyBorder="1" applyAlignment="1" applyProtection="1">
      <alignment vertical="center" wrapText="1"/>
      <protection locked="0"/>
    </xf>
    <xf numFmtId="177" fontId="19" fillId="33" borderId="28" xfId="0" applyNumberFormat="1" applyFont="1" applyFill="1" applyBorder="1" applyAlignment="1" applyProtection="1">
      <alignment vertical="center" wrapText="1"/>
      <protection locked="0"/>
    </xf>
    <xf numFmtId="177" fontId="19" fillId="33" borderId="36" xfId="0" applyNumberFormat="1" applyFont="1" applyFill="1" applyBorder="1" applyAlignment="1" applyProtection="1">
      <alignment vertical="center" wrapText="1"/>
      <protection locked="0"/>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right"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176" fontId="18" fillId="33" borderId="41" xfId="0" applyNumberFormat="1" applyFont="1" applyFill="1" applyBorder="1" applyAlignment="1" applyProtection="1">
      <alignment horizontal="left" vertical="center" wrapText="1"/>
      <protection locked="0"/>
    </xf>
    <xf numFmtId="176" fontId="18" fillId="33" borderId="0" xfId="0" applyNumberFormat="1" applyFont="1" applyFill="1" applyBorder="1" applyAlignment="1" applyProtection="1">
      <alignment horizontal="left" vertical="center" wrapText="1"/>
      <protection locked="0"/>
    </xf>
    <xf numFmtId="176" fontId="18" fillId="33" borderId="45" xfId="0" applyNumberFormat="1" applyFont="1" applyFill="1" applyBorder="1" applyAlignment="1" applyProtection="1">
      <alignment horizontal="left" vertical="center" wrapText="1"/>
      <protection locked="0"/>
    </xf>
    <xf numFmtId="176" fontId="18" fillId="33" borderId="33" xfId="0" applyNumberFormat="1" applyFont="1" applyFill="1" applyBorder="1" applyAlignment="1" applyProtection="1">
      <alignment horizontal="left" vertical="center" wrapText="1"/>
      <protection locked="0"/>
    </xf>
    <xf numFmtId="0" fontId="18" fillId="0" borderId="0" xfId="0" applyFont="1" applyBorder="1" applyAlignment="1">
      <alignment vertical="center" wrapText="1"/>
    </xf>
    <xf numFmtId="0" fontId="18" fillId="34" borderId="22" xfId="0" applyFont="1" applyFill="1" applyBorder="1" applyAlignment="1" applyProtection="1">
      <alignment horizontal="left" vertical="center" wrapText="1"/>
      <protection locked="0"/>
    </xf>
    <xf numFmtId="0" fontId="18" fillId="34" borderId="23" xfId="0" applyFont="1" applyFill="1" applyBorder="1" applyAlignment="1" applyProtection="1">
      <alignment horizontal="left" vertical="center" wrapText="1"/>
      <protection locked="0"/>
    </xf>
    <xf numFmtId="0" fontId="18" fillId="34" borderId="24" xfId="0" applyFont="1" applyFill="1" applyBorder="1" applyAlignment="1" applyProtection="1">
      <alignment horizontal="left" vertical="center" wrapText="1"/>
      <protection locked="0"/>
    </xf>
    <xf numFmtId="0" fontId="19" fillId="33" borderId="0" xfId="0" applyFont="1" applyFill="1" applyAlignment="1" applyProtection="1">
      <alignment vertical="center" wrapText="1"/>
      <protection locked="0"/>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18" fillId="0" borderId="18" xfId="0" applyFont="1" applyBorder="1" applyAlignment="1">
      <alignment horizontal="left" vertical="center" wrapText="1"/>
    </xf>
    <xf numFmtId="0" fontId="18" fillId="0" borderId="26" xfId="0" applyFont="1" applyBorder="1" applyAlignment="1">
      <alignment horizontal="left" vertical="center" wrapText="1"/>
    </xf>
    <xf numFmtId="0" fontId="18" fillId="0" borderId="19" xfId="0" applyFont="1" applyBorder="1" applyAlignment="1">
      <alignment horizontal="left" vertical="center" wrapText="1"/>
    </xf>
    <xf numFmtId="0" fontId="19" fillId="0" borderId="13" xfId="0" applyFont="1" applyBorder="1" applyAlignment="1">
      <alignment vertical="center" wrapText="1"/>
    </xf>
    <xf numFmtId="0" fontId="19" fillId="0" borderId="0" xfId="0" applyFont="1" applyAlignment="1">
      <alignment vertical="center" wrapText="1"/>
    </xf>
    <xf numFmtId="0" fontId="19" fillId="0" borderId="14" xfId="0" applyFont="1" applyBorder="1" applyAlignment="1">
      <alignment vertical="center" wrapText="1"/>
    </xf>
    <xf numFmtId="0" fontId="18" fillId="0" borderId="13" xfId="0" applyFont="1" applyBorder="1" applyAlignment="1">
      <alignmen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4" borderId="0" xfId="0" applyFont="1" applyFill="1" applyAlignment="1" applyProtection="1">
      <alignment horizontal="left" vertical="center" wrapText="1"/>
      <protection locked="0"/>
    </xf>
    <xf numFmtId="0" fontId="18" fillId="0" borderId="21"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19" fillId="0" borderId="12" xfId="0" applyFont="1" applyBorder="1" applyAlignment="1">
      <alignment vertical="top" wrapText="1"/>
    </xf>
    <xf numFmtId="0" fontId="19" fillId="0" borderId="19" xfId="0" applyFont="1" applyBorder="1" applyAlignment="1">
      <alignment vertical="top" wrapText="1"/>
    </xf>
    <xf numFmtId="0" fontId="19" fillId="34" borderId="11" xfId="0" applyFont="1" applyFill="1" applyBorder="1" applyAlignment="1" applyProtection="1">
      <alignment vertical="center" wrapText="1"/>
      <protection locked="0"/>
    </xf>
    <xf numFmtId="0" fontId="19" fillId="35" borderId="22" xfId="0" applyFont="1" applyFill="1" applyBorder="1" applyAlignment="1">
      <alignment vertical="center" wrapText="1"/>
    </xf>
    <xf numFmtId="0" fontId="19" fillId="35" borderId="23" xfId="0" applyFont="1" applyFill="1" applyBorder="1" applyAlignment="1">
      <alignment vertical="center" wrapText="1"/>
    </xf>
    <xf numFmtId="0" fontId="19" fillId="35" borderId="50" xfId="0" applyFont="1" applyFill="1" applyBorder="1" applyAlignment="1">
      <alignment vertical="center" wrapText="1"/>
    </xf>
    <xf numFmtId="0" fontId="18" fillId="0" borderId="38" xfId="0" applyFont="1" applyBorder="1" applyAlignment="1">
      <alignment vertical="top" wrapText="1"/>
    </xf>
    <xf numFmtId="0" fontId="18" fillId="0" borderId="25" xfId="0" applyFont="1" applyBorder="1" applyAlignment="1">
      <alignment vertical="top" wrapText="1"/>
    </xf>
    <xf numFmtId="0" fontId="18" fillId="0" borderId="37" xfId="0" applyFont="1" applyBorder="1" applyAlignment="1">
      <alignment vertical="top" wrapText="1"/>
    </xf>
    <xf numFmtId="0" fontId="18" fillId="34" borderId="28" xfId="0" applyFont="1" applyFill="1" applyBorder="1" applyAlignment="1" applyProtection="1">
      <alignment vertical="center" wrapText="1"/>
      <protection locked="0"/>
    </xf>
    <xf numFmtId="0" fontId="18" fillId="34" borderId="29" xfId="0" applyFont="1" applyFill="1" applyBorder="1" applyAlignment="1" applyProtection="1">
      <alignment vertical="center" wrapText="1"/>
      <protection locked="0"/>
    </xf>
    <xf numFmtId="0" fontId="18" fillId="33" borderId="0" xfId="0" applyFont="1" applyFill="1" applyBorder="1" applyAlignment="1" applyProtection="1">
      <alignment vertical="center" wrapText="1"/>
      <protection locked="0"/>
    </xf>
    <xf numFmtId="0" fontId="18" fillId="33" borderId="39" xfId="0" applyFont="1" applyFill="1" applyBorder="1" applyAlignment="1" applyProtection="1">
      <alignment vertical="center" wrapText="1"/>
      <protection locked="0"/>
    </xf>
    <xf numFmtId="0" fontId="19" fillId="35" borderId="46" xfId="0" applyFont="1" applyFill="1" applyBorder="1" applyAlignment="1">
      <alignment vertical="center" wrapText="1"/>
    </xf>
    <xf numFmtId="0" fontId="19" fillId="35" borderId="47" xfId="0" applyFont="1" applyFill="1" applyBorder="1" applyAlignment="1">
      <alignment vertical="center" wrapText="1"/>
    </xf>
    <xf numFmtId="177" fontId="18" fillId="37" borderId="11" xfId="0" applyNumberFormat="1" applyFont="1" applyFill="1" applyBorder="1" applyAlignment="1" applyProtection="1">
      <alignment vertical="center" wrapText="1"/>
      <protection locked="0"/>
    </xf>
    <xf numFmtId="177" fontId="18" fillId="37" borderId="12" xfId="0" applyNumberFormat="1" applyFont="1" applyFill="1" applyBorder="1" applyAlignment="1" applyProtection="1">
      <alignment vertical="center" wrapText="1"/>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58" xfId="0" applyFont="1" applyBorder="1" applyAlignment="1">
      <alignment horizontal="center" vertical="center" wrapText="1"/>
    </xf>
    <xf numFmtId="0" fontId="18" fillId="34" borderId="59" xfId="0" applyFont="1" applyFill="1" applyBorder="1" applyAlignment="1" applyProtection="1">
      <alignment vertical="center" wrapText="1"/>
      <protection locked="0"/>
    </xf>
    <xf numFmtId="0" fontId="18" fillId="34" borderId="60" xfId="0" applyFont="1" applyFill="1" applyBorder="1" applyAlignment="1" applyProtection="1">
      <alignment vertical="center" wrapText="1"/>
      <protection locked="0"/>
    </xf>
    <xf numFmtId="0" fontId="18" fillId="33" borderId="61" xfId="0" applyFont="1" applyFill="1" applyBorder="1" applyAlignment="1" applyProtection="1">
      <alignment vertical="center" wrapText="1"/>
      <protection locked="0"/>
    </xf>
    <xf numFmtId="0" fontId="18" fillId="33" borderId="62" xfId="0" applyFont="1" applyFill="1" applyBorder="1" applyAlignment="1" applyProtection="1">
      <alignment vertical="center" wrapText="1"/>
      <protection locked="0"/>
    </xf>
    <xf numFmtId="0" fontId="18" fillId="33" borderId="33" xfId="0" applyFont="1" applyFill="1" applyBorder="1" applyAlignment="1" applyProtection="1">
      <alignment vertical="center" wrapText="1"/>
      <protection locked="0"/>
    </xf>
    <xf numFmtId="0" fontId="18" fillId="33" borderId="40" xfId="0" applyFont="1" applyFill="1" applyBorder="1" applyAlignment="1" applyProtection="1">
      <alignment vertical="center" wrapText="1"/>
      <protection locked="0"/>
    </xf>
    <xf numFmtId="176" fontId="18" fillId="34" borderId="49"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54" xfId="0" applyFont="1" applyFill="1" applyBorder="1" applyAlignment="1" applyProtection="1">
      <alignment vertical="center" wrapText="1"/>
      <protection locked="0"/>
    </xf>
    <xf numFmtId="0" fontId="18" fillId="34" borderId="55" xfId="0" applyFont="1" applyFill="1" applyBorder="1" applyAlignment="1" applyProtection="1">
      <alignment vertical="center" wrapText="1"/>
      <protection locked="0"/>
    </xf>
    <xf numFmtId="0" fontId="18" fillId="34" borderId="56" xfId="0" applyFont="1" applyFill="1" applyBorder="1" applyAlignment="1" applyProtection="1">
      <alignment vertical="center" wrapText="1"/>
      <protection locked="0"/>
    </xf>
    <xf numFmtId="0" fontId="18" fillId="33" borderId="51" xfId="0" applyFont="1" applyFill="1" applyBorder="1" applyAlignment="1" applyProtection="1">
      <alignment vertical="center" wrapText="1"/>
      <protection locked="0"/>
    </xf>
    <xf numFmtId="0" fontId="18" fillId="33" borderId="52" xfId="0" applyFont="1" applyFill="1" applyBorder="1" applyAlignment="1" applyProtection="1">
      <alignment vertical="center" wrapText="1"/>
      <protection locked="0"/>
    </xf>
    <xf numFmtId="0" fontId="18" fillId="33" borderId="53" xfId="0" applyFont="1" applyFill="1" applyBorder="1" applyAlignment="1" applyProtection="1">
      <alignment vertical="center" wrapText="1"/>
      <protection locked="0"/>
    </xf>
    <xf numFmtId="0" fontId="19" fillId="0" borderId="42" xfId="0" applyFont="1" applyBorder="1" applyAlignment="1">
      <alignment vertical="top" wrapText="1"/>
    </xf>
    <xf numFmtId="0" fontId="19" fillId="0" borderId="43" xfId="0" applyFont="1" applyBorder="1" applyAlignment="1">
      <alignment vertical="top" wrapText="1"/>
    </xf>
    <xf numFmtId="0" fontId="19" fillId="34" borderId="10" xfId="0" applyFont="1" applyFill="1" applyBorder="1" applyAlignment="1" applyProtection="1">
      <alignment vertical="center" wrapText="1"/>
      <protection locked="0"/>
    </xf>
    <xf numFmtId="177" fontId="27" fillId="34" borderId="44" xfId="0" applyNumberFormat="1" applyFont="1" applyFill="1" applyBorder="1" applyAlignment="1" applyProtection="1">
      <alignment vertical="center" wrapText="1"/>
      <protection locked="0"/>
    </xf>
    <xf numFmtId="177" fontId="27" fillId="34" borderId="43" xfId="0" applyNumberFormat="1" applyFont="1" applyFill="1" applyBorder="1" applyAlignment="1" applyProtection="1">
      <alignment vertical="center" wrapText="1"/>
      <protection locked="0"/>
    </xf>
    <xf numFmtId="0" fontId="19" fillId="34" borderId="42" xfId="0" applyFont="1" applyFill="1" applyBorder="1" applyAlignment="1" applyProtection="1">
      <alignment vertical="center" wrapText="1"/>
      <protection locked="0"/>
    </xf>
    <xf numFmtId="0" fontId="19" fillId="34" borderId="44" xfId="0" applyFont="1" applyFill="1" applyBorder="1" applyAlignment="1" applyProtection="1">
      <alignment vertical="center" wrapText="1"/>
      <protection locked="0"/>
    </xf>
    <xf numFmtId="0" fontId="19" fillId="33" borderId="18" xfId="0" applyFont="1" applyFill="1" applyBorder="1" applyAlignment="1" applyProtection="1">
      <alignment vertical="center" wrapText="1"/>
      <protection locked="0"/>
    </xf>
    <xf numFmtId="0" fontId="19" fillId="33" borderId="26" xfId="0" applyFont="1" applyFill="1" applyBorder="1" applyAlignment="1" applyProtection="1">
      <alignment vertical="center" wrapText="1"/>
      <protection locked="0"/>
    </xf>
    <xf numFmtId="0" fontId="28" fillId="0" borderId="0" xfId="0" applyFont="1" applyAlignment="1">
      <alignment horizontal="center" vertical="center"/>
    </xf>
    <xf numFmtId="0" fontId="19" fillId="0" borderId="42"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6" xfId="0" applyFont="1" applyBorder="1" applyAlignment="1">
      <alignment horizontal="right" vertical="center" wrapText="1"/>
    </xf>
    <xf numFmtId="0" fontId="19" fillId="0" borderId="31"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30" xfId="0" applyFont="1" applyBorder="1" applyAlignment="1">
      <alignment horizontal="center" vertical="center" wrapText="1"/>
    </xf>
    <xf numFmtId="14" fontId="19" fillId="37" borderId="10" xfId="0" applyNumberFormat="1" applyFont="1" applyFill="1" applyBorder="1" applyAlignment="1" applyProtection="1">
      <alignment vertical="center" wrapText="1"/>
      <protection locked="0"/>
    </xf>
    <xf numFmtId="14" fontId="19" fillId="37" borderId="11" xfId="0" applyNumberFormat="1" applyFont="1" applyFill="1" applyBorder="1" applyAlignment="1" applyProtection="1">
      <alignment vertical="center" wrapText="1"/>
      <protection locked="0"/>
    </xf>
    <xf numFmtId="14" fontId="19" fillId="37" borderId="12" xfId="0" applyNumberFormat="1" applyFont="1" applyFill="1" applyBorder="1" applyAlignment="1" applyProtection="1">
      <alignment vertical="center" wrapText="1"/>
      <protection locked="0"/>
    </xf>
    <xf numFmtId="14" fontId="19" fillId="37" borderId="13" xfId="0" applyNumberFormat="1" applyFont="1" applyFill="1" applyBorder="1" applyAlignment="1" applyProtection="1">
      <alignment vertical="center" wrapText="1"/>
      <protection locked="0"/>
    </xf>
    <xf numFmtId="14" fontId="19" fillId="37" borderId="0" xfId="0" applyNumberFormat="1" applyFont="1" applyFill="1" applyAlignment="1" applyProtection="1">
      <alignment vertical="center" wrapText="1"/>
      <protection locked="0"/>
    </xf>
    <xf numFmtId="14" fontId="19" fillId="37" borderId="14" xfId="0" applyNumberFormat="1" applyFont="1" applyFill="1" applyBorder="1" applyAlignment="1" applyProtection="1">
      <alignment vertical="center" wrapText="1"/>
      <protection locked="0"/>
    </xf>
    <xf numFmtId="14" fontId="19" fillId="37" borderId="18" xfId="0" applyNumberFormat="1" applyFont="1" applyFill="1" applyBorder="1" applyAlignment="1" applyProtection="1">
      <alignment vertical="center" wrapText="1"/>
      <protection locked="0"/>
    </xf>
    <xf numFmtId="14" fontId="19" fillId="37" borderId="26" xfId="0" applyNumberFormat="1" applyFont="1" applyFill="1" applyBorder="1" applyAlignment="1" applyProtection="1">
      <alignment vertical="center" wrapText="1"/>
      <protection locked="0"/>
    </xf>
    <xf numFmtId="14" fontId="19" fillId="37" borderId="19" xfId="0" applyNumberFormat="1" applyFont="1" applyFill="1" applyBorder="1" applyAlignment="1" applyProtection="1">
      <alignment vertical="center" wrapText="1"/>
      <protection locked="0"/>
    </xf>
    <xf numFmtId="14" fontId="19" fillId="0" borderId="42" xfId="0" applyNumberFormat="1" applyFont="1" applyBorder="1" applyAlignment="1" applyProtection="1">
      <alignment horizontal="center" vertical="center" wrapText="1"/>
      <protection locked="0"/>
    </xf>
    <xf numFmtId="14" fontId="19" fillId="0" borderId="43" xfId="0" applyNumberFormat="1" applyFont="1" applyBorder="1" applyAlignment="1" applyProtection="1">
      <alignment horizontal="center" vertical="center" wrapText="1"/>
      <protection locked="0"/>
    </xf>
    <xf numFmtId="0" fontId="26" fillId="0" borderId="0" xfId="0" applyFont="1" applyAlignment="1">
      <alignment horizontal="center"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2"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8">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27096;&#24335;&#12452;&#12513;&#12540;&#12472;\&#12304;&#27096;&#24335;&#26696;&#12305;&#9313;&#27861;&#31532;4&#26465;&#31532;2&#38917;_&#22303;&#22732;&#27738;&#26579;&#29366;&#27841;&#35519;&#26619;&#32080;&#26524;&#22577;&#21578;&#26360;_20221108_01.xlsx?1A94C91E" TargetMode="External"/><Relationship Id="rId1" Type="http://schemas.openxmlformats.org/officeDocument/2006/relationships/externalLinkPath" Target="file:///\\1A94C91E\&#12304;&#27096;&#24335;&#26696;&#12305;&#9313;&#27861;&#31532;4&#26465;&#31532;2&#38917;_&#22303;&#22732;&#27738;&#26579;&#29366;&#27841;&#35519;&#26619;&#32080;&#26524;&#22577;&#21578;&#26360;_20221108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yuikimura_abeam_com/Documents/&#12487;&#12473;&#12463;&#12488;&#12483;&#12503;/temp/&#19968;&#26178;&#20445;&#23384;/&#27231;&#33021;&#35201;&#20214;/&#12304;&#27096;&#24335;&#26696;&#12305;&#9312;&#27861;&#31532;4&#26465;&#31532;1&#38917;_&#19968;&#23450;&#35215;&#27169;&#20197;&#19978;&#12398;&#22303;&#22320;&#12398;&#24418;&#36074;&#12398;&#22793;&#26356;&#23626;&#20986;&#26360;_2022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O2" t="str">
            <v>全部</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B3" t="str">
            <v>中央区</v>
          </cell>
          <cell r="I3" t="str">
            <v>四塩化炭素</v>
          </cell>
          <cell r="O3" t="str">
            <v>一部</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B4" t="str">
            <v>港区</v>
          </cell>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B5" t="str">
            <v>新宿区</v>
          </cell>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B6" t="str">
            <v>文京区</v>
          </cell>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B7" t="str">
            <v>台東区</v>
          </cell>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B8" t="str">
            <v>墨田区</v>
          </cell>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B9" t="str">
            <v>江東区</v>
          </cell>
          <cell r="I9" t="str">
            <v>テトラクロロエチレン</v>
          </cell>
          <cell r="Q9" t="str">
            <v>その他（備考欄に詳細を記入すること）</v>
          </cell>
          <cell r="R9" t="str">
            <v>分別等処理施設</v>
          </cell>
        </row>
        <row r="10">
          <cell r="B10" t="str">
            <v>品川区</v>
          </cell>
          <cell r="I10" t="str">
            <v>1,1,1-トリクロロエタン</v>
          </cell>
        </row>
        <row r="11">
          <cell r="B11" t="str">
            <v>目黒区</v>
          </cell>
          <cell r="I11" t="str">
            <v>1,1,2-トリクロロエタン</v>
          </cell>
        </row>
        <row r="12">
          <cell r="B12" t="str">
            <v>大田区</v>
          </cell>
          <cell r="I12" t="str">
            <v>トリクロロエチレン</v>
          </cell>
        </row>
        <row r="13">
          <cell r="B13" t="str">
            <v>世田谷区</v>
          </cell>
          <cell r="I13" t="str">
            <v>ベンゼン</v>
          </cell>
        </row>
        <row r="14">
          <cell r="B14" t="str">
            <v>渋谷区</v>
          </cell>
          <cell r="I14" t="str">
            <v>カドミウム及びその化合物</v>
          </cell>
        </row>
        <row r="15">
          <cell r="B15" t="str">
            <v>中野区</v>
          </cell>
          <cell r="I15" t="str">
            <v>六価クロム化合物</v>
          </cell>
        </row>
        <row r="16">
          <cell r="B16" t="str">
            <v>杉並区</v>
          </cell>
          <cell r="I16" t="str">
            <v>シアン化合物</v>
          </cell>
        </row>
        <row r="17">
          <cell r="B17" t="str">
            <v>豊島区</v>
          </cell>
          <cell r="I17" t="str">
            <v>水銀及びその化合物</v>
          </cell>
        </row>
        <row r="18">
          <cell r="B18" t="str">
            <v>北区</v>
          </cell>
          <cell r="I18" t="str">
            <v>セレン及びその化合物</v>
          </cell>
        </row>
        <row r="19">
          <cell r="B19" t="str">
            <v>荒川区</v>
          </cell>
          <cell r="I19" t="str">
            <v>鉛及びその化合物</v>
          </cell>
        </row>
        <row r="20">
          <cell r="B20" t="str">
            <v>板橋区</v>
          </cell>
          <cell r="I20" t="str">
            <v>砒素及びその化合物</v>
          </cell>
        </row>
        <row r="21">
          <cell r="B21" t="str">
            <v>練馬区</v>
          </cell>
          <cell r="I21" t="str">
            <v>ふっ素及びその化合物</v>
          </cell>
        </row>
        <row r="22">
          <cell r="B22" t="str">
            <v>足立区</v>
          </cell>
          <cell r="I22" t="str">
            <v>ほう素及びその化合物</v>
          </cell>
        </row>
        <row r="23">
          <cell r="B23" t="str">
            <v>葛飾区</v>
          </cell>
          <cell r="I23" t="str">
            <v>シマジン</v>
          </cell>
        </row>
        <row r="24">
          <cell r="B24" t="str">
            <v>江戸川区</v>
          </cell>
          <cell r="I24" t="str">
            <v>チオベンカルブ</v>
          </cell>
        </row>
        <row r="25">
          <cell r="B25" t="str">
            <v>八王子市</v>
          </cell>
          <cell r="I25" t="str">
            <v>チラウム</v>
          </cell>
        </row>
        <row r="26">
          <cell r="B26" t="str">
            <v>立川市</v>
          </cell>
          <cell r="I26" t="str">
            <v>ポリ塩化ビフェニル(PCB)</v>
          </cell>
        </row>
        <row r="27">
          <cell r="B27" t="str">
            <v>武蔵野市</v>
          </cell>
          <cell r="I27" t="str">
            <v>有機りん化合物</v>
          </cell>
        </row>
        <row r="28">
          <cell r="B28" t="str">
            <v>三鷹市</v>
          </cell>
        </row>
        <row r="29">
          <cell r="B29" t="str">
            <v>青梅市</v>
          </cell>
        </row>
        <row r="30">
          <cell r="B30" t="str">
            <v>府中市</v>
          </cell>
        </row>
        <row r="31">
          <cell r="B31" t="str">
            <v>昭島市</v>
          </cell>
        </row>
        <row r="32">
          <cell r="B32" t="str">
            <v>調布市</v>
          </cell>
        </row>
        <row r="33">
          <cell r="B33" t="str">
            <v>町田市</v>
          </cell>
        </row>
        <row r="34">
          <cell r="B34" t="str">
            <v>小金井市</v>
          </cell>
        </row>
        <row r="35">
          <cell r="B35" t="str">
            <v>小平市</v>
          </cell>
        </row>
        <row r="36">
          <cell r="B36" t="str">
            <v>日野市</v>
          </cell>
        </row>
        <row r="37">
          <cell r="B37" t="str">
            <v>東村山市</v>
          </cell>
        </row>
        <row r="38">
          <cell r="B38" t="str">
            <v>国分寺市</v>
          </cell>
        </row>
        <row r="39">
          <cell r="B39" t="str">
            <v>国立市</v>
          </cell>
        </row>
        <row r="40">
          <cell r="B40" t="str">
            <v>福生市</v>
          </cell>
        </row>
        <row r="41">
          <cell r="B41" t="str">
            <v>狛江市</v>
          </cell>
        </row>
        <row r="42">
          <cell r="B42" t="str">
            <v>東大和市</v>
          </cell>
        </row>
        <row r="43">
          <cell r="B43" t="str">
            <v>清瀬市</v>
          </cell>
        </row>
        <row r="44">
          <cell r="B44" t="str">
            <v>東久留米市</v>
          </cell>
        </row>
        <row r="45">
          <cell r="B45" t="str">
            <v>武蔵村山市</v>
          </cell>
        </row>
        <row r="46">
          <cell r="B46" t="str">
            <v>多摩市</v>
          </cell>
        </row>
        <row r="47">
          <cell r="B47" t="str">
            <v>稲城市</v>
          </cell>
        </row>
        <row r="48">
          <cell r="B48" t="str">
            <v>羽村市</v>
          </cell>
        </row>
        <row r="49">
          <cell r="B49" t="str">
            <v>あきる野市</v>
          </cell>
        </row>
        <row r="50">
          <cell r="B50" t="str">
            <v>西東京市</v>
          </cell>
        </row>
        <row r="51">
          <cell r="B51" t="str">
            <v>瑞穂町</v>
          </cell>
        </row>
        <row r="52">
          <cell r="B52" t="str">
            <v>日の出町</v>
          </cell>
        </row>
        <row r="53">
          <cell r="B53" t="str">
            <v>檜原村</v>
          </cell>
        </row>
        <row r="54">
          <cell r="B54" t="str">
            <v>奥多摩町</v>
          </cell>
        </row>
        <row r="55">
          <cell r="B55" t="str">
            <v>大島町</v>
          </cell>
        </row>
        <row r="56">
          <cell r="B56" t="str">
            <v>利島村</v>
          </cell>
        </row>
        <row r="57">
          <cell r="B57" t="str">
            <v>新島村</v>
          </cell>
        </row>
        <row r="58">
          <cell r="B58" t="str">
            <v>神津島村</v>
          </cell>
        </row>
        <row r="59">
          <cell r="B59" t="str">
            <v>三宅村</v>
          </cell>
        </row>
        <row r="60">
          <cell r="B60" t="str">
            <v>御蔵島村</v>
          </cell>
        </row>
        <row r="61">
          <cell r="B61" t="str">
            <v>八丈町</v>
          </cell>
        </row>
        <row r="62">
          <cell r="B62" t="str">
            <v>青ヶ島村</v>
          </cell>
        </row>
        <row r="63">
          <cell r="B63" t="str">
            <v>小笠原村</v>
          </cell>
        </row>
        <row r="64">
          <cell r="B64" t="str">
            <v>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7（分割なし・あり）"/>
      <sheetName val="（別紙）当該土地の所有者等の所在が明らかとなる書面"/>
      <sheetName val="（別紙）汚染土壌の特定有害物質による汚染状態"/>
      <sheetName val="管理シート"/>
    </sheetNames>
    <sheetDataSet>
      <sheetData sheetId="0"/>
      <sheetData sheetId="1">
        <row r="511">
          <cell r="E511" t="str">
            <v>千代田区○町○丁目○番 　外 1 筆</v>
          </cell>
        </row>
      </sheetData>
      <sheetData sheetId="2"/>
      <sheetData sheetId="3">
        <row r="2">
          <cell r="B2" t="str">
            <v>第３条第８項の命令に係る調査</v>
          </cell>
        </row>
        <row r="3">
          <cell r="B3" t="str">
            <v>第４条第２項の調査</v>
          </cell>
        </row>
        <row r="4">
          <cell r="B4" t="str">
            <v>第４条第３項の命令に係る調査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6（分割なし・あり）"/>
      <sheetName val="（別添資料）筆一覧"/>
      <sheetName val="管理シート"/>
    </sheetNames>
    <sheetDataSet>
      <sheetData sheetId="0"/>
      <sheetData sheetId="1"/>
      <sheetData sheetId="2">
        <row r="2">
          <cell r="B2" t="str">
            <v>第３条第７項</v>
          </cell>
        </row>
        <row r="3">
          <cell r="B3" t="str">
            <v>第４条第１項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9"/>
  <sheetViews>
    <sheetView showGridLines="0" tabSelected="1" zoomScaleNormal="100" zoomScaleSheetLayoutView="80" workbookViewId="0"/>
  </sheetViews>
  <sheetFormatPr defaultRowHeight="18" outlineLevelRow="1"/>
  <cols>
    <col min="1" max="2" width="2.69921875" customWidth="1"/>
    <col min="3" max="8" width="15.69921875" customWidth="1"/>
    <col min="9" max="10" width="2.69921875" customWidth="1"/>
    <col min="12" max="12" width="13.3984375" style="49" bestFit="1" customWidth="1"/>
    <col min="13" max="13" width="30.59765625" style="91" customWidth="1"/>
    <col min="14" max="14" width="9.3984375" style="49" bestFit="1" customWidth="1"/>
    <col min="15" max="15" width="9" style="49"/>
  </cols>
  <sheetData>
    <row r="1" spans="1:15">
      <c r="B1" s="1" t="s">
        <v>470</v>
      </c>
    </row>
    <row r="2" spans="1:15" ht="15" customHeight="1">
      <c r="B2" s="172"/>
      <c r="C2" s="173"/>
      <c r="D2" s="173"/>
      <c r="E2" s="173"/>
      <c r="F2" s="173"/>
      <c r="G2" s="173"/>
      <c r="H2" s="173"/>
      <c r="I2" s="174"/>
      <c r="L2" s="74" t="s">
        <v>6</v>
      </c>
      <c r="M2" s="92" t="s">
        <v>7</v>
      </c>
    </row>
    <row r="3" spans="1:15">
      <c r="B3" s="3"/>
      <c r="C3" s="175" t="s">
        <v>12</v>
      </c>
      <c r="D3" s="175"/>
      <c r="E3" s="175"/>
      <c r="F3" s="175"/>
      <c r="G3" s="56"/>
      <c r="H3" s="4"/>
      <c r="I3" s="5"/>
      <c r="L3" s="65" t="s">
        <v>390</v>
      </c>
      <c r="M3" s="93" t="str">
        <f>IF(筆一覧!C51="エラー","（エラー）別紙にて未入力あり",IF(筆一覧!C51="全部",IF(G3="","（正常）別紙にてすべてに「今回報告」を選択（一括届出）","（エラー）別紙にてすべてに「今回報告」を選択（一括届出）"),IF(G3="","（エラー）別紙にて一部に「今回報告」を選択（分割届出）","（正常）別紙にて一部に「今回報告」を選択（分割届出）")))</f>
        <v>（正常）別紙にてすべてに「今回報告」を選択（一括届出）</v>
      </c>
      <c r="N3" s="67" t="s">
        <v>482</v>
      </c>
    </row>
    <row r="4" spans="1:15" ht="7.5" customHeight="1">
      <c r="B4" s="176"/>
      <c r="C4" s="177"/>
      <c r="D4" s="177"/>
      <c r="E4" s="177"/>
      <c r="F4" s="177"/>
      <c r="G4" s="177"/>
      <c r="H4" s="177"/>
      <c r="I4" s="178"/>
      <c r="L4" s="68"/>
      <c r="M4" s="93"/>
    </row>
    <row r="5" spans="1:15" ht="18.75" customHeight="1">
      <c r="B5" s="179"/>
      <c r="C5" s="180"/>
      <c r="D5" s="180"/>
      <c r="E5" s="180"/>
      <c r="F5" s="7"/>
      <c r="G5" s="8"/>
      <c r="H5" s="57">
        <v>45017</v>
      </c>
      <c r="I5" s="9"/>
      <c r="L5" s="70" t="s">
        <v>9</v>
      </c>
      <c r="M5" s="93" t="str">
        <f>IF(H5="","（エラー）未入力","（正常）入力済み")</f>
        <v>（正常）入力済み</v>
      </c>
      <c r="N5" s="49" t="s">
        <v>477</v>
      </c>
    </row>
    <row r="6" spans="1:15" ht="7.5" customHeight="1">
      <c r="B6" s="181"/>
      <c r="C6" s="182"/>
      <c r="D6" s="182"/>
      <c r="E6" s="182"/>
      <c r="F6" s="182"/>
      <c r="G6" s="182"/>
      <c r="H6" s="182"/>
      <c r="I6" s="183"/>
      <c r="L6" s="68"/>
      <c r="M6" s="93"/>
    </row>
    <row r="7" spans="1:15" ht="18.75" customHeight="1">
      <c r="B7" s="184" t="s">
        <v>10</v>
      </c>
      <c r="C7" s="185"/>
      <c r="D7" s="4" t="s">
        <v>11</v>
      </c>
      <c r="E7" s="4"/>
      <c r="F7" s="4"/>
      <c r="G7" s="4"/>
      <c r="H7" s="4"/>
      <c r="I7" s="5"/>
      <c r="L7" s="68"/>
      <c r="M7" s="93"/>
    </row>
    <row r="8" spans="1:15" ht="18.75" customHeight="1">
      <c r="B8" s="203"/>
      <c r="C8" s="190"/>
      <c r="D8" s="190"/>
      <c r="E8" s="175" t="s">
        <v>19</v>
      </c>
      <c r="F8" s="204" t="s">
        <v>514</v>
      </c>
      <c r="G8" s="204"/>
      <c r="H8" s="204"/>
      <c r="I8" s="5"/>
      <c r="L8" s="70" t="s">
        <v>9</v>
      </c>
      <c r="M8" s="93" t="str">
        <f>IF(F8="","（エラー）未入力","（正常）入力済み")</f>
        <v>（正常）入力済み</v>
      </c>
      <c r="N8" s="49" t="s">
        <v>379</v>
      </c>
    </row>
    <row r="9" spans="1:15">
      <c r="B9" s="203"/>
      <c r="C9" s="190"/>
      <c r="D9" s="190"/>
      <c r="E9" s="175"/>
      <c r="F9" s="205" t="s">
        <v>515</v>
      </c>
      <c r="G9" s="205"/>
      <c r="H9" s="205"/>
      <c r="I9" s="5"/>
      <c r="L9" s="68" t="s">
        <v>8</v>
      </c>
      <c r="M9" s="93" t="str">
        <f>IF(F9="","（注意）未入力","（正常）入力済み")</f>
        <v>（正常）入力済み</v>
      </c>
      <c r="N9" s="49" t="s">
        <v>380</v>
      </c>
    </row>
    <row r="10" spans="1:15">
      <c r="B10" s="203"/>
      <c r="C10" s="190"/>
      <c r="D10" s="190"/>
      <c r="E10" s="175"/>
      <c r="F10" s="206" t="s">
        <v>516</v>
      </c>
      <c r="G10" s="206"/>
      <c r="H10" s="206"/>
      <c r="I10" s="5"/>
      <c r="L10" s="70" t="s">
        <v>9</v>
      </c>
      <c r="M10" s="93" t="str">
        <f>IF(F10="","（エラー）未入力","（正常）入力済み")</f>
        <v>（正常）入力済み</v>
      </c>
      <c r="N10" s="49" t="s">
        <v>505</v>
      </c>
    </row>
    <row r="11" spans="1:15" ht="7.5" customHeight="1">
      <c r="B11" s="14"/>
      <c r="C11" s="8"/>
      <c r="D11" s="8"/>
      <c r="E11" s="8"/>
      <c r="F11" s="8"/>
      <c r="G11" s="8"/>
      <c r="H11" s="8"/>
      <c r="I11" s="15"/>
      <c r="L11" s="68"/>
      <c r="M11" s="93"/>
      <c r="N11" s="69"/>
    </row>
    <row r="12" spans="1:15" ht="18.75" customHeight="1">
      <c r="A12" s="32" t="s">
        <v>67</v>
      </c>
      <c r="B12" s="12"/>
      <c r="C12" s="190" t="s">
        <v>18</v>
      </c>
      <c r="D12" s="190"/>
      <c r="E12" s="190"/>
      <c r="F12" s="190"/>
      <c r="G12" s="190"/>
      <c r="H12" s="190"/>
      <c r="I12" s="13"/>
    </row>
    <row r="13" spans="1:15" ht="7.5" customHeight="1">
      <c r="B13" s="12"/>
      <c r="C13" s="11"/>
      <c r="D13" s="11"/>
      <c r="E13" s="11"/>
      <c r="F13" s="11"/>
      <c r="G13" s="11"/>
      <c r="H13" s="11"/>
      <c r="I13" s="13"/>
    </row>
    <row r="14" spans="1:15" ht="30" customHeight="1">
      <c r="B14" s="12"/>
      <c r="C14" s="207" t="s">
        <v>0</v>
      </c>
      <c r="D14" s="207"/>
      <c r="E14" s="191" t="s">
        <v>515</v>
      </c>
      <c r="F14" s="192"/>
      <c r="G14" s="192"/>
      <c r="H14" s="193"/>
      <c r="I14" s="13"/>
      <c r="L14" s="70" t="s">
        <v>9</v>
      </c>
      <c r="M14" s="93" t="str">
        <f>IF(OR(E14="",E14=""),"（エラー）未入力","（正常）入力済み")</f>
        <v>（正常）入力済み</v>
      </c>
    </row>
    <row r="15" spans="1:15" s="23" customFormat="1" ht="30" customHeight="1">
      <c r="B15" s="20"/>
      <c r="C15" s="163" t="s">
        <v>24</v>
      </c>
      <c r="D15" s="211"/>
      <c r="E15" s="58" t="s">
        <v>387</v>
      </c>
      <c r="F15" s="213" t="s">
        <v>517</v>
      </c>
      <c r="G15" s="213"/>
      <c r="H15" s="21" t="s">
        <v>21</v>
      </c>
      <c r="I15" s="15"/>
      <c r="J15" s="22"/>
      <c r="K15" s="22"/>
      <c r="L15" s="70" t="s">
        <v>9</v>
      </c>
      <c r="M15" s="93" t="str">
        <f>IF(OR(E15="",F15=""),"（エラー）未入力","（正常）入力済み")</f>
        <v>（正常）入力済み</v>
      </c>
      <c r="N15" s="49" t="s">
        <v>481</v>
      </c>
      <c r="O15" s="49"/>
    </row>
    <row r="16" spans="1:15" s="23" customFormat="1" ht="30" hidden="1" customHeight="1" outlineLevel="1">
      <c r="B16" s="20"/>
      <c r="C16" s="153"/>
      <c r="D16" s="154"/>
      <c r="E16" s="59"/>
      <c r="F16" s="194"/>
      <c r="G16" s="194"/>
      <c r="H16" s="9"/>
      <c r="I16" s="15"/>
      <c r="J16" s="22"/>
      <c r="K16" s="22"/>
      <c r="L16" s="68" t="s">
        <v>390</v>
      </c>
      <c r="M16" s="93" t="str">
        <f>IF(OR(E16="",F16=""),"（複数入力）未入力","（正常）入力済み")</f>
        <v>（複数入力）未入力</v>
      </c>
      <c r="N16" s="49"/>
      <c r="O16" s="49"/>
    </row>
    <row r="17" spans="2:15" s="23" customFormat="1" ht="25.5" customHeight="1" collapsed="1">
      <c r="B17" s="20"/>
      <c r="C17" s="153"/>
      <c r="D17" s="154"/>
      <c r="E17" s="195" t="str">
        <f>筆一覧!G46&amp;""</f>
        <v>新宿区○○町○丁目×番△</v>
      </c>
      <c r="F17" s="196"/>
      <c r="G17" s="196"/>
      <c r="H17" s="9" t="s">
        <v>22</v>
      </c>
      <c r="I17" s="15"/>
      <c r="J17" s="22"/>
      <c r="K17" s="22"/>
      <c r="L17" s="68" t="s">
        <v>23</v>
      </c>
      <c r="M17" s="91"/>
      <c r="N17" s="49" t="s">
        <v>511</v>
      </c>
      <c r="O17" s="49"/>
    </row>
    <row r="18" spans="2:15" s="23" customFormat="1" ht="25.5" hidden="1" customHeight="1" outlineLevel="1">
      <c r="B18" s="46"/>
      <c r="C18" s="153"/>
      <c r="D18" s="154"/>
      <c r="E18" s="200" t="s">
        <v>504</v>
      </c>
      <c r="F18" s="201"/>
      <c r="G18" s="201"/>
      <c r="H18" s="202"/>
      <c r="I18" s="47"/>
      <c r="J18" s="22"/>
      <c r="K18" s="22"/>
      <c r="L18" s="68"/>
      <c r="M18" s="91"/>
      <c r="N18" s="49"/>
      <c r="O18" s="49"/>
    </row>
    <row r="19" spans="2:15" s="23" customFormat="1" ht="25.5" hidden="1" customHeight="1" outlineLevel="1">
      <c r="B19" s="46"/>
      <c r="C19" s="153"/>
      <c r="D19" s="154"/>
      <c r="E19" s="195" t="str">
        <f>_xlfn.IFNA(筆一覧!G48&amp;"","")</f>
        <v/>
      </c>
      <c r="F19" s="196"/>
      <c r="G19" s="196"/>
      <c r="H19" s="9"/>
      <c r="I19" s="47"/>
      <c r="J19" s="22"/>
      <c r="K19" s="22"/>
      <c r="L19" s="68" t="s">
        <v>23</v>
      </c>
      <c r="M19" s="91"/>
      <c r="N19" s="49" t="s">
        <v>511</v>
      </c>
      <c r="O19" s="49"/>
    </row>
    <row r="20" spans="2:15" ht="31.5" hidden="1" customHeight="1" outlineLevel="1">
      <c r="B20" s="14"/>
      <c r="C20" s="166"/>
      <c r="D20" s="212"/>
      <c r="E20" s="197" t="s">
        <v>68</v>
      </c>
      <c r="F20" s="198"/>
      <c r="G20" s="198"/>
      <c r="H20" s="199"/>
      <c r="I20" s="15"/>
    </row>
    <row r="21" spans="2:15" collapsed="1">
      <c r="B21" s="12"/>
      <c r="C21" s="208" t="s">
        <v>377</v>
      </c>
      <c r="D21" s="209"/>
      <c r="E21" s="209"/>
      <c r="F21" s="209"/>
      <c r="G21" s="209"/>
      <c r="H21" s="210"/>
      <c r="I21" s="13"/>
    </row>
    <row r="22" spans="2:15" ht="30" customHeight="1">
      <c r="B22" s="12"/>
      <c r="C22" s="217"/>
      <c r="D22" s="219" t="s">
        <v>378</v>
      </c>
      <c r="E22" s="60">
        <v>65</v>
      </c>
      <c r="F22" s="220" t="s">
        <v>327</v>
      </c>
      <c r="G22" s="220"/>
      <c r="H22" s="221"/>
      <c r="I22" s="13"/>
      <c r="L22" s="70" t="s">
        <v>9</v>
      </c>
      <c r="M22" s="93" t="str">
        <f>IF(OR(E22="",F22=""),"（エラー）未入力","（正常）入力済み")</f>
        <v>（正常）入力済み</v>
      </c>
      <c r="N22" s="73" t="s">
        <v>483</v>
      </c>
    </row>
    <row r="23" spans="2:15" ht="24" hidden="1" customHeight="1" outlineLevel="1">
      <c r="B23" s="12"/>
      <c r="C23" s="217"/>
      <c r="D23" s="217"/>
      <c r="E23" s="61"/>
      <c r="F23" s="222"/>
      <c r="G23" s="222"/>
      <c r="H23" s="223"/>
      <c r="I23" s="13"/>
      <c r="L23" s="68" t="s">
        <v>390</v>
      </c>
      <c r="M23" s="93" t="str">
        <f>IF(OR(E23="",F23=""),"（複数選択）未入力","（正常）入力済み")</f>
        <v>（複数選択）未入力</v>
      </c>
    </row>
    <row r="24" spans="2:15" ht="24" hidden="1" customHeight="1" outlineLevel="1">
      <c r="B24" s="12"/>
      <c r="C24" s="217"/>
      <c r="D24" s="217"/>
      <c r="E24" s="61"/>
      <c r="F24" s="222"/>
      <c r="G24" s="222"/>
      <c r="H24" s="223"/>
      <c r="I24" s="13"/>
      <c r="L24" s="68" t="s">
        <v>390</v>
      </c>
      <c r="M24" s="93" t="str">
        <f t="shared" ref="M24:M26" si="0">IF(OR(E24="",F24=""),"（複数選択）未入力","（正常）入力済み")</f>
        <v>（複数選択）未入力</v>
      </c>
    </row>
    <row r="25" spans="2:15" ht="24" hidden="1" customHeight="1" outlineLevel="1">
      <c r="B25" s="12"/>
      <c r="C25" s="217"/>
      <c r="D25" s="217"/>
      <c r="E25" s="61"/>
      <c r="F25" s="222"/>
      <c r="G25" s="222"/>
      <c r="H25" s="223"/>
      <c r="I25" s="13"/>
      <c r="L25" s="68" t="s">
        <v>390</v>
      </c>
      <c r="M25" s="93" t="str">
        <f t="shared" si="0"/>
        <v>（複数選択）未入力</v>
      </c>
    </row>
    <row r="26" spans="2:15" ht="30.75" hidden="1" customHeight="1" outlineLevel="1">
      <c r="B26" s="12"/>
      <c r="C26" s="217"/>
      <c r="D26" s="218"/>
      <c r="E26" s="62"/>
      <c r="F26" s="236"/>
      <c r="G26" s="236"/>
      <c r="H26" s="237"/>
      <c r="I26" s="13"/>
      <c r="L26" s="68" t="s">
        <v>390</v>
      </c>
      <c r="M26" s="93" t="str">
        <f t="shared" si="0"/>
        <v>（複数選択）未入力</v>
      </c>
    </row>
    <row r="27" spans="2:15" ht="23.25" customHeight="1" collapsed="1">
      <c r="B27" s="12"/>
      <c r="C27" s="217"/>
      <c r="D27" s="75" t="s">
        <v>495</v>
      </c>
      <c r="E27" s="224" t="str">
        <f>_xlfn.IFNA(筆一覧!G54&amp;"","")</f>
        <v>新宿区○○町○丁目×番△</v>
      </c>
      <c r="F27" s="225"/>
      <c r="G27" s="225"/>
      <c r="H27" s="54" t="s">
        <v>22</v>
      </c>
      <c r="I27" s="13"/>
      <c r="L27" s="68" t="s">
        <v>23</v>
      </c>
      <c r="N27" s="49" t="s">
        <v>511</v>
      </c>
    </row>
    <row r="28" spans="2:15" ht="19.649999999999999" customHeight="1">
      <c r="B28" s="12"/>
      <c r="C28" s="217"/>
      <c r="D28" s="219" t="s">
        <v>1</v>
      </c>
      <c r="E28" s="238" t="s">
        <v>522</v>
      </c>
      <c r="F28" s="239"/>
      <c r="G28" s="226"/>
      <c r="H28" s="227"/>
      <c r="I28" s="13"/>
      <c r="L28" s="70" t="s">
        <v>9</v>
      </c>
      <c r="M28" s="93" t="str">
        <f>IF(OR(E28="",E28=""),"（エラー）未入力","（正常）入力済み")</f>
        <v>（正常）入力済み</v>
      </c>
    </row>
    <row r="29" spans="2:15" ht="18.75" hidden="1" customHeight="1" outlineLevel="1">
      <c r="B29" s="12"/>
      <c r="C29" s="217"/>
      <c r="D29" s="217"/>
      <c r="E29" s="186"/>
      <c r="F29" s="187"/>
      <c r="G29" s="144"/>
      <c r="H29" s="145"/>
      <c r="I29" s="13"/>
      <c r="L29" s="68" t="s">
        <v>390</v>
      </c>
      <c r="M29" s="93" t="str">
        <f>IF(OR(E29="",E29=""),"（複数入力）未入力","（正常）入力済み")</f>
        <v>（複数入力）未入力</v>
      </c>
    </row>
    <row r="30" spans="2:15" ht="19.649999999999999" hidden="1" customHeight="1" outlineLevel="1">
      <c r="B30" s="12"/>
      <c r="C30" s="217"/>
      <c r="D30" s="217"/>
      <c r="E30" s="186"/>
      <c r="F30" s="187"/>
      <c r="G30" s="144"/>
      <c r="H30" s="145"/>
      <c r="I30" s="13"/>
      <c r="L30" s="68" t="s">
        <v>390</v>
      </c>
      <c r="M30" s="93" t="str">
        <f t="shared" ref="M30:M32" si="1">IF(OR(E30="",E30=""),"（複数入力）未入力","（正常）入力済み")</f>
        <v>（複数入力）未入力</v>
      </c>
    </row>
    <row r="31" spans="2:15" ht="19.649999999999999" hidden="1" customHeight="1" outlineLevel="1">
      <c r="B31" s="12"/>
      <c r="C31" s="217"/>
      <c r="D31" s="217"/>
      <c r="E31" s="186"/>
      <c r="F31" s="187"/>
      <c r="G31" s="144"/>
      <c r="H31" s="145"/>
      <c r="I31" s="13"/>
      <c r="L31" s="68" t="s">
        <v>390</v>
      </c>
      <c r="M31" s="93" t="str">
        <f t="shared" si="1"/>
        <v>（複数入力）未入力</v>
      </c>
    </row>
    <row r="32" spans="2:15" ht="19.649999999999999" hidden="1" customHeight="1" outlineLevel="1">
      <c r="B32" s="12"/>
      <c r="C32" s="218"/>
      <c r="D32" s="218"/>
      <c r="E32" s="188"/>
      <c r="F32" s="189"/>
      <c r="G32" s="146"/>
      <c r="H32" s="147"/>
      <c r="I32" s="13"/>
      <c r="L32" s="68" t="s">
        <v>390</v>
      </c>
      <c r="M32" s="93" t="str">
        <f t="shared" si="1"/>
        <v>（複数入力）未入力</v>
      </c>
    </row>
    <row r="33" spans="2:14" ht="52.5" customHeight="1" collapsed="1">
      <c r="B33" s="12"/>
      <c r="C33" s="207" t="s">
        <v>17</v>
      </c>
      <c r="D33" s="207"/>
      <c r="E33" s="214" t="str">
        <f>'（入力シート）汚染状態一覧'!AD14&amp;""</f>
        <v>シアン化合物、水銀及びその化合物、ふっ素及びその化合物</v>
      </c>
      <c r="F33" s="215"/>
      <c r="G33" s="215"/>
      <c r="H33" s="216"/>
      <c r="I33" s="13"/>
      <c r="L33" s="68" t="s">
        <v>23</v>
      </c>
      <c r="N33" s="49" t="s">
        <v>512</v>
      </c>
    </row>
    <row r="34" spans="2:14" ht="27" customHeight="1">
      <c r="B34" s="20"/>
      <c r="C34" s="151" t="s">
        <v>65</v>
      </c>
      <c r="D34" s="152"/>
      <c r="E34" s="148" t="s">
        <v>400</v>
      </c>
      <c r="F34" s="149"/>
      <c r="G34" s="149"/>
      <c r="H34" s="150"/>
      <c r="I34" s="15"/>
      <c r="L34" s="68" t="s">
        <v>497</v>
      </c>
      <c r="M34" s="93" t="str">
        <f>IF(E34="","（エラー）未入力",IF(COUNTIF('（入力シート）汚染状態一覧'!AH:AH,"*エラー*")&lt;1,"（正常）入力用シートエラーなし","（エラー）入力用シートエラーあり"))</f>
        <v>（正常）入力用シートエラーなし</v>
      </c>
      <c r="N34" s="67" t="s">
        <v>509</v>
      </c>
    </row>
    <row r="35" spans="2:14">
      <c r="B35" s="20"/>
      <c r="C35" s="153"/>
      <c r="D35" s="154"/>
      <c r="E35" s="96" t="s">
        <v>60</v>
      </c>
      <c r="F35" s="155" t="str">
        <f>IF('（入力シート）汚染状態一覧'!AD15="","該当なし",'（入力シート）汚染状態一覧'!AD15)</f>
        <v>該当なし</v>
      </c>
      <c r="G35" s="155"/>
      <c r="H35" s="156"/>
      <c r="I35" s="15"/>
      <c r="L35" s="68" t="s">
        <v>23</v>
      </c>
      <c r="N35" s="49" t="s">
        <v>510</v>
      </c>
    </row>
    <row r="36" spans="2:14">
      <c r="B36" s="20"/>
      <c r="C36" s="153"/>
      <c r="D36" s="154"/>
      <c r="E36" s="96" t="s">
        <v>61</v>
      </c>
      <c r="F36" s="155" t="str">
        <f>IF('（入力シート）汚染状態一覧'!AD16="","該当なし",'（入力シート）汚染状態一覧'!AD16)</f>
        <v>シアン化合物</v>
      </c>
      <c r="G36" s="155"/>
      <c r="H36" s="156"/>
      <c r="I36" s="15"/>
      <c r="L36" s="68" t="s">
        <v>23</v>
      </c>
      <c r="N36" s="49" t="s">
        <v>510</v>
      </c>
    </row>
    <row r="37" spans="2:14">
      <c r="B37" s="20"/>
      <c r="C37" s="153"/>
      <c r="D37" s="154"/>
      <c r="E37" s="96" t="s">
        <v>62</v>
      </c>
      <c r="F37" s="155" t="str">
        <f>IF('（入力シート）汚染状態一覧'!AD17="","該当なし",'（入力シート）汚染状態一覧'!AD17)</f>
        <v>該当なし</v>
      </c>
      <c r="G37" s="155"/>
      <c r="H37" s="156"/>
      <c r="I37" s="15"/>
      <c r="L37" s="68" t="s">
        <v>23</v>
      </c>
      <c r="N37" s="49" t="s">
        <v>510</v>
      </c>
    </row>
    <row r="38" spans="2:14" ht="33" customHeight="1">
      <c r="B38" s="20"/>
      <c r="C38" s="163" t="s">
        <v>66</v>
      </c>
      <c r="D38" s="164"/>
      <c r="E38" s="168" t="s">
        <v>523</v>
      </c>
      <c r="F38" s="169"/>
      <c r="G38" s="170" t="s">
        <v>524</v>
      </c>
      <c r="H38" s="171"/>
      <c r="I38" s="15"/>
      <c r="L38" s="68" t="s">
        <v>390</v>
      </c>
      <c r="M38" s="93" t="str">
        <f>IF(OR($E$34="汚染が確認された",$E$34="汚染が確認された（調査の一部省略）",$E$34="汚染は確認されなかった"),IF(OR(E38="",G38=""),"（エラー）未入力","（正常）入力済み"),"分析実施対象外")</f>
        <v>（正常）入力済み</v>
      </c>
      <c r="N38" s="49" t="s">
        <v>474</v>
      </c>
    </row>
    <row r="39" spans="2:14" ht="33.9" hidden="1" customHeight="1" outlineLevel="1">
      <c r="B39" s="20"/>
      <c r="C39" s="153"/>
      <c r="D39" s="165"/>
      <c r="E39" s="159"/>
      <c r="F39" s="160"/>
      <c r="G39" s="157"/>
      <c r="H39" s="158"/>
      <c r="I39" s="15"/>
      <c r="L39" s="68" t="s">
        <v>390</v>
      </c>
      <c r="M39" s="93" t="str">
        <f>IF(OR($E$34="汚染が確認された",$E$34="汚染が確認された（調査の一部省略）",$E$34="汚染は確認されなかった"),IF(OR(E39="",G39=""),"（複数入力）未入力","（正常）入力済み"),"分析実施対象外")</f>
        <v>（複数入力）未入力</v>
      </c>
    </row>
    <row r="40" spans="2:14" ht="33.9" hidden="1" customHeight="1" outlineLevel="1">
      <c r="B40" s="20"/>
      <c r="C40" s="153"/>
      <c r="D40" s="165"/>
      <c r="E40" s="159"/>
      <c r="F40" s="160"/>
      <c r="G40" s="157"/>
      <c r="H40" s="158"/>
      <c r="I40" s="15"/>
      <c r="L40" s="68" t="s">
        <v>390</v>
      </c>
      <c r="M40" s="93" t="str">
        <f>IF(OR($E$34="汚染が確認された",$E$34="汚染が確認された（調査の一部省略）",$E$34="汚染は確認されなかった"),IF(OR(E40="",G40=""),"（複数入力）未入力","（正常）入力済み"),"分析実施対象外")</f>
        <v>（複数入力）未入力</v>
      </c>
    </row>
    <row r="41" spans="2:14" ht="33.9" hidden="1" customHeight="1" outlineLevel="1">
      <c r="B41" s="20"/>
      <c r="C41" s="153"/>
      <c r="D41" s="165"/>
      <c r="E41" s="159"/>
      <c r="F41" s="160"/>
      <c r="G41" s="157"/>
      <c r="H41" s="158"/>
      <c r="I41" s="15"/>
      <c r="L41" s="68" t="s">
        <v>390</v>
      </c>
      <c r="M41" s="93" t="str">
        <f>IF(OR($E$34="汚染が確認された",$E$34="汚染が確認された（調査の一部省略）",$E$34="汚染は確認されなかった"),IF(OR(E41="",G41=""),"（複数入力）未入力","（正常）入力済み"),"分析実施対象外")</f>
        <v>（複数入力）未入力</v>
      </c>
    </row>
    <row r="42" spans="2:14" ht="33.9" hidden="1" customHeight="1" outlineLevel="1">
      <c r="B42" s="20"/>
      <c r="C42" s="166"/>
      <c r="D42" s="167"/>
      <c r="E42" s="255"/>
      <c r="F42" s="256"/>
      <c r="G42" s="161"/>
      <c r="H42" s="162"/>
      <c r="I42" s="15"/>
      <c r="L42" s="68" t="s">
        <v>390</v>
      </c>
      <c r="M42" s="93" t="str">
        <f>IF(OR($E$34="汚染が確認された",$E$34="汚染が確認された（調査の一部省略）",$E$34="汚染は確認されなかった"),IF(OR(E42="",G42=""),"（複数入力）未入力","（正常）入力済み"),"分析実施対象外")</f>
        <v>（複数入力）未入力</v>
      </c>
    </row>
    <row r="43" spans="2:14" ht="33.9" customHeight="1" collapsed="1">
      <c r="B43" s="20"/>
      <c r="C43" s="163" t="s">
        <v>2</v>
      </c>
      <c r="D43" s="211"/>
      <c r="E43" s="250" t="s">
        <v>525</v>
      </c>
      <c r="F43" s="213"/>
      <c r="G43" s="251" t="s">
        <v>526</v>
      </c>
      <c r="H43" s="252"/>
      <c r="I43" s="15"/>
      <c r="L43" s="70" t="s">
        <v>9</v>
      </c>
      <c r="M43" s="93" t="str">
        <f>IF(OR(E43="",G43=""),"（エラー）未入力","（正常）入力済み")</f>
        <v>（正常）入力済み</v>
      </c>
      <c r="N43" s="49" t="s">
        <v>475</v>
      </c>
    </row>
    <row r="44" spans="2:14" ht="40.5" customHeight="1">
      <c r="B44" s="20"/>
      <c r="C44" s="248" t="s">
        <v>3</v>
      </c>
      <c r="D44" s="249"/>
      <c r="E44" s="253" t="s">
        <v>527</v>
      </c>
      <c r="F44" s="254"/>
      <c r="G44" s="63" t="s">
        <v>528</v>
      </c>
      <c r="H44" s="64" t="s">
        <v>529</v>
      </c>
      <c r="I44" s="15"/>
      <c r="L44" s="70" t="s">
        <v>9</v>
      </c>
      <c r="M44" s="93" t="str">
        <f>IF(OR(E44="",G44="",H44=""),"（エラー）未入力","（正常）入力済み")</f>
        <v>（正常）入力済み</v>
      </c>
      <c r="N44" s="49" t="s">
        <v>476</v>
      </c>
    </row>
    <row r="45" spans="2:14" ht="7.5" customHeight="1">
      <c r="B45" s="16"/>
      <c r="C45" s="17"/>
      <c r="D45" s="17"/>
      <c r="E45" s="17"/>
      <c r="F45" s="17"/>
      <c r="G45" s="17"/>
      <c r="H45" s="18"/>
      <c r="I45" s="19"/>
    </row>
    <row r="46" spans="2:14" ht="18.75" customHeight="1">
      <c r="B46" s="228" t="s">
        <v>13</v>
      </c>
      <c r="C46" s="230" t="s">
        <v>4</v>
      </c>
      <c r="D46" s="231"/>
      <c r="E46" s="10" t="s">
        <v>14</v>
      </c>
      <c r="F46" s="10" t="s">
        <v>15</v>
      </c>
      <c r="G46" s="240" t="s">
        <v>16</v>
      </c>
      <c r="H46" s="240"/>
      <c r="I46" s="241"/>
      <c r="L46" s="68"/>
      <c r="M46" s="93"/>
    </row>
    <row r="47" spans="2:14" ht="18.75" customHeight="1">
      <c r="B47" s="184"/>
      <c r="C47" s="232" t="s">
        <v>530</v>
      </c>
      <c r="D47" s="233"/>
      <c r="E47" s="86" t="s">
        <v>531</v>
      </c>
      <c r="F47" s="89" t="s">
        <v>532</v>
      </c>
      <c r="G47" s="242"/>
      <c r="H47" s="243"/>
      <c r="I47" s="244"/>
      <c r="L47" s="70" t="s">
        <v>9</v>
      </c>
      <c r="M47" s="93" t="str">
        <f>IF(E47="","（エラー）氏名未入力",IF(F47&amp;G47="","（エラー）電話番号又はメールアドレス未入力",IF($F$9&lt;&gt;"",IF(C47="","（エラー）所属未入力","（正常）入力済み"),"（正常）入力済み")))</f>
        <v>（正常）入力済み</v>
      </c>
      <c r="N47" s="49" t="s">
        <v>381</v>
      </c>
    </row>
    <row r="48" spans="2:14" ht="18.75" customHeight="1">
      <c r="B48" s="229"/>
      <c r="C48" s="234"/>
      <c r="D48" s="235"/>
      <c r="E48" s="87"/>
      <c r="F48" s="90"/>
      <c r="G48" s="245"/>
      <c r="H48" s="246"/>
      <c r="I48" s="247"/>
      <c r="L48" s="68" t="s">
        <v>8</v>
      </c>
      <c r="M48" s="93" t="str">
        <f>IF(E48="","（複数入力）氏名未入力",IF(F48&amp;G48="","（エラー）電話番号又はメールアドレス未入力",IF($F$9&lt;&gt;"",IF(C48="","（エラー）所属未入力","（正常）入力済み"),"（正常）入力済み")))</f>
        <v>（複数入力）氏名未入力</v>
      </c>
      <c r="N48" s="49" t="s">
        <v>468</v>
      </c>
    </row>
    <row r="49" spans="2:14">
      <c r="B49" s="2" t="s">
        <v>5</v>
      </c>
      <c r="N49" s="49" t="s">
        <v>469</v>
      </c>
    </row>
  </sheetData>
  <mergeCells count="71">
    <mergeCell ref="B46:B48"/>
    <mergeCell ref="C46:D46"/>
    <mergeCell ref="C47:D47"/>
    <mergeCell ref="C48:D48"/>
    <mergeCell ref="F26:H26"/>
    <mergeCell ref="E28:F28"/>
    <mergeCell ref="G46:I46"/>
    <mergeCell ref="G47:I47"/>
    <mergeCell ref="G48:I48"/>
    <mergeCell ref="G40:H40"/>
    <mergeCell ref="C44:D44"/>
    <mergeCell ref="E43:F43"/>
    <mergeCell ref="G43:H43"/>
    <mergeCell ref="E44:F44"/>
    <mergeCell ref="C43:D43"/>
    <mergeCell ref="E42:F42"/>
    <mergeCell ref="C14:D14"/>
    <mergeCell ref="C33:D33"/>
    <mergeCell ref="C21:H21"/>
    <mergeCell ref="C15:D20"/>
    <mergeCell ref="F15:G15"/>
    <mergeCell ref="E33:H33"/>
    <mergeCell ref="C22:C32"/>
    <mergeCell ref="D22:D26"/>
    <mergeCell ref="E29:F29"/>
    <mergeCell ref="D28:D32"/>
    <mergeCell ref="F22:H22"/>
    <mergeCell ref="F23:H23"/>
    <mergeCell ref="F24:H24"/>
    <mergeCell ref="F25:H25"/>
    <mergeCell ref="E27:G27"/>
    <mergeCell ref="G28:H28"/>
    <mergeCell ref="B7:C7"/>
    <mergeCell ref="E30:F30"/>
    <mergeCell ref="E31:F31"/>
    <mergeCell ref="E32:F32"/>
    <mergeCell ref="C12:H12"/>
    <mergeCell ref="E14:H14"/>
    <mergeCell ref="F16:G16"/>
    <mergeCell ref="E17:G17"/>
    <mergeCell ref="E20:H20"/>
    <mergeCell ref="E18:H18"/>
    <mergeCell ref="E8:E10"/>
    <mergeCell ref="B8:D10"/>
    <mergeCell ref="F8:H8"/>
    <mergeCell ref="F9:H9"/>
    <mergeCell ref="F10:H10"/>
    <mergeCell ref="E19:G19"/>
    <mergeCell ref="B2:I2"/>
    <mergeCell ref="C3:F3"/>
    <mergeCell ref="B4:I4"/>
    <mergeCell ref="B5:E5"/>
    <mergeCell ref="B6:I6"/>
    <mergeCell ref="G42:H42"/>
    <mergeCell ref="C38:D42"/>
    <mergeCell ref="E38:F38"/>
    <mergeCell ref="G38:H38"/>
    <mergeCell ref="E41:F41"/>
    <mergeCell ref="C34:D37"/>
    <mergeCell ref="F36:H36"/>
    <mergeCell ref="F37:H37"/>
    <mergeCell ref="G41:H41"/>
    <mergeCell ref="E39:F39"/>
    <mergeCell ref="G39:H39"/>
    <mergeCell ref="E40:F40"/>
    <mergeCell ref="F35:H35"/>
    <mergeCell ref="G29:H29"/>
    <mergeCell ref="G30:H30"/>
    <mergeCell ref="G31:H31"/>
    <mergeCell ref="G32:H32"/>
    <mergeCell ref="E34:H34"/>
  </mergeCells>
  <phoneticPr fontId="20"/>
  <conditionalFormatting sqref="M1:M1048576">
    <cfRule type="containsText" dxfId="17" priority="3" operator="containsText" text="（注意）">
      <formula>NOT(ISERROR(SEARCH("（注意）",M1)))</formula>
    </cfRule>
    <cfRule type="containsText" dxfId="16" priority="4" operator="containsText" text="（正常）">
      <formula>NOT(ISERROR(SEARCH("（正常）",M1)))</formula>
    </cfRule>
    <cfRule type="containsText" dxfId="15" priority="5" operator="containsText" text="（エラー）">
      <formula>NOT(ISERROR(SEARCH("（エラー）",M1)))</formula>
    </cfRule>
  </conditionalFormatting>
  <printOptions horizontalCentered="1"/>
  <pageMargins left="0.19685039370078741" right="0.19685039370078741" top="0.19685039370078741" bottom="0.19685039370078741" header="0.11811023622047245" footer="0.11811023622047245"/>
  <pageSetup paperSize="9" scale="92"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マスタ!$E$2:$E$63</xm:f>
          </x14:formula1>
          <xm:sqref>E15:E16</xm:sqref>
        </x14:dataValidation>
        <x14:dataValidation type="list" allowBlank="1" showInputMessage="1" showErrorMessage="1" xr:uid="{00000000-0002-0000-0000-000001000000}">
          <x14:formula1>
            <xm:f>マスタ!$G$2:$G$6</xm:f>
          </x14:formula1>
          <xm:sqref>E34:H34</xm:sqref>
        </x14:dataValidation>
        <x14:dataValidation type="list" allowBlank="1" showInputMessage="1" showErrorMessage="1" xr:uid="{00000000-0002-0000-0000-000002000000}">
          <x14:formula1>
            <xm:f>マスタ!$I$2:$I$103</xm:f>
          </x14:formula1>
          <xm:sqref>E22:E26</xm:sqref>
        </x14:dataValidation>
        <x14:dataValidation type="list" allowBlank="1" showInputMessage="1" showErrorMessage="1" xr:uid="{00000000-0002-0000-0000-000003000000}">
          <x14:formula1>
            <xm:f>OFFSET('（参考）施設一覧'!$B$1,MATCH(E22,'（参考）施設一覧'!B:B,0)-1,1,COUNTIF('（参考）施設一覧'!B:B,E22))</xm:f>
          </x14:formula1>
          <xm:sqref>F22:H26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T54"/>
  <sheetViews>
    <sheetView showGridLines="0" zoomScaleNormal="100" zoomScaleSheetLayoutView="100" workbookViewId="0"/>
  </sheetViews>
  <sheetFormatPr defaultColWidth="9" defaultRowHeight="13.2"/>
  <cols>
    <col min="1" max="2" width="2.59765625" style="22" customWidth="1"/>
    <col min="3" max="3" width="4.3984375" style="22" customWidth="1"/>
    <col min="4" max="4" width="5.59765625" style="22" hidden="1" customWidth="1"/>
    <col min="5" max="5" width="14.09765625" style="22" bestFit="1" customWidth="1"/>
    <col min="6" max="6" width="10.59765625" style="22" customWidth="1"/>
    <col min="7" max="10" width="12.59765625" style="22" customWidth="1"/>
    <col min="11" max="11" width="15.59765625" style="22" customWidth="1"/>
    <col min="12" max="13" width="2.59765625" style="22" customWidth="1"/>
    <col min="14" max="14" width="2.8984375" style="22" customWidth="1"/>
    <col min="15" max="15" width="9" style="28"/>
    <col min="16" max="16" width="30.59765625" style="85" customWidth="1"/>
    <col min="17" max="16384" width="9" style="22"/>
  </cols>
  <sheetData>
    <row r="1" spans="2:20" ht="15">
      <c r="B1" s="37" t="s">
        <v>513</v>
      </c>
      <c r="C1" s="26"/>
      <c r="D1" s="26"/>
      <c r="E1" s="26"/>
      <c r="F1" s="26"/>
      <c r="K1" s="26"/>
      <c r="O1" s="257" t="s">
        <v>384</v>
      </c>
      <c r="P1" s="257"/>
      <c r="Q1" s="71"/>
      <c r="R1" s="49"/>
    </row>
    <row r="2" spans="2:20" ht="15">
      <c r="B2" s="25"/>
      <c r="C2" s="48" t="s">
        <v>471</v>
      </c>
      <c r="D2" s="51"/>
      <c r="F2" s="31"/>
      <c r="G2" s="24"/>
      <c r="H2" s="24"/>
      <c r="I2" s="24"/>
      <c r="J2" s="24"/>
      <c r="K2" s="31"/>
      <c r="L2" s="21"/>
      <c r="O2" s="74" t="s">
        <v>6</v>
      </c>
      <c r="P2" s="92" t="s">
        <v>7</v>
      </c>
      <c r="Q2" s="71"/>
      <c r="R2" s="49"/>
    </row>
    <row r="3" spans="2:20" ht="15">
      <c r="B3" s="25"/>
      <c r="C3" s="22" t="s">
        <v>496</v>
      </c>
      <c r="G3" s="31"/>
      <c r="H3" s="31"/>
      <c r="I3" s="31"/>
      <c r="J3" s="31"/>
      <c r="K3" s="31"/>
      <c r="L3" s="9"/>
      <c r="O3" s="68" t="s">
        <v>393</v>
      </c>
      <c r="P3" s="94" t="str">
        <f>IF(OR(COUNTA(F8:F38)&lt;&gt;COUNTA(G8:G38),COUNTIF(D8:D38,"*今回報告")=0),"（エラー）未入力あり又は「今回報告」未選択",IF(様式第1!G3="",IF(COUNTIF(D8:D38,"*今回報告")=COUNTA(G8:G38),"（正常）分割なし","（エラー）鑑文に分割の旨未入力"),IF(COUNTIF(D8:D38,"*今回報告")&lt;COUNTA(G8:G38),"（正常）分割報告","（エラー）鑑文に分割の旨の入力あり")))</f>
        <v>（正常）分割なし</v>
      </c>
      <c r="Q3" s="88"/>
      <c r="R3" s="74"/>
      <c r="S3" s="36"/>
    </row>
    <row r="4" spans="2:20" ht="15">
      <c r="B4" s="25"/>
      <c r="C4" s="22" t="s">
        <v>507</v>
      </c>
      <c r="F4" s="31"/>
      <c r="G4" s="31"/>
      <c r="H4" s="31"/>
      <c r="L4" s="53"/>
      <c r="O4" s="70"/>
      <c r="P4" s="93"/>
      <c r="Q4" s="74"/>
      <c r="R4" s="74"/>
      <c r="S4" s="35"/>
      <c r="T4" s="35"/>
    </row>
    <row r="5" spans="2:20" ht="15">
      <c r="B5" s="100"/>
      <c r="F5" s="101"/>
      <c r="G5" s="101"/>
      <c r="H5" s="101"/>
      <c r="I5" s="261" t="s">
        <v>492</v>
      </c>
      <c r="J5" s="261"/>
      <c r="K5" s="55">
        <v>45017</v>
      </c>
      <c r="L5" s="102"/>
      <c r="O5" s="70" t="s">
        <v>9</v>
      </c>
      <c r="P5" s="93" t="str">
        <f>IF(K5="","（エラー）未入力","（正常）入力済み")</f>
        <v>（正常）入力済み</v>
      </c>
      <c r="Q5" s="103"/>
      <c r="R5" s="103"/>
      <c r="S5" s="35"/>
      <c r="T5" s="35"/>
    </row>
    <row r="6" spans="2:20" ht="25.5" customHeight="1">
      <c r="B6" s="25"/>
      <c r="C6" s="262" t="s">
        <v>25</v>
      </c>
      <c r="D6" s="262" t="s">
        <v>480</v>
      </c>
      <c r="E6" s="262" t="s">
        <v>478</v>
      </c>
      <c r="F6" s="262" t="s">
        <v>488</v>
      </c>
      <c r="G6" s="258" t="s">
        <v>26</v>
      </c>
      <c r="H6" s="259"/>
      <c r="I6" s="259"/>
      <c r="J6" s="260"/>
      <c r="K6" s="262" t="s">
        <v>386</v>
      </c>
      <c r="L6" s="9"/>
      <c r="O6" s="70" t="s">
        <v>9</v>
      </c>
      <c r="P6" s="93" t="str">
        <f>IF(COUNTIF(D8:D38,"●今回報告")&gt;0,"（正常）入力済み","（エラー）一部未入力又は入力に不備あり")</f>
        <v>（正常）入力済み</v>
      </c>
      <c r="Q6" s="49" t="s">
        <v>494</v>
      </c>
      <c r="R6" s="49"/>
    </row>
    <row r="7" spans="2:20" ht="15">
      <c r="B7" s="97"/>
      <c r="C7" s="263"/>
      <c r="D7" s="263"/>
      <c r="E7" s="263"/>
      <c r="F7" s="263"/>
      <c r="G7" s="99" t="s">
        <v>500</v>
      </c>
      <c r="H7" s="99" t="s">
        <v>501</v>
      </c>
      <c r="I7" s="99" t="s">
        <v>502</v>
      </c>
      <c r="J7" s="99" t="s">
        <v>503</v>
      </c>
      <c r="K7" s="263"/>
      <c r="L7" s="98"/>
      <c r="O7" s="70"/>
      <c r="P7" s="93"/>
      <c r="Q7" s="49"/>
      <c r="R7" s="49"/>
    </row>
    <row r="8" spans="2:20" ht="22.5" customHeight="1">
      <c r="B8" s="25"/>
      <c r="C8" s="29">
        <f>ROW()-7</f>
        <v>1</v>
      </c>
      <c r="D8" s="52" t="str">
        <f t="shared" ref="D8:D37" si="0">E8&amp;F8</f>
        <v>●今回報告</v>
      </c>
      <c r="E8" s="42" t="s">
        <v>518</v>
      </c>
      <c r="F8" s="38" t="s">
        <v>489</v>
      </c>
      <c r="G8" s="39" t="s">
        <v>387</v>
      </c>
      <c r="H8" s="39" t="s">
        <v>519</v>
      </c>
      <c r="I8" s="40" t="s">
        <v>520</v>
      </c>
      <c r="J8" s="41" t="s">
        <v>521</v>
      </c>
      <c r="K8" s="42"/>
      <c r="L8" s="9"/>
      <c r="O8" s="70" t="s">
        <v>9</v>
      </c>
      <c r="P8" s="93" t="str">
        <f>IF(F8&amp;G8&amp;H8&amp;J8="","（エラー）未入力",IF(AND(OR(F8="",G8="",H8="",J8=""),AND(G8&lt;&gt;"無地番",G8&lt;&gt;"道",G8&lt;&gt;"水")),"（エラー）一部未入力",IF(F8="","（エラー）一部未入力","（正常）入力済み")))</f>
        <v>（正常）入力済み</v>
      </c>
      <c r="Q8" s="49" t="s">
        <v>472</v>
      </c>
      <c r="R8" s="49"/>
    </row>
    <row r="9" spans="2:20" ht="22.5" customHeight="1">
      <c r="B9" s="25"/>
      <c r="C9" s="109">
        <f t="shared" ref="C9:C37" si="1">ROW()-7</f>
        <v>2</v>
      </c>
      <c r="D9" s="52" t="str">
        <f t="shared" si="0"/>
        <v/>
      </c>
      <c r="E9" s="42"/>
      <c r="F9" s="42"/>
      <c r="G9" s="40"/>
      <c r="H9" s="40"/>
      <c r="I9" s="40"/>
      <c r="J9" s="43"/>
      <c r="K9" s="42"/>
      <c r="L9" s="9"/>
      <c r="O9" s="68" t="s">
        <v>8</v>
      </c>
      <c r="P9" s="93" t="str">
        <f>IF(F9&amp;G9&amp;H9&amp;J9="","（複数選択）未入力",IF(AND(OR(F9="",G9="",H9="",J9=""),AND(G9&lt;&gt;"無地番",G9&lt;&gt;"道",G9&lt;&gt;"水")),"（エラー）一部未入力",IF(F9="","（エラー）一部未入力","（正常）入力済み")))</f>
        <v>（複数選択）未入力</v>
      </c>
      <c r="Q9" s="49" t="s">
        <v>473</v>
      </c>
      <c r="R9" s="49"/>
    </row>
    <row r="10" spans="2:20" ht="22.5" customHeight="1">
      <c r="B10" s="25"/>
      <c r="C10" s="109">
        <f t="shared" si="1"/>
        <v>3</v>
      </c>
      <c r="D10" s="52" t="str">
        <f t="shared" si="0"/>
        <v/>
      </c>
      <c r="E10" s="42"/>
      <c r="F10" s="42"/>
      <c r="G10" s="40"/>
      <c r="H10" s="40"/>
      <c r="I10" s="40"/>
      <c r="J10" s="43"/>
      <c r="K10" s="42"/>
      <c r="L10" s="9"/>
      <c r="O10" s="68" t="s">
        <v>8</v>
      </c>
      <c r="P10" s="93" t="str">
        <f t="shared" ref="P10:P37" si="2">IF(F10&amp;G10&amp;H10&amp;J10="","（複数選択）未入力",IF(AND(OR(F10="",G10="",H10="",J10=""),AND(G10&lt;&gt;"無地番",G10&lt;&gt;"道",G10&lt;&gt;"水")),"（エラー）一部未入力",IF(F10="","（エラー）一部未入力","（正常）入力済み")))</f>
        <v>（複数選択）未入力</v>
      </c>
      <c r="Q10" s="49" t="s">
        <v>388</v>
      </c>
      <c r="R10" s="49"/>
    </row>
    <row r="11" spans="2:20" ht="22.5" customHeight="1">
      <c r="B11" s="25"/>
      <c r="C11" s="109">
        <f t="shared" si="1"/>
        <v>4</v>
      </c>
      <c r="D11" s="52" t="str">
        <f t="shared" si="0"/>
        <v/>
      </c>
      <c r="E11" s="42"/>
      <c r="F11" s="42"/>
      <c r="G11" s="40"/>
      <c r="H11" s="40"/>
      <c r="I11" s="40"/>
      <c r="J11" s="43"/>
      <c r="K11" s="42"/>
      <c r="L11" s="9"/>
      <c r="O11" s="68" t="s">
        <v>8</v>
      </c>
      <c r="P11" s="93" t="str">
        <f t="shared" si="2"/>
        <v>（複数選択）未入力</v>
      </c>
      <c r="Q11" s="49"/>
      <c r="R11" s="49"/>
    </row>
    <row r="12" spans="2:20" ht="22.5" customHeight="1">
      <c r="B12" s="25"/>
      <c r="C12" s="109">
        <f t="shared" si="1"/>
        <v>5</v>
      </c>
      <c r="D12" s="52" t="str">
        <f t="shared" si="0"/>
        <v/>
      </c>
      <c r="E12" s="42"/>
      <c r="F12" s="42"/>
      <c r="G12" s="40"/>
      <c r="H12" s="40"/>
      <c r="I12" s="40"/>
      <c r="J12" s="43"/>
      <c r="K12" s="42"/>
      <c r="L12" s="9"/>
      <c r="O12" s="68" t="s">
        <v>8</v>
      </c>
      <c r="P12" s="93" t="str">
        <f t="shared" si="2"/>
        <v>（複数選択）未入力</v>
      </c>
    </row>
    <row r="13" spans="2:20" ht="22.5" customHeight="1">
      <c r="B13" s="25"/>
      <c r="C13" s="109">
        <f t="shared" si="1"/>
        <v>6</v>
      </c>
      <c r="D13" s="52" t="str">
        <f t="shared" si="0"/>
        <v/>
      </c>
      <c r="E13" s="42"/>
      <c r="F13" s="42"/>
      <c r="G13" s="40"/>
      <c r="H13" s="40"/>
      <c r="I13" s="40"/>
      <c r="J13" s="43"/>
      <c r="K13" s="42"/>
      <c r="L13" s="9"/>
      <c r="O13" s="68" t="s">
        <v>8</v>
      </c>
      <c r="P13" s="93" t="str">
        <f t="shared" si="2"/>
        <v>（複数選択）未入力</v>
      </c>
    </row>
    <row r="14" spans="2:20" ht="22.5" customHeight="1">
      <c r="B14" s="25"/>
      <c r="C14" s="109">
        <f t="shared" si="1"/>
        <v>7</v>
      </c>
      <c r="D14" s="52" t="str">
        <f t="shared" si="0"/>
        <v/>
      </c>
      <c r="E14" s="42"/>
      <c r="F14" s="42"/>
      <c r="G14" s="40"/>
      <c r="H14" s="40"/>
      <c r="I14" s="40"/>
      <c r="J14" s="43"/>
      <c r="K14" s="42"/>
      <c r="L14" s="9"/>
      <c r="O14" s="68" t="s">
        <v>8</v>
      </c>
      <c r="P14" s="93" t="str">
        <f t="shared" si="2"/>
        <v>（複数選択）未入力</v>
      </c>
    </row>
    <row r="15" spans="2:20" ht="22.5" customHeight="1">
      <c r="B15" s="25"/>
      <c r="C15" s="109">
        <f t="shared" si="1"/>
        <v>8</v>
      </c>
      <c r="D15" s="52" t="str">
        <f t="shared" si="0"/>
        <v/>
      </c>
      <c r="E15" s="42"/>
      <c r="F15" s="42"/>
      <c r="G15" s="40"/>
      <c r="H15" s="40"/>
      <c r="I15" s="40"/>
      <c r="J15" s="43"/>
      <c r="K15" s="42"/>
      <c r="L15" s="9"/>
      <c r="O15" s="68" t="s">
        <v>8</v>
      </c>
      <c r="P15" s="93" t="str">
        <f t="shared" si="2"/>
        <v>（複数選択）未入力</v>
      </c>
    </row>
    <row r="16" spans="2:20" ht="22.5" customHeight="1">
      <c r="B16" s="25"/>
      <c r="C16" s="109">
        <f t="shared" si="1"/>
        <v>9</v>
      </c>
      <c r="D16" s="52" t="str">
        <f t="shared" si="0"/>
        <v/>
      </c>
      <c r="E16" s="42"/>
      <c r="F16" s="42"/>
      <c r="G16" s="40"/>
      <c r="H16" s="40"/>
      <c r="I16" s="40"/>
      <c r="J16" s="43"/>
      <c r="K16" s="42"/>
      <c r="L16" s="9"/>
      <c r="O16" s="68" t="s">
        <v>8</v>
      </c>
      <c r="P16" s="93" t="str">
        <f t="shared" si="2"/>
        <v>（複数選択）未入力</v>
      </c>
    </row>
    <row r="17" spans="2:16" ht="22.5" customHeight="1">
      <c r="B17" s="25"/>
      <c r="C17" s="109">
        <f t="shared" si="1"/>
        <v>10</v>
      </c>
      <c r="D17" s="52" t="str">
        <f t="shared" si="0"/>
        <v/>
      </c>
      <c r="E17" s="42"/>
      <c r="F17" s="42"/>
      <c r="G17" s="40"/>
      <c r="H17" s="40"/>
      <c r="I17" s="40"/>
      <c r="J17" s="43"/>
      <c r="K17" s="42"/>
      <c r="L17" s="9"/>
      <c r="O17" s="68" t="s">
        <v>8</v>
      </c>
      <c r="P17" s="93" t="str">
        <f t="shared" si="2"/>
        <v>（複数選択）未入力</v>
      </c>
    </row>
    <row r="18" spans="2:16" ht="22.5" customHeight="1">
      <c r="B18" s="25"/>
      <c r="C18" s="109">
        <f t="shared" si="1"/>
        <v>11</v>
      </c>
      <c r="D18" s="52" t="str">
        <f t="shared" si="0"/>
        <v/>
      </c>
      <c r="E18" s="42"/>
      <c r="F18" s="42"/>
      <c r="G18" s="40"/>
      <c r="H18" s="40"/>
      <c r="I18" s="40"/>
      <c r="J18" s="43"/>
      <c r="K18" s="42"/>
      <c r="L18" s="9"/>
      <c r="O18" s="68" t="s">
        <v>8</v>
      </c>
      <c r="P18" s="93" t="str">
        <f t="shared" si="2"/>
        <v>（複数選択）未入力</v>
      </c>
    </row>
    <row r="19" spans="2:16" ht="22.5" customHeight="1">
      <c r="B19" s="25"/>
      <c r="C19" s="109">
        <f t="shared" si="1"/>
        <v>12</v>
      </c>
      <c r="D19" s="52" t="str">
        <f t="shared" si="0"/>
        <v/>
      </c>
      <c r="E19" s="42"/>
      <c r="F19" s="42"/>
      <c r="G19" s="40"/>
      <c r="H19" s="40"/>
      <c r="I19" s="40"/>
      <c r="J19" s="43"/>
      <c r="K19" s="42"/>
      <c r="L19" s="9"/>
      <c r="O19" s="68" t="s">
        <v>8</v>
      </c>
      <c r="P19" s="93" t="str">
        <f t="shared" si="2"/>
        <v>（複数選択）未入力</v>
      </c>
    </row>
    <row r="20" spans="2:16" ht="22.5" customHeight="1">
      <c r="B20" s="25"/>
      <c r="C20" s="109">
        <f t="shared" si="1"/>
        <v>13</v>
      </c>
      <c r="D20" s="52" t="str">
        <f t="shared" si="0"/>
        <v/>
      </c>
      <c r="E20" s="42"/>
      <c r="F20" s="42"/>
      <c r="G20" s="40"/>
      <c r="H20" s="40"/>
      <c r="I20" s="40"/>
      <c r="J20" s="43"/>
      <c r="K20" s="42"/>
      <c r="L20" s="9"/>
      <c r="O20" s="68" t="s">
        <v>8</v>
      </c>
      <c r="P20" s="93" t="str">
        <f t="shared" si="2"/>
        <v>（複数選択）未入力</v>
      </c>
    </row>
    <row r="21" spans="2:16" ht="22.5" customHeight="1">
      <c r="B21" s="25"/>
      <c r="C21" s="109">
        <f t="shared" si="1"/>
        <v>14</v>
      </c>
      <c r="D21" s="52" t="str">
        <f t="shared" si="0"/>
        <v/>
      </c>
      <c r="E21" s="42"/>
      <c r="F21" s="42"/>
      <c r="G21" s="40"/>
      <c r="H21" s="40"/>
      <c r="I21" s="40"/>
      <c r="J21" s="43"/>
      <c r="K21" s="42"/>
      <c r="L21" s="9"/>
      <c r="O21" s="68" t="s">
        <v>8</v>
      </c>
      <c r="P21" s="93" t="str">
        <f t="shared" si="2"/>
        <v>（複数選択）未入力</v>
      </c>
    </row>
    <row r="22" spans="2:16" ht="22.5" customHeight="1">
      <c r="B22" s="25"/>
      <c r="C22" s="109">
        <f t="shared" si="1"/>
        <v>15</v>
      </c>
      <c r="D22" s="52" t="str">
        <f t="shared" si="0"/>
        <v/>
      </c>
      <c r="E22" s="42"/>
      <c r="F22" s="42"/>
      <c r="G22" s="40"/>
      <c r="H22" s="40"/>
      <c r="I22" s="40"/>
      <c r="J22" s="43"/>
      <c r="K22" s="42"/>
      <c r="L22" s="9"/>
      <c r="O22" s="68" t="s">
        <v>8</v>
      </c>
      <c r="P22" s="93" t="str">
        <f t="shared" si="2"/>
        <v>（複数選択）未入力</v>
      </c>
    </row>
    <row r="23" spans="2:16" ht="22.5" customHeight="1">
      <c r="B23" s="25"/>
      <c r="C23" s="109">
        <f t="shared" si="1"/>
        <v>16</v>
      </c>
      <c r="D23" s="52" t="str">
        <f t="shared" si="0"/>
        <v/>
      </c>
      <c r="E23" s="42"/>
      <c r="F23" s="42"/>
      <c r="G23" s="40"/>
      <c r="H23" s="40"/>
      <c r="I23" s="40"/>
      <c r="J23" s="43"/>
      <c r="K23" s="42"/>
      <c r="L23" s="9"/>
      <c r="O23" s="68" t="s">
        <v>8</v>
      </c>
      <c r="P23" s="93" t="str">
        <f t="shared" si="2"/>
        <v>（複数選択）未入力</v>
      </c>
    </row>
    <row r="24" spans="2:16" ht="22.5" customHeight="1">
      <c r="B24" s="25"/>
      <c r="C24" s="109">
        <f t="shared" si="1"/>
        <v>17</v>
      </c>
      <c r="D24" s="52" t="str">
        <f t="shared" si="0"/>
        <v/>
      </c>
      <c r="E24" s="42"/>
      <c r="F24" s="42"/>
      <c r="G24" s="40"/>
      <c r="H24" s="40"/>
      <c r="I24" s="40"/>
      <c r="J24" s="43"/>
      <c r="K24" s="42"/>
      <c r="L24" s="9"/>
      <c r="O24" s="68" t="s">
        <v>8</v>
      </c>
      <c r="P24" s="93" t="str">
        <f t="shared" si="2"/>
        <v>（複数選択）未入力</v>
      </c>
    </row>
    <row r="25" spans="2:16" ht="22.5" customHeight="1">
      <c r="B25" s="25"/>
      <c r="C25" s="109">
        <f t="shared" si="1"/>
        <v>18</v>
      </c>
      <c r="D25" s="52" t="str">
        <f t="shared" si="0"/>
        <v/>
      </c>
      <c r="E25" s="42"/>
      <c r="F25" s="42"/>
      <c r="G25" s="40"/>
      <c r="H25" s="40"/>
      <c r="I25" s="40"/>
      <c r="J25" s="43"/>
      <c r="K25" s="42"/>
      <c r="L25" s="9"/>
      <c r="O25" s="68" t="s">
        <v>8</v>
      </c>
      <c r="P25" s="93" t="str">
        <f t="shared" si="2"/>
        <v>（複数選択）未入力</v>
      </c>
    </row>
    <row r="26" spans="2:16" ht="22.5" customHeight="1">
      <c r="B26" s="25"/>
      <c r="C26" s="109">
        <f t="shared" si="1"/>
        <v>19</v>
      </c>
      <c r="D26" s="52" t="str">
        <f t="shared" si="0"/>
        <v/>
      </c>
      <c r="E26" s="42"/>
      <c r="F26" s="42"/>
      <c r="G26" s="40"/>
      <c r="H26" s="40"/>
      <c r="I26" s="40"/>
      <c r="J26" s="43"/>
      <c r="K26" s="42"/>
      <c r="L26" s="9"/>
      <c r="O26" s="68" t="s">
        <v>8</v>
      </c>
      <c r="P26" s="93" t="str">
        <f t="shared" si="2"/>
        <v>（複数選択）未入力</v>
      </c>
    </row>
    <row r="27" spans="2:16" ht="22.5" customHeight="1">
      <c r="B27" s="25"/>
      <c r="C27" s="109">
        <f t="shared" si="1"/>
        <v>20</v>
      </c>
      <c r="D27" s="52" t="str">
        <f t="shared" si="0"/>
        <v/>
      </c>
      <c r="E27" s="42"/>
      <c r="F27" s="42"/>
      <c r="G27" s="40"/>
      <c r="H27" s="40"/>
      <c r="I27" s="40"/>
      <c r="J27" s="43"/>
      <c r="K27" s="42"/>
      <c r="L27" s="9"/>
      <c r="O27" s="68" t="s">
        <v>8</v>
      </c>
      <c r="P27" s="93" t="str">
        <f t="shared" si="2"/>
        <v>（複数選択）未入力</v>
      </c>
    </row>
    <row r="28" spans="2:16" ht="22.5" customHeight="1">
      <c r="B28" s="25"/>
      <c r="C28" s="109">
        <f t="shared" si="1"/>
        <v>21</v>
      </c>
      <c r="D28" s="52" t="str">
        <f t="shared" si="0"/>
        <v/>
      </c>
      <c r="E28" s="42"/>
      <c r="F28" s="42"/>
      <c r="G28" s="40"/>
      <c r="H28" s="40"/>
      <c r="I28" s="40"/>
      <c r="J28" s="43"/>
      <c r="K28" s="42"/>
      <c r="L28" s="9"/>
      <c r="O28" s="68" t="s">
        <v>8</v>
      </c>
      <c r="P28" s="93" t="str">
        <f t="shared" si="2"/>
        <v>（複数選択）未入力</v>
      </c>
    </row>
    <row r="29" spans="2:16" ht="22.5" customHeight="1">
      <c r="B29" s="25"/>
      <c r="C29" s="109">
        <f t="shared" si="1"/>
        <v>22</v>
      </c>
      <c r="D29" s="52" t="str">
        <f t="shared" si="0"/>
        <v/>
      </c>
      <c r="E29" s="42"/>
      <c r="F29" s="42"/>
      <c r="G29" s="40"/>
      <c r="H29" s="40"/>
      <c r="I29" s="40"/>
      <c r="J29" s="43"/>
      <c r="K29" s="42"/>
      <c r="L29" s="9"/>
      <c r="O29" s="68" t="s">
        <v>8</v>
      </c>
      <c r="P29" s="93" t="str">
        <f t="shared" si="2"/>
        <v>（複数選択）未入力</v>
      </c>
    </row>
    <row r="30" spans="2:16" ht="22.5" customHeight="1">
      <c r="B30" s="25"/>
      <c r="C30" s="109">
        <f t="shared" si="1"/>
        <v>23</v>
      </c>
      <c r="D30" s="52" t="str">
        <f t="shared" si="0"/>
        <v/>
      </c>
      <c r="E30" s="42"/>
      <c r="F30" s="42"/>
      <c r="G30" s="40"/>
      <c r="H30" s="40"/>
      <c r="I30" s="40"/>
      <c r="J30" s="43"/>
      <c r="K30" s="42"/>
      <c r="L30" s="9"/>
      <c r="O30" s="68" t="s">
        <v>8</v>
      </c>
      <c r="P30" s="93" t="str">
        <f t="shared" si="2"/>
        <v>（複数選択）未入力</v>
      </c>
    </row>
    <row r="31" spans="2:16" ht="22.5" customHeight="1">
      <c r="B31" s="25"/>
      <c r="C31" s="109">
        <f t="shared" si="1"/>
        <v>24</v>
      </c>
      <c r="D31" s="52" t="str">
        <f t="shared" si="0"/>
        <v/>
      </c>
      <c r="E31" s="42"/>
      <c r="F31" s="42"/>
      <c r="G31" s="40"/>
      <c r="H31" s="40"/>
      <c r="I31" s="40"/>
      <c r="J31" s="43"/>
      <c r="K31" s="42"/>
      <c r="L31" s="9"/>
      <c r="O31" s="68" t="s">
        <v>8</v>
      </c>
      <c r="P31" s="93" t="str">
        <f t="shared" si="2"/>
        <v>（複数選択）未入力</v>
      </c>
    </row>
    <row r="32" spans="2:16" ht="22.5" customHeight="1">
      <c r="B32" s="25"/>
      <c r="C32" s="109">
        <f t="shared" si="1"/>
        <v>25</v>
      </c>
      <c r="D32" s="52" t="str">
        <f t="shared" si="0"/>
        <v/>
      </c>
      <c r="E32" s="42"/>
      <c r="F32" s="42"/>
      <c r="G32" s="40"/>
      <c r="H32" s="40"/>
      <c r="I32" s="40"/>
      <c r="J32" s="43"/>
      <c r="K32" s="42"/>
      <c r="L32" s="9"/>
      <c r="O32" s="68" t="s">
        <v>8</v>
      </c>
      <c r="P32" s="93" t="str">
        <f t="shared" si="2"/>
        <v>（複数選択）未入力</v>
      </c>
    </row>
    <row r="33" spans="2:16" ht="22.5" customHeight="1">
      <c r="B33" s="25"/>
      <c r="C33" s="109">
        <f t="shared" si="1"/>
        <v>26</v>
      </c>
      <c r="D33" s="52" t="str">
        <f t="shared" si="0"/>
        <v/>
      </c>
      <c r="E33" s="42"/>
      <c r="F33" s="42"/>
      <c r="G33" s="40"/>
      <c r="H33" s="40"/>
      <c r="I33" s="40"/>
      <c r="J33" s="43"/>
      <c r="K33" s="42"/>
      <c r="L33" s="9"/>
      <c r="O33" s="68" t="s">
        <v>8</v>
      </c>
      <c r="P33" s="93" t="str">
        <f t="shared" si="2"/>
        <v>（複数選択）未入力</v>
      </c>
    </row>
    <row r="34" spans="2:16" ht="22.5" customHeight="1">
      <c r="B34" s="25"/>
      <c r="C34" s="109">
        <f t="shared" si="1"/>
        <v>27</v>
      </c>
      <c r="D34" s="52" t="str">
        <f t="shared" si="0"/>
        <v/>
      </c>
      <c r="E34" s="42"/>
      <c r="F34" s="42"/>
      <c r="G34" s="40"/>
      <c r="H34" s="40"/>
      <c r="I34" s="40"/>
      <c r="J34" s="43"/>
      <c r="K34" s="42"/>
      <c r="L34" s="9"/>
      <c r="O34" s="68" t="s">
        <v>8</v>
      </c>
      <c r="P34" s="93" t="str">
        <f t="shared" si="2"/>
        <v>（複数選択）未入力</v>
      </c>
    </row>
    <row r="35" spans="2:16" ht="22.5" customHeight="1">
      <c r="B35" s="25"/>
      <c r="C35" s="109">
        <f t="shared" si="1"/>
        <v>28</v>
      </c>
      <c r="D35" s="52" t="str">
        <f t="shared" si="0"/>
        <v/>
      </c>
      <c r="E35" s="42"/>
      <c r="F35" s="42"/>
      <c r="G35" s="40"/>
      <c r="H35" s="40"/>
      <c r="I35" s="40"/>
      <c r="J35" s="43"/>
      <c r="K35" s="42"/>
      <c r="L35" s="9"/>
      <c r="O35" s="68" t="s">
        <v>8</v>
      </c>
      <c r="P35" s="93" t="str">
        <f t="shared" si="2"/>
        <v>（複数選択）未入力</v>
      </c>
    </row>
    <row r="36" spans="2:16" ht="22.5" customHeight="1">
      <c r="B36" s="25"/>
      <c r="C36" s="109">
        <f t="shared" si="1"/>
        <v>29</v>
      </c>
      <c r="D36" s="52" t="str">
        <f t="shared" si="0"/>
        <v/>
      </c>
      <c r="E36" s="42"/>
      <c r="F36" s="42"/>
      <c r="G36" s="40"/>
      <c r="H36" s="40"/>
      <c r="I36" s="40"/>
      <c r="J36" s="43"/>
      <c r="K36" s="42"/>
      <c r="L36" s="9"/>
      <c r="O36" s="68" t="s">
        <v>8</v>
      </c>
      <c r="P36" s="93" t="str">
        <f t="shared" si="2"/>
        <v>（複数選択）未入力</v>
      </c>
    </row>
    <row r="37" spans="2:16" ht="22.5" customHeight="1">
      <c r="B37" s="25"/>
      <c r="C37" s="109">
        <f t="shared" si="1"/>
        <v>30</v>
      </c>
      <c r="D37" s="52" t="str">
        <f t="shared" si="0"/>
        <v/>
      </c>
      <c r="E37" s="42"/>
      <c r="F37" s="42"/>
      <c r="G37" s="40"/>
      <c r="H37" s="40"/>
      <c r="I37" s="40"/>
      <c r="J37" s="43"/>
      <c r="K37" s="42"/>
      <c r="L37" s="9"/>
      <c r="O37" s="68" t="s">
        <v>8</v>
      </c>
      <c r="P37" s="93" t="str">
        <f t="shared" si="2"/>
        <v>（複数選択）未入力</v>
      </c>
    </row>
    <row r="38" spans="2:16" ht="15">
      <c r="B38" s="25"/>
      <c r="C38" s="104" t="s">
        <v>506</v>
      </c>
      <c r="D38" s="105"/>
      <c r="E38" s="105"/>
      <c r="F38" s="105"/>
      <c r="G38" s="105"/>
      <c r="H38" s="106"/>
      <c r="I38" s="105"/>
      <c r="J38" s="106"/>
      <c r="K38" s="107"/>
      <c r="L38" s="9"/>
      <c r="O38" s="68"/>
      <c r="P38" s="93"/>
    </row>
    <row r="39" spans="2:16" ht="7.5" customHeight="1">
      <c r="B39" s="44"/>
      <c r="C39" s="27"/>
      <c r="D39" s="27"/>
      <c r="E39" s="27"/>
      <c r="F39" s="27"/>
      <c r="G39" s="26"/>
      <c r="H39" s="26"/>
      <c r="I39" s="26"/>
      <c r="J39" s="26"/>
      <c r="K39" s="27"/>
      <c r="L39" s="45"/>
      <c r="O39" s="22"/>
    </row>
    <row r="40" spans="2:16" ht="409.5" hidden="1" customHeight="1">
      <c r="B40" s="30" t="s">
        <v>389</v>
      </c>
      <c r="C40" s="31"/>
      <c r="D40" s="50"/>
      <c r="E40" s="31"/>
      <c r="F40" s="31"/>
      <c r="G40" s="31"/>
      <c r="H40" s="31"/>
      <c r="I40" s="31"/>
      <c r="J40" s="31"/>
      <c r="K40" s="31"/>
      <c r="L40" s="31"/>
    </row>
    <row r="41" spans="2:16">
      <c r="B41" s="2"/>
      <c r="C41" s="22" t="s">
        <v>27</v>
      </c>
      <c r="P41" s="95"/>
    </row>
    <row r="43" spans="2:16" ht="12.75" customHeight="1">
      <c r="O43" s="22"/>
    </row>
    <row r="44" spans="2:16" ht="12.75" hidden="1" customHeight="1">
      <c r="C44" s="22" t="s">
        <v>28</v>
      </c>
      <c r="N44" s="28"/>
      <c r="O44" s="22"/>
    </row>
    <row r="45" spans="2:16" ht="12" hidden="1" customHeight="1">
      <c r="G45" s="22" t="str">
        <f>IF(COUNTIF(G8:G38,"無地番")&gt;0," 無地番","")&amp;IF(COUNTIF(G8:G38,"道")&gt;0," 道","")&amp;IF(COUNTIF(G8:G38,"水")&gt;0," 水","")</f>
        <v/>
      </c>
      <c r="N45" s="28"/>
      <c r="O45" s="22"/>
    </row>
    <row r="46" spans="2:16" ht="12.75" hidden="1" customHeight="1">
      <c r="G46" s="22" t="str">
        <f>G8&amp;H8&amp;I8&amp;J8&amp;IF(K8="","","の一部")&amp;IF(COUNTA(G8:G38)&gt;1,"　外 "&amp;COUNTA(G8:G38)-1&amp;" 筆","")&amp;IF(OR(COUNTIF(G45,"*無地番*")&gt;0,COUNTIF(G45,"*道*")&gt;0,COUNTIF(G45,"*水*")&gt;0),G45,"")</f>
        <v>新宿区○○町○丁目×番△</v>
      </c>
      <c r="N46" s="28"/>
      <c r="O46" s="22"/>
    </row>
    <row r="47" spans="2:16" ht="12.75" hidden="1" customHeight="1">
      <c r="C47" s="22" t="s">
        <v>493</v>
      </c>
      <c r="G47" s="22" t="str" cm="1">
        <f t="array" ref="G47">IF(SUMPRODUCT((F8:F38="今回報告")*(G8:G38="無地番"))&gt;0," 無地番","")&amp;IF(SUMPRODUCT((F8:F38="今回報告")*(G8:G38="道"))&gt;0," 道","")&amp;IF(SUMPRODUCT((F8:F38="今回報告")*(G8:G38="水"))&gt;0," 水","")</f>
        <v/>
      </c>
      <c r="N47" s="28"/>
      <c r="O47" s="22"/>
    </row>
    <row r="48" spans="2:16" ht="12.75" hidden="1" customHeight="1">
      <c r="G48" s="22" t="str">
        <f>IF(C51="全部","",VLOOKUP("今回報告",F8:K38,2,FALSE)&amp;VLOOKUP("今回報告",F8:K38,3,FALSE)&amp;VLOOKUP("今回報告",F8:K38,4,FALSE)&amp;VLOOKUP("今回報告",F8:K38,5,FALSE)&amp;IF(VLOOKUP("今回報告",F8:K38,6,FALSE)="","","の一部")&amp;IF(COUNTIF(F8:F38,"今回報告")&gt;1,"　外 "&amp;COUNTIF(F8:F38,"今回報告")-1&amp;" 筆","")&amp;IF(OR(COUNTIF(G47,"*無地番*")&gt;0,COUNTIF(G47,"*道*")&gt;0,COUNTIF(G47,"*水*")&gt;0),G47,""))</f>
        <v/>
      </c>
      <c r="N48" s="28"/>
      <c r="O48" s="22"/>
    </row>
    <row r="49" spans="3:17" ht="12.75" hidden="1" customHeight="1">
      <c r="N49" s="28"/>
      <c r="O49" s="22"/>
      <c r="P49" s="95"/>
    </row>
    <row r="50" spans="3:17" ht="12.75" hidden="1" customHeight="1">
      <c r="N50" s="28"/>
      <c r="O50" s="22"/>
    </row>
    <row r="51" spans="3:17" ht="18.75" hidden="1" customHeight="1">
      <c r="C51" s="22" t="str">
        <f>IF(OR(COUNTIF(P8:P38,"*エラー*")&gt;0,F51=0),"エラー",IF(F51=G51,"全部","分割"))</f>
        <v>全部</v>
      </c>
      <c r="F51" s="22">
        <f>COUNTIF(F8:F38,"今回報告")</f>
        <v>1</v>
      </c>
      <c r="G51" s="22">
        <f>COUNTA(G8:G38)</f>
        <v>1</v>
      </c>
      <c r="O51" s="22"/>
      <c r="Q51" s="66"/>
    </row>
    <row r="52" spans="3:17" ht="12.75" hidden="1" customHeight="1">
      <c r="O52" s="22"/>
    </row>
    <row r="53" spans="3:17" hidden="1">
      <c r="C53" s="22" t="s">
        <v>484</v>
      </c>
      <c r="G53" s="22" t="str" cm="1">
        <f t="array" ref="G53">IF(SUMPRODUCT((E8:E38="●")*(G8:G38="無地番"))&gt;0," 無地番","")&amp;IF(SUMPRODUCT((E8:E38="●")*(G8:G38="道"))&gt;0," 道","")&amp;IF(SUMPRODUCT((E8:E38="●")*(G8:G38="水"))&gt;0," 水","")</f>
        <v/>
      </c>
      <c r="N53" s="28"/>
      <c r="O53" s="22"/>
    </row>
    <row r="54" spans="3:17" hidden="1">
      <c r="G54" s="22" t="str">
        <f>VLOOKUP("●",E8:K38,3,FALSE)&amp;VLOOKUP("●",E8:K38,4,FALSE)&amp;VLOOKUP("●",E8:K38,5,FALSE)&amp;VLOOKUP("●",E8:K38,6,FALSE)&amp;IF(VLOOKUP("●",E8:K38,7,FALSE)="","","の一部")&amp;IF(COUNTIF(E8:K38,"●")&gt;1,"　外 "&amp;COUNTIF(E8:K38,"●")-1&amp;" 筆","")&amp;IF(OR(COUNTIF(G53,"*無地番*")&gt;0,COUNTIF(G53,"*道*")&gt;0,COUNTIF(G53,"*水*")&gt;0),G53,"")</f>
        <v>新宿区○○町○丁目×番△</v>
      </c>
      <c r="N54" s="28"/>
      <c r="O54" s="22"/>
    </row>
  </sheetData>
  <mergeCells count="8">
    <mergeCell ref="O1:P1"/>
    <mergeCell ref="G6:J6"/>
    <mergeCell ref="I5:J5"/>
    <mergeCell ref="C6:C7"/>
    <mergeCell ref="E6:E7"/>
    <mergeCell ref="F6:F7"/>
    <mergeCell ref="K6:K7"/>
    <mergeCell ref="D6:D7"/>
  </mergeCells>
  <phoneticPr fontId="20"/>
  <conditionalFormatting sqref="R3">
    <cfRule type="containsText" dxfId="14" priority="35" operator="containsText" text="入力済み">
      <formula>NOT(ISERROR(SEARCH("入力済み",R3)))</formula>
    </cfRule>
    <cfRule type="containsText" dxfId="13" priority="36" operator="containsText" text="未入力">
      <formula>NOT(ISERROR(SEARCH("未入力",R3)))</formula>
    </cfRule>
  </conditionalFormatting>
  <conditionalFormatting sqref="Q3:Q5">
    <cfRule type="cellIs" dxfId="12" priority="34" operator="equal">
      <formula>"必須"</formula>
    </cfRule>
  </conditionalFormatting>
  <conditionalFormatting sqref="P1:P1048576">
    <cfRule type="containsText" dxfId="11" priority="1" operator="containsText" text="（正常）">
      <formula>NOT(ISERROR(SEARCH("（正常）",P1)))</formula>
    </cfRule>
    <cfRule type="containsText" dxfId="10" priority="2" operator="containsText" text="（エラー）">
      <formula>NOT(ISERROR(SEARCH("（エラー）",P1)))</formula>
    </cfRule>
    <cfRule type="containsText" dxfId="9" priority="3" operator="containsText" text="（注意）">
      <formula>NOT(ISERROR(SEARCH("（注意）",P1)))</formula>
    </cfRule>
  </conditionalFormatting>
  <printOptions horizontalCentered="1"/>
  <pageMargins left="0.19685039370078741" right="0.19685039370078741" top="0.19685039370078741" bottom="0.19685039370078741" header="0.19685039370078741" footer="0.19685039370078741"/>
  <pageSetup paperSize="9" scale="87" fitToHeight="0" orientation="portrait" r:id="rId1"/>
  <headerFooter>
    <oddFooter>&amp;C&amp;P / &amp;N ページ</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マスタ!$D$2:$D$4</xm:f>
          </x14:formula1>
          <xm:sqref>F8:F37</xm:sqref>
        </x14:dataValidation>
        <x14:dataValidation type="list" allowBlank="1" showInputMessage="1" showErrorMessage="1" xr:uid="{00000000-0002-0000-0100-000001000000}">
          <x14:formula1>
            <xm:f>マスタ!$E$2:$E$66</xm:f>
          </x14:formula1>
          <xm:sqref>G8:G37</xm:sqref>
        </x14:dataValidation>
        <x14:dataValidation type="list" allowBlank="1" showInputMessage="1" showErrorMessage="1" xr:uid="{00000000-0002-0000-0100-000002000000}">
          <x14:formula1>
            <xm:f>マスタ!$H$2</xm:f>
          </x14:formula1>
          <xm:sqref>K8:K37</xm:sqref>
        </x14:dataValidation>
        <x14:dataValidation type="list" allowBlank="1" showInputMessage="1" showErrorMessage="1" xr:uid="{00000000-0002-0000-0100-000003000000}">
          <x14:formula1>
            <xm:f>マスタ!$F$2</xm:f>
          </x14:formula1>
          <xm:sqref>E8:E37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W28"/>
  <sheetViews>
    <sheetView showGridLines="0" zoomScaleNormal="100" zoomScaleSheetLayoutView="85" workbookViewId="0"/>
  </sheetViews>
  <sheetFormatPr defaultColWidth="9" defaultRowHeight="13.2" outlineLevelRow="1" outlineLevelCol="1"/>
  <cols>
    <col min="1" max="2" width="2.59765625" style="22" customWidth="1"/>
    <col min="3" max="3" width="6.69921875" style="22" customWidth="1"/>
    <col min="4" max="4" width="6.69921875" style="22" bestFit="1" customWidth="1"/>
    <col min="5" max="5" width="8.69921875" style="22" customWidth="1"/>
    <col min="6" max="6" width="35.59765625" style="22" customWidth="1"/>
    <col min="7" max="7" width="35.59765625" style="22" hidden="1" customWidth="1" outlineLevel="1"/>
    <col min="8" max="8" width="30.19921875" style="22" customWidth="1" collapsed="1"/>
    <col min="9" max="9" width="22.59765625" style="22" customWidth="1"/>
    <col min="10" max="10" width="6.69921875" style="22" customWidth="1"/>
    <col min="11" max="11" width="8.69921875" style="22" customWidth="1"/>
    <col min="12" max="12" width="20" style="22" customWidth="1"/>
    <col min="13" max="14" width="2.59765625" style="22" customWidth="1"/>
    <col min="15" max="15" width="2.8984375" style="22" customWidth="1"/>
    <col min="16" max="16" width="8.59765625" style="22" hidden="1" customWidth="1"/>
    <col min="17" max="17" width="13.3984375" style="28" customWidth="1"/>
    <col min="18" max="18" width="30.59765625" style="85" customWidth="1"/>
    <col min="19" max="16384" width="9" style="22"/>
  </cols>
  <sheetData>
    <row r="1" spans="2:23" ht="15">
      <c r="B1" s="2" t="s">
        <v>533</v>
      </c>
      <c r="C1" s="2"/>
      <c r="H1" s="116"/>
      <c r="K1" s="117"/>
      <c r="Q1" s="257" t="s">
        <v>384</v>
      </c>
      <c r="R1" s="257"/>
      <c r="S1" s="276"/>
    </row>
    <row r="2" spans="2:23" ht="15" customHeight="1">
      <c r="B2" s="118"/>
      <c r="C2" s="48" t="s">
        <v>534</v>
      </c>
      <c r="D2" s="119"/>
      <c r="E2" s="24"/>
      <c r="F2" s="24"/>
      <c r="G2" s="24"/>
      <c r="H2" s="24"/>
      <c r="I2" s="24"/>
      <c r="J2" s="24"/>
      <c r="K2" s="24"/>
      <c r="L2" s="24"/>
      <c r="M2" s="21"/>
      <c r="Q2" s="114" t="s">
        <v>6</v>
      </c>
      <c r="R2" s="92" t="s">
        <v>7</v>
      </c>
      <c r="S2" s="276"/>
    </row>
    <row r="3" spans="2:23" ht="15" customHeight="1">
      <c r="B3" s="111"/>
      <c r="C3" s="22" t="s">
        <v>535</v>
      </c>
      <c r="D3" s="120"/>
      <c r="E3" s="112"/>
      <c r="F3" s="112"/>
      <c r="G3" s="112"/>
      <c r="H3" s="112"/>
      <c r="I3" s="112"/>
      <c r="J3" s="112"/>
      <c r="K3" s="112"/>
      <c r="L3" s="112"/>
      <c r="M3" s="113"/>
      <c r="Q3" s="114"/>
      <c r="R3" s="92"/>
      <c r="S3" s="71"/>
    </row>
    <row r="4" spans="2:23" ht="15" customHeight="1">
      <c r="B4" s="111"/>
      <c r="C4" s="22" t="s">
        <v>536</v>
      </c>
      <c r="D4" s="112"/>
      <c r="E4" s="112"/>
      <c r="F4" s="112"/>
      <c r="G4" s="112"/>
      <c r="H4" s="112"/>
      <c r="I4" s="112"/>
      <c r="J4" s="112"/>
      <c r="K4" s="112"/>
      <c r="L4" s="112"/>
      <c r="M4" s="113"/>
      <c r="O4" s="112"/>
      <c r="P4" s="112"/>
      <c r="Q4" s="112"/>
      <c r="U4" s="68"/>
      <c r="V4" s="65"/>
      <c r="W4" s="49"/>
    </row>
    <row r="5" spans="2:23" ht="15" customHeight="1">
      <c r="B5" s="111"/>
      <c r="C5" s="262" t="s">
        <v>537</v>
      </c>
      <c r="D5" s="277" t="s">
        <v>538</v>
      </c>
      <c r="E5" s="278"/>
      <c r="F5" s="281" t="s">
        <v>539</v>
      </c>
      <c r="G5" s="281" t="s">
        <v>540</v>
      </c>
      <c r="H5" s="281" t="s">
        <v>541</v>
      </c>
      <c r="I5" s="282" t="s">
        <v>542</v>
      </c>
      <c r="J5" s="282"/>
      <c r="K5" s="282"/>
      <c r="L5" s="278"/>
      <c r="M5" s="113"/>
      <c r="Q5" s="68"/>
      <c r="R5" s="93"/>
      <c r="S5" s="49"/>
    </row>
    <row r="6" spans="2:23" ht="15">
      <c r="B6" s="111"/>
      <c r="C6" s="263"/>
      <c r="D6" s="279"/>
      <c r="E6" s="280"/>
      <c r="F6" s="281"/>
      <c r="G6" s="281"/>
      <c r="H6" s="281"/>
      <c r="I6" s="278" t="s">
        <v>543</v>
      </c>
      <c r="J6" s="258" t="s">
        <v>538</v>
      </c>
      <c r="K6" s="260"/>
      <c r="L6" s="262" t="s">
        <v>544</v>
      </c>
      <c r="M6" s="113"/>
      <c r="Q6" s="68"/>
      <c r="R6" s="93"/>
      <c r="S6" s="49"/>
    </row>
    <row r="7" spans="2:23" ht="15">
      <c r="B7" s="111"/>
      <c r="C7" s="121"/>
      <c r="D7" s="122" t="s">
        <v>545</v>
      </c>
      <c r="E7" s="123" t="s">
        <v>546</v>
      </c>
      <c r="F7" s="281"/>
      <c r="G7" s="281"/>
      <c r="H7" s="281"/>
      <c r="I7" s="280"/>
      <c r="J7" s="122" t="s">
        <v>545</v>
      </c>
      <c r="K7" s="123" t="s">
        <v>546</v>
      </c>
      <c r="L7" s="263"/>
      <c r="M7" s="113"/>
      <c r="Q7" s="68"/>
      <c r="R7" s="93"/>
      <c r="S7" s="49"/>
    </row>
    <row r="8" spans="2:23" ht="15" hidden="1" outlineLevel="1">
      <c r="B8" s="111"/>
      <c r="C8" s="262" t="s">
        <v>547</v>
      </c>
      <c r="D8" s="124"/>
      <c r="E8" s="125"/>
      <c r="F8" s="265"/>
      <c r="G8" s="266"/>
      <c r="H8" s="266"/>
      <c r="I8" s="266"/>
      <c r="J8" s="266"/>
      <c r="K8" s="266"/>
      <c r="L8" s="267"/>
      <c r="M8" s="113"/>
      <c r="Q8" s="68" t="s">
        <v>390</v>
      </c>
      <c r="R8" s="93" t="str">
        <f>IF(COUNTA(D8,E8,D10,E10,F8)=0,"未入力",IF(COUNTA(D8,E8,D10,E10,F8)&lt;5,"一部未入力","すべて入力"))</f>
        <v>未入力</v>
      </c>
      <c r="S8" s="22" t="s">
        <v>548</v>
      </c>
    </row>
    <row r="9" spans="2:23" ht="15" hidden="1" outlineLevel="1">
      <c r="B9" s="111"/>
      <c r="C9" s="264"/>
      <c r="D9" s="274" t="s">
        <v>549</v>
      </c>
      <c r="E9" s="275"/>
      <c r="F9" s="268"/>
      <c r="G9" s="269"/>
      <c r="H9" s="269"/>
      <c r="I9" s="269"/>
      <c r="J9" s="269"/>
      <c r="K9" s="269"/>
      <c r="L9" s="270"/>
      <c r="M9" s="113"/>
      <c r="Q9" s="68"/>
      <c r="R9" s="93"/>
    </row>
    <row r="10" spans="2:23" ht="15" hidden="1" outlineLevel="1">
      <c r="B10" s="111"/>
      <c r="C10" s="263"/>
      <c r="D10" s="124"/>
      <c r="E10" s="125"/>
      <c r="F10" s="271"/>
      <c r="G10" s="272"/>
      <c r="H10" s="272"/>
      <c r="I10" s="272"/>
      <c r="J10" s="272"/>
      <c r="K10" s="272"/>
      <c r="L10" s="273"/>
      <c r="M10" s="113"/>
      <c r="Q10" s="68"/>
      <c r="R10" s="93"/>
    </row>
    <row r="11" spans="2:23" ht="24.9" customHeight="1" collapsed="1">
      <c r="B11" s="111"/>
      <c r="C11" s="115">
        <f>ROW()-10</f>
        <v>1</v>
      </c>
      <c r="D11" s="126">
        <v>1930</v>
      </c>
      <c r="E11" s="127" t="s">
        <v>550</v>
      </c>
      <c r="F11" s="128" t="s">
        <v>551</v>
      </c>
      <c r="G11" s="129"/>
      <c r="H11" s="130" t="s">
        <v>552</v>
      </c>
      <c r="I11" s="131" t="s">
        <v>553</v>
      </c>
      <c r="J11" s="132" t="s">
        <v>554</v>
      </c>
      <c r="K11" s="133" t="s">
        <v>555</v>
      </c>
      <c r="L11" s="134" t="s">
        <v>556</v>
      </c>
      <c r="M11" s="113"/>
      <c r="P11" s="22" t="str">
        <f>IF(COUNTIF(I11,"*航空写真*")+COUNTIF(I11,"*住宅地図*")+COUNTIF(I11,"*地形図*")&gt;0,"入力必須","入力不要")</f>
        <v>入力必須</v>
      </c>
      <c r="Q11" s="70" t="s">
        <v>9</v>
      </c>
      <c r="R11" s="93" t="str">
        <f>IF(COUNTA(D11:F11,H11:I11)=5,IF(AND(P11="入力必須",OR(J11="",K11="",L11="")),"（エラー）年代又は出展が未入力","（正常）入力済み"),IF(COUNTA(D11:F11,H11:I11)=0,"（エラー）未入力","（エラー）一部未入力"))</f>
        <v>（正常）入力済み</v>
      </c>
      <c r="S11" s="22" t="s">
        <v>557</v>
      </c>
    </row>
    <row r="12" spans="2:23" ht="39.6">
      <c r="B12" s="111"/>
      <c r="C12" s="115">
        <f t="shared" ref="C12:C25" si="0">ROW()-10</f>
        <v>2</v>
      </c>
      <c r="D12" s="132">
        <v>1940</v>
      </c>
      <c r="E12" s="133" t="s">
        <v>558</v>
      </c>
      <c r="F12" s="135" t="s">
        <v>559</v>
      </c>
      <c r="G12" s="135"/>
      <c r="H12" s="136" t="s">
        <v>552</v>
      </c>
      <c r="I12" s="134" t="s">
        <v>560</v>
      </c>
      <c r="J12" s="132" t="s">
        <v>561</v>
      </c>
      <c r="K12" s="133" t="s">
        <v>562</v>
      </c>
      <c r="L12" s="134" t="s">
        <v>563</v>
      </c>
      <c r="M12" s="113"/>
      <c r="P12" s="22" t="str">
        <f>IF(COUNTIF(I12,"*航空写真*")+COUNTIF(I12,"*住宅地図*")+COUNTIF(I12,"*地形図*")&gt;0,"入力必須","入力不要")</f>
        <v>入力必須</v>
      </c>
      <c r="Q12" s="68" t="s">
        <v>564</v>
      </c>
      <c r="R12" s="93" t="str">
        <f>IF(COUNTA(D12:F12,H12:I12)=5,IF(D12-D11&gt;=20,"（エラー）一つ上の年代から20年以上経過",IF(AND(P12="入力必須",OR(J12="",K12="",L12="")),"（エラー）年代又は出展が未入力","（正常）入力済み")),IF(COUNTA(D12:F12,H12:I12)=0,"（複数入力）未入力","（エラー）一部未入力"))</f>
        <v>（正常）入力済み</v>
      </c>
      <c r="S12" s="22" t="s">
        <v>565</v>
      </c>
    </row>
    <row r="13" spans="2:23" ht="66" customHeight="1">
      <c r="B13" s="111"/>
      <c r="C13" s="115">
        <f t="shared" si="0"/>
        <v>3</v>
      </c>
      <c r="D13" s="132">
        <v>1950</v>
      </c>
      <c r="E13" s="133" t="s">
        <v>566</v>
      </c>
      <c r="F13" s="135" t="s">
        <v>567</v>
      </c>
      <c r="G13" s="135"/>
      <c r="H13" s="136" t="s">
        <v>568</v>
      </c>
      <c r="I13" s="134" t="s">
        <v>569</v>
      </c>
      <c r="J13" s="132" t="s">
        <v>570</v>
      </c>
      <c r="K13" s="133" t="s">
        <v>571</v>
      </c>
      <c r="L13" s="134" t="s">
        <v>572</v>
      </c>
      <c r="M13" s="113"/>
      <c r="P13" s="22" t="str">
        <f>IF(COUNTIF(I13,"*航空写真*")+COUNTIF(I13,"*住宅地図*")+COUNTIF(I13,"*地形図*")&gt;0,"入力必須","入力不要")</f>
        <v>入力必須</v>
      </c>
      <c r="Q13" s="68" t="s">
        <v>564</v>
      </c>
      <c r="R13" s="93" t="str">
        <f t="shared" ref="R13:R25" si="1">IF(COUNTA(D13:F13,H13:I13)=5,IF(D13-D12&gt;=20,"（エラー）一つ上の年代から20年以上経過",IF(AND(P13="入力必須",OR(J13="",K13="",L13="")),"（エラー）年代又は出展が未入力","（正常）入力済み")),IF(COUNTA(D13:F13,H13:I13)=0,"（複数入力）未入力","（エラー）一部未入力"))</f>
        <v>（正常）入力済み</v>
      </c>
      <c r="S13" s="22" t="s">
        <v>573</v>
      </c>
    </row>
    <row r="14" spans="2:23" ht="24.9" customHeight="1">
      <c r="B14" s="111"/>
      <c r="C14" s="115">
        <f t="shared" si="0"/>
        <v>4</v>
      </c>
      <c r="D14" s="132">
        <v>1960</v>
      </c>
      <c r="E14" s="133" t="s">
        <v>574</v>
      </c>
      <c r="F14" s="135" t="s">
        <v>575</v>
      </c>
      <c r="G14" s="135"/>
      <c r="H14" s="136" t="s">
        <v>568</v>
      </c>
      <c r="I14" s="134" t="s">
        <v>576</v>
      </c>
      <c r="J14" s="132" t="s">
        <v>577</v>
      </c>
      <c r="K14" s="133" t="s">
        <v>578</v>
      </c>
      <c r="L14" s="134" t="s">
        <v>579</v>
      </c>
      <c r="M14" s="113"/>
      <c r="P14" s="22" t="str">
        <f>IF(COUNTIF(I14,"*航空写真*")+COUNTIF(I14,"*住宅地図*")+COUNTIF(I14,"*地形図*")&gt;0,"入力必須","入力不要")</f>
        <v>入力必須</v>
      </c>
      <c r="Q14" s="68" t="s">
        <v>564</v>
      </c>
      <c r="R14" s="93" t="str">
        <f t="shared" si="1"/>
        <v>（正常）入力済み</v>
      </c>
      <c r="S14" s="22" t="s">
        <v>580</v>
      </c>
    </row>
    <row r="15" spans="2:23" ht="45" customHeight="1">
      <c r="B15" s="111"/>
      <c r="C15" s="115">
        <f t="shared" si="0"/>
        <v>5</v>
      </c>
      <c r="D15" s="132">
        <v>1970</v>
      </c>
      <c r="E15" s="133" t="s">
        <v>581</v>
      </c>
      <c r="F15" s="135" t="s">
        <v>582</v>
      </c>
      <c r="G15" s="135"/>
      <c r="H15" s="136" t="s">
        <v>568</v>
      </c>
      <c r="I15" s="134" t="s">
        <v>583</v>
      </c>
      <c r="J15" s="132" t="s">
        <v>584</v>
      </c>
      <c r="K15" s="133" t="s">
        <v>585</v>
      </c>
      <c r="L15" s="134" t="s">
        <v>586</v>
      </c>
      <c r="M15" s="113"/>
      <c r="P15" s="22" t="str">
        <f t="shared" ref="P15:P26" si="2">IF(COUNTIF(I15,"*航空写真*")+COUNTIF(I15,"*住宅地図*")+COUNTIF(I15,"*地形図*")&gt;0,"入力必須","入力不要")</f>
        <v>入力必須</v>
      </c>
      <c r="Q15" s="68" t="s">
        <v>564</v>
      </c>
      <c r="R15" s="93" t="str">
        <f t="shared" si="1"/>
        <v>（正常）入力済み</v>
      </c>
      <c r="S15" s="22" t="s">
        <v>587</v>
      </c>
    </row>
    <row r="16" spans="2:23" ht="52.8">
      <c r="B16" s="111"/>
      <c r="C16" s="115">
        <f t="shared" si="0"/>
        <v>6</v>
      </c>
      <c r="D16" s="132">
        <v>1980</v>
      </c>
      <c r="E16" s="133" t="s">
        <v>588</v>
      </c>
      <c r="F16" s="135" t="s">
        <v>589</v>
      </c>
      <c r="G16" s="135"/>
      <c r="H16" s="136" t="s">
        <v>568</v>
      </c>
      <c r="I16" s="134" t="s">
        <v>590</v>
      </c>
      <c r="J16" s="132" t="s">
        <v>591</v>
      </c>
      <c r="K16" s="133" t="s">
        <v>592</v>
      </c>
      <c r="L16" s="134" t="s">
        <v>579</v>
      </c>
      <c r="M16" s="113"/>
      <c r="P16" s="22" t="str">
        <f t="shared" si="2"/>
        <v>入力必須</v>
      </c>
      <c r="Q16" s="68" t="s">
        <v>564</v>
      </c>
      <c r="R16" s="93" t="str">
        <f t="shared" si="1"/>
        <v>（正常）入力済み</v>
      </c>
      <c r="S16" s="22" t="s">
        <v>593</v>
      </c>
    </row>
    <row r="17" spans="2:19" ht="24.9" customHeight="1">
      <c r="B17" s="111"/>
      <c r="C17" s="115">
        <f t="shared" si="0"/>
        <v>7</v>
      </c>
      <c r="D17" s="132">
        <v>1990</v>
      </c>
      <c r="E17" s="133" t="s">
        <v>594</v>
      </c>
      <c r="F17" s="135" t="s">
        <v>595</v>
      </c>
      <c r="G17" s="135"/>
      <c r="H17" s="136" t="s">
        <v>568</v>
      </c>
      <c r="I17" s="134" t="s">
        <v>596</v>
      </c>
      <c r="J17" s="132" t="s">
        <v>597</v>
      </c>
      <c r="K17" s="133" t="s">
        <v>581</v>
      </c>
      <c r="L17" s="134" t="s">
        <v>598</v>
      </c>
      <c r="M17" s="113"/>
      <c r="P17" s="22" t="str">
        <f t="shared" si="2"/>
        <v>入力必須</v>
      </c>
      <c r="Q17" s="68" t="s">
        <v>564</v>
      </c>
      <c r="R17" s="93" t="str">
        <f t="shared" si="1"/>
        <v>（正常）入力済み</v>
      </c>
      <c r="S17" s="22" t="s">
        <v>599</v>
      </c>
    </row>
    <row r="18" spans="2:19" ht="24.9" customHeight="1">
      <c r="B18" s="111"/>
      <c r="C18" s="115">
        <f t="shared" si="0"/>
        <v>8</v>
      </c>
      <c r="D18" s="132">
        <v>2000</v>
      </c>
      <c r="E18" s="133" t="s">
        <v>600</v>
      </c>
      <c r="F18" s="135" t="s">
        <v>601</v>
      </c>
      <c r="G18" s="135"/>
      <c r="H18" s="136" t="s">
        <v>568</v>
      </c>
      <c r="I18" s="134" t="s">
        <v>602</v>
      </c>
      <c r="J18" s="132" t="s">
        <v>603</v>
      </c>
      <c r="K18" s="133" t="s">
        <v>604</v>
      </c>
      <c r="L18" s="134" t="s">
        <v>605</v>
      </c>
      <c r="M18" s="113"/>
      <c r="P18" s="22" t="str">
        <f t="shared" si="2"/>
        <v>入力必須</v>
      </c>
      <c r="Q18" s="68" t="s">
        <v>564</v>
      </c>
      <c r="R18" s="93" t="str">
        <f t="shared" si="1"/>
        <v>（正常）入力済み</v>
      </c>
      <c r="S18" s="22" t="s">
        <v>606</v>
      </c>
    </row>
    <row r="19" spans="2:19" ht="24.9" customHeight="1">
      <c r="B19" s="111"/>
      <c r="C19" s="115">
        <f t="shared" si="0"/>
        <v>9</v>
      </c>
      <c r="D19" s="132">
        <v>2010</v>
      </c>
      <c r="E19" s="133" t="s">
        <v>607</v>
      </c>
      <c r="F19" s="135" t="s">
        <v>608</v>
      </c>
      <c r="G19" s="135"/>
      <c r="H19" s="136" t="s">
        <v>568</v>
      </c>
      <c r="I19" s="134" t="s">
        <v>609</v>
      </c>
      <c r="J19" s="132" t="s">
        <v>610</v>
      </c>
      <c r="K19" s="133" t="s">
        <v>611</v>
      </c>
      <c r="L19" s="134" t="s">
        <v>612</v>
      </c>
      <c r="M19" s="113"/>
      <c r="P19" s="22" t="str">
        <f t="shared" si="2"/>
        <v>入力必須</v>
      </c>
      <c r="Q19" s="68" t="s">
        <v>564</v>
      </c>
      <c r="R19" s="93" t="str">
        <f t="shared" si="1"/>
        <v>（正常）入力済み</v>
      </c>
      <c r="S19" s="22" t="s">
        <v>613</v>
      </c>
    </row>
    <row r="20" spans="2:19" ht="52.8">
      <c r="B20" s="111"/>
      <c r="C20" s="115">
        <f t="shared" si="0"/>
        <v>10</v>
      </c>
      <c r="D20" s="132">
        <v>2020</v>
      </c>
      <c r="E20" s="133" t="s">
        <v>614</v>
      </c>
      <c r="F20" s="135" t="s">
        <v>615</v>
      </c>
      <c r="G20" s="135"/>
      <c r="H20" s="136" t="s">
        <v>568</v>
      </c>
      <c r="I20" s="134" t="s">
        <v>616</v>
      </c>
      <c r="J20" s="132" t="s">
        <v>617</v>
      </c>
      <c r="K20" s="133" t="s">
        <v>618</v>
      </c>
      <c r="L20" s="134" t="s">
        <v>619</v>
      </c>
      <c r="M20" s="113"/>
      <c r="P20" s="22" t="str">
        <f t="shared" si="2"/>
        <v>入力必須</v>
      </c>
      <c r="Q20" s="68" t="s">
        <v>564</v>
      </c>
      <c r="R20" s="93" t="str">
        <f t="shared" si="1"/>
        <v>（正常）入力済み</v>
      </c>
      <c r="S20" s="22" t="s">
        <v>620</v>
      </c>
    </row>
    <row r="21" spans="2:19" ht="15">
      <c r="B21" s="111"/>
      <c r="C21" s="115">
        <f t="shared" si="0"/>
        <v>11</v>
      </c>
      <c r="D21" s="132"/>
      <c r="E21" s="133"/>
      <c r="F21" s="135"/>
      <c r="G21" s="135"/>
      <c r="H21" s="136"/>
      <c r="I21" s="134"/>
      <c r="J21" s="132"/>
      <c r="K21" s="133"/>
      <c r="L21" s="134" t="str">
        <f t="shared" ref="L21:L25" si="3">IF(OR(I21="地形図",I21="航空写真"),"国土地理院","")</f>
        <v/>
      </c>
      <c r="M21" s="113"/>
      <c r="P21" s="22" t="str">
        <f t="shared" si="2"/>
        <v>入力不要</v>
      </c>
      <c r="Q21" s="68" t="s">
        <v>564</v>
      </c>
      <c r="R21" s="93" t="str">
        <f t="shared" si="1"/>
        <v>（複数入力）未入力</v>
      </c>
    </row>
    <row r="22" spans="2:19" ht="15">
      <c r="B22" s="111"/>
      <c r="C22" s="115">
        <f t="shared" si="0"/>
        <v>12</v>
      </c>
      <c r="D22" s="132"/>
      <c r="E22" s="133"/>
      <c r="F22" s="135"/>
      <c r="G22" s="135"/>
      <c r="H22" s="136"/>
      <c r="I22" s="134"/>
      <c r="J22" s="132"/>
      <c r="K22" s="133"/>
      <c r="L22" s="134" t="str">
        <f t="shared" si="3"/>
        <v/>
      </c>
      <c r="M22" s="113"/>
      <c r="P22" s="22" t="str">
        <f t="shared" si="2"/>
        <v>入力不要</v>
      </c>
      <c r="Q22" s="68" t="s">
        <v>564</v>
      </c>
      <c r="R22" s="93" t="str">
        <f t="shared" si="1"/>
        <v>（複数入力）未入力</v>
      </c>
    </row>
    <row r="23" spans="2:19" ht="15">
      <c r="B23" s="111"/>
      <c r="C23" s="115">
        <f t="shared" si="0"/>
        <v>13</v>
      </c>
      <c r="D23" s="132"/>
      <c r="E23" s="133"/>
      <c r="F23" s="135"/>
      <c r="G23" s="135"/>
      <c r="H23" s="136"/>
      <c r="I23" s="134"/>
      <c r="J23" s="132"/>
      <c r="K23" s="133"/>
      <c r="L23" s="134" t="str">
        <f t="shared" si="3"/>
        <v/>
      </c>
      <c r="M23" s="113"/>
      <c r="P23" s="22" t="str">
        <f t="shared" si="2"/>
        <v>入力不要</v>
      </c>
      <c r="Q23" s="68" t="s">
        <v>564</v>
      </c>
      <c r="R23" s="93" t="str">
        <f t="shared" si="1"/>
        <v>（複数入力）未入力</v>
      </c>
    </row>
    <row r="24" spans="2:19" ht="15">
      <c r="B24" s="111"/>
      <c r="C24" s="115">
        <f t="shared" si="0"/>
        <v>14</v>
      </c>
      <c r="D24" s="132"/>
      <c r="E24" s="133"/>
      <c r="F24" s="135"/>
      <c r="G24" s="135"/>
      <c r="H24" s="136"/>
      <c r="I24" s="134"/>
      <c r="J24" s="132"/>
      <c r="K24" s="133"/>
      <c r="L24" s="134" t="str">
        <f t="shared" si="3"/>
        <v/>
      </c>
      <c r="M24" s="113"/>
      <c r="P24" s="22" t="str">
        <f t="shared" si="2"/>
        <v>入力不要</v>
      </c>
      <c r="Q24" s="68" t="s">
        <v>564</v>
      </c>
      <c r="R24" s="93" t="str">
        <f t="shared" si="1"/>
        <v>（複数入力）未入力</v>
      </c>
    </row>
    <row r="25" spans="2:19" ht="15">
      <c r="B25" s="111"/>
      <c r="C25" s="115">
        <f t="shared" si="0"/>
        <v>15</v>
      </c>
      <c r="D25" s="132"/>
      <c r="E25" s="133"/>
      <c r="F25" s="137"/>
      <c r="G25" s="137"/>
      <c r="H25" s="136"/>
      <c r="I25" s="134"/>
      <c r="J25" s="132"/>
      <c r="K25" s="133"/>
      <c r="L25" s="134" t="str">
        <f t="shared" si="3"/>
        <v/>
      </c>
      <c r="M25" s="113"/>
      <c r="P25" s="22" t="str">
        <f t="shared" si="2"/>
        <v>入力不要</v>
      </c>
      <c r="Q25" s="68" t="s">
        <v>564</v>
      </c>
      <c r="R25" s="93" t="str">
        <f t="shared" si="1"/>
        <v>（複数入力）未入力</v>
      </c>
    </row>
    <row r="26" spans="2:19" ht="15">
      <c r="B26" s="111"/>
      <c r="C26" s="138" t="s">
        <v>621</v>
      </c>
      <c r="D26" s="139"/>
      <c r="E26" s="139"/>
      <c r="F26" s="140"/>
      <c r="G26" s="140"/>
      <c r="H26" s="141"/>
      <c r="I26" s="142"/>
      <c r="J26" s="139"/>
      <c r="K26" s="139"/>
      <c r="L26" s="143"/>
      <c r="M26" s="113"/>
      <c r="P26" s="22" t="str">
        <f t="shared" si="2"/>
        <v>入力不要</v>
      </c>
      <c r="Q26" s="68"/>
      <c r="R26" s="93"/>
    </row>
    <row r="27" spans="2:19" ht="5.25" customHeight="1">
      <c r="B27" s="44"/>
      <c r="C27" s="27"/>
      <c r="D27" s="27"/>
      <c r="E27" s="27"/>
      <c r="F27" s="27"/>
      <c r="G27" s="27"/>
      <c r="H27" s="27"/>
      <c r="I27" s="27"/>
      <c r="J27" s="27"/>
      <c r="K27" s="27"/>
      <c r="L27" s="27"/>
      <c r="M27" s="45"/>
      <c r="R27" s="93"/>
    </row>
    <row r="28" spans="2:19">
      <c r="B28" s="2"/>
      <c r="C28" s="22" t="s">
        <v>27</v>
      </c>
      <c r="R28" s="95"/>
    </row>
  </sheetData>
  <mergeCells count="14">
    <mergeCell ref="C8:C10"/>
    <mergeCell ref="F8:L10"/>
    <mergeCell ref="D9:E9"/>
    <mergeCell ref="Q1:R1"/>
    <mergeCell ref="S1:S2"/>
    <mergeCell ref="C5:C6"/>
    <mergeCell ref="D5:E6"/>
    <mergeCell ref="F5:F7"/>
    <mergeCell ref="G5:G7"/>
    <mergeCell ref="H5:H7"/>
    <mergeCell ref="I5:L5"/>
    <mergeCell ref="I6:I7"/>
    <mergeCell ref="J6:K6"/>
    <mergeCell ref="L6:L7"/>
  </mergeCells>
  <phoneticPr fontId="20"/>
  <conditionalFormatting sqref="V4">
    <cfRule type="containsText" dxfId="8" priority="4" operator="containsText" text="（正常）">
      <formula>NOT(ISERROR(SEARCH("（正常）",V4)))</formula>
    </cfRule>
    <cfRule type="containsText" dxfId="7" priority="5" operator="containsText" text="（エラー）">
      <formula>NOT(ISERROR(SEARCH("（エラー）",V4)))</formula>
    </cfRule>
    <cfRule type="containsText" dxfId="6" priority="6" operator="containsText" text="（注意）">
      <formula>NOT(ISERROR(SEARCH("（注意）",V4)))</formula>
    </cfRule>
  </conditionalFormatting>
  <conditionalFormatting sqref="R1:R1048576">
    <cfRule type="containsText" dxfId="5" priority="1" operator="containsText" text="（注意）">
      <formula>NOT(ISERROR(SEARCH("（注意）",R1)))</formula>
    </cfRule>
    <cfRule type="containsText" dxfId="4" priority="2" operator="containsText" text="（正常）">
      <formula>NOT(ISERROR(SEARCH("（正常）",R1)))</formula>
    </cfRule>
    <cfRule type="containsText" dxfId="3" priority="3" operator="containsText" text="（エラー）">
      <formula>NOT(ISERROR(SEARCH("（エラー）",R1)))</formula>
    </cfRule>
  </conditionalFormatting>
  <pageMargins left="0.23622047244094491" right="0.23622047244094491" top="0.74803149606299213" bottom="0.74803149606299213" header="0.31496062992125984" footer="0.31496062992125984"/>
  <pageSetup paperSize="9" scale="84" fitToHeight="0" orientation="landscape" r:id="rId1"/>
  <headerFooter>
    <oddFooter>&amp;C&amp;P／&amp;Nページ</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マスタ_地歴年表!$G$2:$G$11</xm:f>
          </x14:formula1>
          <xm:sqref>I11:I26</xm:sqref>
        </x14:dataValidation>
        <x14:dataValidation type="list" allowBlank="1" showInputMessage="1" xr:uid="{00000000-0002-0000-0200-000001000000}">
          <x14:formula1>
            <xm:f>マスタ_地歴年表!$E$2:$E$2</xm:f>
          </x14:formula1>
          <xm:sqref>G11:G26</xm:sqref>
        </x14:dataValidation>
        <x14:dataValidation type="list" allowBlank="1" showInputMessage="1" xr:uid="{00000000-0002-0000-0200-000002000000}">
          <x14:formula1>
            <xm:f>マスタ_地歴年表!$D$2:$D$2</xm:f>
          </x14:formula1>
          <xm:sqref>F12:F26</xm:sqref>
        </x14:dataValidation>
        <x14:dataValidation type="list" operator="greaterThanOrEqual" allowBlank="1" showInputMessage="1" showErrorMessage="1" xr:uid="{00000000-0002-0000-0200-000003000000}">
          <x14:formula1>
            <xm:f>マスタ_地歴年表!$F$2:$F$4</xm:f>
          </x14:formula1>
          <xm:sqref>H11:H26</xm:sqref>
        </x14:dataValidation>
        <x14:dataValidation type="list" allowBlank="1" showInputMessage="1" xr:uid="{00000000-0002-0000-0200-000004000000}">
          <x14:formula1>
            <xm:f>マスタ_地歴年表!$D$2</xm:f>
          </x14:formula1>
          <xm:sqref>F11</xm:sqref>
        </x14:dataValidation>
        <x14:dataValidation type="list" allowBlank="1" showInputMessage="1" xr:uid="{00000000-0002-0000-0200-000005000000}">
          <x14:formula1>
            <xm:f>マスタ_地歴年表!$C$2:$C$3</xm:f>
          </x14:formula1>
          <xm:sqref>F8:L10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I20"/>
  <sheetViews>
    <sheetView showGridLines="0" topLeftCell="B1" zoomScaleNormal="100" zoomScaleSheetLayoutView="90" workbookViewId="0">
      <selection activeCell="B1" sqref="B1"/>
    </sheetView>
  </sheetViews>
  <sheetFormatPr defaultColWidth="9" defaultRowHeight="15"/>
  <cols>
    <col min="1" max="2" width="3.3984375" style="22" customWidth="1"/>
    <col min="3" max="3" width="47.3984375" style="22" customWidth="1"/>
    <col min="4" max="29" width="4.59765625" style="22" customWidth="1"/>
    <col min="30" max="32" width="4.09765625" style="22" customWidth="1"/>
    <col min="33" max="33" width="9.19921875" style="68" bestFit="1" customWidth="1"/>
    <col min="34" max="34" width="30.59765625" style="93" customWidth="1"/>
    <col min="35" max="35" width="9" style="49"/>
    <col min="36" max="16384" width="9" style="22"/>
  </cols>
  <sheetData>
    <row r="1" spans="2:35">
      <c r="B1" s="22" t="s">
        <v>498</v>
      </c>
      <c r="AG1" s="257" t="s">
        <v>384</v>
      </c>
      <c r="AH1" s="257"/>
    </row>
    <row r="2" spans="2:35">
      <c r="B2" s="76"/>
      <c r="C2" s="48" t="s">
        <v>29</v>
      </c>
      <c r="D2" s="48"/>
      <c r="E2" s="48"/>
      <c r="F2" s="48"/>
      <c r="G2" s="48"/>
      <c r="H2" s="48"/>
      <c r="I2" s="48"/>
      <c r="J2" s="48"/>
      <c r="K2" s="48"/>
      <c r="L2" s="48"/>
      <c r="M2" s="48"/>
      <c r="N2" s="48"/>
      <c r="O2" s="48"/>
      <c r="P2" s="48"/>
      <c r="Q2" s="48"/>
      <c r="R2" s="48"/>
      <c r="S2" s="48"/>
      <c r="T2" s="48"/>
      <c r="U2" s="48"/>
      <c r="V2" s="48"/>
      <c r="W2" s="48"/>
      <c r="X2" s="48"/>
      <c r="Y2" s="48"/>
      <c r="Z2" s="48"/>
      <c r="AA2" s="48"/>
      <c r="AB2" s="48"/>
      <c r="AC2" s="48"/>
      <c r="AD2" s="77"/>
      <c r="AG2" s="74" t="s">
        <v>6</v>
      </c>
      <c r="AH2" s="92" t="s">
        <v>7</v>
      </c>
    </row>
    <row r="3" spans="2:35">
      <c r="B3" s="78"/>
      <c r="C3" s="26" t="s">
        <v>508</v>
      </c>
      <c r="D3" s="26"/>
      <c r="E3" s="26"/>
      <c r="F3" s="26"/>
      <c r="G3" s="26"/>
      <c r="H3" s="26"/>
      <c r="I3" s="26"/>
      <c r="J3" s="26"/>
      <c r="K3" s="26"/>
      <c r="L3" s="26"/>
      <c r="M3" s="26"/>
      <c r="N3" s="26"/>
      <c r="O3" s="26"/>
      <c r="P3" s="26"/>
      <c r="Q3" s="26"/>
      <c r="R3" s="26"/>
      <c r="S3" s="26"/>
      <c r="T3" s="26"/>
      <c r="U3" s="26"/>
      <c r="V3" s="26"/>
      <c r="W3" s="26"/>
      <c r="X3" s="26"/>
      <c r="Y3" s="26"/>
      <c r="Z3" s="26"/>
      <c r="AA3" s="26"/>
      <c r="AB3" s="26"/>
      <c r="AC3" s="26"/>
      <c r="AD3" s="79"/>
      <c r="AG3" s="108"/>
      <c r="AH3" s="92"/>
    </row>
    <row r="4" spans="2:35" ht="31.5" customHeight="1">
      <c r="B4" s="78"/>
      <c r="C4" s="52"/>
      <c r="D4" s="281" t="s">
        <v>30</v>
      </c>
      <c r="E4" s="283"/>
      <c r="F4" s="283"/>
      <c r="G4" s="283"/>
      <c r="H4" s="283"/>
      <c r="I4" s="283"/>
      <c r="J4" s="283"/>
      <c r="K4" s="283"/>
      <c r="L4" s="283"/>
      <c r="M4" s="283"/>
      <c r="N4" s="283"/>
      <c r="O4" s="283"/>
      <c r="P4" s="281" t="s">
        <v>31</v>
      </c>
      <c r="Q4" s="283"/>
      <c r="R4" s="283"/>
      <c r="S4" s="283"/>
      <c r="T4" s="283"/>
      <c r="U4" s="283"/>
      <c r="V4" s="283"/>
      <c r="W4" s="283"/>
      <c r="X4" s="283"/>
      <c r="Y4" s="281" t="s">
        <v>32</v>
      </c>
      <c r="Z4" s="283"/>
      <c r="AA4" s="283"/>
      <c r="AB4" s="283"/>
      <c r="AC4" s="283"/>
      <c r="AD4" s="79"/>
      <c r="AG4" s="70"/>
    </row>
    <row r="5" spans="2:35" ht="186">
      <c r="B5" s="78"/>
      <c r="C5" s="52"/>
      <c r="D5" s="80" t="s">
        <v>33</v>
      </c>
      <c r="E5" s="80" t="s">
        <v>34</v>
      </c>
      <c r="F5" s="80" t="s">
        <v>35</v>
      </c>
      <c r="G5" s="80" t="s">
        <v>36</v>
      </c>
      <c r="H5" s="80" t="s">
        <v>37</v>
      </c>
      <c r="I5" s="80" t="s">
        <v>38</v>
      </c>
      <c r="J5" s="80" t="s">
        <v>39</v>
      </c>
      <c r="K5" s="80" t="s">
        <v>40</v>
      </c>
      <c r="L5" s="80" t="s">
        <v>41</v>
      </c>
      <c r="M5" s="80" t="s">
        <v>42</v>
      </c>
      <c r="N5" s="80" t="s">
        <v>43</v>
      </c>
      <c r="O5" s="80" t="s">
        <v>44</v>
      </c>
      <c r="P5" s="80" t="s">
        <v>45</v>
      </c>
      <c r="Q5" s="80" t="s">
        <v>46</v>
      </c>
      <c r="R5" s="80" t="s">
        <v>47</v>
      </c>
      <c r="S5" s="80" t="s">
        <v>48</v>
      </c>
      <c r="T5" s="80" t="s">
        <v>49</v>
      </c>
      <c r="U5" s="80" t="s">
        <v>50</v>
      </c>
      <c r="V5" s="80" t="s">
        <v>51</v>
      </c>
      <c r="W5" s="80" t="s">
        <v>52</v>
      </c>
      <c r="X5" s="80" t="s">
        <v>53</v>
      </c>
      <c r="Y5" s="80" t="s">
        <v>54</v>
      </c>
      <c r="Z5" s="80" t="s">
        <v>55</v>
      </c>
      <c r="AA5" s="80" t="s">
        <v>56</v>
      </c>
      <c r="AB5" s="80" t="s">
        <v>57</v>
      </c>
      <c r="AC5" s="80" t="s">
        <v>58</v>
      </c>
      <c r="AD5" s="79"/>
    </row>
    <row r="6" spans="2:35" ht="20.100000000000001" customHeight="1">
      <c r="B6" s="78"/>
      <c r="C6" s="52" t="s">
        <v>59</v>
      </c>
      <c r="D6" s="81"/>
      <c r="E6" s="81"/>
      <c r="F6" s="81"/>
      <c r="G6" s="81"/>
      <c r="H6" s="81"/>
      <c r="I6" s="81"/>
      <c r="J6" s="81"/>
      <c r="K6" s="81"/>
      <c r="L6" s="81"/>
      <c r="M6" s="81"/>
      <c r="N6" s="81"/>
      <c r="O6" s="81"/>
      <c r="P6" s="81"/>
      <c r="Q6" s="81"/>
      <c r="R6" s="81" t="s">
        <v>518</v>
      </c>
      <c r="S6" s="81" t="s">
        <v>518</v>
      </c>
      <c r="T6" s="81"/>
      <c r="U6" s="81"/>
      <c r="V6" s="81"/>
      <c r="W6" s="81" t="s">
        <v>518</v>
      </c>
      <c r="X6" s="81"/>
      <c r="Y6" s="81"/>
      <c r="Z6" s="81"/>
      <c r="AA6" s="81"/>
      <c r="AB6" s="81"/>
      <c r="AC6" s="81"/>
      <c r="AD6" s="79"/>
      <c r="AG6" s="68" t="s">
        <v>390</v>
      </c>
      <c r="AH6" s="93" t="str">
        <f>IF(COUNTIF(様式第1!E34,"地歴調査*")&gt;0,IF(COUNTA(D6:AC6)&lt;1,"（正常）選択不要","（エラー）選択不可"),IF(COUNTA(D6:AC6)&lt;1,"（エラー）未選択","（正常）選択済み"))</f>
        <v>（正常）選択済み</v>
      </c>
      <c r="AI6" s="49" t="s">
        <v>391</v>
      </c>
    </row>
    <row r="7" spans="2:35" ht="20.100000000000001" customHeight="1">
      <c r="B7" s="78"/>
      <c r="C7" s="52" t="s">
        <v>60</v>
      </c>
      <c r="D7" s="82"/>
      <c r="E7" s="82"/>
      <c r="F7" s="82"/>
      <c r="G7" s="82"/>
      <c r="H7" s="82"/>
      <c r="I7" s="82"/>
      <c r="J7" s="82"/>
      <c r="K7" s="82"/>
      <c r="L7" s="82"/>
      <c r="M7" s="82"/>
      <c r="N7" s="82"/>
      <c r="O7" s="82"/>
      <c r="P7" s="81"/>
      <c r="Q7" s="81"/>
      <c r="R7" s="81"/>
      <c r="S7" s="81"/>
      <c r="T7" s="81"/>
      <c r="U7" s="81"/>
      <c r="V7" s="81"/>
      <c r="W7" s="81"/>
      <c r="X7" s="81"/>
      <c r="Y7" s="82"/>
      <c r="Z7" s="82"/>
      <c r="AA7" s="82"/>
      <c r="AB7" s="82"/>
      <c r="AC7" s="82"/>
      <c r="AD7" s="79"/>
      <c r="AG7" s="68" t="s">
        <v>390</v>
      </c>
      <c r="AH7" s="93" t="str">
        <f>IF(COUNTIF(様式第1!E34,"汚染が確認された*")&gt;0,IF(COUNTA(D7:AC9)&lt;1,"（エラー）未選択","（正常）選択済み"),IF(COUNTA(D7:AC9)&lt;1,"（正常）選択不要","（エラー）選択不可"))</f>
        <v>（正常）選択済み</v>
      </c>
      <c r="AI7" s="49" t="s">
        <v>392</v>
      </c>
    </row>
    <row r="8" spans="2:35" ht="20.100000000000001" customHeight="1">
      <c r="B8" s="78"/>
      <c r="C8" s="52" t="s">
        <v>61</v>
      </c>
      <c r="D8" s="81"/>
      <c r="E8" s="81"/>
      <c r="F8" s="81"/>
      <c r="G8" s="81"/>
      <c r="H8" s="81"/>
      <c r="I8" s="81"/>
      <c r="J8" s="81"/>
      <c r="K8" s="81"/>
      <c r="L8" s="81"/>
      <c r="M8" s="81"/>
      <c r="N8" s="81"/>
      <c r="O8" s="81"/>
      <c r="P8" s="81"/>
      <c r="Q8" s="81"/>
      <c r="R8" s="81" t="s">
        <v>518</v>
      </c>
      <c r="S8" s="81"/>
      <c r="T8" s="81"/>
      <c r="U8" s="81"/>
      <c r="V8" s="81"/>
      <c r="W8" s="81"/>
      <c r="X8" s="81"/>
      <c r="Y8" s="81"/>
      <c r="Z8" s="81"/>
      <c r="AA8" s="81"/>
      <c r="AB8" s="81"/>
      <c r="AC8" s="81"/>
      <c r="AD8" s="79"/>
      <c r="AG8" s="68" t="s">
        <v>393</v>
      </c>
      <c r="AH8" s="93" t="str">
        <f>IF(COUNTIF(D12:AC12,FALSE)&lt;1,"（正常）整合","（エラー）不整合項目あり")</f>
        <v>（正常）整合</v>
      </c>
      <c r="AI8" s="49" t="s">
        <v>499</v>
      </c>
    </row>
    <row r="9" spans="2:35" ht="20.100000000000001" customHeight="1">
      <c r="B9" s="78"/>
      <c r="C9" s="52" t="s">
        <v>62</v>
      </c>
      <c r="D9" s="81"/>
      <c r="E9" s="81"/>
      <c r="F9" s="81"/>
      <c r="G9" s="81"/>
      <c r="H9" s="81"/>
      <c r="I9" s="81"/>
      <c r="J9" s="81"/>
      <c r="K9" s="81"/>
      <c r="L9" s="81"/>
      <c r="M9" s="81"/>
      <c r="N9" s="81"/>
      <c r="O9" s="81"/>
      <c r="P9" s="81"/>
      <c r="Q9" s="81"/>
      <c r="R9" s="81"/>
      <c r="S9" s="81"/>
      <c r="T9" s="81"/>
      <c r="U9" s="81"/>
      <c r="V9" s="81"/>
      <c r="W9" s="81"/>
      <c r="X9" s="81"/>
      <c r="Y9" s="81"/>
      <c r="Z9" s="81"/>
      <c r="AA9" s="81"/>
      <c r="AB9" s="81"/>
      <c r="AC9" s="81"/>
      <c r="AD9" s="79"/>
    </row>
    <row r="10" spans="2:35">
      <c r="B10" s="83"/>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84"/>
    </row>
    <row r="12" spans="2:35" hidden="1">
      <c r="D12" s="22" t="b">
        <f>IF(D6="",IF(COUNTIF(D7:D9,"●")&gt;0,FALSE,TRUE),IF(D8&amp;D9="●●",FALSE,TRUE))</f>
        <v>1</v>
      </c>
      <c r="E12" s="22" t="b">
        <f t="shared" ref="E12:S12" si="0">IF(E6="",IF(COUNTIF(E7:E9,"●")&gt;0,FALSE,TRUE),IF(E8&amp;E9="●●",FALSE,TRUE))</f>
        <v>1</v>
      </c>
      <c r="F12" s="22" t="b">
        <f t="shared" si="0"/>
        <v>1</v>
      </c>
      <c r="G12" s="22" t="b">
        <f t="shared" si="0"/>
        <v>1</v>
      </c>
      <c r="H12" s="22" t="b">
        <f t="shared" si="0"/>
        <v>1</v>
      </c>
      <c r="I12" s="22" t="b">
        <f t="shared" si="0"/>
        <v>1</v>
      </c>
      <c r="J12" s="22" t="b">
        <f t="shared" si="0"/>
        <v>1</v>
      </c>
      <c r="K12" s="22" t="b">
        <f t="shared" si="0"/>
        <v>1</v>
      </c>
      <c r="L12" s="22" t="b">
        <f t="shared" si="0"/>
        <v>1</v>
      </c>
      <c r="M12" s="22" t="b">
        <f t="shared" si="0"/>
        <v>1</v>
      </c>
      <c r="N12" s="22" t="b">
        <f t="shared" si="0"/>
        <v>1</v>
      </c>
      <c r="O12" s="22" t="b">
        <f t="shared" si="0"/>
        <v>1</v>
      </c>
      <c r="P12" s="22" t="b">
        <f>IF(P6="",IF(COUNTIF(P7:P9,"●")&gt;0,FALSE,TRUE),IF(P8&amp;P9="●●",FALSE,TRUE))</f>
        <v>1</v>
      </c>
      <c r="Q12" s="22" t="b">
        <f>IF(Q6="",IF(COUNTIF(Q7:Q9,"●")&gt;0,FALSE,TRUE),IF(Q8&amp;Q9="●●",FALSE,TRUE))</f>
        <v>1</v>
      </c>
      <c r="R12" s="22" t="b">
        <f t="shared" si="0"/>
        <v>1</v>
      </c>
      <c r="S12" s="22" t="b">
        <f t="shared" si="0"/>
        <v>1</v>
      </c>
      <c r="T12" s="22" t="b">
        <f>IF(T6="",IF(COUNTIF(T7:T9,"●")&gt;0,FALSE,TRUE),IF(T8&amp;T9="●●",FALSE,TRUE))</f>
        <v>1</v>
      </c>
      <c r="U12" s="22" t="b">
        <f t="shared" ref="U12:AC12" si="1">IF(U6="",IF(COUNTIF(U7:U9,"●")&gt;0,FALSE,TRUE),IF(U8&amp;U9="●●",FALSE,TRUE))</f>
        <v>1</v>
      </c>
      <c r="V12" s="22" t="b">
        <f t="shared" si="1"/>
        <v>1</v>
      </c>
      <c r="W12" s="22" t="b">
        <f t="shared" si="1"/>
        <v>1</v>
      </c>
      <c r="X12" s="22" t="b">
        <f t="shared" si="1"/>
        <v>1</v>
      </c>
      <c r="Y12" s="22" t="b">
        <f t="shared" si="1"/>
        <v>1</v>
      </c>
      <c r="Z12" s="22" t="b">
        <f t="shared" si="1"/>
        <v>1</v>
      </c>
      <c r="AA12" s="22" t="b">
        <f t="shared" si="1"/>
        <v>1</v>
      </c>
      <c r="AB12" s="22" t="b">
        <f t="shared" si="1"/>
        <v>1</v>
      </c>
      <c r="AC12" s="22" t="b">
        <f t="shared" si="1"/>
        <v>1</v>
      </c>
    </row>
    <row r="13" spans="2:35" hidden="1">
      <c r="C13" s="22">
        <v>1</v>
      </c>
      <c r="D13" s="22">
        <v>2</v>
      </c>
      <c r="E13" s="22">
        <v>3</v>
      </c>
      <c r="F13" s="22">
        <v>4</v>
      </c>
      <c r="G13" s="22">
        <v>5</v>
      </c>
      <c r="H13" s="22">
        <v>6</v>
      </c>
      <c r="I13" s="22">
        <v>7</v>
      </c>
      <c r="J13" s="22">
        <v>8</v>
      </c>
      <c r="K13" s="22">
        <v>9</v>
      </c>
      <c r="L13" s="22">
        <v>10</v>
      </c>
      <c r="M13" s="22">
        <v>11</v>
      </c>
      <c r="N13" s="22">
        <v>12</v>
      </c>
      <c r="O13" s="22">
        <v>13</v>
      </c>
      <c r="P13" s="22">
        <v>14</v>
      </c>
      <c r="Q13" s="22">
        <v>15</v>
      </c>
      <c r="R13" s="22">
        <v>16</v>
      </c>
      <c r="S13" s="22">
        <v>17</v>
      </c>
      <c r="T13" s="22">
        <v>18</v>
      </c>
      <c r="U13" s="22">
        <v>19</v>
      </c>
      <c r="V13" s="22">
        <v>20</v>
      </c>
      <c r="W13" s="22">
        <v>21</v>
      </c>
      <c r="X13" s="22">
        <v>22</v>
      </c>
      <c r="Y13" s="22">
        <v>23</v>
      </c>
      <c r="Z13" s="22">
        <v>24</v>
      </c>
      <c r="AA13" s="22">
        <v>25</v>
      </c>
      <c r="AB13" s="22">
        <v>26</v>
      </c>
      <c r="AC13" s="22">
        <v>27</v>
      </c>
      <c r="AD13" s="22">
        <v>28</v>
      </c>
    </row>
    <row r="14" spans="2:35" hidden="1">
      <c r="C14" s="22" t="s">
        <v>59</v>
      </c>
      <c r="D14" s="22" t="str">
        <f>IF(D6="●",D$5&amp;"、","")</f>
        <v/>
      </c>
      <c r="E14" s="22" t="str">
        <f>IF(E6="●",E$5&amp;"、","")</f>
        <v/>
      </c>
      <c r="F14" s="22" t="str">
        <f>IF(F6="●",F$5&amp;"、","")</f>
        <v/>
      </c>
      <c r="G14" s="22" t="str">
        <f t="shared" ref="G14:AC14" si="2">IF(G6="●",G$5&amp;"、","")</f>
        <v/>
      </c>
      <c r="H14" s="22" t="str">
        <f t="shared" si="2"/>
        <v/>
      </c>
      <c r="I14" s="22" t="str">
        <f t="shared" si="2"/>
        <v/>
      </c>
      <c r="J14" s="22" t="str">
        <f t="shared" si="2"/>
        <v/>
      </c>
      <c r="K14" s="22" t="str">
        <f t="shared" si="2"/>
        <v/>
      </c>
      <c r="L14" s="22" t="str">
        <f t="shared" si="2"/>
        <v/>
      </c>
      <c r="M14" s="22" t="str">
        <f t="shared" si="2"/>
        <v/>
      </c>
      <c r="N14" s="22" t="str">
        <f t="shared" si="2"/>
        <v/>
      </c>
      <c r="O14" s="22" t="str">
        <f t="shared" si="2"/>
        <v/>
      </c>
      <c r="P14" s="22" t="str">
        <f t="shared" si="2"/>
        <v/>
      </c>
      <c r="Q14" s="22" t="str">
        <f t="shared" si="2"/>
        <v/>
      </c>
      <c r="R14" s="22" t="str">
        <f t="shared" si="2"/>
        <v>シアン化合物、</v>
      </c>
      <c r="S14" s="22" t="str">
        <f t="shared" si="2"/>
        <v>水銀及びその化合物、</v>
      </c>
      <c r="T14" s="22" t="str">
        <f t="shared" si="2"/>
        <v/>
      </c>
      <c r="U14" s="22" t="str">
        <f t="shared" si="2"/>
        <v/>
      </c>
      <c r="V14" s="22" t="str">
        <f t="shared" si="2"/>
        <v/>
      </c>
      <c r="W14" s="22" t="str">
        <f t="shared" si="2"/>
        <v>ふっ素及びその化合物、</v>
      </c>
      <c r="X14" s="22" t="str">
        <f t="shared" si="2"/>
        <v/>
      </c>
      <c r="Y14" s="22" t="str">
        <f t="shared" si="2"/>
        <v/>
      </c>
      <c r="Z14" s="22" t="str">
        <f t="shared" si="2"/>
        <v/>
      </c>
      <c r="AA14" s="22" t="str">
        <f t="shared" si="2"/>
        <v/>
      </c>
      <c r="AB14" s="22" t="str">
        <f>IF(AB6="●",AB$5&amp;"、","")</f>
        <v/>
      </c>
      <c r="AC14" s="22" t="str">
        <f t="shared" si="2"/>
        <v/>
      </c>
      <c r="AD14" s="85" t="str">
        <f t="shared" ref="AD14:AD19" si="3">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シアン化合物、水銀及びその化合物、ふっ素及びその化合物</v>
      </c>
      <c r="AE14" s="85"/>
    </row>
    <row r="15" spans="2:35" hidden="1">
      <c r="C15" s="22" t="s">
        <v>60</v>
      </c>
      <c r="D15" s="22" t="str">
        <f>IF(D7="●",D$5&amp;"、","")</f>
        <v/>
      </c>
      <c r="E15" s="22" t="str">
        <f>IF(E7="●",E$5&amp;"、","")</f>
        <v/>
      </c>
      <c r="F15" s="22" t="str">
        <f t="shared" ref="F15:AC16" si="4">IF(F7="●",F$5&amp;"、","")</f>
        <v/>
      </c>
      <c r="G15" s="22" t="str">
        <f t="shared" si="4"/>
        <v/>
      </c>
      <c r="H15" s="22" t="str">
        <f t="shared" si="4"/>
        <v/>
      </c>
      <c r="I15" s="22" t="str">
        <f t="shared" si="4"/>
        <v/>
      </c>
      <c r="J15" s="22" t="str">
        <f t="shared" si="4"/>
        <v/>
      </c>
      <c r="K15" s="22" t="str">
        <f t="shared" si="4"/>
        <v/>
      </c>
      <c r="L15" s="22" t="str">
        <f t="shared" si="4"/>
        <v/>
      </c>
      <c r="M15" s="22" t="str">
        <f t="shared" si="4"/>
        <v/>
      </c>
      <c r="N15" s="22" t="str">
        <f t="shared" si="4"/>
        <v/>
      </c>
      <c r="O15" s="22" t="str">
        <f t="shared" si="4"/>
        <v/>
      </c>
      <c r="P15" s="22" t="str">
        <f t="shared" si="4"/>
        <v/>
      </c>
      <c r="Q15" s="22" t="str">
        <f t="shared" si="4"/>
        <v/>
      </c>
      <c r="R15" s="22" t="str">
        <f t="shared" si="4"/>
        <v/>
      </c>
      <c r="S15" s="22" t="str">
        <f t="shared" si="4"/>
        <v/>
      </c>
      <c r="T15" s="22" t="str">
        <f t="shared" si="4"/>
        <v/>
      </c>
      <c r="U15" s="22" t="str">
        <f t="shared" si="4"/>
        <v/>
      </c>
      <c r="V15" s="22" t="str">
        <f t="shared" si="4"/>
        <v/>
      </c>
      <c r="W15" s="22" t="str">
        <f t="shared" si="4"/>
        <v/>
      </c>
      <c r="X15" s="22" t="str">
        <f t="shared" si="4"/>
        <v/>
      </c>
      <c r="Y15" s="22" t="str">
        <f t="shared" si="4"/>
        <v/>
      </c>
      <c r="Z15" s="22" t="str">
        <f t="shared" si="4"/>
        <v/>
      </c>
      <c r="AA15" s="22" t="str">
        <f t="shared" si="4"/>
        <v/>
      </c>
      <c r="AB15" s="22" t="str">
        <f>IF(AB7="●",AB$5&amp;"、","")</f>
        <v/>
      </c>
      <c r="AC15" s="22" t="str">
        <f t="shared" si="4"/>
        <v/>
      </c>
      <c r="AD15" s="85" t="str">
        <f t="shared" si="3"/>
        <v/>
      </c>
      <c r="AE15" s="85"/>
    </row>
    <row r="16" spans="2:35" hidden="1">
      <c r="C16" s="22" t="s">
        <v>61</v>
      </c>
      <c r="D16" s="22" t="str">
        <f>IF(D8="●",D$5&amp;"、","")</f>
        <v/>
      </c>
      <c r="E16" s="22" t="str">
        <f>IF(E8="●",E$5&amp;"、","")</f>
        <v/>
      </c>
      <c r="F16" s="22" t="str">
        <f t="shared" si="4"/>
        <v/>
      </c>
      <c r="G16" s="22" t="str">
        <f t="shared" si="4"/>
        <v/>
      </c>
      <c r="H16" s="22" t="str">
        <f t="shared" si="4"/>
        <v/>
      </c>
      <c r="I16" s="22" t="str">
        <f t="shared" si="4"/>
        <v/>
      </c>
      <c r="J16" s="22" t="str">
        <f t="shared" si="4"/>
        <v/>
      </c>
      <c r="K16" s="22" t="str">
        <f t="shared" si="4"/>
        <v/>
      </c>
      <c r="L16" s="22" t="str">
        <f t="shared" si="4"/>
        <v/>
      </c>
      <c r="M16" s="22" t="str">
        <f t="shared" si="4"/>
        <v/>
      </c>
      <c r="N16" s="22" t="str">
        <f t="shared" si="4"/>
        <v/>
      </c>
      <c r="O16" s="22" t="str">
        <f t="shared" si="4"/>
        <v/>
      </c>
      <c r="P16" s="22" t="str">
        <f t="shared" si="4"/>
        <v/>
      </c>
      <c r="Q16" s="22" t="str">
        <f t="shared" si="4"/>
        <v/>
      </c>
      <c r="R16" s="22" t="str">
        <f t="shared" si="4"/>
        <v>シアン化合物、</v>
      </c>
      <c r="S16" s="22" t="str">
        <f t="shared" si="4"/>
        <v/>
      </c>
      <c r="T16" s="22" t="str">
        <f t="shared" si="4"/>
        <v/>
      </c>
      <c r="U16" s="22" t="str">
        <f>IF(U8="●",U$5&amp;"、","")</f>
        <v/>
      </c>
      <c r="V16" s="22" t="str">
        <f>IF(V8="●",V$5&amp;"、","")</f>
        <v/>
      </c>
      <c r="W16" s="22" t="str">
        <f t="shared" si="4"/>
        <v/>
      </c>
      <c r="X16" s="22" t="str">
        <f t="shared" si="4"/>
        <v/>
      </c>
      <c r="Y16" s="22" t="str">
        <f t="shared" si="4"/>
        <v/>
      </c>
      <c r="Z16" s="22" t="str">
        <f t="shared" si="4"/>
        <v/>
      </c>
      <c r="AA16" s="22" t="str">
        <f>IF(AA8="●",AA$5&amp;"、","")</f>
        <v/>
      </c>
      <c r="AB16" s="22" t="str">
        <f>IF(AB8="●",AB$5&amp;"、","")</f>
        <v/>
      </c>
      <c r="AC16" s="22" t="str">
        <f t="shared" si="4"/>
        <v/>
      </c>
      <c r="AD16" s="85" t="str">
        <f t="shared" si="3"/>
        <v>シアン化合物</v>
      </c>
      <c r="AE16" s="85"/>
    </row>
    <row r="17" spans="3:31" hidden="1">
      <c r="C17" s="22" t="s">
        <v>62</v>
      </c>
      <c r="D17" s="22" t="str">
        <f>IF(D9="●",D$5&amp;"、","")</f>
        <v/>
      </c>
      <c r="E17" s="22" t="str">
        <f t="shared" ref="E17:AC17" si="5">IF(E9="●",E$5&amp;"、","")</f>
        <v/>
      </c>
      <c r="F17" s="22" t="str">
        <f t="shared" si="5"/>
        <v/>
      </c>
      <c r="G17" s="22" t="str">
        <f>IF(G9="●",G$5&amp;"、","")</f>
        <v/>
      </c>
      <c r="H17" s="22" t="str">
        <f t="shared" si="5"/>
        <v/>
      </c>
      <c r="I17" s="22" t="str">
        <f t="shared" si="5"/>
        <v/>
      </c>
      <c r="J17" s="22" t="str">
        <f t="shared" si="5"/>
        <v/>
      </c>
      <c r="K17" s="22" t="str">
        <f t="shared" si="5"/>
        <v/>
      </c>
      <c r="L17" s="22" t="str">
        <f>IF(L9="●",L$5&amp;"、","")</f>
        <v/>
      </c>
      <c r="M17" s="22" t="str">
        <f t="shared" si="5"/>
        <v/>
      </c>
      <c r="N17" s="22" t="str">
        <f t="shared" si="5"/>
        <v/>
      </c>
      <c r="O17" s="22" t="str">
        <f t="shared" si="5"/>
        <v/>
      </c>
      <c r="P17" s="22" t="str">
        <f t="shared" si="5"/>
        <v/>
      </c>
      <c r="Q17" s="22" t="str">
        <f t="shared" si="5"/>
        <v/>
      </c>
      <c r="R17" s="22" t="str">
        <f t="shared" si="5"/>
        <v/>
      </c>
      <c r="S17" s="22" t="str">
        <f t="shared" si="5"/>
        <v/>
      </c>
      <c r="T17" s="22" t="str">
        <f t="shared" si="5"/>
        <v/>
      </c>
      <c r="U17" s="22" t="str">
        <f t="shared" si="5"/>
        <v/>
      </c>
      <c r="V17" s="22" t="str">
        <f>IF(V9="●",V$5&amp;"、","")</f>
        <v/>
      </c>
      <c r="W17" s="22" t="str">
        <f>IF(W9="●",W$5&amp;"、","")</f>
        <v/>
      </c>
      <c r="X17" s="22" t="str">
        <f t="shared" si="5"/>
        <v/>
      </c>
      <c r="Y17" s="22" t="str">
        <f t="shared" si="5"/>
        <v/>
      </c>
      <c r="Z17" s="22" t="str">
        <f t="shared" si="5"/>
        <v/>
      </c>
      <c r="AA17" s="22" t="str">
        <f t="shared" si="5"/>
        <v/>
      </c>
      <c r="AB17" s="22" t="str">
        <f>IF(AB9="●",AB$5&amp;"、","")</f>
        <v/>
      </c>
      <c r="AC17" s="22" t="str">
        <f t="shared" si="5"/>
        <v/>
      </c>
      <c r="AD17" s="85" t="str">
        <f t="shared" si="3"/>
        <v/>
      </c>
      <c r="AE17" s="85"/>
    </row>
    <row r="18" spans="3:31" hidden="1">
      <c r="C18" s="22" t="s">
        <v>63</v>
      </c>
      <c r="D18" s="22" t="str">
        <f>IF(COUNTIF(D7:D8,"●")&gt;1,D$5&amp;"、","")</f>
        <v/>
      </c>
      <c r="E18" s="22" t="str">
        <f t="shared" ref="E18:AC18" si="6">IF(COUNTIF(E7:E8,"●")&gt;1,E$5&amp;"、","")</f>
        <v/>
      </c>
      <c r="F18" s="22" t="str">
        <f t="shared" si="6"/>
        <v/>
      </c>
      <c r="G18" s="22" t="str">
        <f t="shared" si="6"/>
        <v/>
      </c>
      <c r="H18" s="22" t="str">
        <f t="shared" si="6"/>
        <v/>
      </c>
      <c r="I18" s="22" t="str">
        <f>IF(COUNTIF(I7:I8,"●")&gt;1,I$5&amp;"、","")</f>
        <v/>
      </c>
      <c r="J18" s="22" t="str">
        <f t="shared" si="6"/>
        <v/>
      </c>
      <c r="K18" s="22" t="str">
        <f t="shared" si="6"/>
        <v/>
      </c>
      <c r="L18" s="22" t="str">
        <f>IF(COUNTIF(L7:L8,"●")&gt;1,L$5&amp;"、","")</f>
        <v/>
      </c>
      <c r="M18" s="22" t="str">
        <f t="shared" si="6"/>
        <v/>
      </c>
      <c r="N18" s="22" t="str">
        <f t="shared" si="6"/>
        <v/>
      </c>
      <c r="O18" s="22" t="str">
        <f t="shared" si="6"/>
        <v/>
      </c>
      <c r="P18" s="22" t="str">
        <f>IF(COUNTIF(P7:P8,"●")&gt;1,P$5&amp;"、","")</f>
        <v/>
      </c>
      <c r="Q18" s="22" t="str">
        <f>IF(COUNTIF(Q7:Q8,"●")&gt;1,Q$5&amp;"、","")</f>
        <v/>
      </c>
      <c r="R18" s="22" t="str">
        <f t="shared" si="6"/>
        <v/>
      </c>
      <c r="S18" s="22" t="str">
        <f t="shared" si="6"/>
        <v/>
      </c>
      <c r="T18" s="22" t="str">
        <f t="shared" si="6"/>
        <v/>
      </c>
      <c r="U18" s="22" t="str">
        <f t="shared" si="6"/>
        <v/>
      </c>
      <c r="V18" s="22" t="str">
        <f t="shared" si="6"/>
        <v/>
      </c>
      <c r="W18" s="22" t="str">
        <f>IF(COUNTIF(W7:W8,"●")&gt;1,W$5&amp;"、","")</f>
        <v/>
      </c>
      <c r="X18" s="22" t="str">
        <f t="shared" si="6"/>
        <v/>
      </c>
      <c r="Y18" s="22" t="str">
        <f t="shared" si="6"/>
        <v/>
      </c>
      <c r="Z18" s="22" t="str">
        <f t="shared" si="6"/>
        <v/>
      </c>
      <c r="AA18" s="22" t="str">
        <f t="shared" si="6"/>
        <v/>
      </c>
      <c r="AB18" s="22" t="str">
        <f>IF(COUNTIF(AB7:AB8,"●")&gt;1,AB$5&amp;"、","")</f>
        <v/>
      </c>
      <c r="AC18" s="22" t="str">
        <f t="shared" si="6"/>
        <v/>
      </c>
      <c r="AD18" s="85" t="str">
        <f t="shared" si="3"/>
        <v/>
      </c>
      <c r="AE18" s="85"/>
    </row>
    <row r="19" spans="3:31" hidden="1">
      <c r="C19" s="22" t="s">
        <v>64</v>
      </c>
      <c r="D19" s="22" t="str">
        <f>IF(COUNTIF(D7,"●")+COUNTIF(D9,"●")&gt;1,D$5&amp;"、","")</f>
        <v/>
      </c>
      <c r="E19" s="22" t="str">
        <f t="shared" ref="E19:AC19" si="7">IF(COUNTIF(E7,"●")+COUNTIF(E9,"●")&gt;1,E$5&amp;"、","")</f>
        <v/>
      </c>
      <c r="F19" s="22" t="str">
        <f t="shared" si="7"/>
        <v/>
      </c>
      <c r="G19" s="22" t="str">
        <f t="shared" si="7"/>
        <v/>
      </c>
      <c r="H19" s="22" t="str">
        <f t="shared" si="7"/>
        <v/>
      </c>
      <c r="I19" s="22" t="str">
        <f t="shared" si="7"/>
        <v/>
      </c>
      <c r="J19" s="22" t="str">
        <f t="shared" si="7"/>
        <v/>
      </c>
      <c r="K19" s="22" t="str">
        <f t="shared" si="7"/>
        <v/>
      </c>
      <c r="L19" s="22" t="str">
        <f t="shared" si="7"/>
        <v/>
      </c>
      <c r="M19" s="22" t="str">
        <f t="shared" si="7"/>
        <v/>
      </c>
      <c r="N19" s="22" t="str">
        <f>IF(COUNTIF(N7,"●")+COUNTIF(N9,"●")&gt;1,N$5&amp;"、","")</f>
        <v/>
      </c>
      <c r="O19" s="22" t="str">
        <f t="shared" si="7"/>
        <v/>
      </c>
      <c r="P19" s="22" t="str">
        <f t="shared" si="7"/>
        <v/>
      </c>
      <c r="Q19" s="22" t="str">
        <f t="shared" si="7"/>
        <v/>
      </c>
      <c r="R19" s="22" t="str">
        <f t="shared" si="7"/>
        <v/>
      </c>
      <c r="S19" s="22" t="str">
        <f>IF(COUNTIF(S7,"●")+COUNTIF(S9,"●")&gt;1,S$5&amp;"、","")</f>
        <v/>
      </c>
      <c r="T19" s="22" t="str">
        <f t="shared" si="7"/>
        <v/>
      </c>
      <c r="U19" s="22" t="str">
        <f t="shared" si="7"/>
        <v/>
      </c>
      <c r="V19" s="22" t="str">
        <f t="shared" si="7"/>
        <v/>
      </c>
      <c r="W19" s="22" t="str">
        <f t="shared" si="7"/>
        <v/>
      </c>
      <c r="X19" s="22" t="str">
        <f t="shared" si="7"/>
        <v/>
      </c>
      <c r="Y19" s="22" t="str">
        <f t="shared" si="7"/>
        <v/>
      </c>
      <c r="Z19" s="22" t="str">
        <f t="shared" si="7"/>
        <v/>
      </c>
      <c r="AA19" s="22" t="str">
        <f t="shared" si="7"/>
        <v/>
      </c>
      <c r="AB19" s="22" t="str">
        <f>IF(COUNTIF(AB7,"●")+COUNTIF(AB9,"●")&gt;1,AB$5&amp;"、","")</f>
        <v/>
      </c>
      <c r="AC19" s="22" t="str">
        <f t="shared" si="7"/>
        <v/>
      </c>
      <c r="AD19" s="85" t="str">
        <f t="shared" si="3"/>
        <v/>
      </c>
      <c r="AE19" s="85"/>
    </row>
    <row r="20" spans="3:31" hidden="1"/>
  </sheetData>
  <mergeCells count="4">
    <mergeCell ref="D4:O4"/>
    <mergeCell ref="P4:X4"/>
    <mergeCell ref="Y4:AC4"/>
    <mergeCell ref="AG1:AH1"/>
  </mergeCells>
  <phoneticPr fontId="20"/>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printOptions horizontalCentered="1"/>
  <pageMargins left="0.19685039370078741" right="0.19685039370078741" top="0.74803149606299213" bottom="0.74803149606299213" header="0.31496062992125984" footer="0.31496062992125984"/>
  <pageSetup paperSize="9" scale="74"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マスタ!$F$2</xm:f>
          </x14:formula1>
          <xm:sqref>D6:AC6 P7:X7 D8:AC9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399"/>
  <sheetViews>
    <sheetView showGridLines="0" zoomScaleNormal="100" workbookViewId="0"/>
  </sheetViews>
  <sheetFormatPr defaultColWidth="9" defaultRowHeight="15"/>
  <cols>
    <col min="1" max="1" width="4.8984375" style="33" customWidth="1"/>
    <col min="2" max="2" width="9" style="33"/>
    <col min="3" max="3" width="100.19921875" style="34" customWidth="1"/>
    <col min="4" max="4" width="9" style="6"/>
    <col min="5" max="8" width="36" style="6" customWidth="1"/>
    <col min="9" max="16384" width="9" style="6"/>
  </cols>
  <sheetData>
    <row r="1" spans="1:3">
      <c r="A1" s="33" t="s">
        <v>376</v>
      </c>
    </row>
    <row r="3" spans="1:3">
      <c r="A3" s="33" t="s">
        <v>375</v>
      </c>
    </row>
    <row r="4" spans="1:3">
      <c r="B4" s="33" t="s">
        <v>69</v>
      </c>
      <c r="C4" s="34" t="s">
        <v>70</v>
      </c>
    </row>
    <row r="5" spans="1:3">
      <c r="B5" s="33">
        <v>1</v>
      </c>
      <c r="C5" s="34" t="s">
        <v>71</v>
      </c>
    </row>
    <row r="6" spans="1:3">
      <c r="B6" s="72">
        <v>1</v>
      </c>
      <c r="C6" s="34" t="s">
        <v>479</v>
      </c>
    </row>
    <row r="7" spans="1:3">
      <c r="B7" s="72">
        <v>1</v>
      </c>
      <c r="C7" s="34" t="s">
        <v>72</v>
      </c>
    </row>
    <row r="8" spans="1:3">
      <c r="B8" s="72">
        <v>1</v>
      </c>
      <c r="C8" s="34" t="s">
        <v>73</v>
      </c>
    </row>
    <row r="9" spans="1:3">
      <c r="B9" s="72">
        <v>1</v>
      </c>
      <c r="C9" s="34" t="s">
        <v>74</v>
      </c>
    </row>
    <row r="10" spans="1:3">
      <c r="B10" s="33" t="s">
        <v>75</v>
      </c>
      <c r="C10" s="34" t="s">
        <v>76</v>
      </c>
    </row>
    <row r="11" spans="1:3">
      <c r="B11" s="72" t="s">
        <v>75</v>
      </c>
      <c r="C11" s="34" t="s">
        <v>77</v>
      </c>
    </row>
    <row r="12" spans="1:3">
      <c r="B12" s="72" t="s">
        <v>75</v>
      </c>
      <c r="C12" s="34" t="s">
        <v>78</v>
      </c>
    </row>
    <row r="13" spans="1:3">
      <c r="B13" s="72" t="s">
        <v>75</v>
      </c>
      <c r="C13" s="34" t="s">
        <v>79</v>
      </c>
    </row>
    <row r="14" spans="1:3">
      <c r="B14" s="33">
        <v>2</v>
      </c>
      <c r="C14" s="34" t="s">
        <v>80</v>
      </c>
    </row>
    <row r="15" spans="1:3">
      <c r="B15" s="72">
        <v>2</v>
      </c>
      <c r="C15" s="34" t="s">
        <v>81</v>
      </c>
    </row>
    <row r="16" spans="1:3">
      <c r="B16" s="72">
        <v>2</v>
      </c>
      <c r="C16" s="34" t="s">
        <v>82</v>
      </c>
    </row>
    <row r="17" spans="2:3">
      <c r="B17" s="72">
        <v>2</v>
      </c>
      <c r="C17" s="34" t="s">
        <v>83</v>
      </c>
    </row>
    <row r="18" spans="2:3">
      <c r="B18" s="33">
        <v>3</v>
      </c>
      <c r="C18" s="34" t="s">
        <v>84</v>
      </c>
    </row>
    <row r="19" spans="2:3">
      <c r="B19" s="72">
        <v>3</v>
      </c>
      <c r="C19" s="34" t="s">
        <v>85</v>
      </c>
    </row>
    <row r="20" spans="2:3">
      <c r="B20" s="72">
        <v>3</v>
      </c>
      <c r="C20" s="34" t="s">
        <v>86</v>
      </c>
    </row>
    <row r="21" spans="2:3">
      <c r="B21" s="72">
        <v>3</v>
      </c>
      <c r="C21" s="34" t="s">
        <v>87</v>
      </c>
    </row>
    <row r="22" spans="2:3">
      <c r="B22" s="72">
        <v>3</v>
      </c>
      <c r="C22" s="34" t="s">
        <v>88</v>
      </c>
    </row>
    <row r="23" spans="2:3">
      <c r="B23" s="72">
        <v>3</v>
      </c>
      <c r="C23" s="34" t="s">
        <v>89</v>
      </c>
    </row>
    <row r="24" spans="2:3">
      <c r="B24" s="33">
        <v>4</v>
      </c>
      <c r="C24" s="34" t="s">
        <v>90</v>
      </c>
    </row>
    <row r="25" spans="2:3">
      <c r="B25" s="72">
        <v>4</v>
      </c>
      <c r="C25" s="34" t="s">
        <v>81</v>
      </c>
    </row>
    <row r="26" spans="2:3">
      <c r="B26" s="72">
        <v>4</v>
      </c>
      <c r="C26" s="34" t="s">
        <v>86</v>
      </c>
    </row>
    <row r="27" spans="2:3">
      <c r="B27" s="72">
        <v>4</v>
      </c>
      <c r="C27" s="34" t="s">
        <v>91</v>
      </c>
    </row>
    <row r="28" spans="2:3">
      <c r="B28" s="72">
        <v>4</v>
      </c>
      <c r="C28" s="34" t="s">
        <v>92</v>
      </c>
    </row>
    <row r="29" spans="2:3">
      <c r="B29" s="33">
        <v>5</v>
      </c>
      <c r="C29" s="34" t="s">
        <v>93</v>
      </c>
    </row>
    <row r="30" spans="2:3">
      <c r="B30" s="72">
        <v>5</v>
      </c>
      <c r="C30" s="34" t="s">
        <v>81</v>
      </c>
    </row>
    <row r="31" spans="2:3">
      <c r="B31" s="72">
        <v>5</v>
      </c>
      <c r="C31" s="34" t="s">
        <v>86</v>
      </c>
    </row>
    <row r="32" spans="2:3">
      <c r="B32" s="72">
        <v>5</v>
      </c>
      <c r="C32" s="34" t="s">
        <v>83</v>
      </c>
    </row>
    <row r="33" spans="2:3">
      <c r="B33" s="72">
        <v>5</v>
      </c>
      <c r="C33" s="34" t="s">
        <v>94</v>
      </c>
    </row>
    <row r="34" spans="2:3">
      <c r="B34" s="72">
        <v>5</v>
      </c>
      <c r="C34" s="34" t="s">
        <v>95</v>
      </c>
    </row>
    <row r="35" spans="2:3">
      <c r="B35" s="72">
        <v>5</v>
      </c>
      <c r="C35" s="34" t="s">
        <v>96</v>
      </c>
    </row>
    <row r="36" spans="2:3">
      <c r="B36" s="33">
        <v>6</v>
      </c>
      <c r="C36" s="34" t="s">
        <v>97</v>
      </c>
    </row>
    <row r="37" spans="2:3">
      <c r="B37" s="33">
        <v>7</v>
      </c>
      <c r="C37" s="34" t="s">
        <v>98</v>
      </c>
    </row>
    <row r="38" spans="2:3">
      <c r="B38" s="72">
        <v>7</v>
      </c>
      <c r="C38" s="34" t="s">
        <v>81</v>
      </c>
    </row>
    <row r="39" spans="2:3">
      <c r="B39" s="72">
        <v>7</v>
      </c>
      <c r="C39" s="34" t="s">
        <v>99</v>
      </c>
    </row>
    <row r="40" spans="2:3">
      <c r="B40" s="72">
        <v>7</v>
      </c>
      <c r="C40" s="34" t="s">
        <v>485</v>
      </c>
    </row>
    <row r="41" spans="2:3">
      <c r="B41" s="72">
        <v>7</v>
      </c>
      <c r="C41" s="34" t="s">
        <v>101</v>
      </c>
    </row>
    <row r="42" spans="2:3">
      <c r="B42" s="72">
        <v>7</v>
      </c>
      <c r="C42" s="34" t="s">
        <v>95</v>
      </c>
    </row>
    <row r="43" spans="2:3">
      <c r="B43" s="33">
        <v>8</v>
      </c>
      <c r="C43" s="34" t="s">
        <v>102</v>
      </c>
    </row>
    <row r="44" spans="2:3">
      <c r="B44" s="33">
        <v>9</v>
      </c>
      <c r="C44" s="34" t="s">
        <v>103</v>
      </c>
    </row>
    <row r="45" spans="2:3">
      <c r="B45" s="33">
        <v>10</v>
      </c>
      <c r="C45" s="34" t="s">
        <v>104</v>
      </c>
    </row>
    <row r="46" spans="2:3">
      <c r="B46" s="72">
        <v>10</v>
      </c>
      <c r="C46" s="34" t="s">
        <v>81</v>
      </c>
    </row>
    <row r="47" spans="2:3">
      <c r="B47" s="72">
        <v>10</v>
      </c>
      <c r="C47" s="34" t="s">
        <v>82</v>
      </c>
    </row>
    <row r="48" spans="2:3">
      <c r="B48" s="72">
        <v>10</v>
      </c>
      <c r="C48" s="34" t="s">
        <v>105</v>
      </c>
    </row>
    <row r="49" spans="2:3">
      <c r="B49" s="72">
        <v>10</v>
      </c>
      <c r="C49" s="34" t="s">
        <v>88</v>
      </c>
    </row>
    <row r="50" spans="2:3">
      <c r="B50" s="72">
        <v>10</v>
      </c>
      <c r="C50" s="34" t="s">
        <v>89</v>
      </c>
    </row>
    <row r="51" spans="2:3">
      <c r="B51" s="72">
        <v>10</v>
      </c>
      <c r="C51" s="34" t="s">
        <v>106</v>
      </c>
    </row>
    <row r="52" spans="2:3">
      <c r="B52" s="33">
        <v>11</v>
      </c>
      <c r="C52" s="34" t="s">
        <v>107</v>
      </c>
    </row>
    <row r="53" spans="2:3">
      <c r="B53" s="72">
        <v>11</v>
      </c>
      <c r="C53" s="34" t="s">
        <v>81</v>
      </c>
    </row>
    <row r="54" spans="2:3">
      <c r="B54" s="72">
        <v>11</v>
      </c>
      <c r="C54" s="34" t="s">
        <v>86</v>
      </c>
    </row>
    <row r="55" spans="2:3">
      <c r="B55" s="72">
        <v>11</v>
      </c>
      <c r="C55" s="34" t="s">
        <v>91</v>
      </c>
    </row>
    <row r="56" spans="2:3">
      <c r="B56" s="72">
        <v>11</v>
      </c>
      <c r="C56" s="34" t="s">
        <v>108</v>
      </c>
    </row>
    <row r="57" spans="2:3">
      <c r="B57" s="72">
        <v>11</v>
      </c>
      <c r="C57" s="34" t="s">
        <v>109</v>
      </c>
    </row>
    <row r="58" spans="2:3">
      <c r="B58" s="33">
        <v>12</v>
      </c>
      <c r="C58" s="34" t="s">
        <v>110</v>
      </c>
    </row>
    <row r="59" spans="2:3">
      <c r="B59" s="72">
        <v>12</v>
      </c>
      <c r="C59" s="34" t="s">
        <v>81</v>
      </c>
    </row>
    <row r="60" spans="2:3">
      <c r="B60" s="72">
        <v>12</v>
      </c>
      <c r="C60" s="34" t="s">
        <v>86</v>
      </c>
    </row>
    <row r="61" spans="2:3">
      <c r="B61" s="72">
        <v>12</v>
      </c>
      <c r="C61" s="34" t="s">
        <v>91</v>
      </c>
    </row>
    <row r="62" spans="2:3">
      <c r="B62" s="72">
        <v>12</v>
      </c>
      <c r="C62" s="34" t="s">
        <v>101</v>
      </c>
    </row>
    <row r="63" spans="2:3">
      <c r="B63" s="33">
        <v>13</v>
      </c>
      <c r="C63" s="34" t="s">
        <v>111</v>
      </c>
    </row>
    <row r="64" spans="2:3">
      <c r="B64" s="72">
        <v>13</v>
      </c>
      <c r="C64" s="34" t="s">
        <v>81</v>
      </c>
    </row>
    <row r="65" spans="2:3">
      <c r="B65" s="72">
        <v>13</v>
      </c>
      <c r="C65" s="34" t="s">
        <v>86</v>
      </c>
    </row>
    <row r="66" spans="2:3">
      <c r="B66" s="72">
        <v>13</v>
      </c>
      <c r="C66" s="34" t="s">
        <v>112</v>
      </c>
    </row>
    <row r="67" spans="2:3">
      <c r="B67" s="33">
        <v>14</v>
      </c>
      <c r="C67" s="34" t="s">
        <v>113</v>
      </c>
    </row>
    <row r="68" spans="2:3">
      <c r="B68" s="72">
        <v>14</v>
      </c>
      <c r="C68" s="34" t="s">
        <v>114</v>
      </c>
    </row>
    <row r="69" spans="2:3">
      <c r="B69" s="72">
        <v>14</v>
      </c>
      <c r="C69" s="34" t="s">
        <v>99</v>
      </c>
    </row>
    <row r="70" spans="2:3">
      <c r="B70" s="72">
        <v>14</v>
      </c>
      <c r="C70" s="34" t="s">
        <v>112</v>
      </c>
    </row>
    <row r="71" spans="2:3">
      <c r="B71" s="72">
        <v>14</v>
      </c>
      <c r="C71" s="34" t="s">
        <v>115</v>
      </c>
    </row>
    <row r="72" spans="2:3">
      <c r="B72" s="33">
        <v>15</v>
      </c>
      <c r="C72" s="34" t="s">
        <v>116</v>
      </c>
    </row>
    <row r="73" spans="2:3">
      <c r="B73" s="72">
        <v>15</v>
      </c>
      <c r="C73" s="34" t="s">
        <v>81</v>
      </c>
    </row>
    <row r="74" spans="2:3">
      <c r="B74" s="72">
        <v>15</v>
      </c>
      <c r="C74" s="34" t="s">
        <v>117</v>
      </c>
    </row>
    <row r="75" spans="2:3">
      <c r="B75" s="72">
        <v>15</v>
      </c>
      <c r="C75" s="34" t="s">
        <v>118</v>
      </c>
    </row>
    <row r="76" spans="2:3">
      <c r="B76" s="33">
        <v>16</v>
      </c>
      <c r="C76" s="34" t="s">
        <v>119</v>
      </c>
    </row>
    <row r="77" spans="2:3">
      <c r="B77" s="33">
        <v>17</v>
      </c>
      <c r="C77" s="34" t="s">
        <v>120</v>
      </c>
    </row>
    <row r="78" spans="2:3">
      <c r="B78" s="33">
        <v>18</v>
      </c>
      <c r="C78" s="34" t="s">
        <v>121</v>
      </c>
    </row>
    <row r="79" spans="2:3">
      <c r="B79" s="33" t="s">
        <v>122</v>
      </c>
      <c r="C79" s="34" t="s">
        <v>123</v>
      </c>
    </row>
    <row r="80" spans="2:3">
      <c r="B80" s="72" t="s">
        <v>122</v>
      </c>
      <c r="C80" s="34" t="s">
        <v>81</v>
      </c>
    </row>
    <row r="81" spans="2:3">
      <c r="B81" s="72" t="s">
        <v>122</v>
      </c>
      <c r="C81" s="34" t="s">
        <v>124</v>
      </c>
    </row>
    <row r="82" spans="2:3">
      <c r="B82" s="72" t="s">
        <v>122</v>
      </c>
      <c r="C82" s="34" t="s">
        <v>125</v>
      </c>
    </row>
    <row r="83" spans="2:3">
      <c r="B83" s="33" t="s">
        <v>126</v>
      </c>
      <c r="C83" s="34" t="s">
        <v>127</v>
      </c>
    </row>
    <row r="84" spans="2:3">
      <c r="B84" s="72" t="s">
        <v>126</v>
      </c>
      <c r="C84" s="34" t="s">
        <v>128</v>
      </c>
    </row>
    <row r="85" spans="2:3">
      <c r="B85" s="72" t="s">
        <v>126</v>
      </c>
      <c r="C85" s="34" t="s">
        <v>86</v>
      </c>
    </row>
    <row r="86" spans="2:3">
      <c r="B86" s="33">
        <v>19</v>
      </c>
      <c r="C86" s="34" t="s">
        <v>129</v>
      </c>
    </row>
    <row r="87" spans="2:3">
      <c r="B87" s="72">
        <v>19</v>
      </c>
      <c r="C87" s="34" t="s">
        <v>130</v>
      </c>
    </row>
    <row r="88" spans="2:3">
      <c r="B88" s="72">
        <v>19</v>
      </c>
      <c r="C88" s="34" t="s">
        <v>131</v>
      </c>
    </row>
    <row r="89" spans="2:3">
      <c r="B89" s="72">
        <v>19</v>
      </c>
      <c r="C89" s="34" t="s">
        <v>132</v>
      </c>
    </row>
    <row r="90" spans="2:3">
      <c r="B90" s="72">
        <v>19</v>
      </c>
      <c r="C90" s="34" t="s">
        <v>133</v>
      </c>
    </row>
    <row r="91" spans="2:3">
      <c r="B91" s="72">
        <v>19</v>
      </c>
      <c r="C91" s="34" t="s">
        <v>134</v>
      </c>
    </row>
    <row r="92" spans="2:3">
      <c r="B92" s="72">
        <v>19</v>
      </c>
      <c r="C92" s="34" t="s">
        <v>135</v>
      </c>
    </row>
    <row r="93" spans="2:3">
      <c r="B93" s="72">
        <v>19</v>
      </c>
      <c r="C93" s="34" t="s">
        <v>136</v>
      </c>
    </row>
    <row r="94" spans="2:3">
      <c r="B94" s="72">
        <v>19</v>
      </c>
      <c r="C94" s="34" t="s">
        <v>137</v>
      </c>
    </row>
    <row r="95" spans="2:3">
      <c r="B95" s="72">
        <v>19</v>
      </c>
      <c r="C95" s="34" t="s">
        <v>138</v>
      </c>
    </row>
    <row r="96" spans="2:3">
      <c r="B96" s="33">
        <v>20</v>
      </c>
      <c r="C96" s="34" t="s">
        <v>139</v>
      </c>
    </row>
    <row r="97" spans="2:3">
      <c r="B97" s="72">
        <v>20</v>
      </c>
      <c r="C97" s="34" t="s">
        <v>140</v>
      </c>
    </row>
    <row r="98" spans="2:3">
      <c r="B98" s="72">
        <v>20</v>
      </c>
      <c r="C98" s="34" t="s">
        <v>141</v>
      </c>
    </row>
    <row r="99" spans="2:3">
      <c r="B99" s="33">
        <v>21</v>
      </c>
      <c r="C99" s="34" t="s">
        <v>142</v>
      </c>
    </row>
    <row r="100" spans="2:3">
      <c r="B100" s="72">
        <v>21</v>
      </c>
      <c r="C100" s="34" t="s">
        <v>143</v>
      </c>
    </row>
    <row r="101" spans="2:3">
      <c r="B101" s="72">
        <v>21</v>
      </c>
      <c r="C101" s="34" t="s">
        <v>144</v>
      </c>
    </row>
    <row r="102" spans="2:3">
      <c r="B102" s="72">
        <v>21</v>
      </c>
      <c r="C102" s="34" t="s">
        <v>145</v>
      </c>
    </row>
    <row r="103" spans="2:3">
      <c r="B103" s="33" t="s">
        <v>146</v>
      </c>
      <c r="C103" s="34" t="s">
        <v>147</v>
      </c>
    </row>
    <row r="104" spans="2:3">
      <c r="B104" s="33" t="s">
        <v>148</v>
      </c>
      <c r="C104" s="34" t="s">
        <v>149</v>
      </c>
    </row>
    <row r="105" spans="2:3">
      <c r="B105" s="33" t="s">
        <v>150</v>
      </c>
      <c r="C105" s="34" t="s">
        <v>151</v>
      </c>
    </row>
    <row r="106" spans="2:3">
      <c r="B106" s="72" t="s">
        <v>150</v>
      </c>
      <c r="C106" s="34" t="s">
        <v>152</v>
      </c>
    </row>
    <row r="107" spans="2:3">
      <c r="B107" s="72" t="s">
        <v>150</v>
      </c>
      <c r="C107" s="34" t="s">
        <v>153</v>
      </c>
    </row>
    <row r="108" spans="2:3">
      <c r="B108" s="33">
        <v>22</v>
      </c>
      <c r="C108" s="34" t="s">
        <v>154</v>
      </c>
    </row>
    <row r="109" spans="2:3">
      <c r="B109" s="72">
        <v>22</v>
      </c>
      <c r="C109" s="34" t="s">
        <v>152</v>
      </c>
    </row>
    <row r="110" spans="2:3">
      <c r="B110" s="72">
        <v>22</v>
      </c>
      <c r="C110" s="34" t="s">
        <v>155</v>
      </c>
    </row>
    <row r="111" spans="2:3">
      <c r="B111" s="33">
        <v>23</v>
      </c>
      <c r="C111" s="34" t="s">
        <v>156</v>
      </c>
    </row>
    <row r="112" spans="2:3">
      <c r="B112" s="72">
        <v>23</v>
      </c>
      <c r="C112" s="34" t="s">
        <v>114</v>
      </c>
    </row>
    <row r="113" spans="2:3">
      <c r="B113" s="72">
        <v>23</v>
      </c>
      <c r="C113" s="34" t="s">
        <v>157</v>
      </c>
    </row>
    <row r="114" spans="2:3">
      <c r="B114" s="72">
        <v>23</v>
      </c>
      <c r="C114" s="34" t="s">
        <v>158</v>
      </c>
    </row>
    <row r="115" spans="2:3">
      <c r="B115" s="72">
        <v>23</v>
      </c>
      <c r="C115" s="34" t="s">
        <v>159</v>
      </c>
    </row>
    <row r="116" spans="2:3">
      <c r="B116" s="72">
        <v>23</v>
      </c>
      <c r="C116" s="34" t="s">
        <v>160</v>
      </c>
    </row>
    <row r="117" spans="2:3">
      <c r="B117" s="72">
        <v>23</v>
      </c>
      <c r="C117" s="34" t="s">
        <v>161</v>
      </c>
    </row>
    <row r="118" spans="2:3">
      <c r="B118" s="72">
        <v>23</v>
      </c>
      <c r="C118" s="34" t="s">
        <v>162</v>
      </c>
    </row>
    <row r="119" spans="2:3">
      <c r="B119" s="72">
        <v>23</v>
      </c>
      <c r="C119" s="34" t="s">
        <v>163</v>
      </c>
    </row>
    <row r="120" spans="2:3">
      <c r="B120" s="72">
        <v>23</v>
      </c>
      <c r="C120" s="34" t="s">
        <v>164</v>
      </c>
    </row>
    <row r="121" spans="2:3">
      <c r="B121" s="72">
        <v>23</v>
      </c>
      <c r="C121" s="34" t="s">
        <v>165</v>
      </c>
    </row>
    <row r="122" spans="2:3">
      <c r="B122" s="72">
        <v>23</v>
      </c>
      <c r="C122" s="34" t="s">
        <v>166</v>
      </c>
    </row>
    <row r="123" spans="2:3">
      <c r="B123" s="33" t="s">
        <v>167</v>
      </c>
      <c r="C123" s="34" t="s">
        <v>168</v>
      </c>
    </row>
    <row r="124" spans="2:3">
      <c r="B124" s="72" t="s">
        <v>167</v>
      </c>
      <c r="C124" s="34" t="s">
        <v>169</v>
      </c>
    </row>
    <row r="125" spans="2:3">
      <c r="B125" s="72" t="s">
        <v>167</v>
      </c>
      <c r="C125" s="34" t="s">
        <v>170</v>
      </c>
    </row>
    <row r="126" spans="2:3">
      <c r="B126" s="33">
        <v>24</v>
      </c>
      <c r="C126" s="34" t="s">
        <v>171</v>
      </c>
    </row>
    <row r="127" spans="2:3">
      <c r="B127" s="72">
        <v>24</v>
      </c>
      <c r="C127" s="34" t="s">
        <v>172</v>
      </c>
    </row>
    <row r="128" spans="2:3">
      <c r="B128" s="72">
        <v>24</v>
      </c>
      <c r="C128" s="34" t="s">
        <v>173</v>
      </c>
    </row>
    <row r="129" spans="2:3">
      <c r="B129" s="72">
        <v>24</v>
      </c>
      <c r="C129" s="34" t="s">
        <v>174</v>
      </c>
    </row>
    <row r="130" spans="2:3">
      <c r="B130" s="72">
        <v>24</v>
      </c>
      <c r="C130" s="34" t="s">
        <v>175</v>
      </c>
    </row>
    <row r="131" spans="2:3">
      <c r="B131" s="72">
        <v>24</v>
      </c>
      <c r="C131" s="34" t="s">
        <v>176</v>
      </c>
    </row>
    <row r="132" spans="2:3">
      <c r="B132" s="33">
        <v>25</v>
      </c>
      <c r="C132" s="34" t="s">
        <v>177</v>
      </c>
    </row>
    <row r="133" spans="2:3">
      <c r="B133" s="33">
        <v>26</v>
      </c>
      <c r="C133" s="34" t="s">
        <v>486</v>
      </c>
    </row>
    <row r="134" spans="2:3">
      <c r="B134" s="72">
        <v>26</v>
      </c>
      <c r="C134" s="34" t="s">
        <v>178</v>
      </c>
    </row>
    <row r="135" spans="2:3">
      <c r="B135" s="72">
        <v>26</v>
      </c>
      <c r="C135" s="34" t="s">
        <v>117</v>
      </c>
    </row>
    <row r="136" spans="2:3">
      <c r="B136" s="72">
        <v>26</v>
      </c>
      <c r="C136" s="34" t="s">
        <v>179</v>
      </c>
    </row>
    <row r="137" spans="2:3">
      <c r="B137" s="72">
        <v>26</v>
      </c>
      <c r="C137" s="34" t="s">
        <v>180</v>
      </c>
    </row>
    <row r="138" spans="2:3">
      <c r="B138" s="72">
        <v>26</v>
      </c>
      <c r="C138" s="34" t="s">
        <v>181</v>
      </c>
    </row>
    <row r="139" spans="2:3">
      <c r="B139" s="33">
        <v>27</v>
      </c>
      <c r="C139" s="34" t="s">
        <v>182</v>
      </c>
    </row>
    <row r="140" spans="2:3">
      <c r="B140" s="72">
        <v>27</v>
      </c>
      <c r="C140" s="34" t="s">
        <v>172</v>
      </c>
    </row>
    <row r="141" spans="2:3">
      <c r="B141" s="72">
        <v>27</v>
      </c>
      <c r="C141" s="34" t="s">
        <v>183</v>
      </c>
    </row>
    <row r="142" spans="2:3">
      <c r="B142" s="72">
        <v>27</v>
      </c>
      <c r="C142" s="34" t="s">
        <v>184</v>
      </c>
    </row>
    <row r="143" spans="2:3">
      <c r="B143" s="72">
        <v>27</v>
      </c>
      <c r="C143" s="34" t="s">
        <v>185</v>
      </c>
    </row>
    <row r="144" spans="2:3">
      <c r="B144" s="72">
        <v>27</v>
      </c>
      <c r="C144" s="34" t="s">
        <v>186</v>
      </c>
    </row>
    <row r="145" spans="2:3">
      <c r="B145" s="72">
        <v>27</v>
      </c>
      <c r="C145" s="34" t="s">
        <v>187</v>
      </c>
    </row>
    <row r="146" spans="2:3">
      <c r="B146" s="72">
        <v>27</v>
      </c>
      <c r="C146" s="34" t="s">
        <v>188</v>
      </c>
    </row>
    <row r="147" spans="2:3">
      <c r="B147" s="72">
        <v>27</v>
      </c>
      <c r="C147" s="34" t="s">
        <v>189</v>
      </c>
    </row>
    <row r="148" spans="2:3">
      <c r="B148" s="72">
        <v>27</v>
      </c>
      <c r="C148" s="34" t="s">
        <v>190</v>
      </c>
    </row>
    <row r="149" spans="2:3">
      <c r="B149" s="72">
        <v>27</v>
      </c>
      <c r="C149" s="34" t="s">
        <v>191</v>
      </c>
    </row>
    <row r="150" spans="2:3">
      <c r="B150" s="72">
        <v>27</v>
      </c>
      <c r="C150" s="34" t="s">
        <v>192</v>
      </c>
    </row>
    <row r="151" spans="2:3">
      <c r="B151" s="33">
        <v>28</v>
      </c>
      <c r="C151" s="34" t="s">
        <v>193</v>
      </c>
    </row>
    <row r="152" spans="2:3">
      <c r="B152" s="72">
        <v>28</v>
      </c>
      <c r="C152" s="34" t="s">
        <v>194</v>
      </c>
    </row>
    <row r="153" spans="2:3">
      <c r="B153" s="72">
        <v>28</v>
      </c>
      <c r="C153" s="34" t="s">
        <v>195</v>
      </c>
    </row>
    <row r="154" spans="2:3">
      <c r="B154" s="72">
        <v>28</v>
      </c>
      <c r="C154" s="34" t="s">
        <v>196</v>
      </c>
    </row>
    <row r="155" spans="2:3">
      <c r="B155" s="72">
        <v>28</v>
      </c>
      <c r="C155" s="34" t="s">
        <v>197</v>
      </c>
    </row>
    <row r="156" spans="2:3">
      <c r="B156" s="72">
        <v>28</v>
      </c>
      <c r="C156" s="34" t="s">
        <v>198</v>
      </c>
    </row>
    <row r="157" spans="2:3">
      <c r="B157" s="72">
        <v>28</v>
      </c>
      <c r="C157" s="34" t="s">
        <v>199</v>
      </c>
    </row>
    <row r="158" spans="2:3">
      <c r="B158" s="33">
        <v>29</v>
      </c>
      <c r="C158" s="34" t="s">
        <v>200</v>
      </c>
    </row>
    <row r="159" spans="2:3">
      <c r="B159" s="72">
        <v>29</v>
      </c>
      <c r="C159" s="34" t="s">
        <v>201</v>
      </c>
    </row>
    <row r="160" spans="2:3">
      <c r="B160" s="72">
        <v>29</v>
      </c>
      <c r="C160" s="34" t="s">
        <v>202</v>
      </c>
    </row>
    <row r="161" spans="2:3">
      <c r="B161" s="72">
        <v>29</v>
      </c>
      <c r="C161" s="34" t="s">
        <v>203</v>
      </c>
    </row>
    <row r="162" spans="2:3">
      <c r="B162" s="33">
        <v>30</v>
      </c>
      <c r="C162" s="34" t="s">
        <v>204</v>
      </c>
    </row>
    <row r="163" spans="2:3">
      <c r="B163" s="72">
        <v>30</v>
      </c>
      <c r="C163" s="34" t="s">
        <v>81</v>
      </c>
    </row>
    <row r="164" spans="2:3">
      <c r="B164" s="72">
        <v>30</v>
      </c>
      <c r="C164" s="34" t="s">
        <v>205</v>
      </c>
    </row>
    <row r="165" spans="2:3">
      <c r="B165" s="72">
        <v>30</v>
      </c>
      <c r="C165" s="34" t="s">
        <v>206</v>
      </c>
    </row>
    <row r="166" spans="2:3">
      <c r="B166" s="72">
        <v>30</v>
      </c>
      <c r="C166" s="34" t="s">
        <v>88</v>
      </c>
    </row>
    <row r="167" spans="2:3">
      <c r="B167" s="33">
        <v>31</v>
      </c>
      <c r="C167" s="34" t="s">
        <v>207</v>
      </c>
    </row>
    <row r="168" spans="2:3">
      <c r="B168" s="72">
        <v>31</v>
      </c>
      <c r="C168" s="34" t="s">
        <v>208</v>
      </c>
    </row>
    <row r="169" spans="2:3">
      <c r="B169" s="72">
        <v>31</v>
      </c>
      <c r="C169" s="34" t="s">
        <v>209</v>
      </c>
    </row>
    <row r="170" spans="2:3">
      <c r="B170" s="72">
        <v>31</v>
      </c>
      <c r="C170" s="34" t="s">
        <v>210</v>
      </c>
    </row>
    <row r="171" spans="2:3">
      <c r="B171" s="33">
        <v>32</v>
      </c>
      <c r="C171" s="34" t="s">
        <v>211</v>
      </c>
    </row>
    <row r="172" spans="2:3">
      <c r="B172" s="72">
        <v>32</v>
      </c>
      <c r="C172" s="34" t="s">
        <v>172</v>
      </c>
    </row>
    <row r="173" spans="2:3">
      <c r="B173" s="72">
        <v>32</v>
      </c>
      <c r="C173" s="34" t="s">
        <v>212</v>
      </c>
    </row>
    <row r="174" spans="2:3">
      <c r="B174" s="72">
        <v>32</v>
      </c>
      <c r="C174" s="34" t="s">
        <v>206</v>
      </c>
    </row>
    <row r="175" spans="2:3">
      <c r="B175" s="72">
        <v>32</v>
      </c>
      <c r="C175" s="34" t="s">
        <v>175</v>
      </c>
    </row>
    <row r="176" spans="2:3">
      <c r="B176" s="33">
        <v>33</v>
      </c>
      <c r="C176" s="34" t="s">
        <v>213</v>
      </c>
    </row>
    <row r="177" spans="2:3">
      <c r="B177" s="72">
        <v>33</v>
      </c>
      <c r="C177" s="34" t="s">
        <v>214</v>
      </c>
    </row>
    <row r="178" spans="2:3">
      <c r="B178" s="72">
        <v>33</v>
      </c>
      <c r="C178" s="34" t="s">
        <v>215</v>
      </c>
    </row>
    <row r="179" spans="2:3">
      <c r="B179" s="72">
        <v>33</v>
      </c>
      <c r="C179" s="34" t="s">
        <v>206</v>
      </c>
    </row>
    <row r="180" spans="2:3">
      <c r="B180" s="72">
        <v>33</v>
      </c>
      <c r="C180" s="34" t="s">
        <v>216</v>
      </c>
    </row>
    <row r="181" spans="2:3">
      <c r="B181" s="72">
        <v>33</v>
      </c>
      <c r="C181" s="34" t="s">
        <v>217</v>
      </c>
    </row>
    <row r="182" spans="2:3">
      <c r="B182" s="72">
        <v>33</v>
      </c>
      <c r="C182" s="34" t="s">
        <v>218</v>
      </c>
    </row>
    <row r="183" spans="2:3">
      <c r="B183" s="72">
        <v>33</v>
      </c>
      <c r="C183" s="34" t="s">
        <v>219</v>
      </c>
    </row>
    <row r="184" spans="2:3">
      <c r="B184" s="72">
        <v>33</v>
      </c>
      <c r="C184" s="34" t="s">
        <v>220</v>
      </c>
    </row>
    <row r="185" spans="2:3">
      <c r="B185" s="72">
        <v>33</v>
      </c>
      <c r="C185" s="34" t="s">
        <v>221</v>
      </c>
    </row>
    <row r="186" spans="2:3">
      <c r="B186" s="72">
        <v>33</v>
      </c>
      <c r="C186" s="34" t="s">
        <v>222</v>
      </c>
    </row>
    <row r="187" spans="2:3">
      <c r="B187" s="33">
        <v>34</v>
      </c>
      <c r="C187" s="34" t="s">
        <v>382</v>
      </c>
    </row>
    <row r="188" spans="2:3">
      <c r="B188" s="72">
        <v>34</v>
      </c>
      <c r="C188" s="34" t="s">
        <v>383</v>
      </c>
    </row>
    <row r="189" spans="2:3">
      <c r="B189" s="72">
        <v>34</v>
      </c>
      <c r="C189" s="34" t="s">
        <v>223</v>
      </c>
    </row>
    <row r="190" spans="2:3">
      <c r="B190" s="72">
        <v>34</v>
      </c>
      <c r="C190" s="34" t="s">
        <v>224</v>
      </c>
    </row>
    <row r="191" spans="2:3">
      <c r="B191" s="72">
        <v>34</v>
      </c>
      <c r="C191" s="34" t="s">
        <v>225</v>
      </c>
    </row>
    <row r="192" spans="2:3">
      <c r="B192" s="72">
        <v>34</v>
      </c>
      <c r="C192" s="34" t="s">
        <v>226</v>
      </c>
    </row>
    <row r="193" spans="2:3">
      <c r="B193" s="33">
        <v>35</v>
      </c>
      <c r="C193" s="34" t="s">
        <v>227</v>
      </c>
    </row>
    <row r="194" spans="2:3">
      <c r="B194" s="72">
        <v>35</v>
      </c>
      <c r="C194" s="34" t="s">
        <v>228</v>
      </c>
    </row>
    <row r="195" spans="2:3">
      <c r="B195" s="72">
        <v>35</v>
      </c>
      <c r="C195" s="34" t="s">
        <v>173</v>
      </c>
    </row>
    <row r="196" spans="2:3">
      <c r="B196" s="72">
        <v>35</v>
      </c>
      <c r="C196" s="34" t="s">
        <v>229</v>
      </c>
    </row>
    <row r="197" spans="2:3">
      <c r="B197" s="33">
        <v>36</v>
      </c>
      <c r="C197" s="34" t="s">
        <v>230</v>
      </c>
    </row>
    <row r="198" spans="2:3">
      <c r="B198" s="72">
        <v>36</v>
      </c>
      <c r="C198" s="34" t="s">
        <v>231</v>
      </c>
    </row>
    <row r="199" spans="2:3">
      <c r="B199" s="72">
        <v>36</v>
      </c>
      <c r="C199" s="34" t="s">
        <v>232</v>
      </c>
    </row>
    <row r="200" spans="2:3">
      <c r="B200" s="72">
        <v>36</v>
      </c>
      <c r="C200" s="34" t="s">
        <v>233</v>
      </c>
    </row>
    <row r="201" spans="2:3" ht="30">
      <c r="B201" s="33">
        <v>37</v>
      </c>
      <c r="C201" s="34" t="s">
        <v>234</v>
      </c>
    </row>
    <row r="202" spans="2:3">
      <c r="B202" s="72">
        <v>37</v>
      </c>
      <c r="C202" s="34" t="s">
        <v>178</v>
      </c>
    </row>
    <row r="203" spans="2:3">
      <c r="B203" s="72">
        <v>37</v>
      </c>
      <c r="C203" s="34" t="s">
        <v>173</v>
      </c>
    </row>
    <row r="204" spans="2:3">
      <c r="B204" s="72">
        <v>37</v>
      </c>
      <c r="C204" s="34" t="s">
        <v>100</v>
      </c>
    </row>
    <row r="205" spans="2:3">
      <c r="B205" s="72">
        <v>37</v>
      </c>
      <c r="C205" s="34" t="s">
        <v>235</v>
      </c>
    </row>
    <row r="206" spans="2:3">
      <c r="B206" s="72">
        <v>37</v>
      </c>
      <c r="C206" s="34" t="s">
        <v>236</v>
      </c>
    </row>
    <row r="207" spans="2:3">
      <c r="B207" s="72">
        <v>37</v>
      </c>
      <c r="C207" s="34" t="s">
        <v>237</v>
      </c>
    </row>
    <row r="208" spans="2:3">
      <c r="B208" s="72">
        <v>37</v>
      </c>
      <c r="C208" s="34" t="s">
        <v>238</v>
      </c>
    </row>
    <row r="209" spans="2:3">
      <c r="B209" s="72">
        <v>37</v>
      </c>
      <c r="C209" s="34" t="s">
        <v>239</v>
      </c>
    </row>
    <row r="210" spans="2:3">
      <c r="B210" s="72">
        <v>37</v>
      </c>
      <c r="C210" s="34" t="s">
        <v>240</v>
      </c>
    </row>
    <row r="211" spans="2:3">
      <c r="B211" s="72">
        <v>37</v>
      </c>
      <c r="C211" s="34" t="s">
        <v>241</v>
      </c>
    </row>
    <row r="212" spans="2:3">
      <c r="B212" s="72">
        <v>37</v>
      </c>
      <c r="C212" s="34" t="s">
        <v>242</v>
      </c>
    </row>
    <row r="213" spans="2:3">
      <c r="B213" s="72">
        <v>37</v>
      </c>
      <c r="C213" s="34" t="s">
        <v>243</v>
      </c>
    </row>
    <row r="214" spans="2:3">
      <c r="B214" s="72">
        <v>37</v>
      </c>
      <c r="C214" s="34" t="s">
        <v>244</v>
      </c>
    </row>
    <row r="215" spans="2:3">
      <c r="B215" s="72">
        <v>37</v>
      </c>
      <c r="C215" s="34" t="s">
        <v>245</v>
      </c>
    </row>
    <row r="216" spans="2:3">
      <c r="B216" s="72">
        <v>37</v>
      </c>
      <c r="C216" s="34" t="s">
        <v>246</v>
      </c>
    </row>
    <row r="217" spans="2:3">
      <c r="B217" s="72">
        <v>37</v>
      </c>
      <c r="C217" s="34" t="s">
        <v>247</v>
      </c>
    </row>
    <row r="218" spans="2:3">
      <c r="B218" s="33">
        <v>38</v>
      </c>
      <c r="C218" s="34" t="s">
        <v>248</v>
      </c>
    </row>
    <row r="219" spans="2:3">
      <c r="B219" s="72">
        <v>38</v>
      </c>
      <c r="C219" s="34" t="s">
        <v>249</v>
      </c>
    </row>
    <row r="220" spans="2:3">
      <c r="B220" s="72">
        <v>38</v>
      </c>
      <c r="C220" s="34" t="s">
        <v>250</v>
      </c>
    </row>
    <row r="221" spans="2:3">
      <c r="B221" s="33" t="s">
        <v>251</v>
      </c>
      <c r="C221" s="34" t="s">
        <v>252</v>
      </c>
    </row>
    <row r="222" spans="2:3">
      <c r="B222" s="33">
        <v>39</v>
      </c>
      <c r="C222" s="34" t="s">
        <v>253</v>
      </c>
    </row>
    <row r="223" spans="2:3">
      <c r="B223" s="72">
        <v>39</v>
      </c>
      <c r="C223" s="34" t="s">
        <v>254</v>
      </c>
    </row>
    <row r="224" spans="2:3">
      <c r="B224" s="72">
        <v>39</v>
      </c>
      <c r="C224" s="34" t="s">
        <v>255</v>
      </c>
    </row>
    <row r="225" spans="2:3">
      <c r="B225" s="33">
        <v>40</v>
      </c>
      <c r="C225" s="34" t="s">
        <v>256</v>
      </c>
    </row>
    <row r="226" spans="2:3">
      <c r="B226" s="33">
        <v>41</v>
      </c>
      <c r="C226" s="34" t="s">
        <v>257</v>
      </c>
    </row>
    <row r="227" spans="2:3">
      <c r="B227" s="72">
        <v>41</v>
      </c>
      <c r="C227" s="34" t="s">
        <v>178</v>
      </c>
    </row>
    <row r="228" spans="2:3">
      <c r="B228" s="72">
        <v>41</v>
      </c>
      <c r="C228" s="34" t="s">
        <v>258</v>
      </c>
    </row>
    <row r="229" spans="2:3">
      <c r="B229" s="33">
        <v>42</v>
      </c>
      <c r="C229" s="34" t="s">
        <v>259</v>
      </c>
    </row>
    <row r="230" spans="2:3">
      <c r="B230" s="72">
        <v>42</v>
      </c>
      <c r="C230" s="34" t="s">
        <v>81</v>
      </c>
    </row>
    <row r="231" spans="2:3">
      <c r="B231" s="72">
        <v>42</v>
      </c>
      <c r="C231" s="34" t="s">
        <v>260</v>
      </c>
    </row>
    <row r="232" spans="2:3">
      <c r="B232" s="72">
        <v>42</v>
      </c>
      <c r="C232" s="34" t="s">
        <v>125</v>
      </c>
    </row>
    <row r="233" spans="2:3">
      <c r="B233" s="33">
        <v>43</v>
      </c>
      <c r="C233" s="34" t="s">
        <v>261</v>
      </c>
    </row>
    <row r="234" spans="2:3">
      <c r="B234" s="33">
        <v>44</v>
      </c>
      <c r="C234" s="34" t="s">
        <v>262</v>
      </c>
    </row>
    <row r="235" spans="2:3">
      <c r="B235" s="72">
        <v>44</v>
      </c>
      <c r="C235" s="34" t="s">
        <v>81</v>
      </c>
    </row>
    <row r="236" spans="2:3">
      <c r="B236" s="72">
        <v>44</v>
      </c>
      <c r="C236" s="34" t="s">
        <v>223</v>
      </c>
    </row>
    <row r="237" spans="2:3">
      <c r="B237" s="33">
        <v>45</v>
      </c>
      <c r="C237" s="34" t="s">
        <v>263</v>
      </c>
    </row>
    <row r="238" spans="2:3">
      <c r="B238" s="33">
        <v>46</v>
      </c>
      <c r="C238" s="34" t="s">
        <v>264</v>
      </c>
    </row>
    <row r="239" spans="2:3">
      <c r="B239" s="72">
        <v>46</v>
      </c>
      <c r="C239" s="34" t="s">
        <v>265</v>
      </c>
    </row>
    <row r="240" spans="2:3">
      <c r="B240" s="72">
        <v>46</v>
      </c>
      <c r="C240" s="34" t="s">
        <v>117</v>
      </c>
    </row>
    <row r="241" spans="2:3">
      <c r="B241" s="72">
        <v>46</v>
      </c>
      <c r="C241" s="34" t="s">
        <v>266</v>
      </c>
    </row>
    <row r="242" spans="2:3">
      <c r="B242" s="72">
        <v>46</v>
      </c>
      <c r="C242" s="34" t="s">
        <v>175</v>
      </c>
    </row>
    <row r="243" spans="2:3">
      <c r="B243" s="33">
        <v>47</v>
      </c>
      <c r="C243" s="34" t="s">
        <v>267</v>
      </c>
    </row>
    <row r="244" spans="2:3">
      <c r="B244" s="72">
        <v>47</v>
      </c>
      <c r="C244" s="34" t="s">
        <v>268</v>
      </c>
    </row>
    <row r="245" spans="2:3">
      <c r="B245" s="72">
        <v>47</v>
      </c>
      <c r="C245" s="34" t="s">
        <v>117</v>
      </c>
    </row>
    <row r="246" spans="2:3">
      <c r="B246" s="72">
        <v>47</v>
      </c>
      <c r="C246" s="34" t="s">
        <v>112</v>
      </c>
    </row>
    <row r="247" spans="2:3">
      <c r="B247" s="72">
        <v>47</v>
      </c>
      <c r="C247" s="34" t="s">
        <v>269</v>
      </c>
    </row>
    <row r="248" spans="2:3">
      <c r="B248" s="72">
        <v>47</v>
      </c>
      <c r="C248" s="34" t="s">
        <v>181</v>
      </c>
    </row>
    <row r="249" spans="2:3">
      <c r="B249" s="33">
        <v>48</v>
      </c>
      <c r="C249" s="34" t="s">
        <v>270</v>
      </c>
    </row>
    <row r="250" spans="2:3">
      <c r="B250" s="33">
        <v>49</v>
      </c>
      <c r="C250" s="34" t="s">
        <v>271</v>
      </c>
    </row>
    <row r="251" spans="2:3">
      <c r="B251" s="33">
        <v>50</v>
      </c>
      <c r="C251" s="34" t="s">
        <v>272</v>
      </c>
    </row>
    <row r="252" spans="2:3">
      <c r="B252" s="33">
        <v>51</v>
      </c>
      <c r="C252" s="34" t="s">
        <v>273</v>
      </c>
    </row>
    <row r="253" spans="2:3">
      <c r="B253" s="72">
        <v>51</v>
      </c>
      <c r="C253" s="34" t="s">
        <v>274</v>
      </c>
    </row>
    <row r="254" spans="2:3">
      <c r="B254" s="72">
        <v>51</v>
      </c>
      <c r="C254" s="34" t="s">
        <v>275</v>
      </c>
    </row>
    <row r="255" spans="2:3">
      <c r="B255" s="72">
        <v>51</v>
      </c>
      <c r="C255" s="34" t="s">
        <v>276</v>
      </c>
    </row>
    <row r="256" spans="2:3">
      <c r="B256" s="72">
        <v>51</v>
      </c>
      <c r="C256" s="34" t="s">
        <v>277</v>
      </c>
    </row>
    <row r="257" spans="2:3">
      <c r="B257" s="72">
        <v>51</v>
      </c>
      <c r="C257" s="34" t="s">
        <v>278</v>
      </c>
    </row>
    <row r="258" spans="2:3" ht="30">
      <c r="B258" s="33" t="s">
        <v>279</v>
      </c>
      <c r="C258" s="34" t="s">
        <v>280</v>
      </c>
    </row>
    <row r="259" spans="2:3">
      <c r="B259" s="33" t="s">
        <v>281</v>
      </c>
      <c r="C259" s="34" t="s">
        <v>282</v>
      </c>
    </row>
    <row r="260" spans="2:3">
      <c r="B260" s="33">
        <v>52</v>
      </c>
      <c r="C260" s="34" t="s">
        <v>283</v>
      </c>
    </row>
    <row r="261" spans="2:3">
      <c r="B261" s="72">
        <v>52</v>
      </c>
      <c r="C261" s="34" t="s">
        <v>178</v>
      </c>
    </row>
    <row r="262" spans="2:3">
      <c r="B262" s="72">
        <v>52</v>
      </c>
      <c r="C262" s="34" t="s">
        <v>260</v>
      </c>
    </row>
    <row r="263" spans="2:3">
      <c r="B263" s="72">
        <v>52</v>
      </c>
      <c r="C263" s="34" t="s">
        <v>284</v>
      </c>
    </row>
    <row r="264" spans="2:3">
      <c r="B264" s="72">
        <v>52</v>
      </c>
      <c r="C264" s="34" t="s">
        <v>285</v>
      </c>
    </row>
    <row r="265" spans="2:3">
      <c r="B265" s="72">
        <v>52</v>
      </c>
      <c r="C265" s="34" t="s">
        <v>286</v>
      </c>
    </row>
    <row r="266" spans="2:3">
      <c r="B266" s="33">
        <v>53</v>
      </c>
      <c r="C266" s="34" t="s">
        <v>287</v>
      </c>
    </row>
    <row r="267" spans="2:3">
      <c r="B267" s="72">
        <v>53</v>
      </c>
      <c r="C267" s="34" t="s">
        <v>288</v>
      </c>
    </row>
    <row r="268" spans="2:3">
      <c r="B268" s="72">
        <v>53</v>
      </c>
      <c r="C268" s="34" t="s">
        <v>232</v>
      </c>
    </row>
    <row r="269" spans="2:3">
      <c r="B269" s="33">
        <v>54</v>
      </c>
      <c r="C269" s="34" t="s">
        <v>289</v>
      </c>
    </row>
    <row r="270" spans="2:3">
      <c r="B270" s="72">
        <v>54</v>
      </c>
      <c r="C270" s="34" t="s">
        <v>290</v>
      </c>
    </row>
    <row r="271" spans="2:3">
      <c r="B271" s="72">
        <v>54</v>
      </c>
      <c r="C271" s="34" t="s">
        <v>291</v>
      </c>
    </row>
    <row r="272" spans="2:3">
      <c r="B272" s="72">
        <v>54</v>
      </c>
      <c r="C272" s="34" t="s">
        <v>292</v>
      </c>
    </row>
    <row r="273" spans="2:3">
      <c r="B273" s="33">
        <v>55</v>
      </c>
      <c r="C273" s="34" t="s">
        <v>293</v>
      </c>
    </row>
    <row r="274" spans="2:3">
      <c r="B274" s="33">
        <v>56</v>
      </c>
      <c r="C274" s="34" t="s">
        <v>294</v>
      </c>
    </row>
    <row r="275" spans="2:3">
      <c r="B275" s="33">
        <v>57</v>
      </c>
      <c r="C275" s="34" t="s">
        <v>295</v>
      </c>
    </row>
    <row r="276" spans="2:3">
      <c r="B276" s="33">
        <v>58</v>
      </c>
      <c r="C276" s="34" t="s">
        <v>296</v>
      </c>
    </row>
    <row r="277" spans="2:3">
      <c r="B277" s="72">
        <v>58</v>
      </c>
      <c r="C277" s="34" t="s">
        <v>297</v>
      </c>
    </row>
    <row r="278" spans="2:3">
      <c r="B278" s="72">
        <v>58</v>
      </c>
      <c r="C278" s="34" t="s">
        <v>298</v>
      </c>
    </row>
    <row r="279" spans="2:3">
      <c r="B279" s="72">
        <v>58</v>
      </c>
      <c r="C279" s="34" t="s">
        <v>299</v>
      </c>
    </row>
    <row r="280" spans="2:3">
      <c r="B280" s="72">
        <v>58</v>
      </c>
      <c r="C280" s="34" t="s">
        <v>300</v>
      </c>
    </row>
    <row r="281" spans="2:3">
      <c r="B281" s="33">
        <v>59</v>
      </c>
      <c r="C281" s="34" t="s">
        <v>301</v>
      </c>
    </row>
    <row r="282" spans="2:3">
      <c r="B282" s="72">
        <v>59</v>
      </c>
      <c r="C282" s="34" t="s">
        <v>297</v>
      </c>
    </row>
    <row r="283" spans="2:3">
      <c r="B283" s="72">
        <v>59</v>
      </c>
      <c r="C283" s="34" t="s">
        <v>298</v>
      </c>
    </row>
    <row r="284" spans="2:3">
      <c r="B284" s="33">
        <v>60</v>
      </c>
      <c r="C284" s="34" t="s">
        <v>302</v>
      </c>
    </row>
    <row r="285" spans="2:3">
      <c r="B285" s="33">
        <v>61</v>
      </c>
      <c r="C285" s="34" t="s">
        <v>303</v>
      </c>
    </row>
    <row r="286" spans="2:3">
      <c r="B286" s="72">
        <v>61</v>
      </c>
      <c r="C286" s="34" t="s">
        <v>304</v>
      </c>
    </row>
    <row r="287" spans="2:3">
      <c r="B287" s="72">
        <v>61</v>
      </c>
      <c r="C287" s="34" t="s">
        <v>305</v>
      </c>
    </row>
    <row r="288" spans="2:3">
      <c r="B288" s="72">
        <v>61</v>
      </c>
      <c r="C288" s="34" t="s">
        <v>306</v>
      </c>
    </row>
    <row r="289" spans="2:3">
      <c r="B289" s="72">
        <v>61</v>
      </c>
      <c r="C289" s="34" t="s">
        <v>307</v>
      </c>
    </row>
    <row r="290" spans="2:3">
      <c r="B290" s="72">
        <v>61</v>
      </c>
      <c r="C290" s="34" t="s">
        <v>176</v>
      </c>
    </row>
    <row r="291" spans="2:3">
      <c r="B291" s="33">
        <v>62</v>
      </c>
      <c r="C291" s="34" t="s">
        <v>308</v>
      </c>
    </row>
    <row r="292" spans="2:3">
      <c r="B292" s="72">
        <v>62</v>
      </c>
      <c r="C292" s="34" t="s">
        <v>309</v>
      </c>
    </row>
    <row r="293" spans="2:3">
      <c r="B293" s="72">
        <v>62</v>
      </c>
      <c r="C293" s="34" t="s">
        <v>310</v>
      </c>
    </row>
    <row r="294" spans="2:3">
      <c r="B294" s="72">
        <v>62</v>
      </c>
      <c r="C294" s="34" t="s">
        <v>311</v>
      </c>
    </row>
    <row r="295" spans="2:3">
      <c r="B295" s="72">
        <v>62</v>
      </c>
      <c r="C295" s="34" t="s">
        <v>312</v>
      </c>
    </row>
    <row r="296" spans="2:3">
      <c r="B296" s="72">
        <v>62</v>
      </c>
      <c r="C296" s="34" t="s">
        <v>181</v>
      </c>
    </row>
    <row r="297" spans="2:3">
      <c r="B297" s="72">
        <v>62</v>
      </c>
      <c r="C297" s="34" t="s">
        <v>313</v>
      </c>
    </row>
    <row r="298" spans="2:3">
      <c r="B298" s="33">
        <v>63</v>
      </c>
      <c r="C298" s="34" t="s">
        <v>314</v>
      </c>
    </row>
    <row r="299" spans="2:3">
      <c r="B299" s="72">
        <v>63</v>
      </c>
      <c r="C299" s="34" t="s">
        <v>315</v>
      </c>
    </row>
    <row r="300" spans="2:3">
      <c r="B300" s="72">
        <v>63</v>
      </c>
      <c r="C300" s="34" t="s">
        <v>316</v>
      </c>
    </row>
    <row r="301" spans="2:3">
      <c r="B301" s="72">
        <v>63</v>
      </c>
      <c r="C301" s="34" t="s">
        <v>317</v>
      </c>
    </row>
    <row r="302" spans="2:3">
      <c r="B302" s="72">
        <v>63</v>
      </c>
      <c r="C302" s="34" t="s">
        <v>312</v>
      </c>
    </row>
    <row r="303" spans="2:3">
      <c r="B303" s="72">
        <v>63</v>
      </c>
      <c r="C303" s="34" t="s">
        <v>181</v>
      </c>
    </row>
    <row r="304" spans="2:3">
      <c r="B304" s="33" t="s">
        <v>318</v>
      </c>
      <c r="C304" s="34" t="s">
        <v>319</v>
      </c>
    </row>
    <row r="305" spans="2:3">
      <c r="B305" s="33" t="s">
        <v>320</v>
      </c>
      <c r="C305" s="34" t="s">
        <v>321</v>
      </c>
    </row>
    <row r="306" spans="2:3">
      <c r="B306" s="33">
        <v>64</v>
      </c>
      <c r="C306" s="34" t="s">
        <v>322</v>
      </c>
    </row>
    <row r="307" spans="2:3">
      <c r="B307" s="72">
        <v>64</v>
      </c>
      <c r="C307" s="34" t="s">
        <v>304</v>
      </c>
    </row>
    <row r="308" spans="2:3">
      <c r="B308" s="72">
        <v>64</v>
      </c>
      <c r="C308" s="34" t="s">
        <v>323</v>
      </c>
    </row>
    <row r="309" spans="2:3" ht="45">
      <c r="B309" s="33" t="s">
        <v>324</v>
      </c>
      <c r="C309" s="34" t="s">
        <v>325</v>
      </c>
    </row>
    <row r="310" spans="2:3">
      <c r="B310" s="72" t="s">
        <v>324</v>
      </c>
      <c r="C310" s="34" t="s">
        <v>326</v>
      </c>
    </row>
    <row r="311" spans="2:3">
      <c r="B311" s="72" t="s">
        <v>324</v>
      </c>
      <c r="C311" s="34" t="s">
        <v>117</v>
      </c>
    </row>
    <row r="312" spans="2:3">
      <c r="B312" s="33">
        <v>65</v>
      </c>
      <c r="C312" s="34" t="s">
        <v>327</v>
      </c>
    </row>
    <row r="313" spans="2:3">
      <c r="B313" s="33">
        <v>66</v>
      </c>
      <c r="C313" s="34" t="s">
        <v>328</v>
      </c>
    </row>
    <row r="314" spans="2:3">
      <c r="B314" s="33" t="s">
        <v>329</v>
      </c>
      <c r="C314" s="34" t="s">
        <v>330</v>
      </c>
    </row>
    <row r="315" spans="2:3" ht="45">
      <c r="B315" s="33" t="s">
        <v>331</v>
      </c>
      <c r="C315" s="34" t="s">
        <v>332</v>
      </c>
    </row>
    <row r="316" spans="2:3">
      <c r="B316" s="72" t="s">
        <v>331</v>
      </c>
      <c r="C316" s="34" t="s">
        <v>333</v>
      </c>
    </row>
    <row r="317" spans="2:3">
      <c r="B317" s="72" t="s">
        <v>331</v>
      </c>
      <c r="C317" s="34" t="s">
        <v>334</v>
      </c>
    </row>
    <row r="318" spans="2:3">
      <c r="B318" s="72" t="s">
        <v>331</v>
      </c>
      <c r="C318" s="34" t="s">
        <v>335</v>
      </c>
    </row>
    <row r="319" spans="2:3" ht="30">
      <c r="B319" s="33" t="s">
        <v>336</v>
      </c>
      <c r="C319" s="34" t="s">
        <v>337</v>
      </c>
    </row>
    <row r="320" spans="2:3">
      <c r="B320" s="33" t="s">
        <v>338</v>
      </c>
      <c r="C320" s="34" t="s">
        <v>339</v>
      </c>
    </row>
    <row r="321" spans="2:3" ht="30">
      <c r="B321" s="33" t="s">
        <v>340</v>
      </c>
      <c r="C321" s="34" t="s">
        <v>341</v>
      </c>
    </row>
    <row r="322" spans="2:3" ht="30">
      <c r="B322" s="33" t="s">
        <v>342</v>
      </c>
      <c r="C322" s="34" t="s">
        <v>343</v>
      </c>
    </row>
    <row r="323" spans="2:3" ht="30">
      <c r="B323" s="33" t="s">
        <v>344</v>
      </c>
      <c r="C323" s="34" t="s">
        <v>345</v>
      </c>
    </row>
    <row r="324" spans="2:3">
      <c r="B324" s="33">
        <v>67</v>
      </c>
      <c r="C324" s="34" t="s">
        <v>346</v>
      </c>
    </row>
    <row r="325" spans="2:3">
      <c r="B325" s="33">
        <v>68</v>
      </c>
      <c r="C325" s="34" t="s">
        <v>347</v>
      </c>
    </row>
    <row r="326" spans="2:3" ht="30">
      <c r="B326" s="33" t="s">
        <v>348</v>
      </c>
      <c r="C326" s="34" t="s">
        <v>349</v>
      </c>
    </row>
    <row r="327" spans="2:3">
      <c r="B327" s="72" t="s">
        <v>348</v>
      </c>
      <c r="C327" s="34" t="s">
        <v>333</v>
      </c>
    </row>
    <row r="328" spans="2:3">
      <c r="B328" s="72" t="s">
        <v>348</v>
      </c>
      <c r="C328" s="34" t="s">
        <v>86</v>
      </c>
    </row>
    <row r="329" spans="2:3">
      <c r="B329" s="72" t="s">
        <v>348</v>
      </c>
      <c r="C329" s="34" t="s">
        <v>335</v>
      </c>
    </row>
    <row r="330" spans="2:3">
      <c r="B330" s="33">
        <v>69</v>
      </c>
      <c r="C330" s="34" t="s">
        <v>350</v>
      </c>
    </row>
    <row r="331" spans="2:3" ht="60">
      <c r="B331" s="33" t="s">
        <v>351</v>
      </c>
      <c r="C331" s="34" t="s">
        <v>352</v>
      </c>
    </row>
    <row r="332" spans="2:3">
      <c r="B332" s="72" t="s">
        <v>351</v>
      </c>
      <c r="C332" s="34" t="s">
        <v>353</v>
      </c>
    </row>
    <row r="333" spans="2:3">
      <c r="B333" s="72" t="s">
        <v>351</v>
      </c>
      <c r="C333" s="34" t="s">
        <v>354</v>
      </c>
    </row>
    <row r="334" spans="2:3">
      <c r="B334" s="33">
        <v>70</v>
      </c>
      <c r="C334" s="34" t="s">
        <v>355</v>
      </c>
    </row>
    <row r="335" spans="2:3" ht="30">
      <c r="B335" s="33" t="s">
        <v>356</v>
      </c>
      <c r="C335" s="34" t="s">
        <v>357</v>
      </c>
    </row>
    <row r="336" spans="2:3">
      <c r="B336" s="33">
        <v>71</v>
      </c>
      <c r="C336" s="34" t="s">
        <v>358</v>
      </c>
    </row>
    <row r="337" spans="2:3" ht="30">
      <c r="B337" s="33" t="s">
        <v>359</v>
      </c>
      <c r="C337" s="34" t="s">
        <v>360</v>
      </c>
    </row>
    <row r="338" spans="2:3">
      <c r="B338" s="72" t="s">
        <v>359</v>
      </c>
      <c r="C338" s="34" t="s">
        <v>178</v>
      </c>
    </row>
    <row r="339" spans="2:3">
      <c r="B339" s="72" t="s">
        <v>359</v>
      </c>
      <c r="C339" s="34" t="s">
        <v>361</v>
      </c>
    </row>
    <row r="340" spans="2:3" ht="30">
      <c r="B340" s="33" t="s">
        <v>362</v>
      </c>
      <c r="C340" s="34" t="s">
        <v>363</v>
      </c>
    </row>
    <row r="341" spans="2:3">
      <c r="B341" s="33" t="s">
        <v>364</v>
      </c>
      <c r="C341" s="34" t="s">
        <v>365</v>
      </c>
    </row>
    <row r="342" spans="2:3" ht="60">
      <c r="B342" s="72" t="s">
        <v>364</v>
      </c>
      <c r="C342" s="34" t="s">
        <v>366</v>
      </c>
    </row>
    <row r="343" spans="2:3">
      <c r="B343" s="72" t="s">
        <v>364</v>
      </c>
      <c r="C343" s="34" t="s">
        <v>367</v>
      </c>
    </row>
    <row r="344" spans="2:3">
      <c r="B344" s="33" t="s">
        <v>368</v>
      </c>
      <c r="C344" s="34" t="s">
        <v>369</v>
      </c>
    </row>
    <row r="345" spans="2:3">
      <c r="B345" s="33" t="s">
        <v>370</v>
      </c>
      <c r="C345" s="34" t="s">
        <v>371</v>
      </c>
    </row>
    <row r="346" spans="2:3" ht="30">
      <c r="B346" s="33">
        <v>72</v>
      </c>
      <c r="C346" s="34" t="s">
        <v>372</v>
      </c>
    </row>
    <row r="347" spans="2:3">
      <c r="B347" s="33">
        <v>73</v>
      </c>
      <c r="C347" s="34" t="s">
        <v>373</v>
      </c>
    </row>
    <row r="348" spans="2:3">
      <c r="B348" s="33">
        <v>74</v>
      </c>
      <c r="C348" s="34" t="s">
        <v>374</v>
      </c>
    </row>
    <row r="352" spans="2:3" ht="37.5" customHeight="1"/>
    <row r="353" ht="37.5" customHeight="1"/>
    <row r="354" ht="37.5" customHeight="1"/>
    <row r="355" ht="37.5" customHeight="1"/>
    <row r="356" ht="37.5" customHeight="1"/>
    <row r="357" ht="37.5" customHeight="1"/>
    <row r="358" ht="37.5" customHeight="1"/>
    <row r="359" ht="37.5" customHeight="1"/>
    <row r="360" ht="37.5" customHeight="1"/>
    <row r="361" ht="37.5" customHeight="1"/>
    <row r="362" ht="37.5" customHeight="1"/>
    <row r="363" ht="37.5" customHeight="1"/>
    <row r="364" ht="37.5" customHeight="1"/>
    <row r="365" ht="37.5" customHeight="1"/>
    <row r="366" ht="37.5" customHeight="1"/>
    <row r="367" ht="37.5" customHeight="1"/>
    <row r="368" ht="37.5" customHeight="1"/>
    <row r="369" ht="37.5" customHeight="1"/>
    <row r="370" ht="37.5" customHeight="1"/>
    <row r="371" ht="37.5" customHeight="1"/>
    <row r="372" ht="37.5" customHeight="1"/>
    <row r="373" ht="37.5" customHeight="1"/>
    <row r="374" ht="37.5" customHeight="1"/>
    <row r="375" ht="37.5" customHeight="1"/>
    <row r="376" ht="37.5" customHeight="1"/>
    <row r="377" ht="37.5" customHeight="1"/>
    <row r="378" ht="37.5" customHeight="1"/>
    <row r="379" ht="37.5" customHeight="1"/>
    <row r="380" ht="37.5" customHeight="1"/>
    <row r="381" ht="37.5" customHeight="1"/>
    <row r="382" ht="37.5" customHeight="1"/>
    <row r="383" ht="37.5" customHeight="1"/>
    <row r="384" ht="37.5" customHeight="1"/>
    <row r="385" ht="37.5" customHeight="1"/>
    <row r="386" ht="37.5" customHeight="1"/>
    <row r="387" ht="37.5" customHeight="1"/>
    <row r="388" ht="37.5" customHeight="1"/>
    <row r="389" ht="37.5" customHeight="1"/>
    <row r="390" ht="37.5" customHeight="1"/>
    <row r="391" ht="37.5" customHeight="1"/>
    <row r="392" ht="37.5" customHeight="1"/>
    <row r="393" ht="37.5" customHeight="1"/>
    <row r="394" ht="37.5" customHeight="1"/>
    <row r="395" ht="37.5" customHeight="1"/>
    <row r="396" ht="37.5" customHeight="1"/>
    <row r="397" ht="37.5" customHeight="1"/>
    <row r="398" ht="37.5" customHeight="1"/>
    <row r="399" ht="37.5" customHeight="1"/>
  </sheetData>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G11"/>
  <sheetViews>
    <sheetView workbookViewId="0"/>
  </sheetViews>
  <sheetFormatPr defaultRowHeight="18"/>
  <sheetData>
    <row r="1" spans="2:7" s="110" customFormat="1">
      <c r="B1" s="110" t="s">
        <v>622</v>
      </c>
      <c r="C1" s="110" t="s">
        <v>623</v>
      </c>
      <c r="D1" s="110" t="s">
        <v>624</v>
      </c>
      <c r="E1" s="110" t="s">
        <v>625</v>
      </c>
      <c r="F1" s="110" t="s">
        <v>626</v>
      </c>
      <c r="G1" s="110" t="s">
        <v>627</v>
      </c>
    </row>
    <row r="2" spans="2:7">
      <c r="B2" t="s">
        <v>628</v>
      </c>
      <c r="C2" t="s">
        <v>629</v>
      </c>
      <c r="D2" t="s">
        <v>630</v>
      </c>
      <c r="E2" t="s">
        <v>631</v>
      </c>
      <c r="F2" t="s">
        <v>632</v>
      </c>
      <c r="G2" t="s">
        <v>633</v>
      </c>
    </row>
    <row r="3" spans="2:7">
      <c r="B3" t="s">
        <v>634</v>
      </c>
      <c r="C3" t="s">
        <v>635</v>
      </c>
      <c r="F3" t="s">
        <v>636</v>
      </c>
      <c r="G3" t="s">
        <v>637</v>
      </c>
    </row>
    <row r="4" spans="2:7">
      <c r="B4" t="s">
        <v>638</v>
      </c>
      <c r="F4" t="s">
        <v>639</v>
      </c>
      <c r="G4" t="s">
        <v>640</v>
      </c>
    </row>
    <row r="5" spans="2:7">
      <c r="G5" t="s">
        <v>641</v>
      </c>
    </row>
    <row r="6" spans="2:7">
      <c r="G6" t="s">
        <v>642</v>
      </c>
    </row>
    <row r="7" spans="2:7">
      <c r="G7" t="s">
        <v>643</v>
      </c>
    </row>
    <row r="8" spans="2:7">
      <c r="G8" t="s">
        <v>644</v>
      </c>
    </row>
    <row r="9" spans="2:7">
      <c r="G9" t="s">
        <v>645</v>
      </c>
    </row>
    <row r="10" spans="2:7">
      <c r="G10" t="s">
        <v>646</v>
      </c>
    </row>
    <row r="11" spans="2:7">
      <c r="G11" t="s">
        <v>596</v>
      </c>
    </row>
  </sheetData>
  <phoneticPr fontId="20"/>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I103"/>
  <sheetViews>
    <sheetView workbookViewId="0">
      <selection sqref="A1:XFD1"/>
    </sheetView>
  </sheetViews>
  <sheetFormatPr defaultRowHeight="18"/>
  <cols>
    <col min="3" max="3" width="14.8984375" customWidth="1"/>
    <col min="5" max="5" width="14.8984375" customWidth="1"/>
  </cols>
  <sheetData>
    <row r="1" spans="2:9" s="110" customFormat="1">
      <c r="B1" s="110" t="s">
        <v>394</v>
      </c>
      <c r="C1" s="110" t="s">
        <v>395</v>
      </c>
      <c r="D1" s="110" t="s">
        <v>385</v>
      </c>
      <c r="E1" s="110" t="s">
        <v>396</v>
      </c>
      <c r="F1" s="110" t="s">
        <v>397</v>
      </c>
      <c r="G1" s="110" t="s">
        <v>398</v>
      </c>
      <c r="H1" s="110" t="s">
        <v>386</v>
      </c>
      <c r="I1" s="110" t="s">
        <v>487</v>
      </c>
    </row>
    <row r="2" spans="2:9">
      <c r="B2" t="s">
        <v>33</v>
      </c>
      <c r="C2" t="s">
        <v>60</v>
      </c>
      <c r="D2" t="s">
        <v>489</v>
      </c>
      <c r="E2" t="s">
        <v>20</v>
      </c>
      <c r="F2" t="s">
        <v>399</v>
      </c>
      <c r="G2" t="s">
        <v>400</v>
      </c>
      <c r="H2" t="s">
        <v>386</v>
      </c>
      <c r="I2">
        <v>1</v>
      </c>
    </row>
    <row r="3" spans="2:9">
      <c r="B3" t="s">
        <v>34</v>
      </c>
      <c r="C3" t="s">
        <v>61</v>
      </c>
      <c r="D3" t="s">
        <v>490</v>
      </c>
      <c r="E3" t="s">
        <v>401</v>
      </c>
      <c r="G3" t="s">
        <v>402</v>
      </c>
      <c r="I3" t="s">
        <v>75</v>
      </c>
    </row>
    <row r="4" spans="2:9">
      <c r="B4" t="s">
        <v>35</v>
      </c>
      <c r="C4" t="s">
        <v>62</v>
      </c>
      <c r="D4" t="s">
        <v>491</v>
      </c>
      <c r="E4" t="s">
        <v>403</v>
      </c>
      <c r="G4" t="s">
        <v>404</v>
      </c>
      <c r="I4">
        <v>2</v>
      </c>
    </row>
    <row r="5" spans="2:9">
      <c r="B5" t="s">
        <v>36</v>
      </c>
      <c r="C5" t="s">
        <v>63</v>
      </c>
      <c r="E5" t="s">
        <v>387</v>
      </c>
      <c r="G5" t="s">
        <v>405</v>
      </c>
      <c r="I5">
        <v>3</v>
      </c>
    </row>
    <row r="6" spans="2:9">
      <c r="B6" t="s">
        <v>37</v>
      </c>
      <c r="C6" t="s">
        <v>64</v>
      </c>
      <c r="E6" t="s">
        <v>406</v>
      </c>
      <c r="G6" t="s">
        <v>407</v>
      </c>
      <c r="I6">
        <v>4</v>
      </c>
    </row>
    <row r="7" spans="2:9">
      <c r="B7" t="s">
        <v>38</v>
      </c>
      <c r="E7" t="s">
        <v>408</v>
      </c>
      <c r="I7">
        <v>5</v>
      </c>
    </row>
    <row r="8" spans="2:9">
      <c r="B8" t="s">
        <v>39</v>
      </c>
      <c r="E8" t="s">
        <v>409</v>
      </c>
      <c r="I8">
        <v>6</v>
      </c>
    </row>
    <row r="9" spans="2:9">
      <c r="B9" t="s">
        <v>40</v>
      </c>
      <c r="E9" t="s">
        <v>410</v>
      </c>
      <c r="I9">
        <v>7</v>
      </c>
    </row>
    <row r="10" spans="2:9">
      <c r="B10" t="s">
        <v>41</v>
      </c>
      <c r="E10" t="s">
        <v>411</v>
      </c>
      <c r="I10">
        <v>8</v>
      </c>
    </row>
    <row r="11" spans="2:9">
      <c r="B11" t="s">
        <v>42</v>
      </c>
      <c r="E11" t="s">
        <v>412</v>
      </c>
      <c r="I11">
        <v>9</v>
      </c>
    </row>
    <row r="12" spans="2:9">
      <c r="B12" t="s">
        <v>43</v>
      </c>
      <c r="E12" t="s">
        <v>413</v>
      </c>
      <c r="I12">
        <v>10</v>
      </c>
    </row>
    <row r="13" spans="2:9">
      <c r="B13" t="s">
        <v>44</v>
      </c>
      <c r="E13" t="s">
        <v>414</v>
      </c>
      <c r="I13">
        <v>11</v>
      </c>
    </row>
    <row r="14" spans="2:9">
      <c r="B14" t="s">
        <v>45</v>
      </c>
      <c r="E14" t="s">
        <v>415</v>
      </c>
      <c r="I14">
        <v>12</v>
      </c>
    </row>
    <row r="15" spans="2:9">
      <c r="B15" t="s">
        <v>46</v>
      </c>
      <c r="E15" t="s">
        <v>416</v>
      </c>
      <c r="I15">
        <v>13</v>
      </c>
    </row>
    <row r="16" spans="2:9">
      <c r="B16" t="s">
        <v>47</v>
      </c>
      <c r="E16" t="s">
        <v>417</v>
      </c>
      <c r="I16">
        <v>14</v>
      </c>
    </row>
    <row r="17" spans="2:9">
      <c r="B17" t="s">
        <v>48</v>
      </c>
      <c r="E17" t="s">
        <v>418</v>
      </c>
      <c r="I17">
        <v>15</v>
      </c>
    </row>
    <row r="18" spans="2:9">
      <c r="B18" t="s">
        <v>49</v>
      </c>
      <c r="E18" t="s">
        <v>419</v>
      </c>
      <c r="I18">
        <v>16</v>
      </c>
    </row>
    <row r="19" spans="2:9">
      <c r="B19" t="s">
        <v>50</v>
      </c>
      <c r="E19" t="s">
        <v>420</v>
      </c>
      <c r="I19">
        <v>17</v>
      </c>
    </row>
    <row r="20" spans="2:9">
      <c r="B20" t="s">
        <v>51</v>
      </c>
      <c r="E20" t="s">
        <v>421</v>
      </c>
      <c r="I20">
        <v>18</v>
      </c>
    </row>
    <row r="21" spans="2:9">
      <c r="B21" t="s">
        <v>52</v>
      </c>
      <c r="E21" t="s">
        <v>422</v>
      </c>
      <c r="I21" t="s">
        <v>122</v>
      </c>
    </row>
    <row r="22" spans="2:9">
      <c r="B22" t="s">
        <v>53</v>
      </c>
      <c r="E22" t="s">
        <v>423</v>
      </c>
      <c r="I22" t="s">
        <v>126</v>
      </c>
    </row>
    <row r="23" spans="2:9">
      <c r="B23" t="s">
        <v>54</v>
      </c>
      <c r="E23" t="s">
        <v>424</v>
      </c>
      <c r="I23">
        <v>19</v>
      </c>
    </row>
    <row r="24" spans="2:9">
      <c r="B24" t="s">
        <v>55</v>
      </c>
      <c r="E24" t="s">
        <v>425</v>
      </c>
      <c r="I24">
        <v>20</v>
      </c>
    </row>
    <row r="25" spans="2:9">
      <c r="B25" t="s">
        <v>56</v>
      </c>
      <c r="E25" t="s">
        <v>426</v>
      </c>
      <c r="I25">
        <v>21</v>
      </c>
    </row>
    <row r="26" spans="2:9">
      <c r="B26" t="s">
        <v>57</v>
      </c>
      <c r="E26" t="s">
        <v>427</v>
      </c>
      <c r="I26" t="s">
        <v>146</v>
      </c>
    </row>
    <row r="27" spans="2:9">
      <c r="B27" t="s">
        <v>58</v>
      </c>
      <c r="E27" t="s">
        <v>428</v>
      </c>
      <c r="I27" t="s">
        <v>148</v>
      </c>
    </row>
    <row r="28" spans="2:9">
      <c r="E28" t="s">
        <v>429</v>
      </c>
      <c r="I28" t="s">
        <v>150</v>
      </c>
    </row>
    <row r="29" spans="2:9">
      <c r="E29" t="s">
        <v>430</v>
      </c>
      <c r="I29">
        <v>22</v>
      </c>
    </row>
    <row r="30" spans="2:9">
      <c r="E30" t="s">
        <v>431</v>
      </c>
      <c r="I30">
        <v>23</v>
      </c>
    </row>
    <row r="31" spans="2:9">
      <c r="E31" t="s">
        <v>432</v>
      </c>
      <c r="I31" t="s">
        <v>167</v>
      </c>
    </row>
    <row r="32" spans="2:9">
      <c r="E32" t="s">
        <v>433</v>
      </c>
      <c r="I32">
        <v>24</v>
      </c>
    </row>
    <row r="33" spans="5:9">
      <c r="E33" t="s">
        <v>434</v>
      </c>
      <c r="I33">
        <v>25</v>
      </c>
    </row>
    <row r="34" spans="5:9">
      <c r="E34" t="s">
        <v>435</v>
      </c>
      <c r="I34">
        <v>26</v>
      </c>
    </row>
    <row r="35" spans="5:9">
      <c r="E35" t="s">
        <v>436</v>
      </c>
      <c r="I35">
        <v>27</v>
      </c>
    </row>
    <row r="36" spans="5:9">
      <c r="E36" t="s">
        <v>437</v>
      </c>
      <c r="I36">
        <v>28</v>
      </c>
    </row>
    <row r="37" spans="5:9">
      <c r="E37" t="s">
        <v>438</v>
      </c>
      <c r="I37">
        <v>29</v>
      </c>
    </row>
    <row r="38" spans="5:9">
      <c r="E38" t="s">
        <v>439</v>
      </c>
      <c r="I38">
        <v>30</v>
      </c>
    </row>
    <row r="39" spans="5:9">
      <c r="E39" t="s">
        <v>440</v>
      </c>
      <c r="I39">
        <v>31</v>
      </c>
    </row>
    <row r="40" spans="5:9">
      <c r="E40" t="s">
        <v>441</v>
      </c>
      <c r="I40">
        <v>32</v>
      </c>
    </row>
    <row r="41" spans="5:9">
      <c r="E41" t="s">
        <v>442</v>
      </c>
      <c r="I41">
        <v>33</v>
      </c>
    </row>
    <row r="42" spans="5:9">
      <c r="E42" t="s">
        <v>443</v>
      </c>
      <c r="I42">
        <v>34</v>
      </c>
    </row>
    <row r="43" spans="5:9">
      <c r="E43" t="s">
        <v>444</v>
      </c>
      <c r="I43">
        <v>35</v>
      </c>
    </row>
    <row r="44" spans="5:9">
      <c r="E44" t="s">
        <v>445</v>
      </c>
      <c r="I44">
        <v>36</v>
      </c>
    </row>
    <row r="45" spans="5:9">
      <c r="E45" t="s">
        <v>446</v>
      </c>
      <c r="I45">
        <v>37</v>
      </c>
    </row>
    <row r="46" spans="5:9">
      <c r="E46" t="s">
        <v>447</v>
      </c>
      <c r="I46">
        <v>38</v>
      </c>
    </row>
    <row r="47" spans="5:9">
      <c r="E47" t="s">
        <v>448</v>
      </c>
      <c r="I47" t="s">
        <v>251</v>
      </c>
    </row>
    <row r="48" spans="5:9">
      <c r="E48" t="s">
        <v>449</v>
      </c>
      <c r="I48">
        <v>39</v>
      </c>
    </row>
    <row r="49" spans="5:9">
      <c r="E49" t="s">
        <v>450</v>
      </c>
      <c r="I49">
        <v>40</v>
      </c>
    </row>
    <row r="50" spans="5:9">
      <c r="E50" t="s">
        <v>451</v>
      </c>
      <c r="I50">
        <v>41</v>
      </c>
    </row>
    <row r="51" spans="5:9">
      <c r="E51" t="s">
        <v>452</v>
      </c>
      <c r="I51">
        <v>42</v>
      </c>
    </row>
    <row r="52" spans="5:9">
      <c r="E52" t="s">
        <v>453</v>
      </c>
      <c r="I52">
        <v>43</v>
      </c>
    </row>
    <row r="53" spans="5:9">
      <c r="E53" t="s">
        <v>454</v>
      </c>
      <c r="I53">
        <v>44</v>
      </c>
    </row>
    <row r="54" spans="5:9">
      <c r="E54" t="s">
        <v>455</v>
      </c>
      <c r="I54">
        <v>45</v>
      </c>
    </row>
    <row r="55" spans="5:9">
      <c r="E55" t="s">
        <v>456</v>
      </c>
      <c r="I55">
        <v>46</v>
      </c>
    </row>
    <row r="56" spans="5:9">
      <c r="E56" t="s">
        <v>457</v>
      </c>
      <c r="I56">
        <v>47</v>
      </c>
    </row>
    <row r="57" spans="5:9">
      <c r="E57" t="s">
        <v>458</v>
      </c>
      <c r="I57">
        <v>48</v>
      </c>
    </row>
    <row r="58" spans="5:9">
      <c r="E58" t="s">
        <v>459</v>
      </c>
      <c r="I58">
        <v>49</v>
      </c>
    </row>
    <row r="59" spans="5:9">
      <c r="E59" t="s">
        <v>460</v>
      </c>
      <c r="I59">
        <v>50</v>
      </c>
    </row>
    <row r="60" spans="5:9">
      <c r="E60" t="s">
        <v>461</v>
      </c>
      <c r="I60">
        <v>51</v>
      </c>
    </row>
    <row r="61" spans="5:9">
      <c r="E61" t="s">
        <v>462</v>
      </c>
      <c r="I61" t="s">
        <v>279</v>
      </c>
    </row>
    <row r="62" spans="5:9">
      <c r="E62" t="s">
        <v>463</v>
      </c>
      <c r="I62" t="s">
        <v>281</v>
      </c>
    </row>
    <row r="63" spans="5:9">
      <c r="E63" t="s">
        <v>464</v>
      </c>
      <c r="I63">
        <v>52</v>
      </c>
    </row>
    <row r="64" spans="5:9">
      <c r="E64" t="s">
        <v>465</v>
      </c>
      <c r="I64">
        <v>53</v>
      </c>
    </row>
    <row r="65" spans="5:9">
      <c r="E65" t="s">
        <v>466</v>
      </c>
      <c r="I65">
        <v>54</v>
      </c>
    </row>
    <row r="66" spans="5:9">
      <c r="E66" t="s">
        <v>467</v>
      </c>
      <c r="I66">
        <v>55</v>
      </c>
    </row>
    <row r="67" spans="5:9">
      <c r="I67">
        <v>56</v>
      </c>
    </row>
    <row r="68" spans="5:9">
      <c r="I68">
        <v>57</v>
      </c>
    </row>
    <row r="69" spans="5:9">
      <c r="I69">
        <v>58</v>
      </c>
    </row>
    <row r="70" spans="5:9">
      <c r="I70">
        <v>59</v>
      </c>
    </row>
    <row r="71" spans="5:9">
      <c r="I71">
        <v>60</v>
      </c>
    </row>
    <row r="72" spans="5:9">
      <c r="I72">
        <v>61</v>
      </c>
    </row>
    <row r="73" spans="5:9">
      <c r="I73">
        <v>62</v>
      </c>
    </row>
    <row r="74" spans="5:9">
      <c r="I74">
        <v>63</v>
      </c>
    </row>
    <row r="75" spans="5:9">
      <c r="I75" t="s">
        <v>318</v>
      </c>
    </row>
    <row r="76" spans="5:9">
      <c r="I76" t="s">
        <v>320</v>
      </c>
    </row>
    <row r="77" spans="5:9">
      <c r="I77">
        <v>64</v>
      </c>
    </row>
    <row r="78" spans="5:9">
      <c r="I78" t="s">
        <v>324</v>
      </c>
    </row>
    <row r="79" spans="5:9">
      <c r="I79">
        <v>65</v>
      </c>
    </row>
    <row r="80" spans="5:9">
      <c r="I80">
        <v>66</v>
      </c>
    </row>
    <row r="81" spans="9:9">
      <c r="I81" t="s">
        <v>329</v>
      </c>
    </row>
    <row r="82" spans="9:9">
      <c r="I82" t="s">
        <v>331</v>
      </c>
    </row>
    <row r="83" spans="9:9">
      <c r="I83" t="s">
        <v>336</v>
      </c>
    </row>
    <row r="84" spans="9:9">
      <c r="I84" t="s">
        <v>338</v>
      </c>
    </row>
    <row r="85" spans="9:9">
      <c r="I85" t="s">
        <v>340</v>
      </c>
    </row>
    <row r="86" spans="9:9">
      <c r="I86" t="s">
        <v>342</v>
      </c>
    </row>
    <row r="87" spans="9:9">
      <c r="I87" t="s">
        <v>344</v>
      </c>
    </row>
    <row r="88" spans="9:9">
      <c r="I88">
        <v>67</v>
      </c>
    </row>
    <row r="89" spans="9:9">
      <c r="I89">
        <v>68</v>
      </c>
    </row>
    <row r="90" spans="9:9">
      <c r="I90" t="s">
        <v>348</v>
      </c>
    </row>
    <row r="91" spans="9:9">
      <c r="I91">
        <v>69</v>
      </c>
    </row>
    <row r="92" spans="9:9">
      <c r="I92" t="s">
        <v>351</v>
      </c>
    </row>
    <row r="93" spans="9:9">
      <c r="I93">
        <v>70</v>
      </c>
    </row>
    <row r="94" spans="9:9">
      <c r="I94" t="s">
        <v>356</v>
      </c>
    </row>
    <row r="95" spans="9:9">
      <c r="I95">
        <v>71</v>
      </c>
    </row>
    <row r="96" spans="9:9">
      <c r="I96" t="s">
        <v>359</v>
      </c>
    </row>
    <row r="97" spans="9:9">
      <c r="I97" t="s">
        <v>362</v>
      </c>
    </row>
    <row r="98" spans="9:9">
      <c r="I98" t="s">
        <v>364</v>
      </c>
    </row>
    <row r="99" spans="9:9">
      <c r="I99" t="s">
        <v>368</v>
      </c>
    </row>
    <row r="100" spans="9:9">
      <c r="I100" t="s">
        <v>370</v>
      </c>
    </row>
    <row r="101" spans="9:9">
      <c r="I101">
        <v>72</v>
      </c>
    </row>
    <row r="102" spans="9:9">
      <c r="I102">
        <v>73</v>
      </c>
    </row>
    <row r="103" spans="9:9">
      <c r="I103">
        <v>74</v>
      </c>
    </row>
  </sheetData>
  <phoneticPr fontId="20"/>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vt:lpstr>
      <vt:lpstr>筆一覧</vt:lpstr>
      <vt:lpstr>地歴年表</vt:lpstr>
      <vt:lpstr>（入力シート）汚染状態一覧</vt:lpstr>
      <vt:lpstr>（参考）施設一覧</vt:lpstr>
      <vt:lpstr>マスタ_地歴年表</vt:lpstr>
      <vt:lpstr>マスタ</vt:lpstr>
      <vt:lpstr>'（入力シート）汚染状態一覧'!Print_Area</vt:lpstr>
      <vt:lpstr>地歴年表!Print_Area</vt:lpstr>
      <vt:lpstr>筆一覧!Print_Area</vt:lpstr>
      <vt:lpstr>様式第1!Print_Area</vt:lpstr>
      <vt:lpstr>地歴年表!Print_Titles</vt:lpstr>
      <vt:lpstr>筆一覧!Print_Titles</vt:lpstr>
      <vt:lpstr>番号1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2023-03-21T13:10:22Z</dcterms:created>
  <dcterms:modified xsi:type="dcterms:W3CDTF">2024-02-21T10:03:39Z</dcterms:modified>
</cp:coreProperties>
</file>