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58D4F057-6730-4890-A03C-02A7191AEFE9}" xr6:coauthVersionLast="47" xr6:coauthVersionMax="47" xr10:uidLastSave="{00000000-0000-0000-0000-000000000000}"/>
  <bookViews>
    <workbookView xWindow="-108" yWindow="-108" windowWidth="23256" windowHeight="12576" tabRatio="747" xr2:uid="{00000000-000D-0000-FFFF-FFFF00000000}"/>
  </bookViews>
  <sheets>
    <sheet name="様式第11（表面）" sheetId="2" r:id="rId1"/>
    <sheet name="様式第11（裏面） (2)" sheetId="38" r:id="rId2"/>
    <sheet name="様式第11（裏面）（別パターン）" sheetId="7" r:id="rId3"/>
    <sheet name="要措置区域所在地一覧" sheetId="32" r:id="rId4"/>
    <sheet name="完了シート" sheetId="37" r:id="rId5"/>
    <sheet name="マスタ" sheetId="4" state="hidden" r:id="rId6"/>
    <sheet name="マスタ_裏面の表示内容" sheetId="6" state="hidden" r:id="rId7"/>
  </sheets>
  <definedNames>
    <definedName name="_xlnm.Print_Area" localSheetId="4">完了シート!$B$1:$V$117</definedName>
    <definedName name="_xlnm.Print_Area" localSheetId="0">'様式第11（表面）'!$A$1:$J$40</definedName>
    <definedName name="_xlnm.Print_Area" localSheetId="1">'様式第11（裏面） (2)'!$A$1:$K$20</definedName>
    <definedName name="_xlnm.Print_Area" localSheetId="2">'様式第11（裏面）（別パターン）'!$A$1:$K$20</definedName>
    <definedName name="_xlnm.Print_Area" localSheetId="3">要措置区域所在地一覧!$A$1:$Q$40</definedName>
    <definedName name="_xlnm.Print_Titles" localSheetId="4">完了シート!$5:$5</definedName>
    <definedName name="_xlnm.Print_Titles" localSheetId="3">要措置区域所在地一覧!$6:$6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38" l="1"/>
  <c r="L3" i="38"/>
  <c r="L18" i="38" s="1"/>
  <c r="L12" i="38" l="1"/>
  <c r="L6" i="38"/>
  <c r="L14" i="38"/>
  <c r="L5" i="38"/>
  <c r="L8" i="38"/>
  <c r="L16" i="38"/>
  <c r="L10" i="38"/>
  <c r="AB117" i="37" l="1"/>
  <c r="AF114" i="37"/>
  <c r="AB113" i="37"/>
  <c r="U113" i="37" s="1"/>
  <c r="AF113" i="37" s="1"/>
  <c r="AB112" i="37"/>
  <c r="U112" i="37" s="1"/>
  <c r="AF112" i="37" s="1"/>
  <c r="AB111" i="37"/>
  <c r="Z110" i="37"/>
  <c r="X110" i="37"/>
  <c r="Z109" i="37"/>
  <c r="X109" i="37"/>
  <c r="Z108" i="37"/>
  <c r="X108" i="37"/>
  <c r="Z107" i="37"/>
  <c r="X107" i="37"/>
  <c r="Z106" i="37"/>
  <c r="X106" i="37"/>
  <c r="AB106" i="37" s="1"/>
  <c r="Z105" i="37"/>
  <c r="X105" i="37"/>
  <c r="AB104" i="37"/>
  <c r="Z103" i="37"/>
  <c r="X103" i="37"/>
  <c r="AB103" i="37" s="1"/>
  <c r="Z102" i="37"/>
  <c r="X102" i="37"/>
  <c r="Z101" i="37"/>
  <c r="X101" i="37"/>
  <c r="Z100" i="37"/>
  <c r="X100" i="37"/>
  <c r="Z99" i="37"/>
  <c r="X99" i="37"/>
  <c r="Z98" i="37"/>
  <c r="X98" i="37"/>
  <c r="AB97" i="37"/>
  <c r="Z96" i="37"/>
  <c r="X96" i="37"/>
  <c r="Z95" i="37"/>
  <c r="X95" i="37"/>
  <c r="AB95" i="37" s="1"/>
  <c r="Z94" i="37"/>
  <c r="X94" i="37"/>
  <c r="AB93" i="37"/>
  <c r="Z92" i="37"/>
  <c r="X92" i="37"/>
  <c r="AB91" i="37"/>
  <c r="AB90" i="37"/>
  <c r="AB89" i="37"/>
  <c r="Z88" i="37"/>
  <c r="X88" i="37"/>
  <c r="Z87" i="37"/>
  <c r="X87" i="37"/>
  <c r="Z86" i="37"/>
  <c r="X86" i="37"/>
  <c r="Z85" i="37"/>
  <c r="X85" i="37"/>
  <c r="AB85" i="37" s="1"/>
  <c r="Z84" i="37"/>
  <c r="X84" i="37"/>
  <c r="Z83" i="37"/>
  <c r="X83" i="37"/>
  <c r="Z82" i="37"/>
  <c r="X82" i="37"/>
  <c r="Z81" i="37"/>
  <c r="X81" i="37"/>
  <c r="AB81" i="37" s="1"/>
  <c r="Z80" i="37"/>
  <c r="X80" i="37"/>
  <c r="Z79" i="37"/>
  <c r="X79" i="37"/>
  <c r="Z78" i="37"/>
  <c r="X78" i="37"/>
  <c r="Z77" i="37"/>
  <c r="X77" i="37"/>
  <c r="Z76" i="37"/>
  <c r="X76" i="37"/>
  <c r="AF75" i="37"/>
  <c r="AB75" i="37"/>
  <c r="AF74" i="37"/>
  <c r="AB74" i="37"/>
  <c r="AF73" i="37"/>
  <c r="AB73" i="37"/>
  <c r="AF72" i="37"/>
  <c r="AB72" i="37"/>
  <c r="AF71" i="37"/>
  <c r="AB68" i="37"/>
  <c r="AB67" i="37"/>
  <c r="Z66" i="37"/>
  <c r="X66" i="37"/>
  <c r="Z65" i="37"/>
  <c r="X65" i="37"/>
  <c r="AB65" i="37" s="1"/>
  <c r="Z64" i="37"/>
  <c r="X64" i="37"/>
  <c r="Z63" i="37"/>
  <c r="X63" i="37"/>
  <c r="Z62" i="37"/>
  <c r="X62" i="37"/>
  <c r="AB62" i="37" s="1"/>
  <c r="Z61" i="37"/>
  <c r="X61" i="37"/>
  <c r="AB61" i="37" s="1"/>
  <c r="Z60" i="37"/>
  <c r="X60" i="37"/>
  <c r="AB60" i="37" s="1"/>
  <c r="Z59" i="37"/>
  <c r="X59" i="37"/>
  <c r="Z58" i="37"/>
  <c r="X58" i="37"/>
  <c r="AB58" i="37" s="1"/>
  <c r="Z57" i="37"/>
  <c r="X57" i="37"/>
  <c r="Z56" i="37"/>
  <c r="X56" i="37"/>
  <c r="Z55" i="37"/>
  <c r="X55" i="37"/>
  <c r="AB55" i="37" s="1"/>
  <c r="Z54" i="37"/>
  <c r="X54" i="37"/>
  <c r="AB54" i="37" s="1"/>
  <c r="Z53" i="37"/>
  <c r="X53" i="37"/>
  <c r="Z52" i="37"/>
  <c r="X52" i="37"/>
  <c r="AB52" i="37" s="1"/>
  <c r="Z51" i="37"/>
  <c r="X51" i="37"/>
  <c r="AB50" i="37"/>
  <c r="U50" i="37" s="1"/>
  <c r="AF50" i="37" s="1"/>
  <c r="AB49" i="37"/>
  <c r="U49" i="37" s="1"/>
  <c r="AF49" i="37" s="1"/>
  <c r="AB48" i="37"/>
  <c r="U48" i="37" s="1"/>
  <c r="AF48" i="37" s="1"/>
  <c r="AB47" i="37"/>
  <c r="Z46" i="37"/>
  <c r="X46" i="37"/>
  <c r="AC45" i="37"/>
  <c r="Z45" i="37"/>
  <c r="X45" i="37"/>
  <c r="AC44" i="37"/>
  <c r="Z44" i="37"/>
  <c r="X44" i="37"/>
  <c r="AB43" i="37"/>
  <c r="Z42" i="37"/>
  <c r="X42" i="37"/>
  <c r="Z41" i="37"/>
  <c r="X41" i="37"/>
  <c r="Z40" i="37"/>
  <c r="X40" i="37"/>
  <c r="Z39" i="37"/>
  <c r="X39" i="37"/>
  <c r="Z38" i="37"/>
  <c r="X38" i="37"/>
  <c r="AB38" i="37" s="1"/>
  <c r="Z37" i="37"/>
  <c r="X37" i="37"/>
  <c r="Z36" i="37"/>
  <c r="X36" i="37"/>
  <c r="Z35" i="37"/>
  <c r="X35" i="37"/>
  <c r="AB34" i="37"/>
  <c r="Z33" i="37"/>
  <c r="X33" i="37"/>
  <c r="Z32" i="37"/>
  <c r="X32" i="37"/>
  <c r="Z31" i="37"/>
  <c r="X31" i="37"/>
  <c r="Z30" i="37"/>
  <c r="X30" i="37"/>
  <c r="Z29" i="37"/>
  <c r="X29" i="37"/>
  <c r="Z28" i="37"/>
  <c r="X28" i="37"/>
  <c r="AB27" i="37"/>
  <c r="Z26" i="37"/>
  <c r="X26" i="37"/>
  <c r="Z25" i="37"/>
  <c r="X25" i="37"/>
  <c r="AB25" i="37" s="1"/>
  <c r="Z24" i="37"/>
  <c r="X24" i="37"/>
  <c r="Z23" i="37"/>
  <c r="X23" i="37"/>
  <c r="Z22" i="37"/>
  <c r="X22" i="37"/>
  <c r="Z21" i="37"/>
  <c r="X21" i="37"/>
  <c r="Z20" i="37"/>
  <c r="X20" i="37"/>
  <c r="Z19" i="37"/>
  <c r="X19" i="37"/>
  <c r="AB17" i="37"/>
  <c r="AB16" i="37"/>
  <c r="AB15" i="37"/>
  <c r="AB14" i="37"/>
  <c r="AB13" i="37"/>
  <c r="AB12" i="37"/>
  <c r="U12" i="37"/>
  <c r="AF12" i="37" s="1"/>
  <c r="AB11" i="37"/>
  <c r="AB10" i="37"/>
  <c r="AB9" i="37"/>
  <c r="AB8" i="37"/>
  <c r="U8" i="37" s="1"/>
  <c r="AF8" i="37" s="1"/>
  <c r="AB7" i="37"/>
  <c r="AB6" i="37"/>
  <c r="AB29" i="37" l="1"/>
  <c r="AB21" i="37"/>
  <c r="AB108" i="37"/>
  <c r="AB35" i="37"/>
  <c r="AB41" i="37"/>
  <c r="AB36" i="37"/>
  <c r="AB66" i="37"/>
  <c r="AB30" i="37"/>
  <c r="AB110" i="37"/>
  <c r="U6" i="37"/>
  <c r="AF6" i="37" s="1"/>
  <c r="AB44" i="37"/>
  <c r="AB101" i="37"/>
  <c r="AB76" i="37"/>
  <c r="AB88" i="37"/>
  <c r="AB96" i="37"/>
  <c r="AB109" i="37"/>
  <c r="AB24" i="37"/>
  <c r="AB37" i="37"/>
  <c r="U10" i="37"/>
  <c r="AF10" i="37" s="1"/>
  <c r="AB33" i="37"/>
  <c r="AB45" i="37"/>
  <c r="AB23" i="37"/>
  <c r="AB87" i="37"/>
  <c r="AB102" i="37"/>
  <c r="AB82" i="37"/>
  <c r="AB31" i="37"/>
  <c r="AB56" i="37"/>
  <c r="AB77" i="37"/>
  <c r="AB83" i="37"/>
  <c r="AB42" i="37"/>
  <c r="AB20" i="37"/>
  <c r="AB26" i="37"/>
  <c r="AB32" i="37"/>
  <c r="AB78" i="37"/>
  <c r="AB105" i="37"/>
  <c r="AB39" i="37"/>
  <c r="AB92" i="37"/>
  <c r="AB99" i="37"/>
  <c r="AB22" i="37"/>
  <c r="AB46" i="37"/>
  <c r="AB53" i="37"/>
  <c r="AB59" i="37"/>
  <c r="AB86" i="37"/>
  <c r="AB94" i="37"/>
  <c r="AB107" i="37"/>
  <c r="AB79" i="37"/>
  <c r="AB80" i="37"/>
  <c r="AB98" i="37"/>
  <c r="AB28" i="37"/>
  <c r="AB51" i="37"/>
  <c r="AB100" i="37"/>
  <c r="AB40" i="37"/>
  <c r="AB57" i="37"/>
  <c r="AB63" i="37"/>
  <c r="AB19" i="37"/>
  <c r="AB64" i="37"/>
  <c r="AB84" i="37"/>
  <c r="T37" i="32"/>
  <c r="F37" i="32" a="1"/>
  <c r="F37" i="32" s="1"/>
  <c r="G37" i="32" s="1"/>
  <c r="D37" i="32"/>
  <c r="E37" i="32" s="1"/>
  <c r="C37" i="32"/>
  <c r="T36" i="32"/>
  <c r="F36" i="32" a="1"/>
  <c r="F36" i="32" s="1"/>
  <c r="G36" i="32" s="1"/>
  <c r="D36" i="32"/>
  <c r="E36" i="32" s="1"/>
  <c r="C36" i="32"/>
  <c r="T35" i="32"/>
  <c r="F35" i="32" a="1"/>
  <c r="F35" i="32" s="1"/>
  <c r="G35" i="32" s="1"/>
  <c r="D35" i="32"/>
  <c r="E35" i="32" s="1"/>
  <c r="C35" i="32"/>
  <c r="T34" i="32"/>
  <c r="F34" i="32" a="1"/>
  <c r="F34" i="32" s="1"/>
  <c r="G34" i="32" s="1"/>
  <c r="D34" i="32"/>
  <c r="E34" i="32" s="1"/>
  <c r="C34" i="32"/>
  <c r="T33" i="32"/>
  <c r="F33" i="32" a="1"/>
  <c r="F33" i="32" s="1"/>
  <c r="G33" i="32" s="1"/>
  <c r="D33" i="32"/>
  <c r="E33" i="32" s="1"/>
  <c r="C33" i="32"/>
  <c r="T32" i="32"/>
  <c r="F32" i="32" a="1"/>
  <c r="F32" i="32" s="1"/>
  <c r="G32" i="32" s="1"/>
  <c r="D32" i="32"/>
  <c r="E32" i="32" s="1"/>
  <c r="C32" i="32"/>
  <c r="T31" i="32"/>
  <c r="F31" i="32" a="1"/>
  <c r="F31" i="32" s="1"/>
  <c r="G31" i="32" s="1"/>
  <c r="D31" i="32"/>
  <c r="E31" i="32" s="1"/>
  <c r="C31" i="32"/>
  <c r="T30" i="32"/>
  <c r="F30" i="32" a="1"/>
  <c r="F30" i="32" s="1"/>
  <c r="G30" i="32" s="1"/>
  <c r="D30" i="32"/>
  <c r="E30" i="32" s="1"/>
  <c r="C30" i="32"/>
  <c r="T29" i="32"/>
  <c r="F29" i="32" a="1"/>
  <c r="F29" i="32" s="1"/>
  <c r="G29" i="32" s="1"/>
  <c r="D29" i="32"/>
  <c r="E29" i="32" s="1"/>
  <c r="C29" i="32"/>
  <c r="T28" i="32"/>
  <c r="F28" i="32" a="1"/>
  <c r="F28" i="32" s="1"/>
  <c r="G28" i="32" s="1"/>
  <c r="D28" i="32"/>
  <c r="E28" i="32" s="1"/>
  <c r="C28" i="32"/>
  <c r="T27" i="32"/>
  <c r="F27" i="32" a="1"/>
  <c r="F27" i="32" s="1"/>
  <c r="G27" i="32" s="1"/>
  <c r="D27" i="32"/>
  <c r="E27" i="32" s="1"/>
  <c r="C27" i="32"/>
  <c r="T26" i="32"/>
  <c r="F26" i="32" a="1"/>
  <c r="F26" i="32" s="1"/>
  <c r="G26" i="32" s="1"/>
  <c r="D26" i="32"/>
  <c r="E26" i="32" s="1"/>
  <c r="C26" i="32"/>
  <c r="T25" i="32"/>
  <c r="F25" i="32" a="1"/>
  <c r="F25" i="32" s="1"/>
  <c r="G25" i="32" s="1"/>
  <c r="D25" i="32"/>
  <c r="E25" i="32" s="1"/>
  <c r="C25" i="32"/>
  <c r="T24" i="32"/>
  <c r="F24" i="32" a="1"/>
  <c r="F24" i="32" s="1"/>
  <c r="G24" i="32" s="1"/>
  <c r="D24" i="32"/>
  <c r="E24" i="32" s="1"/>
  <c r="C24" i="32"/>
  <c r="T23" i="32"/>
  <c r="F23" i="32" a="1"/>
  <c r="F23" i="32" s="1"/>
  <c r="G23" i="32" s="1"/>
  <c r="D23" i="32"/>
  <c r="E23" i="32" s="1"/>
  <c r="C23" i="32"/>
  <c r="T22" i="32"/>
  <c r="F22" i="32" a="1"/>
  <c r="F22" i="32" s="1"/>
  <c r="G22" i="32" s="1"/>
  <c r="D22" i="32"/>
  <c r="E22" i="32" s="1"/>
  <c r="C22" i="32"/>
  <c r="T21" i="32"/>
  <c r="F21" i="32" a="1"/>
  <c r="F21" i="32" s="1"/>
  <c r="G21" i="32" s="1"/>
  <c r="D21" i="32"/>
  <c r="E21" i="32" s="1"/>
  <c r="C21" i="32"/>
  <c r="T20" i="32"/>
  <c r="F20" i="32" a="1"/>
  <c r="F20" i="32" s="1"/>
  <c r="G20" i="32" s="1"/>
  <c r="D20" i="32"/>
  <c r="E20" i="32" s="1"/>
  <c r="C20" i="32"/>
  <c r="T19" i="32"/>
  <c r="F19" i="32" a="1"/>
  <c r="F19" i="32" s="1"/>
  <c r="G19" i="32" s="1"/>
  <c r="D19" i="32"/>
  <c r="E19" i="32" s="1"/>
  <c r="C19" i="32"/>
  <c r="T18" i="32"/>
  <c r="F18" i="32" a="1"/>
  <c r="F18" i="32" s="1"/>
  <c r="G18" i="32" s="1"/>
  <c r="D18" i="32"/>
  <c r="E18" i="32" s="1"/>
  <c r="C18" i="32"/>
  <c r="T17" i="32"/>
  <c r="F17" i="32" a="1"/>
  <c r="F17" i="32" s="1"/>
  <c r="G17" i="32" s="1"/>
  <c r="D17" i="32"/>
  <c r="E17" i="32" s="1"/>
  <c r="C17" i="32"/>
  <c r="T16" i="32"/>
  <c r="F16" i="32" a="1"/>
  <c r="F16" i="32" s="1"/>
  <c r="G16" i="32" s="1"/>
  <c r="D16" i="32"/>
  <c r="E16" i="32" s="1"/>
  <c r="C16" i="32"/>
  <c r="T15" i="32"/>
  <c r="F15" i="32" a="1"/>
  <c r="F15" i="32" s="1"/>
  <c r="G15" i="32" s="1"/>
  <c r="D15" i="32"/>
  <c r="E15" i="32" s="1"/>
  <c r="C15" i="32"/>
  <c r="T14" i="32"/>
  <c r="F14" i="32" a="1"/>
  <c r="F14" i="32" s="1"/>
  <c r="G14" i="32" s="1"/>
  <c r="D14" i="32"/>
  <c r="E14" i="32" s="1"/>
  <c r="C14" i="32"/>
  <c r="T13" i="32"/>
  <c r="F13" i="32" a="1"/>
  <c r="F13" i="32" s="1"/>
  <c r="G13" i="32" s="1"/>
  <c r="D13" i="32"/>
  <c r="E13" i="32" s="1"/>
  <c r="C13" i="32"/>
  <c r="T12" i="32"/>
  <c r="F12" i="32" a="1"/>
  <c r="F12" i="32" s="1"/>
  <c r="D12" i="32"/>
  <c r="C12" i="32"/>
  <c r="T11" i="32"/>
  <c r="F11" i="32" a="1"/>
  <c r="F11" i="32" s="1"/>
  <c r="G11" i="32" s="1"/>
  <c r="D11" i="32"/>
  <c r="E11" i="32" s="1"/>
  <c r="C11" i="32"/>
  <c r="T10" i="32"/>
  <c r="F10" i="32" a="1"/>
  <c r="F10" i="32" s="1"/>
  <c r="D10" i="32"/>
  <c r="C10" i="32"/>
  <c r="T9" i="32"/>
  <c r="F9" i="32" a="1"/>
  <c r="F9" i="32" s="1"/>
  <c r="G9" i="32" s="1"/>
  <c r="D9" i="32"/>
  <c r="E9" i="32" s="1"/>
  <c r="C9" i="32"/>
  <c r="T8" i="32"/>
  <c r="F8" i="32" a="1"/>
  <c r="F8" i="32" s="1"/>
  <c r="G8" i="32" s="1"/>
  <c r="D8" i="32"/>
  <c r="E8" i="32" s="1"/>
  <c r="C8" i="32"/>
  <c r="U76" i="37" l="1"/>
  <c r="AF76" i="37" s="1"/>
  <c r="U105" i="37"/>
  <c r="AF105" i="37" s="1"/>
  <c r="U19" i="37"/>
  <c r="AF19" i="37" s="1"/>
  <c r="U28" i="37"/>
  <c r="AF28" i="37" s="1"/>
  <c r="U51" i="37"/>
  <c r="AF51" i="37" s="1"/>
  <c r="U35" i="37"/>
  <c r="AF35" i="37" s="1"/>
  <c r="U98" i="37"/>
  <c r="AF98" i="37" s="1"/>
  <c r="E12" i="32"/>
  <c r="G12" i="32"/>
  <c r="G10" i="32"/>
  <c r="I51" i="32" s="1"/>
  <c r="E10" i="32"/>
  <c r="I47" i="32" s="1"/>
  <c r="J52" i="32"/>
  <c r="M51" i="32" l="1"/>
  <c r="I52" i="32"/>
  <c r="K51" i="32"/>
  <c r="L51" i="32"/>
  <c r="K52" i="32"/>
  <c r="H52" i="32"/>
  <c r="O52" i="32" s="1" a="1"/>
  <c r="O52" i="32" s="1"/>
  <c r="J51" i="32"/>
  <c r="K45" i="32"/>
  <c r="H46" i="32"/>
  <c r="F19" i="2" s="1"/>
  <c r="M45" i="32"/>
  <c r="M47" i="32"/>
  <c r="M46" i="32"/>
  <c r="J47" i="32"/>
  <c r="H50" i="32"/>
  <c r="S50" i="32" s="1" a="1"/>
  <c r="S50" i="32" s="1"/>
  <c r="J50" i="32"/>
  <c r="L52" i="32"/>
  <c r="I50" i="32"/>
  <c r="M52" i="32"/>
  <c r="I45" i="32"/>
  <c r="J45" i="32"/>
  <c r="L50" i="32"/>
  <c r="L45" i="32"/>
  <c r="H51" i="32"/>
  <c r="O51" i="32" s="1" a="1"/>
  <c r="O51" i="32" s="1"/>
  <c r="I46" i="32"/>
  <c r="H45" i="32"/>
  <c r="F17" i="2" s="1"/>
  <c r="M50" i="32"/>
  <c r="J46" i="32"/>
  <c r="K50" i="32"/>
  <c r="K47" i="32"/>
  <c r="K46" i="32"/>
  <c r="L47" i="32"/>
  <c r="H47" i="32"/>
  <c r="F21" i="2" s="1"/>
  <c r="L46" i="32"/>
  <c r="S52" i="32" a="1"/>
  <c r="S52" i="32" s="1"/>
  <c r="R52" i="32" a="1"/>
  <c r="R52" i="32" s="1"/>
  <c r="Q52" i="32" a="1"/>
  <c r="Q52" i="32" s="1"/>
  <c r="R50" i="32" a="1"/>
  <c r="R50" i="32" s="1"/>
  <c r="O46" i="32" l="1"/>
  <c r="R46" i="32" a="1"/>
  <c r="R46" i="32" s="1"/>
  <c r="O50" i="32" a="1"/>
  <c r="O50" i="32" s="1"/>
  <c r="Q46" i="32" a="1"/>
  <c r="Q46" i="32" s="1"/>
  <c r="Q50" i="32" a="1"/>
  <c r="Q50" i="32" s="1"/>
  <c r="T50" i="32" s="1"/>
  <c r="U50" i="32" s="1"/>
  <c r="Q51" i="32" a="1"/>
  <c r="Q51" i="32" s="1"/>
  <c r="S46" i="32" a="1"/>
  <c r="S46" i="32" s="1"/>
  <c r="T46" i="32" s="1"/>
  <c r="U46" i="32" s="1"/>
  <c r="E18" i="2" s="1"/>
  <c r="R51" i="32" a="1"/>
  <c r="R51" i="32" s="1"/>
  <c r="S51" i="32" a="1"/>
  <c r="S51" i="32" s="1"/>
  <c r="S45" i="32" a="1"/>
  <c r="S45" i="32" s="1"/>
  <c r="O45" i="32"/>
  <c r="Q45" i="32" a="1"/>
  <c r="Q45" i="32" s="1"/>
  <c r="R45" i="32" a="1"/>
  <c r="R45" i="32" s="1"/>
  <c r="O47" i="32"/>
  <c r="Q47" i="32" a="1"/>
  <c r="Q47" i="32" s="1"/>
  <c r="R47" i="32" a="1"/>
  <c r="R47" i="32" s="1"/>
  <c r="S47" i="32" a="1"/>
  <c r="S47" i="32" s="1"/>
  <c r="T52" i="32"/>
  <c r="U52" i="32" s="1"/>
  <c r="T51" i="32" l="1"/>
  <c r="U51" i="32" s="1"/>
  <c r="T45" i="32"/>
  <c r="U45" i="32" s="1"/>
  <c r="E16" i="2" s="1"/>
  <c r="T47" i="32"/>
  <c r="U47" i="32" s="1"/>
  <c r="E20" i="2" s="1"/>
  <c r="N39" i="2"/>
  <c r="N38" i="2"/>
  <c r="N11" i="2"/>
  <c r="N10" i="2"/>
  <c r="N9" i="2"/>
  <c r="N6" i="2"/>
  <c r="O3" i="7" l="1"/>
  <c r="L3" i="7"/>
  <c r="L12" i="7" s="1"/>
  <c r="L18" i="7" l="1"/>
  <c r="L8" i="7"/>
  <c r="L14" i="7"/>
  <c r="L5" i="7"/>
  <c r="L10" i="7"/>
  <c r="L16" i="7"/>
  <c r="L6" i="7"/>
  <c r="A2" i="6" l="1"/>
  <c r="A3" i="6"/>
  <c r="A4" i="6"/>
  <c r="A5" i="6"/>
  <c r="A6" i="6"/>
  <c r="A7" i="6"/>
  <c r="A8" i="6"/>
  <c r="A9" i="6"/>
  <c r="A10" i="6"/>
  <c r="A11" i="6"/>
  <c r="A12" i="6"/>
  <c r="A13" i="6"/>
  <c r="A14" i="6"/>
  <c r="A15" i="6"/>
  <c r="A16" i="6"/>
  <c r="A17" i="6"/>
  <c r="A18" i="6"/>
  <c r="A19" i="6"/>
  <c r="A20" i="6"/>
  <c r="N35" i="2"/>
  <c r="N34" i="2"/>
  <c r="N32" i="2"/>
  <c r="N31" i="2"/>
  <c r="N30" i="2"/>
  <c r="N29" i="2"/>
  <c r="N28" i="2"/>
  <c r="N27" i="2"/>
  <c r="N26" i="2"/>
  <c r="N25" i="2"/>
  <c r="N24" i="2"/>
  <c r="N23" i="2"/>
  <c r="B18" i="38" l="1"/>
  <c r="O19" i="38" s="1"/>
  <c r="B8" i="38"/>
  <c r="O9" i="38" s="1"/>
  <c r="B10" i="38"/>
  <c r="O11" i="38" s="1"/>
  <c r="B16" i="38"/>
  <c r="O17" i="38" s="1"/>
  <c r="B6" i="38"/>
  <c r="O7" i="38" s="1"/>
  <c r="B12" i="38"/>
  <c r="O13" i="38" s="1"/>
  <c r="B14" i="38"/>
  <c r="O15" i="38" s="1"/>
  <c r="B5" i="38"/>
  <c r="B5" i="7"/>
  <c r="B18" i="7"/>
  <c r="O19" i="7" s="1"/>
  <c r="B8" i="7"/>
  <c r="O9" i="7" s="1"/>
  <c r="B14" i="7"/>
  <c r="O15" i="7" s="1"/>
  <c r="B10" i="7"/>
  <c r="O11" i="7" s="1"/>
  <c r="B6" i="7"/>
  <c r="O7" i="7" s="1"/>
  <c r="B12" i="7"/>
  <c r="O13" i="7" s="1"/>
  <c r="B16" i="7"/>
  <c r="O1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分割提出の場合は届出ごとに連番などをご記入ください。
例：その１、その２</t>
        </r>
      </text>
    </comment>
    <comment ref="H6"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9" authorId="0" shapeId="0" xr:uid="{7CE6E138-64AD-4ACC-A3E1-9CA4355039B9}">
      <text>
        <r>
          <rPr>
            <sz val="9"/>
            <color indexed="81"/>
            <rFont val="MS P ゴシック"/>
            <family val="3"/>
            <charset val="128"/>
          </rPr>
          <t>報告者が法人である場合は所在地、個人である場合は住所を記入してください。</t>
        </r>
      </text>
    </comment>
    <comment ref="F10" authorId="0" shapeId="0" xr:uid="{EE57EBFA-2197-4535-B316-AAFA4805F94C}">
      <text>
        <r>
          <rPr>
            <sz val="9"/>
            <color indexed="81"/>
            <rFont val="MS P ゴシック"/>
            <family val="3"/>
            <charset val="128"/>
          </rPr>
          <t>報告者が法人の場合のみ、法人名を記入してください。</t>
        </r>
      </text>
    </comment>
    <comment ref="F11" authorId="0" shapeId="0" xr:uid="{1B0BD044-F0A1-40E1-8503-EC31275C3820}">
      <text>
        <r>
          <rPr>
            <sz val="9"/>
            <color indexed="81"/>
            <rFont val="MS P ゴシック"/>
            <family val="3"/>
            <charset val="128"/>
          </rPr>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
      </text>
    </comment>
    <comment ref="E16" authorId="0" shapeId="0" xr:uid="{124BB9CE-A044-4238-8AD6-662CCD8714A9}">
      <text>
        <r>
          <rPr>
            <sz val="9"/>
            <color indexed="81"/>
            <rFont val="MS P ゴシック"/>
            <family val="3"/>
            <charset val="128"/>
          </rPr>
          <t>シート「要措置区域所在地一覧」よりご記入ください。</t>
        </r>
      </text>
    </comment>
    <comment ref="F17" authorId="0" shapeId="0" xr:uid="{E86FB93C-2A32-489B-8807-976EB24DD37C}">
      <text>
        <r>
          <rPr>
            <sz val="9"/>
            <color indexed="81"/>
            <rFont val="MS P ゴシック"/>
            <family val="3"/>
            <charset val="128"/>
          </rPr>
          <t>シート「要措置区域所在地一覧」よりご記入ください。</t>
        </r>
      </text>
    </comment>
    <comment ref="E23" authorId="0" shapeId="0" xr:uid="{2B91BE44-7178-4A22-BB94-4D0F61030B8C}">
      <text>
        <r>
          <rPr>
            <sz val="9"/>
            <color indexed="81"/>
            <rFont val="MS P ゴシック"/>
            <family val="3"/>
            <charset val="128"/>
          </rPr>
          <t>・実施を計画している措置を選択します。
・複数入力の場合は、左側の展開ボタンより追加行を表示してご記入ください。</t>
        </r>
      </text>
    </comment>
    <comment ref="E34" authorId="0" shapeId="0" xr:uid="{70A52064-08AE-45E1-9F14-30CF6FE01355}">
      <text>
        <r>
          <rPr>
            <sz val="9"/>
            <color indexed="81"/>
            <rFont val="MS P ゴシック"/>
            <family val="3"/>
            <charset val="128"/>
          </rPr>
          <t xml:space="preserve">日付は「YYYY/MM/DD」形式でご記入ください。
（例：2023/04/01）
</t>
        </r>
      </text>
    </comment>
    <comment ref="E35" authorId="0" shapeId="0" xr:uid="{0B7307B3-CAFC-474B-9E2D-9EC2EFCFA1C8}">
      <text>
        <r>
          <rPr>
            <sz val="9"/>
            <color indexed="81"/>
            <rFont val="MS P ゴシック"/>
            <family val="3"/>
            <charset val="128"/>
          </rPr>
          <t xml:space="preserve">日付は「YYYY/MM/DD」形式でご記入ください。
（例：2023/04/01）
</t>
        </r>
      </text>
    </comment>
    <comment ref="B37" authorId="0" shapeId="0" xr:uid="{84461DEA-B651-48AD-9F36-923EC6AF9539}">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27C6EA5-0485-4A7F-B0E3-47DE00FEB4F9}">
      <text>
        <r>
          <rPr>
            <sz val="9"/>
            <color indexed="81"/>
            <rFont val="MS P ゴシック"/>
            <family val="3"/>
            <charset val="128"/>
          </rPr>
          <t xml:space="preserve">・表面の「実施措置」で選択した実施措置を選択してください。
・「実施措置の種類」ごとにシートをコピーして記入してください。
</t>
        </r>
      </text>
    </comment>
    <comment ref="D7" authorId="0" shapeId="0" xr:uid="{F3DBAA3E-7A67-49D6-B4E0-24D0654A9A73}">
      <text>
        <r>
          <rPr>
            <sz val="9"/>
            <color indexed="81"/>
            <rFont val="MS P ゴシック"/>
            <family val="3"/>
            <charset val="128"/>
          </rPr>
          <t>「実施措置の種類」に応じた項目名が表示されている場合は必ず記入してください。</t>
        </r>
      </text>
    </comment>
    <comment ref="D9" authorId="0" shapeId="0" xr:uid="{2B5DEA13-7936-4062-979B-901736DEFDD4}">
      <text>
        <r>
          <rPr>
            <sz val="9"/>
            <color indexed="81"/>
            <rFont val="MS P ゴシック"/>
            <family val="3"/>
            <charset val="128"/>
          </rPr>
          <t>「実施措置の種類」に応じた項目名が表示されている場合は必ず記入してください。</t>
        </r>
      </text>
    </comment>
    <comment ref="D11" authorId="0" shapeId="0" xr:uid="{1602A983-FB6F-471E-AF7F-248A51D49A8C}">
      <text>
        <r>
          <rPr>
            <sz val="9"/>
            <color indexed="81"/>
            <rFont val="MS P ゴシック"/>
            <family val="3"/>
            <charset val="128"/>
          </rPr>
          <t>「実施措置の種類」に応じた項目名が表示されている場合は必ず記入してください。</t>
        </r>
      </text>
    </comment>
    <comment ref="D13" authorId="0" shapeId="0" xr:uid="{C4B358CC-2CF3-4F39-82D1-1E03E6260DB4}">
      <text>
        <r>
          <rPr>
            <sz val="9"/>
            <color indexed="81"/>
            <rFont val="MS P ゴシック"/>
            <family val="3"/>
            <charset val="128"/>
          </rPr>
          <t>「実施措置の種類」に応じた項目名が表示されている場合は必ず記入してください。</t>
        </r>
      </text>
    </comment>
    <comment ref="D15" authorId="0" shapeId="0" xr:uid="{8BB2823F-1A1E-4DDA-AD4D-58CA7F26A8AA}">
      <text>
        <r>
          <rPr>
            <sz val="9"/>
            <color indexed="81"/>
            <rFont val="MS P ゴシック"/>
            <family val="3"/>
            <charset val="128"/>
          </rPr>
          <t>「実施措置の種類」に応じた項目名が表示されている場合は必ず記入してください。</t>
        </r>
      </text>
    </comment>
    <comment ref="D17" authorId="0" shapeId="0" xr:uid="{06420532-685E-400F-948C-A3DE228CEC25}">
      <text>
        <r>
          <rPr>
            <sz val="9"/>
            <color indexed="81"/>
            <rFont val="MS P ゴシック"/>
            <family val="3"/>
            <charset val="128"/>
          </rPr>
          <t>「実施措置の種類」に応じた項目名が表示されている場合は必ず記入してください。</t>
        </r>
      </text>
    </comment>
    <comment ref="D19" authorId="0" shapeId="0" xr:uid="{B68FBF06-31BC-46CA-BCF5-086EC6B3888B}">
      <text>
        <r>
          <rPr>
            <sz val="9"/>
            <color indexed="81"/>
            <rFont val="MS P ゴシック"/>
            <family val="3"/>
            <charset val="128"/>
          </rPr>
          <t>「実施措置の種類」に応じた項目名が表示されている場合は必ず記入してください。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8B0F1F46-CE64-44E5-8C33-78D76F3028CC}">
      <text>
        <r>
          <rPr>
            <sz val="9"/>
            <color indexed="81"/>
            <rFont val="MS P ゴシック"/>
            <family val="3"/>
            <charset val="128"/>
          </rPr>
          <t xml:space="preserve">・表面の「実施措置」で選択した実施措置を選択してください。
・「実施措置の種類」ごとにシートをコピーして記入してください。
</t>
        </r>
      </text>
    </comment>
    <comment ref="D7" authorId="0" shapeId="0" xr:uid="{2D736097-3487-47D6-980D-32B8818F132F}">
      <text>
        <r>
          <rPr>
            <sz val="9"/>
            <color indexed="81"/>
            <rFont val="MS P ゴシック"/>
            <family val="3"/>
            <charset val="128"/>
          </rPr>
          <t>「実施措置の種類」に応じた項目名が表示されている場合は必ず記入してください。</t>
        </r>
      </text>
    </comment>
    <comment ref="D9" authorId="0" shapeId="0" xr:uid="{FCC23F8E-65BB-4726-BBD3-2034B5666683}">
      <text>
        <r>
          <rPr>
            <sz val="9"/>
            <color indexed="81"/>
            <rFont val="MS P ゴシック"/>
            <family val="3"/>
            <charset val="128"/>
          </rPr>
          <t>「実施措置の種類」に応じた項目名が表示されている場合は必ず記入してください。</t>
        </r>
      </text>
    </comment>
    <comment ref="D11" authorId="0" shapeId="0" xr:uid="{BA9B99AB-BF51-4696-9404-44078E9D3F52}">
      <text>
        <r>
          <rPr>
            <sz val="9"/>
            <color indexed="81"/>
            <rFont val="MS P ゴシック"/>
            <family val="3"/>
            <charset val="128"/>
          </rPr>
          <t>「実施措置の種類」に応じた項目名が表示されている場合は必ず記入してください。</t>
        </r>
      </text>
    </comment>
    <comment ref="D13" authorId="0" shapeId="0" xr:uid="{12FDE50E-8037-487E-A868-95205E4509EB}">
      <text>
        <r>
          <rPr>
            <sz val="9"/>
            <color indexed="81"/>
            <rFont val="MS P ゴシック"/>
            <family val="3"/>
            <charset val="128"/>
          </rPr>
          <t>「実施措置の種類」に応じた項目名が表示されている場合は必ず記入してください。</t>
        </r>
      </text>
    </comment>
    <comment ref="D15" authorId="0" shapeId="0" xr:uid="{0C13E421-C0CA-4E67-B7E8-AA7D9AC8A834}">
      <text>
        <r>
          <rPr>
            <sz val="9"/>
            <color indexed="81"/>
            <rFont val="MS P ゴシック"/>
            <family val="3"/>
            <charset val="128"/>
          </rPr>
          <t>「実施措置の種類」に応じた項目名が表示されている場合は必ず記入してください。</t>
        </r>
      </text>
    </comment>
    <comment ref="D17" authorId="0" shapeId="0" xr:uid="{EDFA9367-3452-4AD9-AE19-AC629FBEAC10}">
      <text>
        <r>
          <rPr>
            <sz val="9"/>
            <color indexed="81"/>
            <rFont val="MS P ゴシック"/>
            <family val="3"/>
            <charset val="128"/>
          </rPr>
          <t>「実施措置の種類」に応じた項目名が表示されている場合は必ず記入してください。</t>
        </r>
      </text>
    </comment>
    <comment ref="D19" authorId="0" shapeId="0" xr:uid="{988A60EF-CEDD-4A0B-9131-C77D96819E8D}">
      <text>
        <r>
          <rPr>
            <sz val="9"/>
            <color indexed="81"/>
            <rFont val="MS P ゴシック"/>
            <family val="3"/>
            <charset val="128"/>
          </rPr>
          <t>「実施措置の種類」に応じた項目名が表示されている場合は必ず記入してください。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6EEF4F50-C635-4727-BE1A-8C7BFF0C45FC}">
      <text>
        <r>
          <rPr>
            <sz val="9"/>
            <color indexed="81"/>
            <rFont val="MS P ゴシック"/>
            <family val="3"/>
            <charset val="128"/>
          </rPr>
          <t>リストより選択してください。</t>
        </r>
      </text>
    </comment>
    <comment ref="I6" authorId="0" shapeId="0" xr:uid="{5D3FFBE6-AB8F-493F-8E42-6B77B6D2D1BF}">
      <text>
        <r>
          <rPr>
            <sz val="9"/>
            <color indexed="81"/>
            <rFont val="MS P ゴシック"/>
            <family val="3"/>
            <charset val="128"/>
          </rPr>
          <t xml:space="preserve">要措置区域の指定前に本報告書を提出される場合は、「指定手続中」と記載してください。
</t>
        </r>
      </text>
    </comment>
    <comment ref="J6" authorId="0" shapeId="0" xr:uid="{417846AE-85CA-4A3D-B22D-350C2E75D195}">
      <text>
        <r>
          <rPr>
            <sz val="9"/>
            <color indexed="81"/>
            <rFont val="MS P ゴシック"/>
            <family val="3"/>
            <charset val="128"/>
          </rPr>
          <t xml:space="preserve">左から「区市町村名」「町名」「丁目名」「番地名」を入力してください。
区市町村
・リストより選択してください。
</t>
        </r>
      </text>
    </comment>
    <comment ref="N6" authorId="0" shapeId="0" xr:uid="{6DE6E909-0AD4-4144-9CAE-58BDA5D0F74B}">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7352EF5D-3036-4EC3-B7DB-DBF883454E42}">
      <text>
        <r>
          <rPr>
            <sz val="9"/>
            <color indexed="81"/>
            <rFont val="MS P ゴシック"/>
            <family val="3"/>
            <charset val="128"/>
          </rPr>
          <t>・一部の土地が対象となる場合は「一部」を選択してください。
・リストより選択してください。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1E4FB964-FAAB-46EF-A521-27BE0F617FFB}">
      <text>
        <r>
          <rPr>
            <sz val="9"/>
            <color indexed="81"/>
            <rFont val="MS P ゴシック"/>
            <family val="3"/>
            <charset val="128"/>
          </rPr>
          <t>措置（対策）を講じた台帳面積を記入してください。</t>
        </r>
      </text>
    </comment>
    <comment ref="B8" authorId="0" shapeId="0" xr:uid="{4364B7A3-9612-4D04-A519-6B23E9EA2251}">
      <text>
        <r>
          <rPr>
            <sz val="9"/>
            <color indexed="81"/>
            <rFont val="MS P ゴシック"/>
            <family val="3"/>
            <charset val="128"/>
          </rPr>
          <t>区域指定の解除を希望する区画数と面積を記入してください。</t>
        </r>
      </text>
    </comment>
    <comment ref="B10" authorId="0" shapeId="0" xr:uid="{9765E5E8-AFD0-4DCC-B02F-906303CCF6D5}">
      <text>
        <r>
          <rPr>
            <sz val="9"/>
            <color indexed="81"/>
            <rFont val="MS P ゴシック"/>
            <family val="3"/>
            <charset val="128"/>
          </rPr>
          <t>要措置区域の指定を解除し、形質変更時要届出区域への指定を希望する区画数と面積を記入してください。</t>
        </r>
      </text>
    </comment>
    <comment ref="B13" authorId="0" shapeId="0" xr:uid="{4DE9C7A2-1893-44F6-9A2E-7DF3265CC26E}">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9" authorId="0" shapeId="0" xr:uid="{4A9747E9-3F77-425F-AE37-01DFE0A9F137}">
      <text>
        <r>
          <rPr>
            <sz val="9"/>
            <color indexed="81"/>
            <rFont val="MS P ゴシック"/>
            <family val="3"/>
            <charset val="128"/>
          </rPr>
          <t xml:space="preserve">該当する項目にリストより「●」を選択してください。
</t>
        </r>
      </text>
    </comment>
    <comment ref="B28" authorId="0" shapeId="0" xr:uid="{8FCF8706-DB9D-4C0F-BD09-BA5757140D7F}">
      <text>
        <r>
          <rPr>
            <sz val="9"/>
            <color indexed="81"/>
            <rFont val="MS P ゴシック"/>
            <family val="3"/>
            <charset val="128"/>
          </rPr>
          <t xml:space="preserve">該当する項目にリストより「●」を選択してください。
</t>
        </r>
      </text>
    </comment>
    <comment ref="B35" authorId="0" shapeId="0" xr:uid="{DC8C2E9D-4B79-4822-BAF9-64C0D327EC55}">
      <text>
        <r>
          <rPr>
            <sz val="9"/>
            <color indexed="81"/>
            <rFont val="MS P ゴシック"/>
            <family val="3"/>
            <charset val="128"/>
          </rPr>
          <t xml:space="preserve">該当する項目にリストより「●」を選択してください。
</t>
        </r>
      </text>
    </comment>
    <comment ref="B44" authorId="0" shapeId="0" xr:uid="{9561B2DE-973D-4B37-BD60-42F83694EDFD}">
      <text>
        <r>
          <rPr>
            <sz val="9"/>
            <color indexed="81"/>
            <rFont val="MS P ゴシック"/>
            <family val="3"/>
            <charset val="128"/>
          </rPr>
          <t xml:space="preserve">該当する項目にリストより「●」を選択してください。
</t>
        </r>
      </text>
    </comment>
    <comment ref="B48" authorId="0" shapeId="0" xr:uid="{041965EF-0DF3-4669-8BE8-031173524CCB}">
      <text>
        <r>
          <rPr>
            <sz val="9"/>
            <color indexed="81"/>
            <rFont val="MS P ゴシック"/>
            <family val="3"/>
            <charset val="128"/>
          </rPr>
          <t>日付は「YYYY/MM/DD」形式でご記入ください。
（例：2023/04/01）</t>
        </r>
      </text>
    </comment>
    <comment ref="B49" authorId="0" shapeId="0" xr:uid="{A5F63045-6081-45D0-9482-649790EE5AF5}">
      <text>
        <r>
          <rPr>
            <sz val="9"/>
            <color indexed="81"/>
            <rFont val="MS P ゴシック"/>
            <family val="3"/>
            <charset val="128"/>
          </rPr>
          <t>日付は「YYYY/MM/DD」形式でご記入ください。
（例：2023/04/01）</t>
        </r>
      </text>
    </comment>
    <comment ref="B50" authorId="0" shapeId="0" xr:uid="{0C010DC1-ED1A-489B-B38E-3D50AEAC9FC3}">
      <text>
        <r>
          <rPr>
            <sz val="9"/>
            <color indexed="81"/>
            <rFont val="MS P ゴシック"/>
            <family val="3"/>
            <charset val="128"/>
          </rPr>
          <t>日付は「YYYY/MM/DD」形式でご記入ください。
（例：2023/04/01）</t>
        </r>
      </text>
    </comment>
    <comment ref="B51" authorId="0" shapeId="0" xr:uid="{8EDC0C0E-01AD-452F-9158-48294A11A50A}">
      <text>
        <r>
          <rPr>
            <sz val="9"/>
            <color indexed="81"/>
            <rFont val="MS P ゴシック"/>
            <family val="3"/>
            <charset val="128"/>
          </rPr>
          <t xml:space="preserve">該当する項目にリストより「●」を選択してください。
</t>
        </r>
      </text>
    </comment>
    <comment ref="B71" authorId="0" shapeId="0" xr:uid="{A971EEB8-4EB2-429E-8E23-F9B7D6CFC4DD}">
      <text>
        <r>
          <rPr>
            <sz val="9"/>
            <color indexed="81"/>
            <rFont val="MS P ゴシック"/>
            <family val="3"/>
            <charset val="128"/>
          </rPr>
          <t>リストより選択してください。</t>
        </r>
      </text>
    </comment>
    <comment ref="B72" authorId="0" shapeId="0" xr:uid="{0590E509-98B1-490A-97E2-95AECD4A2B6A}">
      <text>
        <r>
          <rPr>
            <sz val="9"/>
            <color indexed="81"/>
            <rFont val="MS P ゴシック"/>
            <family val="3"/>
            <charset val="128"/>
          </rPr>
          <t xml:space="preserve">リストより選択してください。
</t>
        </r>
      </text>
    </comment>
    <comment ref="B73" authorId="0" shapeId="0" xr:uid="{D1CFD33C-7438-4539-866A-EA0B2E4A0B6A}">
      <text>
        <r>
          <rPr>
            <sz val="9"/>
            <color indexed="81"/>
            <rFont val="MS P ゴシック"/>
            <family val="3"/>
            <charset val="128"/>
          </rPr>
          <t xml:space="preserve">リストより選択してください。
</t>
        </r>
      </text>
    </comment>
    <comment ref="B74" authorId="0" shapeId="0" xr:uid="{FE84B79E-DB56-4B04-9326-1B9EA0A0F664}">
      <text>
        <r>
          <rPr>
            <sz val="9"/>
            <color indexed="81"/>
            <rFont val="MS P ゴシック"/>
            <family val="3"/>
            <charset val="128"/>
          </rPr>
          <t xml:space="preserve">リストより選択してください。
</t>
        </r>
      </text>
    </comment>
    <comment ref="B75" authorId="0" shapeId="0" xr:uid="{DBF0C4A1-49D1-4B21-827B-03DE96D0E2F2}">
      <text>
        <r>
          <rPr>
            <sz val="9"/>
            <color indexed="81"/>
            <rFont val="MS P ゴシック"/>
            <family val="3"/>
            <charset val="128"/>
          </rPr>
          <t xml:space="preserve">リストより選択してください。
</t>
        </r>
      </text>
    </comment>
    <comment ref="B76" authorId="0" shapeId="0" xr:uid="{2A60F31F-EC9A-4ECC-AD62-C0E5726A38E7}">
      <text>
        <r>
          <rPr>
            <sz val="9"/>
            <color indexed="81"/>
            <rFont val="MS P ゴシック"/>
            <family val="3"/>
            <charset val="128"/>
          </rPr>
          <t>該当する項目にリストより「●」を選択してください。</t>
        </r>
      </text>
    </comment>
    <comment ref="J89" authorId="0" shapeId="0" xr:uid="{5430A6A7-196E-4803-AF6B-47E9BE21120B}">
      <text>
        <r>
          <rPr>
            <sz val="9"/>
            <color indexed="81"/>
            <rFont val="MS P ゴシック"/>
            <family val="3"/>
            <charset val="128"/>
          </rPr>
          <t>リストより選択してください。</t>
        </r>
      </text>
    </comment>
    <comment ref="S89" authorId="0" shapeId="0" xr:uid="{5B5175B0-B16B-4F6D-9030-EE99151E7AA9}">
      <text>
        <r>
          <rPr>
            <sz val="9"/>
            <color indexed="81"/>
            <rFont val="MS P ゴシック"/>
            <family val="3"/>
            <charset val="128"/>
          </rPr>
          <t>リストより選択してください。</t>
        </r>
      </text>
    </comment>
    <comment ref="J90" authorId="0" shapeId="0" xr:uid="{BF724FF1-D57B-416C-A624-C39F5BC32CFE}">
      <text>
        <r>
          <rPr>
            <sz val="9"/>
            <color indexed="81"/>
            <rFont val="MS P ゴシック"/>
            <family val="3"/>
            <charset val="128"/>
          </rPr>
          <t>リストより選択してください。</t>
        </r>
      </text>
    </comment>
    <comment ref="S90" authorId="0" shapeId="0" xr:uid="{3501ED63-52F9-4704-A2A4-7BB716FDC096}">
      <text>
        <r>
          <rPr>
            <sz val="9"/>
            <color indexed="81"/>
            <rFont val="MS P ゴシック"/>
            <family val="3"/>
            <charset val="128"/>
          </rPr>
          <t>リストより選択してください。</t>
        </r>
      </text>
    </comment>
    <comment ref="J91" authorId="0" shapeId="0" xr:uid="{37FB55FC-C66C-47A0-85F7-F381D490AF89}">
      <text>
        <r>
          <rPr>
            <sz val="9"/>
            <color indexed="81"/>
            <rFont val="MS P ゴシック"/>
            <family val="3"/>
            <charset val="128"/>
          </rPr>
          <t>リストより選択してください。</t>
        </r>
      </text>
    </comment>
    <comment ref="S91" authorId="0" shapeId="0" xr:uid="{D2C59B94-6E91-4F79-BCCC-D69CB93B3172}">
      <text>
        <r>
          <rPr>
            <sz val="9"/>
            <color indexed="81"/>
            <rFont val="MS P ゴシック"/>
            <family val="3"/>
            <charset val="128"/>
          </rPr>
          <t>リストより選択してください。</t>
        </r>
      </text>
    </comment>
    <comment ref="G93" authorId="0" shapeId="0" xr:uid="{66F26ABE-0F36-49BA-AA89-20B2B9543DCA}">
      <text>
        <r>
          <rPr>
            <sz val="9"/>
            <color indexed="81"/>
            <rFont val="MS P ゴシック"/>
            <family val="3"/>
            <charset val="128"/>
          </rPr>
          <t>リストより選択してください。</t>
        </r>
      </text>
    </comment>
    <comment ref="P93" authorId="0" shapeId="0" xr:uid="{35C0D28E-59D9-4EE3-AF30-E0A5DA426E56}">
      <text>
        <r>
          <rPr>
            <sz val="9"/>
            <color indexed="81"/>
            <rFont val="MS P ゴシック"/>
            <family val="3"/>
            <charset val="128"/>
          </rPr>
          <t>リストより選択してください。</t>
        </r>
      </text>
    </comment>
    <comment ref="B98" authorId="0" shapeId="0" xr:uid="{0DB52F0F-4644-49F5-B57D-B8111ABF5CF9}">
      <text>
        <r>
          <rPr>
            <sz val="9"/>
            <color indexed="81"/>
            <rFont val="MS P ゴシック"/>
            <family val="3"/>
            <charset val="128"/>
          </rPr>
          <t xml:space="preserve">該当する項目にリストより「●」を選択してください。
</t>
        </r>
      </text>
    </comment>
    <comment ref="B105" authorId="0" shapeId="0" xr:uid="{D6FD0FDA-69C9-41A2-9DBA-1DE12628357A}">
      <text>
        <r>
          <rPr>
            <sz val="9"/>
            <color indexed="81"/>
            <rFont val="MS P ゴシック"/>
            <family val="3"/>
            <charset val="128"/>
          </rPr>
          <t xml:space="preserve">該当する項目にリストより「●」を選択してください。
</t>
        </r>
      </text>
    </comment>
    <comment ref="B112" authorId="0" shapeId="0" xr:uid="{61F8743B-98FC-4A57-A388-6336808C09B3}">
      <text>
        <r>
          <rPr>
            <sz val="9"/>
            <color indexed="81"/>
            <rFont val="MS P ゴシック"/>
            <family val="3"/>
            <charset val="128"/>
          </rPr>
          <t xml:space="preserve">・リストより選択してください。
・措置完了後に条例上の要管理区域に設定される区画の有無が「有」の場合は、区間名を記入してください。
</t>
        </r>
      </text>
    </comment>
    <comment ref="B113" authorId="0" shapeId="0" xr:uid="{01049556-C07F-4572-803B-6F4DADABFFC0}">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14" authorId="0" shapeId="0" xr:uid="{5CC5F158-4867-4427-AC31-E1909FBE571B}">
      <text>
        <r>
          <rPr>
            <sz val="9"/>
            <color indexed="81"/>
            <rFont val="MS P ゴシック"/>
            <family val="3"/>
            <charset val="128"/>
          </rPr>
          <t>該当する項目にリストより「●」を選択してください。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<sst xmlns="http://schemas.openxmlformats.org/spreadsheetml/2006/main" count="831" uniqueCount="390">
  <si>
    <t>様式第十一（第四十二条の二第四項関係）</t>
  </si>
  <si>
    <t>（表面）</t>
    <phoneticPr fontId="19"/>
  </si>
  <si>
    <t>チェック項目</t>
    <rPh sb="4" eb="6">
      <t>コウモク</t>
    </rPh>
    <phoneticPr fontId="19"/>
  </si>
  <si>
    <t>結果</t>
    <rPh sb="0" eb="2">
      <t>ケッカ</t>
    </rPh>
    <phoneticPr fontId="19"/>
  </si>
  <si>
    <t>実施措置完了報告書</t>
    <phoneticPr fontId="19"/>
  </si>
  <si>
    <t>任意</t>
    <rPh sb="0" eb="2">
      <t>ニンイ</t>
    </rPh>
    <phoneticPr fontId="19"/>
  </si>
  <si>
    <t>分割提出の場合は届出ごとに連番などをご記入ください。</t>
    <phoneticPr fontId="19"/>
  </si>
  <si>
    <t>必須</t>
    <rPh sb="0" eb="2">
      <t>ヒッス</t>
    </rPh>
    <phoneticPr fontId="19"/>
  </si>
  <si>
    <t>報告日（窓口受理日、電子申請日）又は、報告日から、過去数日以内の日付を記載してください。</t>
    <phoneticPr fontId="19"/>
  </si>
  <si>
    <t>東京都知事</t>
    <rPh sb="0" eb="3">
      <t>トウキョウト</t>
    </rPh>
    <rPh sb="3" eb="5">
      <t>チジ</t>
    </rPh>
    <phoneticPr fontId="19"/>
  </si>
  <si>
    <t>殿</t>
    <rPh sb="0" eb="1">
      <t>ドノ</t>
    </rPh>
    <phoneticPr fontId="19"/>
  </si>
  <si>
    <t>報告者</t>
    <rPh sb="0" eb="3">
      <t>ホウコクシャ</t>
    </rPh>
    <phoneticPr fontId="19"/>
  </si>
  <si>
    <t>届出者が法人である場合は所在地、個人である場合は住所を記入してください。</t>
  </si>
  <si>
    <t>条件必須</t>
    <rPh sb="0" eb="2">
      <t>ジョウケン</t>
    </rPh>
    <rPh sb="2" eb="4">
      <t>ヒッス</t>
    </rPh>
    <phoneticPr fontId="19"/>
  </si>
  <si>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</si>
  <si>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19"/>
  </si>
  <si>
    <t>　土壌汚染対策法第７条第９項の規定により、土壌汚染対策法施行規則第42条の２第４項に規定する実施措置に</t>
    <phoneticPr fontId="19"/>
  </si>
  <si>
    <t>係る全ての措置の実施が完了したので、次のとおり報告します。</t>
    <phoneticPr fontId="19"/>
  </si>
  <si>
    <t>要措置区域の所在地</t>
    <phoneticPr fontId="19"/>
  </si>
  <si>
    <t>（地番）</t>
    <rPh sb="1" eb="3">
      <t>チバン</t>
    </rPh>
    <phoneticPr fontId="19"/>
  </si>
  <si>
    <t>編集不可</t>
    <rPh sb="0" eb="4">
      <t>ヘンシュウフカ</t>
    </rPh>
    <phoneticPr fontId="19"/>
  </si>
  <si>
    <t>シート「要措置区域所在地一覧」よりご記入ください。</t>
    <rPh sb="18" eb="20">
      <t>キニュウ</t>
    </rPh>
    <phoneticPr fontId="19"/>
  </si>
  <si>
    <t>（</t>
    <phoneticPr fontId="19"/>
  </si>
  <si>
    <t>)</t>
  </si>
  <si>
    <t>※詳細は別紙「要措置区域所在地一覧」のとおり</t>
    <phoneticPr fontId="19"/>
  </si>
  <si>
    <t>実施措置の種類</t>
  </si>
  <si>
    <t>地下水の水質の測定</t>
    <rPh sb="0" eb="3">
      <t>チカスイ</t>
    </rPh>
    <rPh sb="4" eb="6">
      <t>スイシツ</t>
    </rPh>
    <rPh sb="7" eb="9">
      <t>ソクテイ</t>
    </rPh>
    <phoneticPr fontId="1"/>
  </si>
  <si>
    <t>条件必須</t>
    <rPh sb="0" eb="4">
      <t>ジョウケンヒッス</t>
    </rPh>
    <phoneticPr fontId="19"/>
  </si>
  <si>
    <t>実施措置の着手時期</t>
  </si>
  <si>
    <t>実施措置に係る全ての措置の実施が完了した時期</t>
  </si>
  <si>
    <t>連絡先</t>
    <phoneticPr fontId="19"/>
  </si>
  <si>
    <t>所　　属</t>
  </si>
  <si>
    <t>氏　　名</t>
    <phoneticPr fontId="19"/>
  </si>
  <si>
    <t>電話番号</t>
    <phoneticPr fontId="19"/>
  </si>
  <si>
    <t>電子メールアドレス</t>
    <phoneticPr fontId="19"/>
  </si>
  <si>
    <t>担当者（届出者と同じ組織に属する者に限る。）の連絡先を記載してください。</t>
  </si>
  <si>
    <t>また、届出者と異なる組織に属する者で届出書の内容が分かる者の連絡先は必要に応じて併記してください。</t>
  </si>
  <si>
    <t>なお、連絡先の名前と返送用封筒の宛名が異なる場合には、送り状等にその旨を記載してください。</t>
  </si>
  <si>
    <t>（裏面）</t>
    <phoneticPr fontId="19"/>
  </si>
  <si>
    <t>実施措置の種類</t>
    <phoneticPr fontId="19"/>
  </si>
  <si>
    <t>地下水の水質の測定（地下水汚染が生じている土地）</t>
  </si>
  <si>
    <t>表面の「実施措置」で選択した実施措置を選択してください。「実施措置の種類」ごとにシートをコピーして記入してください。</t>
    <rPh sb="0" eb="1">
      <t>オモテ</t>
    </rPh>
    <phoneticPr fontId="19"/>
  </si>
  <si>
    <t>別表第九の上欄に掲げる実施措置の種類の区分に応じ、それぞれ同表の下欄に定める事項</t>
    <phoneticPr fontId="19"/>
  </si>
  <si>
    <t>備考　この用紙の大きさは、日本産業規格Ａ４とすること。</t>
  </si>
  <si>
    <t>土壌汚染の除去（掘削除去）</t>
  </si>
  <si>
    <t xml:space="preserve">要措置区域所在地一覧                                                     </t>
    <phoneticPr fontId="19"/>
  </si>
  <si>
    <t>エラーチェック</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</si>
  <si>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</si>
  <si>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※要措置区域所在地の地番について、分割での報告となる場合などの必要に応じて「報告種別」に</t>
    <rPh sb="1" eb="2">
      <t>ヨウ</t>
    </rPh>
    <rPh sb="2" eb="4">
      <t>ソチ</t>
    </rPh>
    <rPh sb="4" eb="6">
      <t>クイキ</t>
    </rPh>
    <rPh sb="6" eb="9">
      <t>ショザイチ</t>
    </rPh>
    <rPh sb="17" eb="19">
      <t>ブンカツ</t>
    </rPh>
    <rPh sb="26" eb="28">
      <t>バアイ</t>
    </rPh>
    <rPh sb="31" eb="33">
      <t>ヒツヨウ</t>
    </rPh>
    <rPh sb="34" eb="35">
      <t>オウ</t>
    </rPh>
    <phoneticPr fontId="19"/>
  </si>
  <si>
    <t>　「今回報告」を選択してください。</t>
    <phoneticPr fontId="19"/>
  </si>
  <si>
    <t>※記載行が足りない場合は30番目の行をコピーして行を追加してください。</t>
    <phoneticPr fontId="19"/>
  </si>
  <si>
    <t>連番</t>
    <rPh sb="0" eb="2">
      <t>レンバン</t>
    </rPh>
    <phoneticPr fontId="19"/>
  </si>
  <si>
    <t>報告種別</t>
    <rPh sb="0" eb="2">
      <t>ホウコク</t>
    </rPh>
    <rPh sb="2" eb="4">
      <t>シュベツ</t>
    </rPh>
    <phoneticPr fontId="19"/>
  </si>
  <si>
    <t>指定番号</t>
  </si>
  <si>
    <t>地番</t>
    <rPh sb="0" eb="2">
      <t>チバン</t>
    </rPh>
    <phoneticPr fontId="19"/>
  </si>
  <si>
    <t>無地番
道
水</t>
    <rPh sb="0" eb="1">
      <t>ム</t>
    </rPh>
    <rPh sb="1" eb="3">
      <t>チバン</t>
    </rPh>
    <rPh sb="4" eb="5">
      <t>ミチ</t>
    </rPh>
    <rPh sb="6" eb="7">
      <t>ミズ</t>
    </rPh>
    <phoneticPr fontId="19"/>
  </si>
  <si>
    <t>一部</t>
    <rPh sb="0" eb="2">
      <t>イチブ</t>
    </rPh>
    <phoneticPr fontId="19"/>
  </si>
  <si>
    <t>区市町村</t>
    <phoneticPr fontId="19"/>
  </si>
  <si>
    <t>町</t>
    <phoneticPr fontId="19"/>
  </si>
  <si>
    <t xml:space="preserve">丁目 </t>
    <phoneticPr fontId="19"/>
  </si>
  <si>
    <t>番地</t>
    <phoneticPr fontId="19"/>
  </si>
  <si>
    <t>今回報告</t>
    <rPh sb="0" eb="4">
      <t>コンカイホウコク</t>
    </rPh>
    <phoneticPr fontId="19"/>
  </si>
  <si>
    <t>左から「区市町村名」「町名」「丁目名」「番地名」を入力してください。</t>
    <phoneticPr fontId="19"/>
  </si>
  <si>
    <t>道</t>
    <rPh sb="0" eb="1">
      <t>ミチ</t>
    </rPh>
    <phoneticPr fontId="19"/>
  </si>
  <si>
    <t>無地番、道、水の場合は、「届出種別」と「区市町村」と「無地番道水」へ記入してください。その他項目の入力は不要です。</t>
    <phoneticPr fontId="19"/>
  </si>
  <si>
    <t>無地番</t>
    <rPh sb="0" eb="1">
      <t>ム</t>
    </rPh>
    <rPh sb="1" eb="3">
      <t>チバン</t>
    </rPh>
    <phoneticPr fontId="19"/>
  </si>
  <si>
    <t>一部の土地が対象となる場合は「一部」を選択してください。</t>
  </si>
  <si>
    <t>この行より上に行を追加してください。</t>
    <phoneticPr fontId="19"/>
  </si>
  <si>
    <t>（日本産業規格Ａ列４番）</t>
    <phoneticPr fontId="19"/>
  </si>
  <si>
    <t>以下関数定義</t>
  </si>
  <si>
    <t>全体</t>
  </si>
  <si>
    <t>一部</t>
  </si>
  <si>
    <t>件数</t>
  </si>
  <si>
    <t>無地番</t>
  </si>
  <si>
    <t>道</t>
  </si>
  <si>
    <t>水</t>
  </si>
  <si>
    <t>今回報告</t>
    <rPh sb="0" eb="2">
      <t>コンカイ</t>
    </rPh>
    <rPh sb="2" eb="4">
      <t>ホウコク</t>
    </rPh>
    <phoneticPr fontId="19"/>
  </si>
  <si>
    <t>処理用</t>
    <rPh sb="0" eb="3">
      <t>ショリヨウ</t>
    </rPh>
    <phoneticPr fontId="19"/>
  </si>
  <si>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9"/>
  </si>
  <si>
    <t>計画内容</t>
    <rPh sb="0" eb="4">
      <t>ケイカクナイヨウ</t>
    </rPh>
    <phoneticPr fontId="19"/>
  </si>
  <si>
    <t>実施内容</t>
    <rPh sb="0" eb="4">
      <t>ジッシナイヨウ</t>
    </rPh>
    <phoneticPr fontId="19"/>
  </si>
  <si>
    <t>比較</t>
    <rPh sb="0" eb="2">
      <t>ヒカク</t>
    </rPh>
    <phoneticPr fontId="19"/>
  </si>
  <si>
    <t>計画内容</t>
    <rPh sb="0" eb="2">
      <t>ケイカク</t>
    </rPh>
    <rPh sb="2" eb="4">
      <t>ナイヨウ</t>
    </rPh>
    <phoneticPr fontId="19"/>
  </si>
  <si>
    <t>実施内容</t>
    <rPh sb="0" eb="2">
      <t>ジッシ</t>
    </rPh>
    <rPh sb="2" eb="4">
      <t>ナイヨウ</t>
    </rPh>
    <phoneticPr fontId="19"/>
  </si>
  <si>
    <t>変更
有無</t>
    <rPh sb="0" eb="2">
      <t>ヘンコウ</t>
    </rPh>
    <rPh sb="3" eb="5">
      <t>ウム</t>
    </rPh>
    <phoneticPr fontId="19"/>
  </si>
  <si>
    <t>変更理由</t>
    <rPh sb="0" eb="2">
      <t>ヘンコウ</t>
    </rPh>
    <rPh sb="2" eb="4">
      <t>リユウ</t>
    </rPh>
    <phoneticPr fontId="19"/>
  </si>
  <si>
    <t>対策範囲（対策面積）</t>
    <rPh sb="0" eb="4">
      <t>タイサクハンイ</t>
    </rPh>
    <rPh sb="5" eb="9">
      <t>タイサクメンセキ</t>
    </rPh>
    <phoneticPr fontId="19"/>
  </si>
  <si>
    <t>区画数</t>
    <rPh sb="0" eb="2">
      <t>クカク</t>
    </rPh>
    <rPh sb="2" eb="3">
      <t>スウ</t>
    </rPh>
    <phoneticPr fontId="19"/>
  </si>
  <si>
    <t>措置（対策）を講じた台帳面積を記入してください。</t>
  </si>
  <si>
    <t>対策面積</t>
    <rPh sb="0" eb="2">
      <t>タイサク</t>
    </rPh>
    <rPh sb="2" eb="4">
      <t>メンセキ</t>
    </rPh>
    <phoneticPr fontId="32"/>
  </si>
  <si>
    <t>m²</t>
    <phoneticPr fontId="19"/>
  </si>
  <si>
    <t>備考</t>
    <rPh sb="0" eb="2">
      <t>ビコウ</t>
    </rPh>
    <phoneticPr fontId="19"/>
  </si>
  <si>
    <t>対策範囲（掘削土量）</t>
    <rPh sb="0" eb="4">
      <t>タイサクハンイ</t>
    </rPh>
    <rPh sb="5" eb="9">
      <t>クッサクドリョウ</t>
    </rPh>
    <phoneticPr fontId="19"/>
  </si>
  <si>
    <t>掘削土量</t>
    <rPh sb="0" eb="2">
      <t>クッサク</t>
    </rPh>
    <rPh sb="2" eb="4">
      <t>ドリョウ</t>
    </rPh>
    <phoneticPr fontId="32"/>
  </si>
  <si>
    <t>m³</t>
    <phoneticPr fontId="19"/>
  </si>
  <si>
    <t>措置方法</t>
    <phoneticPr fontId="19"/>
  </si>
  <si>
    <t>掘削除去</t>
  </si>
  <si>
    <t>土地の形質の変更後、表層に含有量基準を超過した土壌が残置される場合は、舗装や盛土等による措置をリストより選択又は自由入力で記載してください。</t>
    <phoneticPr fontId="19"/>
  </si>
  <si>
    <t>土壌溶出量基準に適合しない汚染状態にある土壌が帯水層に接する場合の特定有害物質の飛散等を防止するために講じた措置</t>
    <phoneticPr fontId="19"/>
  </si>
  <si>
    <t>その他（備考欄に詳細を記入すること）</t>
  </si>
  <si>
    <t>埋戻し土壌の品質管理</t>
    <rPh sb="0" eb="2">
      <t>ウメモド</t>
    </rPh>
    <rPh sb="3" eb="5">
      <t>ドジョウ</t>
    </rPh>
    <rPh sb="6" eb="10">
      <t>ヒンシツカンリ</t>
    </rPh>
    <phoneticPr fontId="19"/>
  </si>
  <si>
    <t>飛び地間移動した土壌により埋め戻す。</t>
  </si>
  <si>
    <t>平成31年環境省告示第６号に基づく分析で基準適合を確認した土壌により埋め戻す。</t>
  </si>
  <si>
    <t>該当なし（掘削を行わない場合、埋戻しをしない場合）</t>
    <phoneticPr fontId="19"/>
  </si>
  <si>
    <t>該当なし（掘削を行わなかった場合、埋戻しをしなかった場合）</t>
    <phoneticPr fontId="19"/>
  </si>
  <si>
    <t>完了確認</t>
    <phoneticPr fontId="19"/>
  </si>
  <si>
    <t>汚染状態の変更</t>
  </si>
  <si>
    <t>交付者による管理票の確認</t>
  </si>
  <si>
    <t>写真</t>
  </si>
  <si>
    <t>検尺による出来形確認</t>
  </si>
  <si>
    <t>地下水のモニタリング</t>
  </si>
  <si>
    <t>土壌分析（原位置浄化時のチェックボーリング）</t>
  </si>
  <si>
    <t>汚染土搬出先</t>
    <rPh sb="0" eb="2">
      <t>オセン</t>
    </rPh>
    <rPh sb="2" eb="3">
      <t>ツチ</t>
    </rPh>
    <rPh sb="3" eb="5">
      <t>ハンシュツ</t>
    </rPh>
    <rPh sb="5" eb="6">
      <t>サキ</t>
    </rPh>
    <phoneticPr fontId="19"/>
  </si>
  <si>
    <t>汚染土壌処理施設</t>
    <rPh sb="0" eb="2">
      <t>オセン</t>
    </rPh>
    <rPh sb="2" eb="4">
      <t>ドジョウ</t>
    </rPh>
    <rPh sb="4" eb="6">
      <t>ショリ</t>
    </rPh>
    <rPh sb="6" eb="8">
      <t>シセツ</t>
    </rPh>
    <phoneticPr fontId="19"/>
  </si>
  <si>
    <t>（移動先：</t>
    <phoneticPr fontId="19"/>
  </si>
  <si>
    <t>）</t>
  </si>
  <si>
    <t>（移動先：</t>
  </si>
  <si>
    <t>飛び地間移動</t>
  </si>
  <si>
    <t>その他（備考欄に詳細を記入すること）</t>
    <rPh sb="4" eb="6">
      <t>ビコウ</t>
    </rPh>
    <rPh sb="6" eb="7">
      <t>ラン</t>
    </rPh>
    <rPh sb="8" eb="10">
      <t>ショウサイ</t>
    </rPh>
    <rPh sb="11" eb="13">
      <t>キニュウ</t>
    </rPh>
    <phoneticPr fontId="32"/>
  </si>
  <si>
    <t>実施措置の着手時期</t>
    <rPh sb="0" eb="2">
      <t>ジッシ</t>
    </rPh>
    <rPh sb="2" eb="4">
      <t>ソチ</t>
    </rPh>
    <rPh sb="5" eb="7">
      <t>チャクシュ</t>
    </rPh>
    <rPh sb="7" eb="9">
      <t>ジキ</t>
    </rPh>
    <phoneticPr fontId="19"/>
  </si>
  <si>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19"/>
  </si>
  <si>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19"/>
  </si>
  <si>
    <t>環境保全対策</t>
    <rPh sb="0" eb="2">
      <t>カンキョウ</t>
    </rPh>
    <rPh sb="2" eb="4">
      <t>ホゼン</t>
    </rPh>
    <rPh sb="4" eb="6">
      <t>タイサク</t>
    </rPh>
    <phoneticPr fontId="19"/>
  </si>
  <si>
    <t>お知らせ看板</t>
    <rPh sb="1" eb="2">
      <t>シ</t>
    </rPh>
    <rPh sb="4" eb="6">
      <t>カンバン</t>
    </rPh>
    <phoneticPr fontId="19"/>
  </si>
  <si>
    <t>仮囲いの設置</t>
    <rPh sb="0" eb="2">
      <t>カリガコ</t>
    </rPh>
    <rPh sb="4" eb="6">
      <t>セッチ</t>
    </rPh>
    <phoneticPr fontId="32"/>
  </si>
  <si>
    <t>散水</t>
    <rPh sb="0" eb="2">
      <t>サンスイ</t>
    </rPh>
    <phoneticPr fontId="32"/>
  </si>
  <si>
    <t>シート養生</t>
    <rPh sb="3" eb="5">
      <t>ヨウジョウ</t>
    </rPh>
    <phoneticPr fontId="32"/>
  </si>
  <si>
    <t>敷鉄板</t>
    <rPh sb="0" eb="3">
      <t>シキテッパン</t>
    </rPh>
    <phoneticPr fontId="32"/>
  </si>
  <si>
    <t>コンテナ(内袋付)やフレコンバック(内袋付)を使用した汚染土壌運搬</t>
    <rPh sb="23" eb="25">
      <t>シヨウ</t>
    </rPh>
    <rPh sb="27" eb="29">
      <t>オセン</t>
    </rPh>
    <rPh sb="29" eb="31">
      <t>ドジョウ</t>
    </rPh>
    <rPh sb="31" eb="33">
      <t>ウンパン</t>
    </rPh>
    <phoneticPr fontId="32"/>
  </si>
  <si>
    <t>防塵用フェンス・ネットの設置</t>
    <rPh sb="0" eb="3">
      <t>ボウジンヨウ</t>
    </rPh>
    <rPh sb="12" eb="14">
      <t>セッチ</t>
    </rPh>
    <phoneticPr fontId="19"/>
  </si>
  <si>
    <t>負圧テントの設置、排ガス処理</t>
    <rPh sb="0" eb="2">
      <t>フアツ</t>
    </rPh>
    <rPh sb="6" eb="8">
      <t>セッチ</t>
    </rPh>
    <rPh sb="9" eb="10">
      <t>ハイ</t>
    </rPh>
    <rPh sb="12" eb="14">
      <t>ショリ</t>
    </rPh>
    <phoneticPr fontId="19"/>
  </si>
  <si>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9"/>
  </si>
  <si>
    <t>搬出車両の洗浄</t>
    <rPh sb="0" eb="2">
      <t>ハンシュツ</t>
    </rPh>
    <rPh sb="2" eb="4">
      <t>シャリョウ</t>
    </rPh>
    <rPh sb="5" eb="7">
      <t>センジョウ</t>
    </rPh>
    <phoneticPr fontId="19"/>
  </si>
  <si>
    <t>排水処理施設の設置、排水分析</t>
    <rPh sb="0" eb="2">
      <t>ハイスイ</t>
    </rPh>
    <rPh sb="2" eb="4">
      <t>ショリ</t>
    </rPh>
    <rPh sb="4" eb="6">
      <t>シセツ</t>
    </rPh>
    <rPh sb="7" eb="9">
      <t>セッチ</t>
    </rPh>
    <rPh sb="10" eb="12">
      <t>ハイスイ</t>
    </rPh>
    <rPh sb="12" eb="14">
      <t>ブンセキ</t>
    </rPh>
    <phoneticPr fontId="19"/>
  </si>
  <si>
    <t>運搬時の被覆（シート被覆等）</t>
    <rPh sb="0" eb="2">
      <t>ウンパン</t>
    </rPh>
    <rPh sb="2" eb="3">
      <t>ジ</t>
    </rPh>
    <rPh sb="4" eb="6">
      <t>ヒフク</t>
    </rPh>
    <rPh sb="10" eb="12">
      <t>ヒフク</t>
    </rPh>
    <rPh sb="12" eb="13">
      <t>ナド</t>
    </rPh>
    <phoneticPr fontId="19"/>
  </si>
  <si>
    <t>運搬時の積載状況の随時確認</t>
    <rPh sb="0" eb="2">
      <t>ウンパン</t>
    </rPh>
    <rPh sb="2" eb="3">
      <t>ジ</t>
    </rPh>
    <rPh sb="4" eb="6">
      <t>セキサイ</t>
    </rPh>
    <rPh sb="6" eb="8">
      <t>ジョウキョウ</t>
    </rPh>
    <rPh sb="9" eb="11">
      <t>ズイジ</t>
    </rPh>
    <rPh sb="11" eb="13">
      <t>カクニン</t>
    </rPh>
    <phoneticPr fontId="19"/>
  </si>
  <si>
    <t>低騒音、低振動の機械の使用</t>
    <rPh sb="0" eb="3">
      <t>テイソウオン</t>
    </rPh>
    <rPh sb="4" eb="7">
      <t>テイシンドウ</t>
    </rPh>
    <rPh sb="8" eb="10">
      <t>キカイ</t>
    </rPh>
    <rPh sb="11" eb="13">
      <t>シヨウ</t>
    </rPh>
    <phoneticPr fontId="19"/>
  </si>
  <si>
    <t>作業員の衛生管理（靴の洗浄等）</t>
    <rPh sb="0" eb="3">
      <t>サギョウイン</t>
    </rPh>
    <rPh sb="4" eb="6">
      <t>エイセイ</t>
    </rPh>
    <rPh sb="6" eb="8">
      <t>カンリ</t>
    </rPh>
    <rPh sb="9" eb="10">
      <t>クツ</t>
    </rPh>
    <rPh sb="11" eb="13">
      <t>センジョウ</t>
    </rPh>
    <rPh sb="13" eb="14">
      <t>ナド</t>
    </rPh>
    <phoneticPr fontId="19"/>
  </si>
  <si>
    <t>区市町村</t>
    <rPh sb="0" eb="4">
      <t>クシチョウソン</t>
    </rPh>
    <phoneticPr fontId="19"/>
  </si>
  <si>
    <t>実施措置の種類</t>
    <rPh sb="0" eb="2">
      <t>ジッシ</t>
    </rPh>
    <rPh sb="2" eb="4">
      <t>ソチ</t>
    </rPh>
    <rPh sb="5" eb="7">
      <t>シュルイ</t>
    </rPh>
    <phoneticPr fontId="19"/>
  </si>
  <si>
    <t>実施措置の種類（裏面）</t>
    <rPh sb="0" eb="2">
      <t>ジッシ</t>
    </rPh>
    <rPh sb="2" eb="4">
      <t>ソチ</t>
    </rPh>
    <rPh sb="5" eb="7">
      <t>シュルイ</t>
    </rPh>
    <rPh sb="8" eb="10">
      <t>ウラメン</t>
    </rPh>
    <phoneticPr fontId="19"/>
  </si>
  <si>
    <t>報告種別</t>
  </si>
  <si>
    <t>措置方法</t>
    <rPh sb="0" eb="2">
      <t>ソチ</t>
    </rPh>
    <rPh sb="2" eb="4">
      <t>ホウホウ</t>
    </rPh>
    <phoneticPr fontId="1"/>
  </si>
  <si>
    <t>無地番道水</t>
    <rPh sb="0" eb="1">
      <t>ム</t>
    </rPh>
    <rPh sb="1" eb="3">
      <t>チバン</t>
    </rPh>
    <rPh sb="3" eb="4">
      <t>ミチ</t>
    </rPh>
    <rPh sb="4" eb="5">
      <t>ミズ</t>
    </rPh>
    <phoneticPr fontId="1"/>
  </si>
  <si>
    <t>千代田区</t>
  </si>
  <si>
    <t>地下水の水質の測定（地下水汚染が生じていない土地）</t>
    <phoneticPr fontId="19"/>
  </si>
  <si>
    <t>地下水の水質の測定（汚染あり）</t>
  </si>
  <si>
    <t>中央区</t>
  </si>
  <si>
    <t>原位置封じ込め</t>
    <rPh sb="0" eb="3">
      <t>ゲンイチ</t>
    </rPh>
    <rPh sb="3" eb="4">
      <t>フウ</t>
    </rPh>
    <rPh sb="5" eb="6">
      <t>コ</t>
    </rPh>
    <phoneticPr fontId="1"/>
  </si>
  <si>
    <t>地下水の水質の測定（地下水汚染が生じている土地）</t>
    <phoneticPr fontId="19"/>
  </si>
  <si>
    <t>地下水の水質の測定（汚染なし）</t>
  </si>
  <si>
    <t>港区</t>
  </si>
  <si>
    <t>遮水工封じ込め</t>
    <rPh sb="0" eb="2">
      <t>シャスイ</t>
    </rPh>
    <rPh sb="2" eb="3">
      <t>コウ</t>
    </rPh>
    <rPh sb="3" eb="4">
      <t>フウ</t>
    </rPh>
    <rPh sb="5" eb="6">
      <t>コ</t>
    </rPh>
    <phoneticPr fontId="1"/>
  </si>
  <si>
    <t>原位置封じ込め</t>
  </si>
  <si>
    <t>水</t>
    <rPh sb="0" eb="1">
      <t>ミズ</t>
    </rPh>
    <phoneticPr fontId="19"/>
  </si>
  <si>
    <t>新宿区</t>
  </si>
  <si>
    <t>土壌汚染の除去</t>
    <rPh sb="0" eb="2">
      <t>ドジョウ</t>
    </rPh>
    <rPh sb="2" eb="4">
      <t>オセン</t>
    </rPh>
    <rPh sb="5" eb="7">
      <t>ジョキョ</t>
    </rPh>
    <phoneticPr fontId="1"/>
  </si>
  <si>
    <t>遮水工封じ込め</t>
  </si>
  <si>
    <t>文京区</t>
  </si>
  <si>
    <t>遮断工封じ込め</t>
    <rPh sb="0" eb="2">
      <t>シャダン</t>
    </rPh>
    <rPh sb="2" eb="3">
      <t>コウ</t>
    </rPh>
    <rPh sb="3" eb="4">
      <t>フウ</t>
    </rPh>
    <rPh sb="5" eb="6">
      <t>コ</t>
    </rPh>
    <phoneticPr fontId="19"/>
  </si>
  <si>
    <t>土壌汚染の除去（掘削除去）</t>
    <phoneticPr fontId="19"/>
  </si>
  <si>
    <t>地下水汚染の拡大の防止（揚水）</t>
  </si>
  <si>
    <t>台東区</t>
  </si>
  <si>
    <t>不溶化</t>
    <rPh sb="0" eb="2">
      <t>フヨウ</t>
    </rPh>
    <rPh sb="2" eb="3">
      <t>カ</t>
    </rPh>
    <phoneticPr fontId="1"/>
  </si>
  <si>
    <t>土壌汚染の除去（原位置浄化）</t>
    <phoneticPr fontId="19"/>
  </si>
  <si>
    <t>地下水汚染の拡大の防止（透過性浄化壁）</t>
  </si>
  <si>
    <t>墨田区</t>
  </si>
  <si>
    <t>舗装</t>
    <rPh sb="0" eb="2">
      <t>ホソウ</t>
    </rPh>
    <phoneticPr fontId="1"/>
  </si>
  <si>
    <t>江東区</t>
  </si>
  <si>
    <t>立入禁止</t>
    <rPh sb="0" eb="2">
      <t>タチイリ</t>
    </rPh>
    <rPh sb="2" eb="4">
      <t>キンシ</t>
    </rPh>
    <phoneticPr fontId="1"/>
  </si>
  <si>
    <t>オンサイト浄化（熱処理）</t>
  </si>
  <si>
    <t>品川区</t>
  </si>
  <si>
    <t>土壌入替え</t>
    <rPh sb="0" eb="2">
      <t>ドジョウ</t>
    </rPh>
    <rPh sb="2" eb="3">
      <t>イ</t>
    </rPh>
    <rPh sb="3" eb="4">
      <t>カ</t>
    </rPh>
    <phoneticPr fontId="1"/>
  </si>
  <si>
    <t>オンサイト浄化（洗浄処理）</t>
  </si>
  <si>
    <t>目黒区</t>
  </si>
  <si>
    <t>盛土</t>
    <rPh sb="0" eb="2">
      <t>モリド</t>
    </rPh>
    <phoneticPr fontId="1"/>
  </si>
  <si>
    <t>オンサイト浄化（化学処理）</t>
  </si>
  <si>
    <t>大田区</t>
  </si>
  <si>
    <t>二年間モニタリング結果の報告</t>
    <rPh sb="0" eb="3">
      <t>ニネンカン</t>
    </rPh>
    <rPh sb="9" eb="11">
      <t>ケッカ</t>
    </rPh>
    <rPh sb="12" eb="14">
      <t>ホウコク</t>
    </rPh>
    <phoneticPr fontId="1"/>
  </si>
  <si>
    <t>オンサイト浄化（生物処理）</t>
  </si>
  <si>
    <t>世田谷区</t>
  </si>
  <si>
    <t>オンサイト浄化（生石灰添加真空抽出）</t>
  </si>
  <si>
    <t>渋谷区</t>
  </si>
  <si>
    <t>オンサイト浄化（磁力選別）</t>
  </si>
  <si>
    <t>中野区</t>
  </si>
  <si>
    <t>原位置抽出（土壌ガス吸引）</t>
  </si>
  <si>
    <t>杉並区</t>
  </si>
  <si>
    <t>原位置抽出（地下水揚水）</t>
  </si>
  <si>
    <t>豊島区</t>
  </si>
  <si>
    <t>原位置抽出（エアースパージング）</t>
  </si>
  <si>
    <t>北区</t>
  </si>
  <si>
    <t>原位置分解（化学処理）</t>
  </si>
  <si>
    <t>荒川区</t>
  </si>
  <si>
    <t>原位置分解（生物処理）</t>
  </si>
  <si>
    <t>板橋区</t>
  </si>
  <si>
    <t>ファイトレメディエーション</t>
  </si>
  <si>
    <t>練馬区</t>
  </si>
  <si>
    <t>原位置土壌洗浄</t>
  </si>
  <si>
    <t>足立区</t>
  </si>
  <si>
    <t>遮断工封じ込め</t>
  </si>
  <si>
    <t>葛飾区</t>
  </si>
  <si>
    <t>原位置不溶化</t>
  </si>
  <si>
    <t>江戸川区</t>
  </si>
  <si>
    <t>不溶化埋戻し</t>
  </si>
  <si>
    <t>八王子市</t>
  </si>
  <si>
    <t>アスファルト舗装（3cm以上）</t>
  </si>
  <si>
    <t>立川市</t>
  </si>
  <si>
    <t>コンクリート舗装（10cm以上）</t>
  </si>
  <si>
    <t>武蔵野市</t>
  </si>
  <si>
    <t>立入禁止</t>
  </si>
  <si>
    <t>三鷹市</t>
  </si>
  <si>
    <t>区域外土壌入換え</t>
  </si>
  <si>
    <t>青梅市</t>
  </si>
  <si>
    <t>区域内土壌入換え</t>
  </si>
  <si>
    <t>府中市</t>
  </si>
  <si>
    <t>盛土</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</si>
  <si>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</si>
  <si>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</si>
  <si>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</si>
  <si>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</si>
  <si>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</si>
  <si>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</si>
  <si>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</si>
  <si>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</si>
  <si>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</si>
  <si>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</si>
  <si>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</si>
  <si>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</si>
  <si>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</si>
  <si>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</si>
  <si>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</si>
  <si>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</si>
  <si>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</si>
  <si>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</si>
  <si>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</si>
  <si>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</si>
  <si>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</si>
  <si>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</si>
  <si>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</si>
  <si>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</si>
  <si>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</si>
  <si>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</si>
  <si>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</si>
  <si>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</si>
  <si>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</si>
  <si>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</si>
  <si>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</si>
  <si>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</si>
  <si>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</si>
  <si>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キー</t>
    <phoneticPr fontId="19"/>
  </si>
  <si>
    <t>表示項目</t>
    <rPh sb="0" eb="2">
      <t>ヒョウジ</t>
    </rPh>
    <rPh sb="2" eb="4">
      <t>コウモク</t>
    </rPh>
    <phoneticPr fontId="19"/>
  </si>
  <si>
    <t>地下水の水質の測定（地下水汚染が生じていない土地）</t>
  </si>
  <si>
    <t>一　地下水汚染が生じていない土地の地下水の水質の測定</t>
    <rPh sb="0" eb="1">
      <t>イッ</t>
    </rPh>
    <rPh sb="2" eb="5">
      <t>チカスイ</t>
    </rPh>
    <rPh sb="5" eb="7">
      <t>オセン</t>
    </rPh>
    <rPh sb="8" eb="9">
      <t>ショウ</t>
    </rPh>
    <rPh sb="14" eb="16">
      <t>トチ</t>
    </rPh>
    <rPh sb="17" eb="20">
      <t>チカスイ</t>
    </rPh>
    <rPh sb="21" eb="23">
      <t>スイシツ</t>
    </rPh>
    <rPh sb="24" eb="26">
      <t>ソクテイ</t>
    </rPh>
    <phoneticPr fontId="19"/>
  </si>
  <si>
    <t>　　地下水から検出された特定有害物質の量が地下水基準に適合しないおそれがないことを確認した結果</t>
    <phoneticPr fontId="19"/>
  </si>
  <si>
    <t>二　地下水汚染が生じている土地の地下水の水質の測定</t>
    <phoneticPr fontId="19"/>
  </si>
  <si>
    <t>　地下水が目標地下水濃度を超えるおそれがない汚染状態にあることを確認した結果</t>
    <phoneticPr fontId="19"/>
  </si>
  <si>
    <t>一　基準不適合土壌の掘削による除去</t>
    <phoneticPr fontId="19"/>
  </si>
  <si>
    <t>　イ　土壌含有量基準に適合しない汚染状態にある土地において、要措置区域外から搬入された土壌を使用した場合にあっては、第四十条第二項第三号に定める方法その他の方法により当該搬入された土壌の特定有害物質による汚染状態を明らかにした調査に係る土壌その他の試料の採取を行った地点及び日時、当該土壌の分析の結果並びに当該分析を行った計量法第百七条の登録を受けた者の氏名又は名称その他の調査の結果に関する事項</t>
    <phoneticPr fontId="19"/>
  </si>
  <si>
    <t>　ロ　土壌含有量基準に適合しない汚染状態にある土地において、基準不適合土壌又は特定有害物質の飛散等を防止するために講ずる措置を変更した場合にあっては、変更後の措置</t>
    <phoneticPr fontId="19"/>
  </si>
  <si>
    <t>　ハ　土壌含有量基準に適合しない汚染状態にある土地において、当該要措置区域外から搬入した土壌によって埋め戻した場合にあっては、当該埋め戻した土壌が基準不適合土壌以外の土壌であることを確認した結果</t>
    <phoneticPr fontId="19"/>
  </si>
  <si>
    <t>　ニ　土壌含有量基準に適合しない汚染状態にある土地において、土壌含有量基準に適合しない汚染状態にある土壌を掘削する範囲又は深さを変更した場合にあっては、変更後の範囲又は深さ</t>
    <phoneticPr fontId="19"/>
  </si>
  <si>
    <t>　ホ　土壌含有量基準に適合しない汚染状態にある土地において、掘削された土壌含有量基準に適合しない汚染状態にある土壌を当該要措置区域内に設置した施設において浄化したもので埋め戻した場合であり、浄化する方法を変更した場合にあっては、変更後の方法</t>
    <phoneticPr fontId="19"/>
  </si>
  <si>
    <t>　ヘ　土壌含有量基準に適合しない汚染状態にある土地において、掘削された土壌含有量基準に適合しない汚染状態にある土壌を当該要措置区域内に設置した施設において浄化したもので埋め戻した場合にあっては、当該埋め戻した土壌が土壌含有量基準に適合する汚染状態にあることを確認した結果</t>
    <phoneticPr fontId="19"/>
  </si>
  <si>
    <t>　ト　土壌溶出量基準に適合しない汚染状態にある土地にあっては、地下水が目標地下水濃度を超えない汚染状態にあることを確認するための地下水の水質の測定の期間、頻度及び結果</t>
    <phoneticPr fontId="19"/>
  </si>
  <si>
    <t>土壌汚染の除去（原位置浄化）</t>
  </si>
  <si>
    <t>二　原位置での浄化による除去</t>
    <rPh sb="0" eb="1">
      <t>ニ</t>
    </rPh>
    <rPh sb="2" eb="5">
      <t>ゲンイチ</t>
    </rPh>
    <rPh sb="7" eb="9">
      <t>ジョウカ</t>
    </rPh>
    <rPh sb="12" eb="14">
      <t>ジョキョ</t>
    </rPh>
    <phoneticPr fontId="19"/>
  </si>
  <si>
    <t>　イ　土壌含有量基準に適合しない汚染状態にある土地において、要措置区域外から搬入された土壌を使用した場合にあっては、第四十条第二項第三号に定める方法その他の方法により当該搬入された土壌の特定有害物質による汚染状態を明らかにした調査の土壌の採取を行った地点及び日時、当該土壌の分析の結果並びに当該分析を行った計量法第百七条の登録を受けた者の氏名又は名称その他の調査の結果に関する事項</t>
    <phoneticPr fontId="19"/>
  </si>
  <si>
    <t>　ハ　土壌含有量基準に適合しない汚染状態にある土地において、土壌含有量基準に適合しない汚染状態にある土壌から特定有害物質を除去する範囲又は深さを変更した場合にあっては、変更後の範囲又は深さ</t>
    <phoneticPr fontId="19"/>
  </si>
  <si>
    <t>　ホ　土壌溶出量基準に適合しない汚染状態にある土地にあっては、地下水が目標地下水濃度を超えない汚染状態にあることを確認するための地下水の水質の測定の期間、頻度及び結果</t>
    <phoneticPr fontId="19"/>
  </si>
  <si>
    <t>　ヘ　土壌含有量基準に適合しない汚染状態にある土地にあっては、土壌含有量基準に適合しない汚染状態にある土壌からの特定有害物質の除去を行った後に土壌含有量基準に適合する汚染状態にあることを確認した結果</t>
    <phoneticPr fontId="19"/>
  </si>
  <si>
    <t>無地番道水</t>
    <rPh sb="0" eb="1">
      <t>ム</t>
    </rPh>
    <rPh sb="1" eb="3">
      <t>チバン</t>
    </rPh>
    <rPh sb="3" eb="4">
      <t>ミチ</t>
    </rPh>
    <rPh sb="4" eb="5">
      <t>ミズ</t>
    </rPh>
    <phoneticPr fontId="19"/>
  </si>
  <si>
    <t>土壌汚染対策完了報告シート</t>
    <phoneticPr fontId="19"/>
  </si>
  <si>
    <t>マスタ</t>
    <phoneticPr fontId="1"/>
  </si>
  <si>
    <t>有無</t>
    <rPh sb="0" eb="2">
      <t>ウム</t>
    </rPh>
    <phoneticPr fontId="19"/>
  </si>
  <si>
    <t>年間の回数</t>
  </si>
  <si>
    <t>継続監視の期間</t>
    <phoneticPr fontId="19"/>
  </si>
  <si>
    <t>有</t>
    <rPh sb="0" eb="1">
      <t>ア</t>
    </rPh>
    <phoneticPr fontId="19"/>
  </si>
  <si>
    <t>年1回以上</t>
  </si>
  <si>
    <t>5年間</t>
  </si>
  <si>
    <t>無</t>
    <rPh sb="0" eb="1">
      <t>ナ</t>
    </rPh>
    <phoneticPr fontId="19"/>
  </si>
  <si>
    <t>年2回以上</t>
    <phoneticPr fontId="19"/>
  </si>
  <si>
    <t>期間の定めなし</t>
    <phoneticPr fontId="19"/>
  </si>
  <si>
    <t>年4回以上</t>
    <phoneticPr fontId="19"/>
  </si>
  <si>
    <t>措置が完了するまでの間</t>
    <phoneticPr fontId="19"/>
  </si>
  <si>
    <t>区域指定の解除を希望する区画</t>
    <phoneticPr fontId="19"/>
  </si>
  <si>
    <t>区域指定の解除を希望する区画数と面積を記入してください。</t>
    <phoneticPr fontId="19"/>
  </si>
  <si>
    <t>面積</t>
    <rPh sb="0" eb="2">
      <t>メンセキ</t>
    </rPh>
    <phoneticPr fontId="32"/>
  </si>
  <si>
    <t>要措置区域の指定を解除し、形質変更時要届出区域への指定を希望する区画</t>
    <rPh sb="0" eb="1">
      <t>ヨウ</t>
    </rPh>
    <rPh sb="1" eb="3">
      <t>ソチ</t>
    </rPh>
    <rPh sb="3" eb="5">
      <t>クイキ</t>
    </rPh>
    <rPh sb="6" eb="8">
      <t>シテイ</t>
    </rPh>
    <rPh sb="9" eb="11">
      <t>カイジョ</t>
    </rPh>
    <rPh sb="13" eb="15">
      <t>ケイシツ</t>
    </rPh>
    <rPh sb="15" eb="17">
      <t>ヘンコウ</t>
    </rPh>
    <rPh sb="17" eb="18">
      <t>ジ</t>
    </rPh>
    <rPh sb="18" eb="19">
      <t>ヨウ</t>
    </rPh>
    <rPh sb="19" eb="21">
      <t>トドケデ</t>
    </rPh>
    <rPh sb="21" eb="23">
      <t>クイキ</t>
    </rPh>
    <rPh sb="25" eb="27">
      <t>シテイ</t>
    </rPh>
    <rPh sb="28" eb="30">
      <t>キボウ</t>
    </rPh>
    <rPh sb="32" eb="34">
      <t>クカク</t>
    </rPh>
    <phoneticPr fontId="19"/>
  </si>
  <si>
    <t>要措置区域の指定を解除し、形質変更時要届出区域への指定を希望する区画数と面積を記入してください。</t>
    <phoneticPr fontId="19"/>
  </si>
  <si>
    <t>同一契機の地歴調査により汚染のおそれが無いことが確認された場内土により埋め戻す。（法に基づく要措置区域では選択不可）</t>
    <phoneticPr fontId="19"/>
  </si>
  <si>
    <t>※飛び地間移動は法7条の届出の場合に選択できます。</t>
    <phoneticPr fontId="19"/>
  </si>
  <si>
    <t>条例における地下水汚染拡大防止区域に対する対策の報告</t>
    <phoneticPr fontId="19"/>
  </si>
  <si>
    <t>都条例に関わる届出の有無</t>
    <phoneticPr fontId="19"/>
  </si>
  <si>
    <t>※都条例第117条契機の案件について、平成31年4月1日以降に条例第117条第2項の届出を行った場合及び条例116条契機の場合には、「有」を選択してください。</t>
    <phoneticPr fontId="19"/>
  </si>
  <si>
    <t>東京都土壌汚染対策指針に定める地下水汚染拡大防止区域の該当の有無</t>
    <phoneticPr fontId="19"/>
  </si>
  <si>
    <t>代表地点における地下水調査における地下水基準超過の有無</t>
    <phoneticPr fontId="19"/>
  </si>
  <si>
    <t>※「第二地下水基準超過」の場合で措置として地下水の水質の継続監視のみを選択した場合、期間の定めがなくなります。</t>
    <phoneticPr fontId="19"/>
  </si>
  <si>
    <t>地下水汚染拡大防止区域における地下水基準超過の有無</t>
    <phoneticPr fontId="19"/>
  </si>
  <si>
    <t>対象地境界における地下水調査での地下水基準超過の有無</t>
    <phoneticPr fontId="19"/>
  </si>
  <si>
    <t>※「第二地下水基準超過」の場合、地下水の継続監視（単独での措置）は選択できません。</t>
    <phoneticPr fontId="19"/>
  </si>
  <si>
    <t>地下水汚染拡大防止区域に対する措置</t>
    <phoneticPr fontId="19"/>
  </si>
  <si>
    <t>土壌汚染の除去（汚染土壌の掘削による除去）</t>
    <phoneticPr fontId="19"/>
  </si>
  <si>
    <t>土壌汚染の除去（汚染土壌の掘削による除去）</t>
  </si>
  <si>
    <t>土壌汚染の除去（原位置での浄化による除去）</t>
    <rPh sb="0" eb="2">
      <t>ドジョウ</t>
    </rPh>
    <rPh sb="2" eb="4">
      <t>オセン</t>
    </rPh>
    <rPh sb="5" eb="7">
      <t>ジョキョ</t>
    </rPh>
    <rPh sb="8" eb="11">
      <t>ゲンイチ</t>
    </rPh>
    <rPh sb="13" eb="15">
      <t>ジョウカ</t>
    </rPh>
    <rPh sb="18" eb="20">
      <t>ジョキョ</t>
    </rPh>
    <phoneticPr fontId="19"/>
  </si>
  <si>
    <t>一定濃度を超える土壌汚染の除去
（第二溶出量を超える汚染土壌の掘削による除去）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3">
      <t>クッサク</t>
    </rPh>
    <rPh sb="36" eb="38">
      <t>ジョキョ</t>
    </rPh>
    <rPh sb="41" eb="43">
      <t>ヨウシュツ</t>
    </rPh>
    <rPh sb="43" eb="44">
      <t>リョウ</t>
    </rPh>
    <rPh sb="44" eb="46">
      <t>キジュン</t>
    </rPh>
    <rPh sb="46" eb="48">
      <t>チョウカ</t>
    </rPh>
    <rPh sb="51" eb="52">
      <t>ヨウ</t>
    </rPh>
    <rPh sb="52" eb="54">
      <t>タイサク</t>
    </rPh>
    <rPh sb="54" eb="56">
      <t>クイキ</t>
    </rPh>
    <rPh sb="57" eb="59">
      <t>バアイ</t>
    </rPh>
    <rPh sb="59" eb="61">
      <t>センタク</t>
    </rPh>
    <rPh sb="61" eb="63">
      <t>フカ</t>
    </rPh>
    <phoneticPr fontId="19"/>
  </si>
  <si>
    <t>一定濃度を超える土壌汚染の除去
（第二溶出量を超える汚染土壌の原位置での浄化による除去）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4">
      <t>ゲンイチ</t>
    </rPh>
    <rPh sb="36" eb="38">
      <t>ジョウカ</t>
    </rPh>
    <rPh sb="41" eb="43">
      <t>ジョキョ</t>
    </rPh>
    <phoneticPr fontId="19"/>
  </si>
  <si>
    <t>一定濃度を超える土壌汚染の除去
（第二地下水基準を超える地下水の浄化）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2">
      <t>チカスイ</t>
    </rPh>
    <rPh sb="22" eb="24">
      <t>キジュン</t>
    </rPh>
    <rPh sb="25" eb="26">
      <t>コ</t>
    </rPh>
    <rPh sb="28" eb="31">
      <t>チカスイ</t>
    </rPh>
    <rPh sb="32" eb="34">
      <t>ジョウカ</t>
    </rPh>
    <phoneticPr fontId="19"/>
  </si>
  <si>
    <t>封じ込め（原位置封じ込め）</t>
    <rPh sb="0" eb="1">
      <t>フウ</t>
    </rPh>
    <rPh sb="2" eb="3">
      <t>コ</t>
    </rPh>
    <rPh sb="5" eb="8">
      <t>ゲンイチ</t>
    </rPh>
    <rPh sb="8" eb="9">
      <t>フウ</t>
    </rPh>
    <rPh sb="10" eb="11">
      <t>コ</t>
    </rPh>
    <phoneticPr fontId="19"/>
  </si>
  <si>
    <t>封じ込め（遮水工封じ込め）</t>
    <rPh sb="0" eb="1">
      <t>フウ</t>
    </rPh>
    <rPh sb="2" eb="3">
      <t>コ</t>
    </rPh>
    <rPh sb="5" eb="7">
      <t>シャスイ</t>
    </rPh>
    <rPh sb="7" eb="8">
      <t>コウ</t>
    </rPh>
    <rPh sb="8" eb="9">
      <t>フウ</t>
    </rPh>
    <rPh sb="10" eb="11">
      <t>コ</t>
    </rPh>
    <phoneticPr fontId="19"/>
  </si>
  <si>
    <t>封じ込め（遮断工封じ込め）</t>
    <rPh sb="0" eb="1">
      <t>フウ</t>
    </rPh>
    <rPh sb="2" eb="3">
      <t>コ</t>
    </rPh>
    <rPh sb="5" eb="7">
      <t>シャダン</t>
    </rPh>
    <rPh sb="7" eb="8">
      <t>コウ</t>
    </rPh>
    <rPh sb="8" eb="9">
      <t>フウ</t>
    </rPh>
    <rPh sb="10" eb="11">
      <t>コ</t>
    </rPh>
    <phoneticPr fontId="19"/>
  </si>
  <si>
    <t>不溶化（原位置不溶化）</t>
    <rPh sb="0" eb="2">
      <t>フヨウ</t>
    </rPh>
    <rPh sb="2" eb="3">
      <t>カ</t>
    </rPh>
    <rPh sb="4" eb="7">
      <t>ゲンイチ</t>
    </rPh>
    <phoneticPr fontId="19"/>
  </si>
  <si>
    <t>不溶化（不溶化埋戻し）</t>
    <rPh sb="0" eb="2">
      <t>フヨウ</t>
    </rPh>
    <rPh sb="2" eb="3">
      <t>カ</t>
    </rPh>
    <rPh sb="7" eb="9">
      <t>ウメモド</t>
    </rPh>
    <phoneticPr fontId="19"/>
  </si>
  <si>
    <t>地下水汚染の拡大の防止
（揚水施設による地下水汚染の拡大の防止）</t>
    <rPh sb="0" eb="3">
      <t>チカスイ</t>
    </rPh>
    <rPh sb="3" eb="5">
      <t>オセン</t>
    </rPh>
    <rPh sb="6" eb="8">
      <t>カクダイ</t>
    </rPh>
    <rPh sb="9" eb="11">
      <t>ボウシ</t>
    </rPh>
    <rPh sb="13" eb="15">
      <t>ヨウスイ</t>
    </rPh>
    <rPh sb="15" eb="17">
      <t>シセツ</t>
    </rPh>
    <rPh sb="20" eb="23">
      <t>チカスイ</t>
    </rPh>
    <rPh sb="23" eb="25">
      <t>オセン</t>
    </rPh>
    <rPh sb="26" eb="28">
      <t>カクダイ</t>
    </rPh>
    <rPh sb="29" eb="31">
      <t>ボウシ</t>
    </rPh>
    <phoneticPr fontId="19"/>
  </si>
  <si>
    <t>地下水汚染の拡大の防止
（透過性地下水浄化壁による地下水汚染の拡大の防止）</t>
    <rPh sb="0" eb="3">
      <t>チカスイ</t>
    </rPh>
    <rPh sb="3" eb="5">
      <t>オセン</t>
    </rPh>
    <rPh sb="6" eb="8">
      <t>カクダイ</t>
    </rPh>
    <rPh sb="9" eb="11">
      <t>ボウシ</t>
    </rPh>
    <rPh sb="13" eb="16">
      <t>トウカセイ</t>
    </rPh>
    <rPh sb="16" eb="19">
      <t>チカスイ</t>
    </rPh>
    <rPh sb="19" eb="21">
      <t>ジョウカ</t>
    </rPh>
    <rPh sb="21" eb="22">
      <t>カベ</t>
    </rPh>
    <rPh sb="25" eb="28">
      <t>チカスイ</t>
    </rPh>
    <rPh sb="28" eb="30">
      <t>オセン</t>
    </rPh>
    <rPh sb="31" eb="33">
      <t>カクダイ</t>
    </rPh>
    <rPh sb="34" eb="36">
      <t>ボウシ</t>
    </rPh>
    <phoneticPr fontId="19"/>
  </si>
  <si>
    <t>地下水の水質の継続監視（単独での措置）
※対象地境界において第二地下水汚染がある場合、選択不可</t>
    <rPh sb="0" eb="3">
      <t>チカスイ</t>
    </rPh>
    <rPh sb="4" eb="6">
      <t>スイシツ</t>
    </rPh>
    <rPh sb="7" eb="9">
      <t>ケイゾク</t>
    </rPh>
    <rPh sb="9" eb="11">
      <t>カンシ</t>
    </rPh>
    <rPh sb="12" eb="14">
      <t>タンドク</t>
    </rPh>
    <rPh sb="16" eb="18">
      <t>ソチ</t>
    </rPh>
    <rPh sb="21" eb="23">
      <t>タイショウ</t>
    </rPh>
    <rPh sb="23" eb="24">
      <t>チ</t>
    </rPh>
    <rPh sb="24" eb="26">
      <t>キョウカイ</t>
    </rPh>
    <rPh sb="30" eb="32">
      <t>ダイニ</t>
    </rPh>
    <rPh sb="32" eb="35">
      <t>チカスイ</t>
    </rPh>
    <rPh sb="35" eb="37">
      <t>オセン</t>
    </rPh>
    <rPh sb="40" eb="42">
      <t>バアイ</t>
    </rPh>
    <rPh sb="43" eb="45">
      <t>センタク</t>
    </rPh>
    <rPh sb="45" eb="47">
      <t>フカ</t>
    </rPh>
    <phoneticPr fontId="19"/>
  </si>
  <si>
    <t>測定頻度</t>
    <rPh sb="0" eb="2">
      <t>ソクテイ</t>
    </rPh>
    <rPh sb="2" eb="4">
      <t>ヒンド</t>
    </rPh>
    <phoneticPr fontId="19"/>
  </si>
  <si>
    <t>1年目</t>
    <rPh sb="1" eb="3">
      <t>ネンメ</t>
    </rPh>
    <phoneticPr fontId="19"/>
  </si>
  <si>
    <t>2年目～10年目</t>
    <rPh sb="1" eb="3">
      <t>ネンメ</t>
    </rPh>
    <rPh sb="6" eb="8">
      <t>ネンメ</t>
    </rPh>
    <phoneticPr fontId="19"/>
  </si>
  <si>
    <t>11年目以降</t>
    <rPh sb="2" eb="4">
      <t>ネンメ</t>
    </rPh>
    <rPh sb="4" eb="6">
      <t>イコウ</t>
    </rPh>
    <phoneticPr fontId="19"/>
  </si>
  <si>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19"/>
  </si>
  <si>
    <t>年間の回数</t>
    <rPh sb="0" eb="2">
      <t>ネンカン</t>
    </rPh>
    <rPh sb="3" eb="5">
      <t>カイスウ</t>
    </rPh>
    <phoneticPr fontId="19"/>
  </si>
  <si>
    <t>土壌入換え（区域外土壌入換え）</t>
    <phoneticPr fontId="19"/>
  </si>
  <si>
    <t>土壌入換え（区域内土壌入換え）</t>
    <phoneticPr fontId="19"/>
  </si>
  <si>
    <t>措置が適切に実施されたことの確認</t>
    <rPh sb="0" eb="2">
      <t>ソチ</t>
    </rPh>
    <rPh sb="3" eb="5">
      <t>テキセツ</t>
    </rPh>
    <rPh sb="6" eb="8">
      <t>ジッシ</t>
    </rPh>
    <rPh sb="14" eb="16">
      <t>カクニン</t>
    </rPh>
    <phoneticPr fontId="19"/>
  </si>
  <si>
    <t>検尺等による出来高確認</t>
    <rPh sb="0" eb="2">
      <t>ケンジャク</t>
    </rPh>
    <rPh sb="2" eb="3">
      <t>トウ</t>
    </rPh>
    <rPh sb="6" eb="9">
      <t>デキダカ</t>
    </rPh>
    <rPh sb="9" eb="11">
      <t>カクニン</t>
    </rPh>
    <phoneticPr fontId="1"/>
  </si>
  <si>
    <t>地下水のモニタリング</t>
    <rPh sb="0" eb="3">
      <t>チカスイ</t>
    </rPh>
    <phoneticPr fontId="1"/>
  </si>
  <si>
    <t>構造物に囲まれた範囲に観測井を設け、
地下水等の侵入がないことの確認</t>
    <rPh sb="0" eb="3">
      <t>コウゾウブツ</t>
    </rPh>
    <rPh sb="4" eb="5">
      <t>カコ</t>
    </rPh>
    <rPh sb="8" eb="10">
      <t>ハンイ</t>
    </rPh>
    <rPh sb="11" eb="13">
      <t>カンソク</t>
    </rPh>
    <rPh sb="13" eb="14">
      <t>イ</t>
    </rPh>
    <rPh sb="15" eb="16">
      <t>モウ</t>
    </rPh>
    <rPh sb="19" eb="22">
      <t>チカスイ</t>
    </rPh>
    <rPh sb="22" eb="23">
      <t>トウ</t>
    </rPh>
    <rPh sb="24" eb="26">
      <t>シンニュウ</t>
    </rPh>
    <rPh sb="32" eb="34">
      <t>カクニン</t>
    </rPh>
    <phoneticPr fontId="1"/>
  </si>
  <si>
    <t>その他（備考に記入）</t>
    <rPh sb="2" eb="3">
      <t>タ</t>
    </rPh>
    <rPh sb="4" eb="6">
      <t>ビコウ</t>
    </rPh>
    <rPh sb="7" eb="9">
      <t>キニュウ</t>
    </rPh>
    <phoneticPr fontId="1"/>
  </si>
  <si>
    <t>措置の完了の要件を満たすことの確認</t>
    <rPh sb="0" eb="2">
      <t>ソチ</t>
    </rPh>
    <rPh sb="3" eb="5">
      <t>カンリョウ</t>
    </rPh>
    <rPh sb="6" eb="8">
      <t>ヨウケン</t>
    </rPh>
    <rPh sb="9" eb="10">
      <t>ミ</t>
    </rPh>
    <rPh sb="15" eb="17">
      <t>カクニン</t>
    </rPh>
    <phoneticPr fontId="19"/>
  </si>
  <si>
    <t>措置完了後に条例上の要管理区域に設定される区画の有無</t>
    <phoneticPr fontId="19"/>
  </si>
  <si>
    <t>区間名：</t>
    <rPh sb="0" eb="2">
      <t>クカン</t>
    </rPh>
    <rPh sb="2" eb="3">
      <t>メイ</t>
    </rPh>
    <phoneticPr fontId="19"/>
  </si>
  <si>
    <t>措置完了後に条例上の要管理区域に設定される区画の有無が「有」の場合は、区間名を記入してください。</t>
    <rPh sb="28" eb="29">
      <t>ア</t>
    </rPh>
    <rPh sb="31" eb="33">
      <t>バアイ</t>
    </rPh>
    <rPh sb="35" eb="37">
      <t>クカン</t>
    </rPh>
    <rPh sb="37" eb="38">
      <t>メイ</t>
    </rPh>
    <rPh sb="39" eb="41">
      <t>キニュウ</t>
    </rPh>
    <phoneticPr fontId="19"/>
  </si>
  <si>
    <t>措置完了後に条例上の区域設定がなくなる区画の有無</t>
    <phoneticPr fontId="19"/>
  </si>
  <si>
    <t>措置完了後に条例上の区域設定がなくなる区画の有無が「有」の場合は、区間名を記入してください。さい。</t>
    <phoneticPr fontId="19"/>
  </si>
  <si>
    <t>終期の設定のない、地下水モニタリング</t>
    <phoneticPr fontId="19"/>
  </si>
  <si>
    <t>※モニタリング終了後、区域設定を解除するまたは区域を変更する場合、第31号様式または第33号の２様式の届出の提出が必要です。</t>
    <phoneticPr fontId="19"/>
  </si>
  <si>
    <t>同一契機での土壌調査(当該区域において指定を受けるに至った土壌
汚染状況調査)において基準適合が確認された土壌により埋め戻す。</t>
    <phoneticPr fontId="41"/>
  </si>
  <si>
    <t>同一契機での土壌調査(当該区域において指定を受けるに至った土壌
汚染状況調査)において基準適合が確認された土壌により埋め戻した。</t>
    <phoneticPr fontId="41"/>
  </si>
  <si>
    <t>平成31年環境省告示第６号に基づく分析で基準適合を確認した土壌により埋め戻した。</t>
    <phoneticPr fontId="41"/>
  </si>
  <si>
    <t>舗装厚等の検尺写真及び断面図（含有量基準超過が表層に残置
される場合）</t>
    <phoneticPr fontId="19"/>
  </si>
  <si>
    <t>※対象地または対象地境界において第二溶出量基準超過または第二地下水基準超過があり、かつ、都条例規則第55条第3項に定める土地に
該当しない場合は「有」を選択してください。</t>
    <phoneticPr fontId="19"/>
  </si>
  <si>
    <t>①地下水測定（1年に4回以上定期的に地下水を採取し、第二地下水地下水基準以下である状態が2年間継続継続すことの確認）</t>
  </si>
  <si>
    <t>②地下水測定（1回以上地下水を採取し、第二地下水基準以下であることの確認）</t>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4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</si>
  <si>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4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</si>
  <si>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4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</si>
  <si>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42"/>
  </si>
  <si>
    <t>本報告後の地下水の継続監視の実施計画</t>
    <phoneticPr fontId="19"/>
  </si>
  <si>
    <t>引き続き、5年間の地下水モニタリング</t>
    <phoneticPr fontId="19"/>
  </si>
  <si>
    <t xml:space="preserve">
※単独の措置として地下水の継続監視を選択した場合、記入する</t>
    <phoneticPr fontId="41"/>
  </si>
  <si>
    <t>要措置区域の指定前に本報告書を提出される場合は、「指定手続中」と記載してください。</t>
    <phoneticPr fontId="19"/>
  </si>
  <si>
    <t>（法7条第9項、土壌地下水汚染対策完了届出書、汚染拡散防止措置完了届出書（条例は要対策区域に限る）届出用）</t>
    <phoneticPr fontId="19"/>
  </si>
  <si>
    <t>含有量基準超過の為対象外</t>
    <phoneticPr fontId="41"/>
  </si>
  <si>
    <t>基準超過土壌が帯水層に接していないため対象外</t>
    <phoneticPr fontId="41"/>
  </si>
  <si>
    <t>・土地の形質の変更に着手する前に、形質変更範囲の側面を囲み、基準不適合土壌の下にある準不透水層であって最も浅い位置にあるものの深さまで、鋼矢板その他の遮水の効力を有する構造物を設置する
・土地の形質の変更が終了するまでの間、上記の構造物により囲まれた範囲の土地の地下水位が当該構造物を設置する前の地下水を超えないようにする</t>
    <phoneticPr fontId="41"/>
  </si>
  <si>
    <t>・土地の形質の変更に着手する前に、形質変更範囲の側面を囲み、基準不適合土壌の下にある準不透水層であって最も浅い位置にあるものの深さまで、鋼矢板その他の遮水の効力を有する構造物を設置した
・土地の形質の変更が終了するまでの間、上記の構造物により囲まれた範囲の土地の地下水位が当該構造物を設置する前の地下水を超えないようにした</t>
    <phoneticPr fontId="41"/>
  </si>
  <si>
    <t>最も浅い位置にある準不透水層より深い位置にある帯水層まで土地の形質の変更を行うため、以下の措置を講ずる。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②最も浅い位置にある準不透水層より深い位置にある帯水層までの土地の形質の変更が終了した時点で、当該土地の形質の変更が行われた準不透水層が本来の遮水の効力を回復する。</t>
    <phoneticPr fontId="41"/>
  </si>
  <si>
    <t>最も浅い位置にある準不透水層より深い位置にある帯水層まで土地の形質の変更を行うため、以下の措置を講じた。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②最も浅い位置にある準不透水層より深い位置にある帯水層までの土地の形質の変更が終了した時点で、当該土地の形質の変更が行われた準不透水層が本来の遮水の効力を回復した。</t>
    <phoneticPr fontId="41"/>
  </si>
  <si>
    <t>観測井戸を設置し、釜場排水により地下水位の管理及び地下水の水質の監視を行う。</t>
    <phoneticPr fontId="41"/>
  </si>
  <si>
    <t>観測井戸を設置し、釜場排水により地下水位の管理及び地下水の水質の監視を行った。</t>
    <rPh sb="35" eb="36">
      <t>オコナ</t>
    </rPh>
    <phoneticPr fontId="41"/>
  </si>
  <si>
    <t>観測井戸を設置し、揚水井戸により地下水位の管理及び地下水の水質の監視を行う。</t>
    <phoneticPr fontId="32"/>
  </si>
  <si>
    <t>観測井戸を設置し、揚水井戸により地下水位の管理及び地下水の水質の監視を行った。</t>
    <rPh sb="35" eb="36">
      <t>オコナ</t>
    </rPh>
    <phoneticPr fontId="32"/>
  </si>
  <si>
    <t>既に措置が講じられており、構造物が設置されている土地については、土地の形質変更が終了した時点で当該構造物等の原状回復を行う。</t>
    <rPh sb="0" eb="1">
      <t>スデ</t>
    </rPh>
    <rPh sb="2" eb="4">
      <t>ソチ</t>
    </rPh>
    <rPh sb="5" eb="6">
      <t>コウ</t>
    </rPh>
    <rPh sb="13" eb="16">
      <t>コウゾウブツ</t>
    </rPh>
    <rPh sb="17" eb="19">
      <t>セッチ</t>
    </rPh>
    <rPh sb="24" eb="26">
      <t>トチ</t>
    </rPh>
    <rPh sb="32" eb="34">
      <t>トチ</t>
    </rPh>
    <rPh sb="35" eb="37">
      <t>ケイシツ</t>
    </rPh>
    <rPh sb="37" eb="39">
      <t>ヘンコウ</t>
    </rPh>
    <rPh sb="40" eb="42">
      <t>シュウリョウ</t>
    </rPh>
    <rPh sb="44" eb="46">
      <t>ジテン</t>
    </rPh>
    <rPh sb="47" eb="49">
      <t>トウガイ</t>
    </rPh>
    <rPh sb="49" eb="52">
      <t>コウゾウブツ</t>
    </rPh>
    <rPh sb="52" eb="53">
      <t>トウ</t>
    </rPh>
    <rPh sb="54" eb="56">
      <t>ゲンジョウ</t>
    </rPh>
    <rPh sb="56" eb="58">
      <t>カイフク</t>
    </rPh>
    <rPh sb="59" eb="60">
      <t>オコナ</t>
    </rPh>
    <phoneticPr fontId="32"/>
  </si>
  <si>
    <t>既に措置が講じられており、構造物が設置されている土地については、土地の形質変更が終了した時点で当該構造物等の原状回復を行った。</t>
    <rPh sb="0" eb="1">
      <t>スデ</t>
    </rPh>
    <rPh sb="2" eb="4">
      <t>ソチ</t>
    </rPh>
    <rPh sb="5" eb="6">
      <t>コウ</t>
    </rPh>
    <rPh sb="13" eb="16">
      <t>コウゾウブツ</t>
    </rPh>
    <rPh sb="17" eb="19">
      <t>セッチ</t>
    </rPh>
    <rPh sb="24" eb="26">
      <t>トチ</t>
    </rPh>
    <rPh sb="32" eb="34">
      <t>トチ</t>
    </rPh>
    <rPh sb="35" eb="37">
      <t>ケイシツ</t>
    </rPh>
    <rPh sb="37" eb="39">
      <t>ヘンコウ</t>
    </rPh>
    <rPh sb="40" eb="42">
      <t>シュウリョウ</t>
    </rPh>
    <rPh sb="44" eb="46">
      <t>ジテン</t>
    </rPh>
    <rPh sb="47" eb="49">
      <t>トウガイ</t>
    </rPh>
    <rPh sb="49" eb="52">
      <t>コウゾウブツ</t>
    </rPh>
    <rPh sb="52" eb="53">
      <t>トウ</t>
    </rPh>
    <rPh sb="54" eb="56">
      <t>ゲンジョウ</t>
    </rPh>
    <rPh sb="56" eb="58">
      <t>カイフク</t>
    </rPh>
    <rPh sb="59" eb="60">
      <t>オコナ</t>
    </rPh>
    <phoneticPr fontId="32"/>
  </si>
  <si>
    <t>計画より余堀りを多く行ったため、掘削土量が増加した。</t>
    <phoneticPr fontId="19"/>
  </si>
  <si>
    <t>●</t>
  </si>
  <si>
    <t>計画では埋戻しを計画していたが、今後の工事の関係で、埋戻しはしないこととした。</t>
    <phoneticPr fontId="19"/>
  </si>
  <si>
    <t>○○株式会社</t>
    <phoneticPr fontId="19"/>
  </si>
  <si>
    <t>準備が早く済んだため着手を早めた。</t>
    <phoneticPr fontId="19"/>
  </si>
  <si>
    <t>想定より早く工事が完了したため。</t>
    <phoneticPr fontId="19"/>
  </si>
  <si>
    <t>年4回以上</t>
  </si>
  <si>
    <t>年2回以上</t>
  </si>
  <si>
    <t>○○</t>
  </si>
  <si>
    <t>指-○1</t>
    <rPh sb="0" eb="1">
      <t>ユビ</t>
    </rPh>
    <phoneticPr fontId="19"/>
  </si>
  <si>
    <t>○町</t>
  </si>
  <si>
    <t>○丁目</t>
  </si>
  <si>
    <t>１</t>
  </si>
  <si>
    <t>指-○2</t>
    <rPh sb="0" eb="1">
      <t>ユビ</t>
    </rPh>
    <phoneticPr fontId="19"/>
  </si>
  <si>
    <t>2</t>
  </si>
  <si>
    <t>指-○3</t>
    <rPh sb="0" eb="1">
      <t>ユビ</t>
    </rPh>
    <phoneticPr fontId="19"/>
  </si>
  <si>
    <t>含有量超過区画なし</t>
    <phoneticPr fontId="19"/>
  </si>
  <si>
    <t>3ケ月に1回の測定を2年間実施した。測定期間（令和○年○月○日から令和○年○月○日の4月、7月、10月、1月の年4回実施した。測定結果を添付書類○に示す。</t>
    <phoneticPr fontId="19"/>
  </si>
  <si>
    <t>東京都○○区○○町○丁目○番○号</t>
  </si>
  <si>
    <t>○○株式会社</t>
  </si>
  <si>
    <t>代表取締役 ○○ ○○</t>
  </si>
  <si>
    <t>観測井において、1年目は4回、2年目及び3年目は1回、4年目及び5年目は4回、地下水の水質を測定し、地下水汚染が生じていないと確認したので当該措置を完了した。観測井における地下水濃度の測定結果及びその記録を添付資料○に示す。</t>
    <phoneticPr fontId="19"/>
  </si>
  <si>
    <t>令和○年○月○日</t>
    <phoneticPr fontId="19"/>
  </si>
  <si>
    <t>○○株式会社△△課</t>
    <phoneticPr fontId="19"/>
  </si>
  <si>
    <t>○○○○</t>
    <phoneticPr fontId="19"/>
  </si>
  <si>
    <t>99-9999-9999</t>
    <phoneticPr fontId="19"/>
  </si>
  <si>
    <t>xxxxx@xx.xx.jp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</si>
</sst>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quot;（&quot;@&quot;）&quot;"/>
    <numFmt numFmtId="178" formatCode="[$-411]ggge&quot;年&quot;m&quot;月&quot;d&quot;日&quot;;@"/>
    <numFmt numFmtId="179" formatCode="#,##0.00_ "/>
    <numFmt numFmtId="180" formatCode="0_ ;[Red]\-0\ "/>
  </numFmts>
  <fonts count="4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10.5"/>
      <color theme="1"/>
      <name val="ＭＳ 明朝"/>
      <family val="1"/>
      <charset val="128"/>
    </font>
    <font>
      <sz val="11"/>
      <color rgb="FF242424"/>
      <name val="Meiryo UI"/>
      <family val="3"/>
      <charset val="128"/>
    </font>
    <font>
      <sz val="9"/>
      <color indexed="81"/>
      <name val="MS P ゴシック"/>
      <family val="3"/>
      <charset val="128"/>
    </font>
    <font>
      <sz val="10.5"/>
      <name val="ＭＳ 明朝"/>
      <family val="1"/>
      <charset val="128"/>
    </font>
    <font>
      <b/>
      <sz val="10.5"/>
      <color theme="1"/>
      <name val="Meiryo UI"/>
      <family val="3"/>
      <charset val="128"/>
    </font>
    <font>
      <sz val="10.5"/>
      <color theme="1"/>
      <name val="Meiryo UI"/>
      <family val="3"/>
      <charset val="128"/>
    </font>
    <font>
      <b/>
      <sz val="10.5"/>
      <color theme="1"/>
      <name val="ＭＳ 明朝"/>
      <family val="1"/>
      <charset val="128"/>
    </font>
    <font>
      <b/>
      <sz val="10.5"/>
      <color rgb="FFC00000"/>
      <name val="Meiryo UI"/>
      <family val="3"/>
      <charset val="128"/>
    </font>
    <font>
      <sz val="14"/>
      <color theme="1"/>
      <name val="Meiryo UI"/>
      <family val="3"/>
      <charset val="128"/>
    </font>
    <font>
      <b/>
      <sz val="12"/>
      <color theme="1"/>
      <name val="Meiryo UI"/>
      <family val="3"/>
      <charset val="128"/>
    </font>
    <font>
      <b/>
      <sz val="11"/>
      <color indexed="8"/>
      <name val="ＭＳ Ｐゴシック"/>
      <family val="3"/>
      <charset val="128"/>
    </font>
    <font>
      <sz val="11"/>
      <color theme="1"/>
      <name val="游ゴシック"/>
      <family val="2"/>
      <scheme val="minor"/>
    </font>
    <font>
      <sz val="10.5"/>
      <name val="Meiryo UI"/>
      <family val="3"/>
      <charset val="128"/>
    </font>
    <font>
      <sz val="14"/>
      <name val="Meiryo UI"/>
      <family val="3"/>
      <charset val="128"/>
    </font>
    <font>
      <b/>
      <sz val="11"/>
      <color theme="1"/>
      <name val="游ゴシック"/>
      <family val="3"/>
      <charset val="128"/>
      <scheme val="minor"/>
    </font>
    <font>
      <b/>
      <sz val="14"/>
      <name val="Meiryo UI"/>
      <family val="3"/>
      <charset val="128"/>
    </font>
    <font>
      <b/>
      <sz val="10.5"/>
      <name val="Meiryo UI"/>
      <family val="3"/>
      <charset val="128"/>
    </font>
    <font>
      <b/>
      <sz val="12"/>
      <name val="Meiryo UI"/>
      <family val="3"/>
      <charset val="128"/>
    </font>
    <font>
      <sz val="11"/>
      <name val="Meiryo UI"/>
      <family val="3"/>
      <charset val="128"/>
    </font>
    <font>
      <sz val="6"/>
      <name val="Meiryo UI"/>
      <family val="2"/>
      <charset val="128"/>
    </font>
    <font>
      <sz val="14"/>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top" wrapText="1"/>
    </xf>
    <xf numFmtId="0" fontId="20" fillId="0" borderId="0" xfId="0" applyFont="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14" xfId="0" applyFont="1" applyBorder="1" applyAlignment="1">
      <alignment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23" fillId="0" borderId="0" xfId="0" applyFont="1">
      <alignment vertical="center"/>
    </xf>
    <xf numFmtId="0" fontId="18" fillId="0" borderId="15" xfId="0" applyFont="1" applyBorder="1" applyAlignment="1">
      <alignment horizontal="center" vertical="center" wrapText="1"/>
    </xf>
    <xf numFmtId="0" fontId="18"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top" wrapText="1"/>
    </xf>
    <xf numFmtId="176" fontId="22" fillId="34" borderId="0" xfId="0" applyNumberFormat="1" applyFont="1" applyFill="1" applyAlignment="1">
      <alignment vertical="center"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23" xfId="0" applyFont="1" applyBorder="1" applyAlignment="1">
      <alignment horizontal="left" vertical="top" wrapText="1"/>
    </xf>
    <xf numFmtId="0" fontId="18" fillId="0" borderId="13" xfId="0" applyFont="1" applyBorder="1" applyAlignment="1">
      <alignment vertical="top" wrapText="1"/>
    </xf>
    <xf numFmtId="0" fontId="18" fillId="0" borderId="19" xfId="0" applyFont="1" applyBorder="1" applyAlignment="1">
      <alignment vertical="top" wrapText="1"/>
    </xf>
    <xf numFmtId="0" fontId="18" fillId="0" borderId="14" xfId="0" applyFont="1" applyBorder="1" applyAlignment="1">
      <alignment vertical="top" wrapText="1"/>
    </xf>
    <xf numFmtId="0" fontId="18" fillId="0" borderId="20" xfId="0" applyFont="1" applyBorder="1" applyAlignment="1">
      <alignment vertical="top" wrapText="1"/>
    </xf>
    <xf numFmtId="0" fontId="18" fillId="0" borderId="26" xfId="0" applyFont="1" applyBorder="1" applyAlignment="1">
      <alignment horizontal="justify" vertical="top" wrapText="1"/>
    </xf>
    <xf numFmtId="0" fontId="0" fillId="0" borderId="28" xfId="0" applyBorder="1">
      <alignment vertical="center"/>
    </xf>
    <xf numFmtId="0" fontId="18" fillId="0" borderId="26" xfId="0" applyFont="1" applyBorder="1" applyAlignment="1">
      <alignment vertical="top" wrapText="1"/>
    </xf>
    <xf numFmtId="0" fontId="22" fillId="0" borderId="12" xfId="0" applyFont="1" applyBorder="1" applyAlignment="1">
      <alignment vertical="center" wrapText="1"/>
    </xf>
    <xf numFmtId="0" fontId="29" fillId="0" borderId="0" xfId="0" applyFont="1">
      <alignment vertical="center"/>
    </xf>
    <xf numFmtId="0" fontId="26" fillId="0" borderId="0" xfId="0" applyFont="1">
      <alignment vertical="center"/>
    </xf>
    <xf numFmtId="0" fontId="27" fillId="0" borderId="0" xfId="0" applyFont="1">
      <alignment vertical="center"/>
    </xf>
    <xf numFmtId="0" fontId="22" fillId="0" borderId="13" xfId="0" applyFont="1" applyBorder="1" applyAlignment="1">
      <alignment horizontal="right" vertical="center" wrapText="1"/>
    </xf>
    <xf numFmtId="176" fontId="18" fillId="34" borderId="26" xfId="0" applyNumberFormat="1" applyFont="1" applyFill="1" applyBorder="1" applyAlignment="1" applyProtection="1">
      <alignment horizontal="left" vertical="center" wrapText="1"/>
      <protection locked="0"/>
    </xf>
    <xf numFmtId="0" fontId="0" fillId="0" borderId="0" xfId="0" applyAlignment="1">
      <alignment vertical="center" wrapText="1"/>
    </xf>
    <xf numFmtId="177" fontId="18" fillId="35" borderId="0" xfId="0" applyNumberFormat="1" applyFont="1" applyFill="1" applyAlignment="1">
      <alignment vertical="center" wrapText="1"/>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0" fillId="0" borderId="0" xfId="0"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26" fillId="0" borderId="0" xfId="0" applyFont="1" applyAlignment="1">
      <alignment vertical="center" shrinkToFit="1"/>
    </xf>
    <xf numFmtId="0" fontId="27" fillId="0" borderId="0" xfId="0" applyFont="1" applyAlignment="1">
      <alignment vertical="center" shrinkToFit="1"/>
    </xf>
    <xf numFmtId="0" fontId="18" fillId="33" borderId="21" xfId="0" applyFont="1" applyFill="1" applyBorder="1" applyAlignment="1">
      <alignment vertical="center" wrapText="1"/>
    </xf>
    <xf numFmtId="0" fontId="18" fillId="34" borderId="17" xfId="0" applyFont="1" applyFill="1" applyBorder="1" applyAlignment="1">
      <alignment vertical="center" wrapText="1"/>
    </xf>
    <xf numFmtId="0" fontId="36" fillId="0" borderId="0" xfId="0" applyFont="1">
      <alignment vertical="center"/>
    </xf>
    <xf numFmtId="0" fontId="18" fillId="0" borderId="27" xfId="0" applyFont="1" applyBorder="1" applyAlignment="1">
      <alignment horizontal="justify" vertical="top" wrapText="1"/>
    </xf>
    <xf numFmtId="0" fontId="18" fillId="0" borderId="27" xfId="0" applyFont="1" applyBorder="1" applyAlignment="1">
      <alignment vertical="top" wrapText="1"/>
    </xf>
    <xf numFmtId="0" fontId="0" fillId="0" borderId="13" xfId="0" applyBorder="1">
      <alignment vertical="center"/>
    </xf>
    <xf numFmtId="0" fontId="18" fillId="0" borderId="0" xfId="0" applyFont="1" applyAlignment="1">
      <alignment vertical="top" wrapText="1"/>
    </xf>
    <xf numFmtId="0" fontId="18" fillId="0" borderId="23" xfId="0" applyFont="1" applyBorder="1" applyAlignment="1">
      <alignment vertical="top" wrapText="1"/>
    </xf>
    <xf numFmtId="0" fontId="0" fillId="0" borderId="19" xfId="0" applyBorder="1">
      <alignment vertical="center"/>
    </xf>
    <xf numFmtId="0" fontId="34" fillId="0" borderId="11" xfId="45" applyFont="1" applyBorder="1" applyAlignment="1">
      <alignment horizontal="center" vertical="center" wrapText="1"/>
    </xf>
    <xf numFmtId="0" fontId="34" fillId="0" borderId="11" xfId="45" applyFont="1" applyBorder="1" applyAlignment="1">
      <alignment vertical="center" wrapText="1"/>
    </xf>
    <xf numFmtId="0" fontId="25" fillId="0" borderId="0" xfId="46" applyFont="1" applyAlignment="1">
      <alignment horizontal="left" vertical="center"/>
    </xf>
    <xf numFmtId="0" fontId="22" fillId="0" borderId="0" xfId="46" applyFont="1">
      <alignment vertical="center"/>
    </xf>
    <xf numFmtId="0" fontId="22" fillId="0" borderId="23" xfId="46" applyFont="1" applyBorder="1">
      <alignment vertical="center"/>
    </xf>
    <xf numFmtId="0" fontId="27" fillId="0" borderId="0" xfId="46" applyFont="1" applyAlignment="1">
      <alignment horizontal="center" vertical="center"/>
    </xf>
    <xf numFmtId="0" fontId="22" fillId="0" borderId="10" xfId="46" applyFont="1" applyBorder="1" applyAlignment="1">
      <alignment vertical="center" wrapText="1"/>
    </xf>
    <xf numFmtId="0" fontId="22" fillId="0" borderId="11" xfId="46" applyFont="1" applyBorder="1">
      <alignment vertical="center"/>
    </xf>
    <xf numFmtId="0" fontId="22" fillId="0" borderId="11" xfId="46" applyFont="1" applyBorder="1" applyAlignment="1">
      <alignment vertical="center" wrapText="1"/>
    </xf>
    <xf numFmtId="0" fontId="22" fillId="0" borderId="0" xfId="46" applyFont="1" applyAlignment="1">
      <alignment vertical="center" wrapText="1"/>
    </xf>
    <xf numFmtId="0" fontId="22" fillId="0" borderId="12" xfId="46" applyFont="1" applyBorder="1" applyAlignment="1">
      <alignment vertical="center" wrapText="1"/>
    </xf>
    <xf numFmtId="0" fontId="26" fillId="0" borderId="0" xfId="46" applyFont="1" applyAlignment="1">
      <alignment horizontal="center" vertical="center"/>
    </xf>
    <xf numFmtId="0" fontId="26" fillId="0" borderId="0" xfId="46" applyFont="1" applyAlignment="1">
      <alignment horizontal="center" vertical="center" shrinkToFit="1"/>
    </xf>
    <xf numFmtId="0" fontId="22" fillId="0" borderId="13" xfId="46" applyFont="1" applyBorder="1" applyAlignment="1">
      <alignment vertical="center" wrapText="1"/>
    </xf>
    <xf numFmtId="0" fontId="22" fillId="0" borderId="14" xfId="46" applyFont="1" applyBorder="1" applyAlignment="1">
      <alignment vertical="center" wrapText="1"/>
    </xf>
    <xf numFmtId="0" fontId="28" fillId="0" borderId="0" xfId="46" applyFont="1">
      <alignment vertical="center"/>
    </xf>
    <xf numFmtId="0" fontId="22" fillId="0" borderId="0" xfId="46" applyFont="1" applyAlignment="1">
      <alignment vertical="center" shrinkToFit="1"/>
    </xf>
    <xf numFmtId="0" fontId="22" fillId="0" borderId="14" xfId="46" applyFont="1" applyBorder="1">
      <alignment vertical="center"/>
    </xf>
    <xf numFmtId="0" fontId="20" fillId="0" borderId="0" xfId="46" applyFont="1" applyAlignment="1">
      <alignment horizontal="center" vertical="center"/>
    </xf>
    <xf numFmtId="0" fontId="29" fillId="0" borderId="0" xfId="46" applyFont="1">
      <alignment vertical="center"/>
    </xf>
    <xf numFmtId="0" fontId="22" fillId="0" borderId="30" xfId="46" applyFont="1" applyBorder="1" applyAlignment="1">
      <alignment horizontal="center" vertical="center" wrapText="1"/>
    </xf>
    <xf numFmtId="0" fontId="22" fillId="35" borderId="30" xfId="46" applyFont="1" applyFill="1" applyBorder="1" applyAlignment="1" applyProtection="1">
      <alignment horizontal="center" vertical="center" wrapText="1"/>
      <protection locked="0"/>
    </xf>
    <xf numFmtId="0" fontId="22" fillId="34" borderId="30" xfId="46" applyFont="1" applyFill="1" applyBorder="1" applyAlignment="1" applyProtection="1">
      <alignment horizontal="center" vertical="center" wrapText="1"/>
      <protection locked="0"/>
    </xf>
    <xf numFmtId="0" fontId="22" fillId="34" borderId="30" xfId="46" applyFont="1" applyFill="1" applyBorder="1" applyAlignment="1" applyProtection="1">
      <alignment vertical="center" wrapText="1"/>
      <protection locked="0"/>
    </xf>
    <xf numFmtId="0" fontId="22" fillId="33" borderId="30" xfId="46" applyFont="1" applyFill="1" applyBorder="1" applyAlignment="1" applyProtection="1">
      <alignment vertical="center" wrapText="1"/>
      <protection locked="0"/>
    </xf>
    <xf numFmtId="49" fontId="22" fillId="33" borderId="30" xfId="46" quotePrefix="1" applyNumberFormat="1" applyFont="1" applyFill="1" applyBorder="1" applyAlignment="1" applyProtection="1">
      <alignment vertical="center" wrapText="1"/>
      <protection locked="0"/>
    </xf>
    <xf numFmtId="0" fontId="22" fillId="33" borderId="30" xfId="46" applyFont="1" applyFill="1" applyBorder="1" applyAlignment="1" applyProtection="1">
      <alignment horizontal="center" vertical="center" wrapText="1"/>
      <protection locked="0"/>
    </xf>
    <xf numFmtId="0" fontId="26" fillId="0" borderId="0" xfId="46" applyFont="1" applyAlignment="1">
      <alignment vertical="center" shrinkToFit="1"/>
    </xf>
    <xf numFmtId="0" fontId="27" fillId="0" borderId="0" xfId="46" applyFont="1">
      <alignment vertical="center"/>
    </xf>
    <xf numFmtId="0" fontId="26" fillId="0" borderId="0" xfId="46" applyFont="1">
      <alignment vertical="center"/>
    </xf>
    <xf numFmtId="0" fontId="34" fillId="0" borderId="0" xfId="46" applyFont="1">
      <alignment vertical="center"/>
    </xf>
    <xf numFmtId="49" fontId="22" fillId="33" borderId="30" xfId="46" applyNumberFormat="1" applyFont="1" applyFill="1" applyBorder="1" applyAlignment="1" applyProtection="1">
      <alignment vertical="center" wrapText="1"/>
      <protection locked="0"/>
    </xf>
    <xf numFmtId="0" fontId="22" fillId="36" borderId="26" xfId="46" applyFont="1" applyFill="1" applyBorder="1" applyProtection="1">
      <alignment vertical="center"/>
      <protection locked="0"/>
    </xf>
    <xf numFmtId="0" fontId="22" fillId="36" borderId="27" xfId="46" applyFont="1" applyFill="1" applyBorder="1" applyProtection="1">
      <alignment vertical="center"/>
      <protection locked="0"/>
    </xf>
    <xf numFmtId="49" fontId="22" fillId="36" borderId="27" xfId="46" applyNumberFormat="1" applyFont="1" applyFill="1" applyBorder="1" applyProtection="1">
      <alignment vertical="center"/>
      <protection locked="0"/>
    </xf>
    <xf numFmtId="0" fontId="22" fillId="36" borderId="28" xfId="46" applyFont="1" applyFill="1" applyBorder="1" applyProtection="1">
      <alignment vertical="center"/>
      <protection locked="0"/>
    </xf>
    <xf numFmtId="0" fontId="22" fillId="0" borderId="19" xfId="46" applyFont="1" applyBorder="1">
      <alignment vertical="center"/>
    </xf>
    <xf numFmtId="0" fontId="22" fillId="0" borderId="20" xfId="46" applyFont="1" applyBorder="1">
      <alignment vertical="center"/>
    </xf>
    <xf numFmtId="0" fontId="22" fillId="0" borderId="0" xfId="46" applyFont="1" applyAlignment="1">
      <alignment horizontal="justify" vertical="center" wrapText="1"/>
    </xf>
    <xf numFmtId="0" fontId="22" fillId="0" borderId="0" xfId="46" applyFont="1" applyAlignment="1">
      <alignment horizontal="left" vertical="center"/>
    </xf>
    <xf numFmtId="0" fontId="28" fillId="0" borderId="0" xfId="46" applyFont="1" applyAlignment="1">
      <alignment vertical="center" shrinkToFit="1"/>
    </xf>
    <xf numFmtId="0" fontId="36" fillId="0" borderId="0" xfId="46" applyFont="1">
      <alignment vertical="center"/>
    </xf>
    <xf numFmtId="0" fontId="1" fillId="0" borderId="0" xfId="46">
      <alignment vertical="center"/>
    </xf>
    <xf numFmtId="0" fontId="37" fillId="0" borderId="0" xfId="48" applyFont="1">
      <alignment vertical="center"/>
    </xf>
    <xf numFmtId="0" fontId="27" fillId="0" borderId="0" xfId="48" applyFont="1">
      <alignment vertical="center"/>
    </xf>
    <xf numFmtId="0" fontId="27" fillId="0" borderId="0" xfId="48" applyFont="1" applyAlignment="1">
      <alignment vertical="center" wrapText="1"/>
    </xf>
    <xf numFmtId="0" fontId="36" fillId="0" borderId="0" xfId="48" applyFont="1">
      <alignment vertical="center"/>
    </xf>
    <xf numFmtId="0" fontId="30" fillId="0" borderId="0" xfId="48" applyFont="1">
      <alignment vertical="center"/>
    </xf>
    <xf numFmtId="0" fontId="26" fillId="0" borderId="0" xfId="48" applyFont="1" applyAlignment="1">
      <alignment horizontal="center" vertical="center" shrinkToFit="1"/>
    </xf>
    <xf numFmtId="0" fontId="1" fillId="0" borderId="0" xfId="48">
      <alignment vertical="center"/>
    </xf>
    <xf numFmtId="0" fontId="27" fillId="0" borderId="30" xfId="48" applyFont="1" applyBorder="1">
      <alignment vertical="center"/>
    </xf>
    <xf numFmtId="0" fontId="31" fillId="0" borderId="30" xfId="48" applyFont="1" applyBorder="1" applyAlignment="1">
      <alignment horizontal="center" vertical="center" wrapText="1"/>
    </xf>
    <xf numFmtId="0" fontId="27" fillId="0" borderId="0" xfId="48" applyFont="1" applyAlignment="1">
      <alignment vertical="center" shrinkToFit="1"/>
    </xf>
    <xf numFmtId="0" fontId="27" fillId="0" borderId="29" xfId="48" applyFont="1" applyBorder="1">
      <alignment vertical="center"/>
    </xf>
    <xf numFmtId="0" fontId="27" fillId="0" borderId="43" xfId="48" applyFont="1" applyBorder="1">
      <alignment vertical="center"/>
    </xf>
    <xf numFmtId="0" fontId="27" fillId="0" borderId="0" xfId="48" applyFont="1" applyAlignment="1">
      <alignment horizontal="left" vertical="top"/>
    </xf>
    <xf numFmtId="0" fontId="26" fillId="0" borderId="0" xfId="48" applyFont="1">
      <alignment vertical="center"/>
    </xf>
    <xf numFmtId="0" fontId="26" fillId="0" borderId="0" xfId="48" applyFont="1" applyAlignment="1">
      <alignment vertical="center" shrinkToFit="1"/>
    </xf>
    <xf numFmtId="0" fontId="27" fillId="0" borderId="39" xfId="48" applyFont="1" applyBorder="1">
      <alignment vertical="center"/>
    </xf>
    <xf numFmtId="0" fontId="27" fillId="0" borderId="48" xfId="48" applyFont="1" applyBorder="1">
      <alignment vertical="center"/>
    </xf>
    <xf numFmtId="0" fontId="27" fillId="0" borderId="14" xfId="48" applyFont="1" applyBorder="1">
      <alignment vertical="center"/>
    </xf>
    <xf numFmtId="0" fontId="34" fillId="0" borderId="43" xfId="48" applyFont="1" applyBorder="1">
      <alignment vertical="center"/>
    </xf>
    <xf numFmtId="0" fontId="34" fillId="0" borderId="47" xfId="48" applyFont="1" applyBorder="1">
      <alignment vertical="center"/>
    </xf>
    <xf numFmtId="0" fontId="38" fillId="0" borderId="0" xfId="48" applyFont="1">
      <alignment vertical="center"/>
    </xf>
    <xf numFmtId="0" fontId="34" fillId="0" borderId="0" xfId="48" applyFont="1">
      <alignment vertical="center"/>
    </xf>
    <xf numFmtId="0" fontId="34" fillId="0" borderId="48" xfId="48" applyFont="1" applyBorder="1">
      <alignment vertical="center"/>
    </xf>
    <xf numFmtId="0" fontId="34" fillId="0" borderId="49" xfId="48" applyFont="1" applyBorder="1">
      <alignment vertical="center"/>
    </xf>
    <xf numFmtId="0" fontId="27" fillId="0" borderId="12" xfId="48" applyFont="1" applyBorder="1">
      <alignment vertical="center"/>
    </xf>
    <xf numFmtId="0" fontId="27" fillId="0" borderId="41" xfId="48" applyFont="1" applyBorder="1">
      <alignment vertical="center"/>
    </xf>
    <xf numFmtId="0" fontId="35" fillId="34" borderId="43" xfId="48" applyFont="1" applyFill="1" applyBorder="1" applyAlignment="1">
      <alignment horizontal="center" vertical="center"/>
    </xf>
    <xf numFmtId="0" fontId="35" fillId="34" borderId="48" xfId="48" applyFont="1" applyFill="1" applyBorder="1" applyAlignment="1">
      <alignment horizontal="center" vertical="center"/>
    </xf>
    <xf numFmtId="0" fontId="27" fillId="0" borderId="53" xfId="48" applyFont="1" applyBorder="1">
      <alignment vertical="center"/>
    </xf>
    <xf numFmtId="0" fontId="27" fillId="0" borderId="56" xfId="48" applyFont="1" applyBorder="1">
      <alignment vertical="center"/>
    </xf>
    <xf numFmtId="0" fontId="27" fillId="0" borderId="57" xfId="48" applyFont="1" applyBorder="1">
      <alignment vertical="center"/>
    </xf>
    <xf numFmtId="0" fontId="35" fillId="33" borderId="43" xfId="48" applyFont="1" applyFill="1" applyBorder="1" applyAlignment="1">
      <alignment horizontal="center" vertical="center"/>
    </xf>
    <xf numFmtId="0" fontId="27" fillId="0" borderId="47" xfId="48" applyFont="1" applyBorder="1" applyAlignment="1">
      <alignment horizontal="right" vertical="center"/>
    </xf>
    <xf numFmtId="0" fontId="35" fillId="33" borderId="48" xfId="48" applyFont="1" applyFill="1" applyBorder="1" applyAlignment="1">
      <alignment horizontal="center" vertical="center"/>
    </xf>
    <xf numFmtId="0" fontId="27" fillId="0" borderId="49" xfId="48" applyFont="1" applyBorder="1" applyAlignment="1">
      <alignment horizontal="right" vertical="center"/>
    </xf>
    <xf numFmtId="0" fontId="27" fillId="0" borderId="29" xfId="48" applyFont="1" applyBorder="1" applyAlignment="1">
      <alignment vertical="top" wrapText="1"/>
    </xf>
    <xf numFmtId="0" fontId="27" fillId="0" borderId="30" xfId="48" applyFont="1" applyBorder="1" applyAlignment="1">
      <alignment horizontal="left" vertical="top" wrapText="1"/>
    </xf>
    <xf numFmtId="0" fontId="27" fillId="36" borderId="30" xfId="48" applyFont="1" applyFill="1" applyBorder="1" applyAlignment="1">
      <alignment horizontal="center" vertical="top"/>
    </xf>
    <xf numFmtId="0" fontId="27" fillId="33" borderId="30" xfId="48" applyFont="1" applyFill="1" applyBorder="1" applyAlignment="1">
      <alignment horizontal="left" vertical="top" wrapText="1"/>
    </xf>
    <xf numFmtId="0" fontId="27" fillId="0" borderId="47" xfId="48" applyFont="1" applyBorder="1" applyAlignment="1">
      <alignment horizontal="center" vertical="center"/>
    </xf>
    <xf numFmtId="0" fontId="27" fillId="0" borderId="53" xfId="48" applyFont="1" applyBorder="1" applyAlignment="1">
      <alignment horizontal="center" vertical="center"/>
    </xf>
    <xf numFmtId="0" fontId="27" fillId="0" borderId="56" xfId="48" applyFont="1" applyBorder="1" applyAlignment="1">
      <alignment horizontal="center" vertical="center"/>
    </xf>
    <xf numFmtId="0" fontId="27" fillId="0" borderId="49" xfId="48" applyFont="1" applyBorder="1" applyAlignment="1">
      <alignment horizontal="center" vertical="center"/>
    </xf>
    <xf numFmtId="0" fontId="34" fillId="0" borderId="30" xfId="48" applyFont="1" applyBorder="1">
      <alignment vertical="center"/>
    </xf>
    <xf numFmtId="0" fontId="27" fillId="38" borderId="30" xfId="48" applyFont="1" applyFill="1" applyBorder="1" applyAlignment="1">
      <alignment horizontal="center" vertical="top"/>
    </xf>
    <xf numFmtId="0" fontId="27" fillId="38" borderId="30" xfId="48" applyFont="1" applyFill="1" applyBorder="1" applyAlignment="1">
      <alignment horizontal="left" vertical="top" wrapText="1"/>
    </xf>
    <xf numFmtId="0" fontId="27" fillId="0" borderId="11" xfId="48" applyFont="1" applyBorder="1">
      <alignment vertical="center"/>
    </xf>
    <xf numFmtId="0" fontId="27" fillId="0" borderId="11" xfId="48" applyFont="1" applyBorder="1" applyAlignment="1">
      <alignment horizontal="center" vertical="top"/>
    </xf>
    <xf numFmtId="0" fontId="27" fillId="0" borderId="11" xfId="48" applyFont="1" applyBorder="1" applyAlignment="1">
      <alignment horizontal="left" vertical="top" wrapText="1"/>
    </xf>
    <xf numFmtId="0" fontId="34" fillId="0" borderId="41" xfId="48" applyFont="1" applyBorder="1">
      <alignment vertical="center"/>
    </xf>
    <xf numFmtId="0" fontId="29" fillId="0" borderId="0" xfId="48" applyFont="1">
      <alignment vertical="center"/>
    </xf>
    <xf numFmtId="0" fontId="27" fillId="0" borderId="41" xfId="48" applyFont="1" applyBorder="1" applyAlignment="1">
      <alignment vertical="center" wrapText="1"/>
    </xf>
    <xf numFmtId="0" fontId="34" fillId="0" borderId="41" xfId="48" applyFont="1" applyBorder="1" applyAlignment="1">
      <alignment vertical="center" wrapText="1"/>
    </xf>
    <xf numFmtId="0" fontId="35" fillId="34" borderId="58" xfId="48" applyFont="1" applyFill="1" applyBorder="1" applyAlignment="1">
      <alignment horizontal="center" vertical="center"/>
    </xf>
    <xf numFmtId="0" fontId="27" fillId="36" borderId="39" xfId="48" applyFont="1" applyFill="1" applyBorder="1" applyAlignment="1">
      <alignment vertical="top"/>
    </xf>
    <xf numFmtId="0" fontId="35" fillId="0" borderId="61" xfId="48" applyFont="1" applyBorder="1" applyAlignment="1">
      <alignment horizontal="center" vertical="center"/>
    </xf>
    <xf numFmtId="0" fontId="27" fillId="0" borderId="59" xfId="48" applyFont="1" applyBorder="1" applyAlignment="1">
      <alignment horizontal="left" vertical="center"/>
    </xf>
    <xf numFmtId="0" fontId="27" fillId="33" borderId="59" xfId="48" applyFont="1" applyFill="1" applyBorder="1" applyAlignment="1">
      <alignment horizontal="left" vertical="center"/>
    </xf>
    <xf numFmtId="0" fontId="27" fillId="0" borderId="60" xfId="48" applyFont="1" applyBorder="1" applyAlignment="1">
      <alignment horizontal="center" vertical="center"/>
    </xf>
    <xf numFmtId="0" fontId="35" fillId="0" borderId="13" xfId="48" applyFont="1" applyBorder="1" applyAlignment="1">
      <alignment horizontal="center" vertical="center"/>
    </xf>
    <xf numFmtId="0" fontId="35" fillId="0" borderId="58" xfId="48" applyFont="1" applyBorder="1" applyAlignment="1">
      <alignment horizontal="center" vertical="center"/>
    </xf>
    <xf numFmtId="0" fontId="34" fillId="0" borderId="49" xfId="48" applyFont="1" applyBorder="1" applyAlignment="1">
      <alignment horizontal="left" vertical="center"/>
    </xf>
    <xf numFmtId="0" fontId="34" fillId="0" borderId="49" xfId="48" applyFont="1" applyBorder="1" applyAlignment="1">
      <alignment horizontal="center" vertical="center"/>
    </xf>
    <xf numFmtId="0" fontId="27" fillId="36" borderId="41" xfId="48" applyFont="1" applyFill="1" applyBorder="1" applyAlignment="1">
      <alignment vertical="top"/>
    </xf>
    <xf numFmtId="0" fontId="40" fillId="0" borderId="0" xfId="48" applyFont="1" applyAlignment="1">
      <alignment horizontal="left" vertical="center"/>
    </xf>
    <xf numFmtId="0" fontId="27" fillId="0" borderId="39" xfId="48" applyFont="1" applyBorder="1" applyAlignment="1">
      <alignment vertical="center" wrapText="1"/>
    </xf>
    <xf numFmtId="0" fontId="18" fillId="0" borderId="0" xfId="0" applyFont="1" applyAlignment="1">
      <alignment vertical="top" wrapText="1"/>
    </xf>
    <xf numFmtId="0" fontId="27" fillId="36" borderId="29" xfId="48" applyFont="1" applyFill="1" applyBorder="1" applyAlignment="1">
      <alignment horizontal="center" vertical="top"/>
    </xf>
    <xf numFmtId="0" fontId="27" fillId="36" borderId="39" xfId="48" applyFont="1" applyFill="1" applyBorder="1" applyAlignment="1">
      <alignment horizontal="center" vertical="top"/>
    </xf>
    <xf numFmtId="0" fontId="27" fillId="33" borderId="29" xfId="48" applyFont="1" applyFill="1" applyBorder="1" applyAlignment="1">
      <alignment horizontal="left" vertical="top" wrapText="1"/>
    </xf>
    <xf numFmtId="0" fontId="26" fillId="0" borderId="0" xfId="48" applyFont="1" applyAlignment="1">
      <alignment horizontal="center" vertical="center"/>
    </xf>
    <xf numFmtId="0" fontId="27" fillId="37" borderId="39" xfId="48" applyFont="1" applyFill="1" applyBorder="1" applyAlignment="1">
      <alignment horizontal="left" vertical="top" wrapText="1"/>
    </xf>
    <xf numFmtId="0" fontId="27" fillId="37" borderId="39" xfId="48" applyFont="1" applyFill="1" applyBorder="1" applyAlignment="1">
      <alignment horizontal="center" vertical="top"/>
    </xf>
    <xf numFmtId="0" fontId="27" fillId="33" borderId="41" xfId="48" applyFont="1" applyFill="1" applyBorder="1" applyAlignment="1">
      <alignment horizontal="left" vertical="top" wrapText="1"/>
    </xf>
    <xf numFmtId="0" fontId="27" fillId="0" borderId="49" xfId="48" applyFont="1" applyBorder="1">
      <alignment vertical="center"/>
    </xf>
    <xf numFmtId="0" fontId="27" fillId="0" borderId="47" xfId="48" applyFont="1" applyBorder="1">
      <alignment vertical="center"/>
    </xf>
    <xf numFmtId="0" fontId="27" fillId="33" borderId="49" xfId="48" applyFont="1" applyFill="1" applyBorder="1">
      <alignment vertical="center"/>
    </xf>
    <xf numFmtId="0" fontId="27" fillId="0" borderId="47" xfId="48" applyFont="1" applyBorder="1" applyAlignment="1">
      <alignment horizontal="left" vertical="center"/>
    </xf>
    <xf numFmtId="0" fontId="27" fillId="0" borderId="53" xfId="48" applyFont="1" applyBorder="1" applyAlignment="1">
      <alignment horizontal="left" vertical="center"/>
    </xf>
    <xf numFmtId="0" fontId="27" fillId="0" borderId="59" xfId="48" applyFont="1" applyBorder="1" applyAlignment="1">
      <alignment horizontal="center" vertical="center"/>
    </xf>
    <xf numFmtId="0" fontId="27" fillId="0" borderId="49" xfId="48" applyFont="1" applyBorder="1" applyAlignment="1">
      <alignment horizontal="left" vertical="center"/>
    </xf>
    <xf numFmtId="0" fontId="27" fillId="0" borderId="56" xfId="48" applyFont="1" applyBorder="1" applyAlignment="1">
      <alignment horizontal="left" vertical="center"/>
    </xf>
    <xf numFmtId="0" fontId="27" fillId="39" borderId="41" xfId="48" applyFont="1" applyFill="1" applyBorder="1" applyAlignment="1">
      <alignment horizontal="center" vertical="top"/>
    </xf>
    <xf numFmtId="0" fontId="27" fillId="39" borderId="41" xfId="48" applyFont="1" applyFill="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23" xfId="0" applyFont="1" applyBorder="1" applyAlignment="1">
      <alignment horizontal="left" vertical="top" wrapText="1"/>
    </xf>
    <xf numFmtId="177" fontId="22" fillId="35" borderId="27" xfId="0" applyNumberFormat="1" applyFont="1" applyFill="1" applyBorder="1" applyAlignment="1" applyProtection="1">
      <alignment horizontal="left" vertical="center" wrapText="1"/>
      <protection locked="0"/>
    </xf>
    <xf numFmtId="177" fontId="22" fillId="35" borderId="28" xfId="0" applyNumberFormat="1" applyFont="1" applyFill="1" applyBorder="1" applyAlignment="1" applyProtection="1">
      <alignment horizontal="left" vertical="center" wrapText="1"/>
      <protection locked="0"/>
    </xf>
    <xf numFmtId="0" fontId="18" fillId="0" borderId="0" xfId="0" applyFont="1" applyAlignment="1">
      <alignment horizontal="justify" vertical="center" wrapText="1"/>
    </xf>
    <xf numFmtId="0" fontId="0" fillId="0" borderId="0" xfId="0" applyAlignment="1">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Alignment="1">
      <alignment horizontal="right" vertical="center" wrapText="1"/>
    </xf>
    <xf numFmtId="0" fontId="18" fillId="34" borderId="0" xfId="0" applyFont="1" applyFill="1" applyAlignment="1">
      <alignment vertical="center" wrapText="1"/>
    </xf>
    <xf numFmtId="0" fontId="18" fillId="33" borderId="0" xfId="0" applyFont="1" applyFill="1" applyAlignment="1">
      <alignment vertical="center"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42" xfId="0" applyFont="1" applyBorder="1" applyAlignment="1">
      <alignment horizontal="center" vertical="center" wrapText="1"/>
    </xf>
    <xf numFmtId="0" fontId="18" fillId="34" borderId="43" xfId="0" applyFont="1" applyFill="1" applyBorder="1" applyAlignment="1">
      <alignment vertical="center" wrapText="1"/>
    </xf>
    <xf numFmtId="0" fontId="18" fillId="34" borderId="44" xfId="0" applyFont="1" applyFill="1" applyBorder="1" applyAlignment="1">
      <alignment vertical="center" wrapText="1"/>
    </xf>
    <xf numFmtId="0" fontId="18" fillId="33" borderId="45" xfId="0" applyFont="1" applyFill="1" applyBorder="1" applyAlignment="1">
      <alignment vertical="center" wrapText="1"/>
    </xf>
    <xf numFmtId="0" fontId="18" fillId="33" borderId="46" xfId="0" applyFont="1" applyFill="1" applyBorder="1" applyAlignment="1">
      <alignment vertical="center" wrapText="1"/>
    </xf>
    <xf numFmtId="0" fontId="22" fillId="36" borderId="10" xfId="0" applyFont="1" applyFill="1" applyBorder="1" applyAlignment="1">
      <alignment vertical="center" wrapText="1"/>
    </xf>
    <xf numFmtId="0" fontId="22" fillId="36" borderId="11" xfId="0" applyFont="1" applyFill="1" applyBorder="1" applyAlignment="1">
      <alignment vertical="center" wrapText="1"/>
    </xf>
    <xf numFmtId="0" fontId="22" fillId="36" borderId="0" xfId="0" applyFont="1" applyFill="1" applyAlignment="1">
      <alignment horizontal="center" vertical="center" wrapText="1"/>
    </xf>
    <xf numFmtId="0" fontId="18" fillId="0" borderId="19" xfId="0" applyFont="1" applyBorder="1" applyAlignment="1">
      <alignment horizontal="left" vertical="center" wrapText="1"/>
    </xf>
    <xf numFmtId="0" fontId="18" fillId="0" borderId="23" xfId="0" applyFont="1" applyBorder="1" applyAlignment="1">
      <alignment horizontal="left" vertical="center" wrapText="1"/>
    </xf>
    <xf numFmtId="0" fontId="18" fillId="0" borderId="20" xfId="0" applyFont="1" applyBorder="1" applyAlignment="1">
      <alignment horizontal="left" vertical="center" wrapText="1"/>
    </xf>
    <xf numFmtId="0" fontId="18" fillId="33" borderId="38" xfId="0" applyFont="1" applyFill="1" applyBorder="1" applyAlignment="1">
      <alignment horizontal="left" vertical="center" wrapText="1"/>
    </xf>
    <xf numFmtId="0" fontId="18" fillId="33" borderId="39" xfId="0" applyFont="1" applyFill="1" applyBorder="1" applyAlignment="1">
      <alignment horizontal="left" vertical="center" wrapText="1"/>
    </xf>
    <xf numFmtId="0" fontId="18" fillId="34" borderId="37" xfId="0" applyFont="1" applyFill="1" applyBorder="1" applyAlignment="1">
      <alignment horizontal="left" vertical="center" wrapText="1"/>
    </xf>
    <xf numFmtId="0" fontId="18" fillId="34" borderId="29" xfId="0" applyFont="1" applyFill="1" applyBorder="1" applyAlignment="1">
      <alignment horizontal="left" vertical="center" wrapText="1"/>
    </xf>
    <xf numFmtId="0" fontId="18" fillId="33" borderId="40" xfId="0" applyFont="1" applyFill="1" applyBorder="1" applyAlignment="1">
      <alignment horizontal="left" vertical="center" wrapText="1"/>
    </xf>
    <xf numFmtId="0" fontId="18" fillId="33" borderId="41" xfId="0" applyFont="1" applyFill="1" applyBorder="1" applyAlignment="1">
      <alignment horizontal="left" vertical="center" wrapText="1"/>
    </xf>
    <xf numFmtId="0" fontId="22" fillId="36" borderId="33" xfId="0" applyFont="1" applyFill="1" applyBorder="1" applyAlignment="1">
      <alignment vertical="center" wrapText="1"/>
    </xf>
    <xf numFmtId="0" fontId="22" fillId="36" borderId="0" xfId="0" applyFont="1" applyFill="1" applyAlignment="1">
      <alignment vertical="center" wrapText="1"/>
    </xf>
    <xf numFmtId="0" fontId="18" fillId="0" borderId="0" xfId="0" applyFont="1" applyAlignment="1">
      <alignmen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36" borderId="13" xfId="0" applyFont="1" applyFill="1" applyBorder="1" applyAlignment="1">
      <alignment vertical="top" wrapText="1"/>
    </xf>
    <xf numFmtId="0" fontId="18" fillId="36" borderId="0" xfId="0" applyFont="1" applyFill="1" applyAlignment="1">
      <alignment vertical="top" wrapText="1"/>
    </xf>
    <xf numFmtId="0" fontId="18" fillId="36" borderId="14" xfId="0" applyFont="1" applyFill="1" applyBorder="1" applyAlignment="1">
      <alignmen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22" fillId="34" borderId="26" xfId="0" applyFont="1" applyFill="1" applyBorder="1" applyAlignment="1">
      <alignment horizontal="left" vertical="top"/>
    </xf>
    <xf numFmtId="0" fontId="22" fillId="34" borderId="27" xfId="0" applyFont="1" applyFill="1" applyBorder="1" applyAlignment="1">
      <alignment horizontal="left" vertical="top"/>
    </xf>
    <xf numFmtId="0" fontId="18" fillId="33" borderId="0" xfId="0" applyFont="1" applyFill="1" applyAlignment="1">
      <alignment vertical="top" wrapText="1"/>
    </xf>
    <xf numFmtId="0" fontId="18" fillId="33" borderId="14" xfId="0" applyFont="1" applyFill="1" applyBorder="1" applyAlignment="1">
      <alignment vertical="top" wrapText="1"/>
    </xf>
    <xf numFmtId="0" fontId="18" fillId="33" borderId="23" xfId="0" applyFont="1" applyFill="1" applyBorder="1" applyAlignment="1">
      <alignment vertical="top" wrapText="1"/>
    </xf>
    <xf numFmtId="0" fontId="18" fillId="33" borderId="20" xfId="0" applyFont="1" applyFill="1" applyBorder="1" applyAlignment="1">
      <alignment vertical="top" wrapText="1"/>
    </xf>
    <xf numFmtId="0" fontId="22" fillId="0" borderId="29" xfId="46" applyFont="1" applyBorder="1" applyAlignment="1">
      <alignment horizontal="center" vertical="center" wrapText="1"/>
    </xf>
    <xf numFmtId="0" fontId="22" fillId="0" borderId="41" xfId="46" applyFont="1" applyBorder="1" applyAlignment="1">
      <alignment horizontal="center" vertical="center" wrapText="1"/>
    </xf>
    <xf numFmtId="0" fontId="26" fillId="0" borderId="0" xfId="46" applyFont="1" applyAlignment="1">
      <alignment horizontal="center" vertical="center"/>
    </xf>
    <xf numFmtId="0" fontId="22" fillId="0" borderId="26" xfId="46" applyFont="1" applyBorder="1" applyAlignment="1">
      <alignment horizontal="center" vertical="center" wrapText="1"/>
    </xf>
    <xf numFmtId="0" fontId="22" fillId="0" borderId="27" xfId="46" applyFont="1" applyBorder="1" applyAlignment="1">
      <alignment horizontal="center" vertical="center" wrapText="1"/>
    </xf>
    <xf numFmtId="0" fontId="22" fillId="0" borderId="28" xfId="46" applyFont="1" applyBorder="1" applyAlignment="1">
      <alignment horizontal="center" vertical="center" wrapText="1"/>
    </xf>
    <xf numFmtId="180" fontId="27" fillId="34" borderId="47" xfId="49" applyNumberFormat="1" applyFont="1" applyFill="1" applyBorder="1" applyAlignment="1">
      <alignment horizontal="right" vertical="center"/>
    </xf>
    <xf numFmtId="0" fontId="27" fillId="36" borderId="29" xfId="48" applyFont="1" applyFill="1" applyBorder="1" applyAlignment="1">
      <alignment horizontal="center" vertical="top"/>
    </xf>
    <xf numFmtId="0" fontId="27" fillId="36" borderId="39" xfId="48" applyFont="1" applyFill="1" applyBorder="1" applyAlignment="1">
      <alignment horizontal="center" vertical="top"/>
    </xf>
    <xf numFmtId="0" fontId="27" fillId="33" borderId="29" xfId="48" applyFont="1" applyFill="1" applyBorder="1" applyAlignment="1">
      <alignment horizontal="left" vertical="top" wrapText="1"/>
    </xf>
    <xf numFmtId="0" fontId="27" fillId="33" borderId="39" xfId="48" applyFont="1" applyFill="1" applyBorder="1" applyAlignment="1">
      <alignment horizontal="left" vertical="top" wrapText="1"/>
    </xf>
    <xf numFmtId="179" fontId="27" fillId="34" borderId="49" xfId="49" applyNumberFormat="1" applyFont="1" applyFill="1" applyBorder="1" applyAlignment="1">
      <alignment horizontal="right" vertical="center"/>
    </xf>
    <xf numFmtId="0" fontId="26" fillId="0" borderId="0" xfId="48" applyFont="1" applyAlignment="1">
      <alignment horizontal="center" vertical="center"/>
    </xf>
    <xf numFmtId="0" fontId="27" fillId="0" borderId="0" xfId="48" applyFont="1" applyAlignment="1">
      <alignment horizontal="center" vertical="center"/>
    </xf>
    <xf numFmtId="0" fontId="31" fillId="0" borderId="26" xfId="48" applyFont="1" applyBorder="1" applyAlignment="1">
      <alignment horizontal="center" vertical="center"/>
    </xf>
    <xf numFmtId="0" fontId="31" fillId="0" borderId="27" xfId="48" applyFont="1" applyBorder="1" applyAlignment="1">
      <alignment horizontal="center" vertical="center"/>
    </xf>
    <xf numFmtId="0" fontId="31" fillId="0" borderId="28" xfId="48" applyFont="1" applyBorder="1" applyAlignment="1">
      <alignment horizontal="center" vertical="center"/>
    </xf>
    <xf numFmtId="0" fontId="34" fillId="0" borderId="29" xfId="48" applyFont="1" applyBorder="1" applyAlignment="1">
      <alignment horizontal="left" vertical="top" wrapText="1"/>
    </xf>
    <xf numFmtId="0" fontId="34" fillId="0" borderId="39" xfId="48" applyFont="1" applyBorder="1" applyAlignment="1">
      <alignment horizontal="left" vertical="top" wrapText="1"/>
    </xf>
    <xf numFmtId="179" fontId="27" fillId="34" borderId="47" xfId="49" applyNumberFormat="1" applyFont="1" applyFill="1" applyBorder="1" applyAlignment="1">
      <alignment horizontal="right" vertical="center"/>
    </xf>
    <xf numFmtId="0" fontId="27" fillId="34" borderId="43" xfId="48" applyFont="1" applyFill="1" applyBorder="1" applyAlignment="1">
      <alignment horizontal="left" vertical="center" shrinkToFit="1"/>
    </xf>
    <xf numFmtId="0" fontId="27" fillId="34" borderId="47" xfId="48" applyFont="1" applyFill="1" applyBorder="1" applyAlignment="1">
      <alignment horizontal="left" vertical="center" shrinkToFit="1"/>
    </xf>
    <xf numFmtId="0" fontId="27" fillId="34" borderId="44" xfId="48" applyFont="1" applyFill="1" applyBorder="1" applyAlignment="1">
      <alignment horizontal="left" vertical="center" shrinkToFit="1"/>
    </xf>
    <xf numFmtId="0" fontId="27" fillId="33" borderId="52" xfId="48" applyFont="1" applyFill="1" applyBorder="1" applyAlignment="1">
      <alignment vertical="center" shrinkToFit="1"/>
    </xf>
    <xf numFmtId="0" fontId="27" fillId="33" borderId="47" xfId="48" applyFont="1" applyFill="1" applyBorder="1" applyAlignment="1">
      <alignment vertical="center" shrinkToFit="1"/>
    </xf>
    <xf numFmtId="0" fontId="27" fillId="33" borderId="53" xfId="48" applyFont="1" applyFill="1" applyBorder="1" applyAlignment="1">
      <alignment vertical="center" shrinkToFit="1"/>
    </xf>
    <xf numFmtId="0" fontId="34" fillId="0" borderId="29" xfId="48" applyFont="1" applyBorder="1" applyAlignment="1">
      <alignment horizontal="left" vertical="center" wrapText="1"/>
    </xf>
    <xf numFmtId="0" fontId="34" fillId="0" borderId="39" xfId="48" applyFont="1" applyBorder="1" applyAlignment="1">
      <alignment horizontal="left" vertical="center" wrapText="1"/>
    </xf>
    <xf numFmtId="0" fontId="27" fillId="37" borderId="29" xfId="48" applyFont="1" applyFill="1" applyBorder="1" applyAlignment="1">
      <alignment horizontal="left" vertical="top" wrapText="1"/>
    </xf>
    <xf numFmtId="0" fontId="27" fillId="37" borderId="39" xfId="48" applyFont="1" applyFill="1" applyBorder="1" applyAlignment="1">
      <alignment horizontal="left" vertical="top" wrapText="1"/>
    </xf>
    <xf numFmtId="0" fontId="27" fillId="37" borderId="41" xfId="48" applyFont="1" applyFill="1" applyBorder="1" applyAlignment="1">
      <alignment horizontal="left" vertical="top" wrapText="1"/>
    </xf>
    <xf numFmtId="0" fontId="27" fillId="33" borderId="48" xfId="48" applyFont="1" applyFill="1" applyBorder="1" applyAlignment="1">
      <alignment horizontal="left" vertical="center" shrinkToFit="1"/>
    </xf>
    <xf numFmtId="0" fontId="27" fillId="33" borderId="49" xfId="48" applyFont="1" applyFill="1" applyBorder="1" applyAlignment="1">
      <alignment horizontal="left" vertical="center" shrinkToFit="1"/>
    </xf>
    <xf numFmtId="0" fontId="27" fillId="33" borderId="54" xfId="48" applyFont="1" applyFill="1" applyBorder="1" applyAlignment="1">
      <alignment horizontal="left" vertical="center" shrinkToFit="1"/>
    </xf>
    <xf numFmtId="0" fontId="27" fillId="33" borderId="55" xfId="48" applyFont="1" applyFill="1" applyBorder="1" applyAlignment="1">
      <alignment vertical="center" shrinkToFit="1"/>
    </xf>
    <xf numFmtId="0" fontId="27" fillId="33" borderId="49" xfId="48" applyFont="1" applyFill="1" applyBorder="1" applyAlignment="1">
      <alignment vertical="center" shrinkToFit="1"/>
    </xf>
    <xf numFmtId="0" fontId="27" fillId="33" borderId="56" xfId="48" applyFont="1" applyFill="1" applyBorder="1" applyAlignment="1">
      <alignment vertical="center" shrinkToFit="1"/>
    </xf>
    <xf numFmtId="0" fontId="27" fillId="37" borderId="29" xfId="48" applyFont="1" applyFill="1" applyBorder="1" applyAlignment="1">
      <alignment horizontal="center" vertical="top"/>
    </xf>
    <xf numFmtId="0" fontId="27" fillId="37" borderId="39" xfId="48" applyFont="1" applyFill="1" applyBorder="1" applyAlignment="1">
      <alignment horizontal="center" vertical="top"/>
    </xf>
    <xf numFmtId="0" fontId="27" fillId="37" borderId="41" xfId="48" applyFont="1" applyFill="1" applyBorder="1" applyAlignment="1">
      <alignment horizontal="center" vertical="top"/>
    </xf>
    <xf numFmtId="0" fontId="34" fillId="0" borderId="45" xfId="45" applyFont="1" applyBorder="1" applyAlignment="1">
      <alignment horizontal="left" vertical="center" wrapText="1"/>
    </xf>
    <xf numFmtId="0" fontId="34" fillId="0" borderId="50" xfId="45" applyFont="1" applyBorder="1" applyAlignment="1">
      <alignment horizontal="left" vertical="center" wrapText="1"/>
    </xf>
    <xf numFmtId="0" fontId="34" fillId="33" borderId="50" xfId="45" applyFont="1" applyFill="1" applyBorder="1" applyAlignment="1">
      <alignment vertical="center" wrapText="1"/>
    </xf>
    <xf numFmtId="0" fontId="34" fillId="33" borderId="51" xfId="45" applyFont="1" applyFill="1" applyBorder="1" applyAlignment="1">
      <alignment vertical="center" wrapText="1"/>
    </xf>
    <xf numFmtId="0" fontId="27" fillId="0" borderId="29" xfId="48" applyFont="1" applyBorder="1" applyAlignment="1">
      <alignment horizontal="left" vertical="top" wrapText="1"/>
    </xf>
    <xf numFmtId="0" fontId="27" fillId="0" borderId="39" xfId="48" applyFont="1" applyBorder="1" applyAlignment="1">
      <alignment horizontal="left" vertical="top" wrapText="1"/>
    </xf>
    <xf numFmtId="0" fontId="27" fillId="0" borderId="41" xfId="48" applyFont="1" applyBorder="1" applyAlignment="1">
      <alignment horizontal="left" vertical="top" wrapText="1"/>
    </xf>
    <xf numFmtId="0" fontId="35" fillId="34" borderId="43" xfId="45" applyFont="1" applyFill="1" applyBorder="1" applyAlignment="1">
      <alignment horizontal="center" vertical="center" wrapText="1"/>
    </xf>
    <xf numFmtId="0" fontId="35" fillId="34" borderId="47" xfId="45" applyFont="1" applyFill="1" applyBorder="1" applyAlignment="1">
      <alignment horizontal="center" vertical="center" wrapText="1"/>
    </xf>
    <xf numFmtId="0" fontId="34" fillId="0" borderId="47" xfId="45" applyFont="1" applyBorder="1" applyAlignment="1">
      <alignment vertical="center" wrapText="1"/>
    </xf>
    <xf numFmtId="0" fontId="34" fillId="0" borderId="53" xfId="45" applyFont="1" applyBorder="1" applyAlignment="1">
      <alignment vertical="center" wrapText="1"/>
    </xf>
    <xf numFmtId="0" fontId="35" fillId="34" borderId="48" xfId="45" applyFont="1" applyFill="1" applyBorder="1" applyAlignment="1">
      <alignment horizontal="center" vertical="center" wrapText="1"/>
    </xf>
    <xf numFmtId="0" fontId="35" fillId="34" borderId="49" xfId="45" applyFont="1" applyFill="1" applyBorder="1" applyAlignment="1">
      <alignment horizontal="center" vertical="center" wrapText="1"/>
    </xf>
    <xf numFmtId="0" fontId="34" fillId="0" borderId="49" xfId="45" applyFont="1" applyBorder="1" applyAlignment="1">
      <alignment vertical="center" wrapText="1"/>
    </xf>
    <xf numFmtId="0" fontId="34" fillId="0" borderId="56" xfId="45" applyFont="1" applyBorder="1" applyAlignment="1">
      <alignment vertical="center" wrapText="1"/>
    </xf>
    <xf numFmtId="0" fontId="34" fillId="36" borderId="29" xfId="45" applyFont="1" applyFill="1" applyBorder="1" applyAlignment="1">
      <alignment horizontal="center" vertical="top"/>
    </xf>
    <xf numFmtId="0" fontId="34" fillId="36" borderId="39" xfId="45" applyFont="1" applyFill="1" applyBorder="1" applyAlignment="1">
      <alignment horizontal="center" vertical="top"/>
    </xf>
    <xf numFmtId="0" fontId="34" fillId="36" borderId="41" xfId="45" applyFont="1" applyFill="1" applyBorder="1" applyAlignment="1">
      <alignment horizontal="center" vertical="top"/>
    </xf>
    <xf numFmtId="0" fontId="27" fillId="33" borderId="41" xfId="48" applyFont="1" applyFill="1" applyBorder="1" applyAlignment="1">
      <alignment horizontal="left" vertical="top" wrapText="1"/>
    </xf>
    <xf numFmtId="0" fontId="34" fillId="0" borderId="19" xfId="45" applyFont="1" applyBorder="1" applyAlignment="1">
      <alignment horizontal="center" vertical="center" wrapText="1"/>
    </xf>
    <xf numFmtId="0" fontId="34" fillId="0" borderId="23" xfId="45" applyFont="1" applyBorder="1" applyAlignment="1">
      <alignment horizontal="center" vertical="center" wrapText="1"/>
    </xf>
    <xf numFmtId="0" fontId="27" fillId="36" borderId="41" xfId="48" applyFont="1" applyFill="1" applyBorder="1" applyAlignment="1">
      <alignment horizontal="center" vertical="top"/>
    </xf>
    <xf numFmtId="0" fontId="27" fillId="0" borderId="49" xfId="48" applyFont="1" applyBorder="1" applyAlignment="1">
      <alignment horizontal="left" vertical="center" wrapText="1"/>
    </xf>
    <xf numFmtId="0" fontId="27" fillId="0" borderId="56" xfId="48" applyFont="1" applyBorder="1" applyAlignment="1">
      <alignment horizontal="left" vertical="center" wrapText="1"/>
    </xf>
    <xf numFmtId="0" fontId="27" fillId="0" borderId="49" xfId="48" applyFont="1" applyBorder="1">
      <alignment vertical="center"/>
    </xf>
    <xf numFmtId="0" fontId="27" fillId="0" borderId="47" xfId="48" applyFont="1" applyBorder="1">
      <alignment vertical="center"/>
    </xf>
    <xf numFmtId="0" fontId="34" fillId="0" borderId="41" xfId="48" applyFont="1" applyBorder="1" applyAlignment="1">
      <alignment horizontal="left" vertical="top" wrapText="1"/>
    </xf>
    <xf numFmtId="0" fontId="34" fillId="0" borderId="49" xfId="48" applyFont="1" applyBorder="1" applyAlignment="1">
      <alignment vertical="center" shrinkToFit="1"/>
    </xf>
    <xf numFmtId="0" fontId="27" fillId="33" borderId="49" xfId="48" applyFont="1" applyFill="1" applyBorder="1">
      <alignment vertical="center"/>
    </xf>
    <xf numFmtId="0" fontId="34" fillId="0" borderId="45" xfId="45" applyFont="1" applyBorder="1" applyAlignment="1">
      <alignment horizontal="center" vertical="center" wrapText="1"/>
    </xf>
    <xf numFmtId="0" fontId="34" fillId="0" borderId="50" xfId="45" applyFont="1" applyBorder="1" applyAlignment="1">
      <alignment horizontal="center" vertical="center" wrapText="1"/>
    </xf>
    <xf numFmtId="178" fontId="27" fillId="34" borderId="10" xfId="48" applyNumberFormat="1" applyFont="1" applyFill="1" applyBorder="1" applyAlignment="1">
      <alignment horizontal="left" vertical="center"/>
    </xf>
    <xf numFmtId="178" fontId="27" fillId="34" borderId="11" xfId="48" applyNumberFormat="1" applyFont="1" applyFill="1" applyBorder="1" applyAlignment="1">
      <alignment horizontal="left" vertical="center"/>
    </xf>
    <xf numFmtId="178" fontId="27" fillId="34" borderId="12" xfId="48" applyNumberFormat="1" applyFont="1" applyFill="1" applyBorder="1" applyAlignment="1">
      <alignment horizontal="left" vertical="center"/>
    </xf>
    <xf numFmtId="0" fontId="34" fillId="0" borderId="47" xfId="48" applyFont="1" applyBorder="1" applyAlignment="1">
      <alignment vertical="center" shrinkToFit="1"/>
    </xf>
    <xf numFmtId="0" fontId="27" fillId="33" borderId="47" xfId="48" applyFont="1" applyFill="1" applyBorder="1">
      <alignment vertical="center"/>
    </xf>
    <xf numFmtId="0" fontId="34" fillId="35" borderId="26" xfId="45" applyFont="1" applyFill="1" applyBorder="1" applyAlignment="1">
      <alignment horizontal="left" vertical="center" wrapText="1"/>
    </xf>
    <xf numFmtId="0" fontId="34" fillId="35" borderId="27" xfId="45" applyFont="1" applyFill="1" applyBorder="1" applyAlignment="1">
      <alignment horizontal="left" vertical="center" wrapText="1"/>
    </xf>
    <xf numFmtId="0" fontId="34" fillId="35" borderId="28" xfId="45" applyFont="1" applyFill="1" applyBorder="1" applyAlignment="1">
      <alignment horizontal="left" vertical="center" wrapText="1"/>
    </xf>
    <xf numFmtId="0" fontId="39" fillId="0" borderId="26" xfId="48" applyFont="1" applyBorder="1" applyAlignment="1">
      <alignment horizontal="left" vertical="center"/>
    </xf>
    <xf numFmtId="0" fontId="39" fillId="0" borderId="27" xfId="48" applyFont="1" applyBorder="1" applyAlignment="1">
      <alignment horizontal="left" vertical="center"/>
    </xf>
    <xf numFmtId="0" fontId="39" fillId="0" borderId="28" xfId="48" applyFont="1" applyBorder="1" applyAlignment="1">
      <alignment horizontal="left" vertical="center"/>
    </xf>
    <xf numFmtId="0" fontId="34" fillId="34" borderId="26" xfId="45" applyFont="1" applyFill="1" applyBorder="1" applyAlignment="1">
      <alignment horizontal="center" vertical="center" wrapText="1"/>
    </xf>
    <xf numFmtId="0" fontId="34" fillId="34" borderId="27" xfId="45" applyFont="1" applyFill="1" applyBorder="1" applyAlignment="1">
      <alignment horizontal="center" vertical="center" wrapText="1"/>
    </xf>
    <xf numFmtId="0" fontId="34" fillId="0" borderId="27" xfId="45" applyFont="1" applyBorder="1" applyAlignment="1">
      <alignment horizontal="left" vertical="center" wrapText="1"/>
    </xf>
    <xf numFmtId="0" fontId="34" fillId="0" borderId="28" xfId="45" applyFont="1" applyBorder="1" applyAlignment="1">
      <alignment horizontal="left" vertical="center" wrapText="1"/>
    </xf>
    <xf numFmtId="0" fontId="34" fillId="34" borderId="43" xfId="45" applyFont="1" applyFill="1" applyBorder="1" applyAlignment="1">
      <alignment horizontal="center" vertical="center" wrapText="1"/>
    </xf>
    <xf numFmtId="0" fontId="34" fillId="34" borderId="47" xfId="45" applyFont="1" applyFill="1" applyBorder="1" applyAlignment="1">
      <alignment horizontal="center" vertical="center" wrapText="1"/>
    </xf>
    <xf numFmtId="0" fontId="34" fillId="0" borderId="27" xfId="45" applyFont="1" applyBorder="1" applyAlignment="1">
      <alignment horizontal="left" vertical="top" wrapText="1"/>
    </xf>
    <xf numFmtId="0" fontId="34" fillId="0" borderId="28" xfId="45" applyFont="1" applyBorder="1" applyAlignment="1">
      <alignment horizontal="left" vertical="top" wrapText="1"/>
    </xf>
    <xf numFmtId="178" fontId="27" fillId="34" borderId="26" xfId="48" applyNumberFormat="1" applyFont="1" applyFill="1" applyBorder="1" applyAlignment="1">
      <alignment horizontal="left" vertical="center"/>
    </xf>
    <xf numFmtId="178" fontId="27" fillId="34" borderId="27" xfId="48" applyNumberFormat="1" applyFont="1" applyFill="1" applyBorder="1" applyAlignment="1">
      <alignment horizontal="left" vertical="center"/>
    </xf>
    <xf numFmtId="178" fontId="27" fillId="34" borderId="28" xfId="48" applyNumberFormat="1" applyFont="1" applyFill="1" applyBorder="1" applyAlignment="1">
      <alignment horizontal="left" vertical="center"/>
    </xf>
    <xf numFmtId="0" fontId="27" fillId="0" borderId="59" xfId="48" applyFont="1" applyBorder="1" applyAlignment="1">
      <alignment horizontal="left" vertical="center" wrapText="1"/>
    </xf>
    <xf numFmtId="0" fontId="27" fillId="0" borderId="60" xfId="48" applyFont="1" applyBorder="1" applyAlignment="1">
      <alignment horizontal="left" vertical="center" wrapText="1"/>
    </xf>
    <xf numFmtId="0" fontId="34" fillId="0" borderId="47" xfId="45" applyFont="1" applyBorder="1" applyAlignment="1">
      <alignment horizontal="left" vertical="center" wrapText="1"/>
    </xf>
    <xf numFmtId="0" fontId="34" fillId="0" borderId="53" xfId="45" applyFont="1" applyBorder="1" applyAlignment="1">
      <alignment horizontal="left" vertical="center" wrapText="1"/>
    </xf>
    <xf numFmtId="0" fontId="34" fillId="0" borderId="49" xfId="48" applyFont="1" applyBorder="1" applyAlignment="1">
      <alignment horizontal="left" vertical="center" wrapText="1"/>
    </xf>
    <xf numFmtId="0" fontId="34" fillId="0" borderId="56" xfId="48" applyFont="1" applyBorder="1" applyAlignment="1">
      <alignment horizontal="left" vertical="center" wrapText="1"/>
    </xf>
    <xf numFmtId="0" fontId="27" fillId="0" borderId="47" xfId="48" applyFont="1" applyBorder="1" applyAlignment="1">
      <alignment horizontal="left" vertical="center"/>
    </xf>
    <xf numFmtId="0" fontId="27" fillId="0" borderId="53" xfId="48" applyFont="1" applyBorder="1" applyAlignment="1">
      <alignment horizontal="left" vertical="center"/>
    </xf>
    <xf numFmtId="0" fontId="27" fillId="0" borderId="59" xfId="48" applyFont="1" applyBorder="1" applyAlignment="1">
      <alignment horizontal="center" vertical="center"/>
    </xf>
    <xf numFmtId="0" fontId="27" fillId="0" borderId="49" xfId="48" applyFont="1" applyBorder="1" applyAlignment="1">
      <alignment horizontal="left" vertical="center"/>
    </xf>
    <xf numFmtId="0" fontId="27" fillId="0" borderId="56" xfId="48" applyFont="1" applyBorder="1" applyAlignment="1">
      <alignment horizontal="left" vertical="center"/>
    </xf>
    <xf numFmtId="0" fontId="34" fillId="0" borderId="47" xfId="48" applyFont="1" applyBorder="1" applyAlignment="1">
      <alignment horizontal="left" vertical="center" wrapText="1"/>
    </xf>
    <xf numFmtId="0" fontId="34" fillId="0" borderId="53" xfId="48" applyFont="1" applyBorder="1" applyAlignment="1">
      <alignment horizontal="left" vertical="center" wrapText="1"/>
    </xf>
    <xf numFmtId="0" fontId="34" fillId="0" borderId="59" xfId="45" applyFont="1" applyBorder="1" applyAlignment="1">
      <alignment horizontal="left" vertical="center" wrapText="1"/>
    </xf>
    <xf numFmtId="0" fontId="34" fillId="0" borderId="60" xfId="45" applyFont="1" applyBorder="1" applyAlignment="1">
      <alignment horizontal="left" vertical="center" wrapText="1"/>
    </xf>
    <xf numFmtId="0" fontId="27" fillId="39" borderId="39" xfId="48" applyFont="1" applyFill="1" applyBorder="1" applyAlignment="1">
      <alignment horizontal="center" vertical="top"/>
    </xf>
    <xf numFmtId="0" fontId="27" fillId="39" borderId="41" xfId="48" applyFont="1" applyFill="1" applyBorder="1" applyAlignment="1">
      <alignment horizontal="center" vertical="top"/>
    </xf>
    <xf numFmtId="0" fontId="27" fillId="39" borderId="39" xfId="48" applyFont="1" applyFill="1" applyBorder="1" applyAlignment="1">
      <alignment horizontal="left" vertical="top" wrapText="1"/>
    </xf>
    <xf numFmtId="0" fontId="27" fillId="39" borderId="41" xfId="48" applyFont="1" applyFill="1" applyBorder="1" applyAlignment="1">
      <alignment horizontal="left" vertical="top" wrapText="1"/>
    </xf>
    <xf numFmtId="0" fontId="27" fillId="0" borderId="39" xfId="48" applyFont="1" applyBorder="1" applyAlignment="1">
      <alignment horizontal="left" vertical="center" wrapText="1"/>
    </xf>
    <xf numFmtId="0" fontId="27" fillId="0" borderId="41" xfId="48" applyFont="1" applyBorder="1" applyAlignment="1">
      <alignment horizontal="left" vertical="center" wrapText="1"/>
    </xf>
    <xf numFmtId="0" fontId="34" fillId="0" borderId="51" xfId="45" applyFont="1" applyBorder="1" applyAlignment="1">
      <alignment horizontal="left" vertical="center" wrapText="1"/>
    </xf>
    <xf numFmtId="0" fontId="34" fillId="33" borderId="27" xfId="45" applyFont="1" applyFill="1" applyBorder="1" applyAlignment="1">
      <alignment horizontal="left" vertical="center" wrapText="1"/>
    </xf>
    <xf numFmtId="0" fontId="34" fillId="33" borderId="28" xfId="45" applyFont="1" applyFill="1" applyBorder="1" applyAlignment="1">
      <alignment horizontal="left" vertical="center" wrapText="1"/>
    </xf>
    <xf numFmtId="0" fontId="35" fillId="34" borderId="26" xfId="45" applyFont="1" applyFill="1" applyBorder="1" applyAlignment="1">
      <alignment horizontal="center" vertical="center" wrapText="1"/>
    </xf>
    <xf numFmtId="0" fontId="35" fillId="34" borderId="27" xfId="45" applyFont="1" applyFill="1" applyBorder="1" applyAlignment="1">
      <alignment horizontal="center" vertical="center" wrapText="1"/>
    </xf>
    <xf numFmtId="0" fontId="34" fillId="0" borderId="27" xfId="45" applyFont="1" applyBorder="1" applyAlignment="1">
      <alignment horizontal="center" vertical="center"/>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4" xfId="44" xr:uid="{70E5D593-1F5B-44D1-818A-DE8336A5E7EC}"/>
    <cellStyle name="桁区切り 4 2" xfId="47" xr:uid="{DB431162-7E84-4BFC-8EDA-FFFD27982AB3}"/>
    <cellStyle name="桁区切り 4 2 2" xfId="49" xr:uid="{094FBAAF-2777-4DC7-A1C8-1DA8644A2B4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6B4B5B9-95F8-43D8-A651-1CDB2A4DC9BB}"/>
    <cellStyle name="標準 2 2" xfId="45" xr:uid="{C2E50BAE-E503-4BA9-8762-3DC11C68B364}"/>
    <cellStyle name="標準 9" xfId="43" xr:uid="{556F8142-CEC5-43D8-A6F0-65CF5589BC35}"/>
    <cellStyle name="標準 9 3" xfId="46" xr:uid="{E151D7E7-1EA4-49FD-A3F7-B24315081D4A}"/>
    <cellStyle name="標準 9 3 2" xfId="48" xr:uid="{6E292BC9-0E4F-4C6B-84C5-25EA325AAEA8}"/>
    <cellStyle name="良い" xfId="6" builtinId="26" customBuiltin="1"/>
  </cellStyles>
  <dxfs count="1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showGridLines="0" tabSelected="1" zoomScaleNormal="100" zoomScaleSheetLayoutView="80" workbookViewId="0"/>
  </sheetViews>
  <sheetFormatPr defaultRowHeight="18" outlineLevelRow="1"/>
  <cols>
    <col min="1" max="2" width="2.69921875" customWidth="1"/>
    <col min="3" max="4" width="14.59765625" customWidth="1"/>
    <col min="5" max="5" width="15.69921875" customWidth="1"/>
    <col min="6" max="6" width="14.59765625" customWidth="1"/>
    <col min="7" max="8" width="15.69921875" customWidth="1"/>
    <col min="9" max="10" width="2.69921875" customWidth="1"/>
    <col min="11" max="11" width="8.5" hidden="1" customWidth="1"/>
    <col min="12" max="12" width="3.69921875" customWidth="1"/>
    <col min="14" max="14" width="30.59765625" style="37" customWidth="1"/>
  </cols>
  <sheetData>
    <row r="1" spans="2:15">
      <c r="B1" s="189" t="s">
        <v>0</v>
      </c>
      <c r="C1" s="190"/>
      <c r="D1" s="190"/>
      <c r="E1" s="190"/>
      <c r="F1" s="190"/>
      <c r="G1" s="190"/>
      <c r="H1" s="190"/>
      <c r="I1" s="190"/>
    </row>
    <row r="2" spans="2:15">
      <c r="B2" s="191" t="s">
        <v>1</v>
      </c>
      <c r="C2" s="190"/>
      <c r="D2" s="190"/>
      <c r="E2" s="190"/>
      <c r="F2" s="190"/>
      <c r="G2" s="190"/>
      <c r="H2" s="190"/>
      <c r="I2" s="190"/>
    </row>
    <row r="3" spans="2:15" ht="15" customHeight="1">
      <c r="B3" s="192"/>
      <c r="C3" s="193"/>
      <c r="D3" s="193"/>
      <c r="E3" s="193"/>
      <c r="F3" s="193"/>
      <c r="G3" s="193"/>
      <c r="H3" s="193"/>
      <c r="I3" s="194"/>
      <c r="M3" s="3" t="s">
        <v>2</v>
      </c>
      <c r="N3" s="38" t="s">
        <v>3</v>
      </c>
    </row>
    <row r="4" spans="2:15" ht="18.75" customHeight="1">
      <c r="B4" s="4"/>
      <c r="C4" s="199" t="s">
        <v>4</v>
      </c>
      <c r="D4" s="199"/>
      <c r="E4" s="199"/>
      <c r="F4" s="34"/>
      <c r="H4" s="13"/>
      <c r="I4" s="5"/>
      <c r="M4" s="6" t="s">
        <v>5</v>
      </c>
      <c r="N4" s="39"/>
      <c r="O4" s="7" t="s">
        <v>6</v>
      </c>
    </row>
    <row r="5" spans="2:15" ht="7.5" customHeight="1">
      <c r="B5" s="202"/>
      <c r="C5" s="203"/>
      <c r="D5" s="203"/>
      <c r="E5" s="203"/>
      <c r="F5" s="203"/>
      <c r="G5" s="203"/>
      <c r="H5" s="203"/>
      <c r="I5" s="204"/>
      <c r="M5" s="6"/>
      <c r="N5" s="39"/>
      <c r="O5" s="7"/>
    </row>
    <row r="6" spans="2:15" ht="18.75" customHeight="1">
      <c r="B6" s="205"/>
      <c r="C6" s="206"/>
      <c r="D6" s="206"/>
      <c r="E6" s="206"/>
      <c r="F6" s="14"/>
      <c r="G6" s="15"/>
      <c r="H6" s="16" t="s">
        <v>385</v>
      </c>
      <c r="I6" s="8"/>
      <c r="M6" s="6" t="s">
        <v>7</v>
      </c>
      <c r="N6" s="40" t="str">
        <f>IF(H6="","（エラー）未入力","（正常）入力済み")</f>
        <v>（正常）入力済み</v>
      </c>
      <c r="O6" s="7" t="s">
        <v>8</v>
      </c>
    </row>
    <row r="7" spans="2:15" ht="7.5" customHeight="1">
      <c r="B7" s="195"/>
      <c r="C7" s="196"/>
      <c r="D7" s="196"/>
      <c r="E7" s="196"/>
      <c r="F7" s="196"/>
      <c r="G7" s="196"/>
      <c r="H7" s="196"/>
      <c r="I7" s="197"/>
      <c r="M7" s="6"/>
      <c r="N7" s="40"/>
      <c r="O7" s="7"/>
    </row>
    <row r="8" spans="2:15" ht="18.75" customHeight="1">
      <c r="B8" s="198" t="s">
        <v>9</v>
      </c>
      <c r="C8" s="191"/>
      <c r="D8" s="13" t="s">
        <v>10</v>
      </c>
      <c r="E8" s="13"/>
      <c r="F8" s="13"/>
      <c r="G8" s="13"/>
      <c r="H8" s="13"/>
      <c r="I8" s="5"/>
      <c r="M8" s="6"/>
      <c r="N8" s="40"/>
      <c r="O8" s="7"/>
    </row>
    <row r="9" spans="2:15" ht="18.75" customHeight="1">
      <c r="B9" s="198"/>
      <c r="C9" s="191"/>
      <c r="D9" s="191"/>
      <c r="E9" s="199" t="s">
        <v>11</v>
      </c>
      <c r="F9" s="200" t="s">
        <v>381</v>
      </c>
      <c r="G9" s="200"/>
      <c r="H9" s="200"/>
      <c r="I9" s="5"/>
      <c r="M9" s="6" t="s">
        <v>7</v>
      </c>
      <c r="N9" s="40" t="str">
        <f>IF(F9="","（エラー）未入力","（正常）入力済み")</f>
        <v>（正常）入力済み</v>
      </c>
      <c r="O9" s="7" t="s">
        <v>12</v>
      </c>
    </row>
    <row r="10" spans="2:15">
      <c r="B10" s="198"/>
      <c r="C10" s="191"/>
      <c r="D10" s="191"/>
      <c r="E10" s="199"/>
      <c r="F10" s="201" t="s">
        <v>382</v>
      </c>
      <c r="G10" s="201"/>
      <c r="H10" s="201"/>
      <c r="I10" s="5"/>
      <c r="M10" s="6" t="s">
        <v>13</v>
      </c>
      <c r="N10" s="40" t="str">
        <f>IF(F10="","（注意）未入力","（正常）入力済み")</f>
        <v>（正常）入力済み</v>
      </c>
      <c r="O10" s="7" t="s">
        <v>14</v>
      </c>
    </row>
    <row r="11" spans="2:15" ht="18.75" customHeight="1">
      <c r="B11" s="198"/>
      <c r="C11" s="191"/>
      <c r="D11" s="191"/>
      <c r="E11" s="199"/>
      <c r="F11" s="200" t="s">
        <v>383</v>
      </c>
      <c r="G11" s="200"/>
      <c r="H11" s="200"/>
      <c r="I11" s="5"/>
      <c r="M11" s="6" t="s">
        <v>7</v>
      </c>
      <c r="N11" s="40" t="str">
        <f>IF(F11="","（エラー）未入力","（正常）入力済み")</f>
        <v>（正常）入力済み</v>
      </c>
      <c r="O11" s="7" t="s">
        <v>15</v>
      </c>
    </row>
    <row r="12" spans="2:15" ht="7.5" customHeight="1">
      <c r="B12" s="9"/>
      <c r="C12" s="15"/>
      <c r="D12" s="15"/>
      <c r="E12" s="15"/>
      <c r="F12" s="15"/>
      <c r="G12" s="15"/>
      <c r="H12" s="15"/>
      <c r="I12" s="10"/>
      <c r="M12" s="6"/>
      <c r="N12" s="39"/>
      <c r="O12" s="11"/>
    </row>
    <row r="13" spans="2:15">
      <c r="B13" s="17"/>
      <c r="C13" s="229" t="s">
        <v>16</v>
      </c>
      <c r="D13" s="229"/>
      <c r="E13" s="229"/>
      <c r="F13" s="229"/>
      <c r="G13" s="229"/>
      <c r="H13" s="229"/>
      <c r="I13" s="18"/>
    </row>
    <row r="14" spans="2:15">
      <c r="B14" s="17"/>
      <c r="C14" s="229" t="s">
        <v>17</v>
      </c>
      <c r="D14" s="229"/>
      <c r="E14" s="229"/>
      <c r="F14" s="229"/>
      <c r="G14" s="229"/>
      <c r="H14" s="229"/>
      <c r="I14" s="18"/>
    </row>
    <row r="15" spans="2:15" ht="7.5" customHeight="1">
      <c r="B15" s="17"/>
      <c r="C15" s="2"/>
      <c r="D15" s="2"/>
      <c r="E15" s="2"/>
      <c r="F15" s="2"/>
      <c r="G15" s="2"/>
      <c r="H15" s="2"/>
      <c r="I15" s="18"/>
    </row>
    <row r="16" spans="2:15">
      <c r="B16" s="20"/>
      <c r="C16" s="230" t="s">
        <v>18</v>
      </c>
      <c r="D16" s="231"/>
      <c r="E16" s="215" t="str">
        <f>要措置区域所在地一覧!U45&amp;""</f>
        <v>千代田区○町○丁目１ 無地番</v>
      </c>
      <c r="F16" s="216"/>
      <c r="G16" s="216"/>
      <c r="H16" s="27" t="s">
        <v>19</v>
      </c>
      <c r="I16" s="22"/>
      <c r="M16" s="29" t="s">
        <v>20</v>
      </c>
      <c r="N16" s="40"/>
      <c r="O16" s="30" t="s">
        <v>21</v>
      </c>
    </row>
    <row r="17" spans="2:15">
      <c r="B17" s="20"/>
      <c r="C17" s="232"/>
      <c r="D17" s="233"/>
      <c r="E17" s="31" t="s">
        <v>22</v>
      </c>
      <c r="F17" s="217" t="str">
        <f>要措置区域所在地一覧!H45&amp;""</f>
        <v>指-○1</v>
      </c>
      <c r="G17" s="217"/>
      <c r="H17" s="8" t="s">
        <v>23</v>
      </c>
      <c r="I17" s="22"/>
      <c r="M17" s="29" t="s">
        <v>20</v>
      </c>
      <c r="N17" s="40"/>
      <c r="O17" s="30" t="s">
        <v>21</v>
      </c>
    </row>
    <row r="18" spans="2:15" hidden="1" outlineLevel="1">
      <c r="B18" s="20"/>
      <c r="C18" s="232"/>
      <c r="D18" s="233"/>
      <c r="E18" s="227" t="str">
        <f>要措置区域所在地一覧!U46&amp;""</f>
        <v>千代田区○町○丁目１　外 1 筆</v>
      </c>
      <c r="F18" s="228"/>
      <c r="G18" s="228"/>
      <c r="H18" s="8" t="s">
        <v>19</v>
      </c>
      <c r="I18" s="22"/>
      <c r="M18" s="29" t="s">
        <v>20</v>
      </c>
      <c r="O18" s="30" t="s">
        <v>21</v>
      </c>
    </row>
    <row r="19" spans="2:15" hidden="1" outlineLevel="1">
      <c r="B19" s="20"/>
      <c r="C19" s="232"/>
      <c r="D19" s="233"/>
      <c r="E19" s="31" t="s">
        <v>22</v>
      </c>
      <c r="F19" s="217" t="str">
        <f>要措置区域所在地一覧!H46&amp;""</f>
        <v>指-○2</v>
      </c>
      <c r="G19" s="217"/>
      <c r="H19" s="8" t="s">
        <v>23</v>
      </c>
      <c r="I19" s="22"/>
      <c r="M19" s="29" t="s">
        <v>20</v>
      </c>
      <c r="O19" s="30" t="s">
        <v>21</v>
      </c>
    </row>
    <row r="20" spans="2:15" hidden="1" outlineLevel="1">
      <c r="B20" s="20"/>
      <c r="C20" s="232"/>
      <c r="D20" s="233"/>
      <c r="E20" s="227" t="str">
        <f>要措置区域所在地一覧!U47&amp;""</f>
        <v>千代田区○町○丁目１　外 1 筆 道</v>
      </c>
      <c r="F20" s="228"/>
      <c r="G20" s="228"/>
      <c r="H20" s="8" t="s">
        <v>19</v>
      </c>
      <c r="I20" s="22"/>
      <c r="M20" s="29" t="s">
        <v>20</v>
      </c>
      <c r="O20" s="30" t="s">
        <v>21</v>
      </c>
    </row>
    <row r="21" spans="2:15" hidden="1" outlineLevel="1">
      <c r="B21" s="20"/>
      <c r="C21" s="232"/>
      <c r="D21" s="233"/>
      <c r="E21" s="31" t="s">
        <v>22</v>
      </c>
      <c r="F21" s="217" t="str">
        <f>要措置区域所在地一覧!H47&amp;""</f>
        <v>指-○3</v>
      </c>
      <c r="G21" s="217"/>
      <c r="H21" s="8" t="s">
        <v>23</v>
      </c>
      <c r="I21" s="22"/>
      <c r="M21" s="29" t="s">
        <v>20</v>
      </c>
      <c r="O21" s="30" t="s">
        <v>21</v>
      </c>
    </row>
    <row r="22" spans="2:15" collapsed="1">
      <c r="B22" s="20"/>
      <c r="C22" s="234"/>
      <c r="D22" s="235"/>
      <c r="E22" s="218" t="s">
        <v>24</v>
      </c>
      <c r="F22" s="219"/>
      <c r="G22" s="219"/>
      <c r="H22" s="220"/>
      <c r="I22" s="22"/>
    </row>
    <row r="23" spans="2:15">
      <c r="B23" s="20"/>
      <c r="C23" s="230" t="s">
        <v>25</v>
      </c>
      <c r="D23" s="231"/>
      <c r="E23" s="223" t="s">
        <v>26</v>
      </c>
      <c r="F23" s="224"/>
      <c r="G23" s="224"/>
      <c r="H23" s="224"/>
      <c r="I23" s="22"/>
      <c r="M23" s="29" t="s">
        <v>7</v>
      </c>
      <c r="N23" s="40" t="str">
        <f>IF(E23="","（エラー）未入力","（正常）入力済み")</f>
        <v>（正常）入力済み</v>
      </c>
    </row>
    <row r="24" spans="2:15">
      <c r="B24" s="20"/>
      <c r="C24" s="232"/>
      <c r="D24" s="233"/>
      <c r="E24" s="221"/>
      <c r="F24" s="222"/>
      <c r="G24" s="222"/>
      <c r="H24" s="222"/>
      <c r="I24" s="22"/>
      <c r="M24" s="29" t="s">
        <v>27</v>
      </c>
      <c r="N24" s="40" t="str">
        <f>IF(E24="","（複数入力）未入力","（正常）入力済み")</f>
        <v>（複数入力）未入力</v>
      </c>
    </row>
    <row r="25" spans="2:15">
      <c r="B25" s="20"/>
      <c r="C25" s="232"/>
      <c r="D25" s="233"/>
      <c r="E25" s="221"/>
      <c r="F25" s="222"/>
      <c r="G25" s="222"/>
      <c r="H25" s="222"/>
      <c r="I25" s="22"/>
      <c r="M25" s="29" t="s">
        <v>27</v>
      </c>
      <c r="N25" s="40" t="str">
        <f t="shared" ref="N25:N32" si="0">IF(E25="","（複数入力）未入力","（正常）入力済み")</f>
        <v>（複数入力）未入力</v>
      </c>
    </row>
    <row r="26" spans="2:15" hidden="1" outlineLevel="1">
      <c r="B26" s="20"/>
      <c r="C26" s="232"/>
      <c r="D26" s="233"/>
      <c r="E26" s="221"/>
      <c r="F26" s="222"/>
      <c r="G26" s="222"/>
      <c r="H26" s="222"/>
      <c r="I26" s="22"/>
      <c r="M26" s="29" t="s">
        <v>27</v>
      </c>
      <c r="N26" s="40" t="str">
        <f t="shared" si="0"/>
        <v>（複数入力）未入力</v>
      </c>
    </row>
    <row r="27" spans="2:15" hidden="1" outlineLevel="1">
      <c r="B27" s="20"/>
      <c r="C27" s="232"/>
      <c r="D27" s="233"/>
      <c r="E27" s="221"/>
      <c r="F27" s="222"/>
      <c r="G27" s="222"/>
      <c r="H27" s="222"/>
      <c r="I27" s="22"/>
      <c r="M27" s="29" t="s">
        <v>27</v>
      </c>
      <c r="N27" s="40" t="str">
        <f t="shared" si="0"/>
        <v>（複数入力）未入力</v>
      </c>
    </row>
    <row r="28" spans="2:15" hidden="1" outlineLevel="1">
      <c r="B28" s="20"/>
      <c r="C28" s="232"/>
      <c r="D28" s="233"/>
      <c r="E28" s="221"/>
      <c r="F28" s="222"/>
      <c r="G28" s="222"/>
      <c r="H28" s="222"/>
      <c r="I28" s="22"/>
      <c r="M28" s="29" t="s">
        <v>27</v>
      </c>
      <c r="N28" s="40" t="str">
        <f t="shared" si="0"/>
        <v>（複数入力）未入力</v>
      </c>
    </row>
    <row r="29" spans="2:15" hidden="1" outlineLevel="1">
      <c r="B29" s="20"/>
      <c r="C29" s="232"/>
      <c r="D29" s="233"/>
      <c r="E29" s="221"/>
      <c r="F29" s="222"/>
      <c r="G29" s="222"/>
      <c r="H29" s="222"/>
      <c r="I29" s="22"/>
      <c r="M29" s="29" t="s">
        <v>27</v>
      </c>
      <c r="N29" s="40" t="str">
        <f t="shared" si="0"/>
        <v>（複数入力）未入力</v>
      </c>
    </row>
    <row r="30" spans="2:15" hidden="1" outlineLevel="1">
      <c r="B30" s="20"/>
      <c r="C30" s="232"/>
      <c r="D30" s="233"/>
      <c r="E30" s="221"/>
      <c r="F30" s="222"/>
      <c r="G30" s="222"/>
      <c r="H30" s="222"/>
      <c r="I30" s="22"/>
      <c r="M30" s="29" t="s">
        <v>27</v>
      </c>
      <c r="N30" s="40" t="str">
        <f t="shared" si="0"/>
        <v>（複数入力）未入力</v>
      </c>
    </row>
    <row r="31" spans="2:15" hidden="1" outlineLevel="1">
      <c r="B31" s="20"/>
      <c r="C31" s="232"/>
      <c r="D31" s="233"/>
      <c r="E31" s="221"/>
      <c r="F31" s="222"/>
      <c r="G31" s="222"/>
      <c r="H31" s="222"/>
      <c r="I31" s="22"/>
      <c r="M31" s="29" t="s">
        <v>27</v>
      </c>
      <c r="N31" s="40" t="str">
        <f t="shared" si="0"/>
        <v>（複数入力）未入力</v>
      </c>
    </row>
    <row r="32" spans="2:15" hidden="1" outlineLevel="1">
      <c r="B32" s="20"/>
      <c r="C32" s="232"/>
      <c r="D32" s="233"/>
      <c r="E32" s="221"/>
      <c r="F32" s="222"/>
      <c r="G32" s="222"/>
      <c r="H32" s="222"/>
      <c r="I32" s="22"/>
      <c r="M32" s="29" t="s">
        <v>27</v>
      </c>
      <c r="N32" s="40" t="str">
        <f t="shared" si="0"/>
        <v>（複数入力）未入力</v>
      </c>
    </row>
    <row r="33" spans="2:15" hidden="1" outlineLevel="1">
      <c r="B33" s="20"/>
      <c r="C33" s="234"/>
      <c r="D33" s="235"/>
      <c r="E33" s="225"/>
      <c r="F33" s="226"/>
      <c r="G33" s="226"/>
      <c r="H33" s="226"/>
      <c r="I33" s="22"/>
    </row>
    <row r="34" spans="2:15" collapsed="1">
      <c r="B34" s="20"/>
      <c r="C34" s="184" t="s">
        <v>28</v>
      </c>
      <c r="D34" s="185"/>
      <c r="E34" s="32" t="s">
        <v>385</v>
      </c>
      <c r="F34" s="187"/>
      <c r="G34" s="187"/>
      <c r="H34" s="188"/>
      <c r="I34" s="22"/>
      <c r="M34" s="28" t="s">
        <v>7</v>
      </c>
      <c r="N34" s="40" t="str">
        <f>IF(E34="","（エラー）未入力","（正常）入力済み")</f>
        <v>（正常）入力済み</v>
      </c>
    </row>
    <row r="35" spans="2:15" ht="30.75" customHeight="1">
      <c r="B35" s="20"/>
      <c r="C35" s="184" t="s">
        <v>29</v>
      </c>
      <c r="D35" s="185"/>
      <c r="E35" s="32" t="s">
        <v>385</v>
      </c>
      <c r="F35" s="187"/>
      <c r="G35" s="187"/>
      <c r="H35" s="188"/>
      <c r="I35" s="22"/>
      <c r="M35" s="28" t="s">
        <v>7</v>
      </c>
      <c r="N35" s="40" t="str">
        <f>IF(E35="","（エラー）未入力","（正常）入力済み")</f>
        <v>（正常）入力済み</v>
      </c>
    </row>
    <row r="36" spans="2:15" ht="7.5" customHeight="1">
      <c r="B36" s="21"/>
      <c r="C36" s="186"/>
      <c r="D36" s="186"/>
      <c r="E36" s="19"/>
      <c r="F36" s="19"/>
      <c r="G36" s="19"/>
      <c r="H36" s="19"/>
      <c r="I36" s="23"/>
    </row>
    <row r="37" spans="2:15" ht="18.75" customHeight="1">
      <c r="B37" s="207" t="s">
        <v>30</v>
      </c>
      <c r="C37" s="209" t="s">
        <v>31</v>
      </c>
      <c r="D37" s="210"/>
      <c r="E37" s="12" t="s">
        <v>32</v>
      </c>
      <c r="F37" s="12" t="s">
        <v>33</v>
      </c>
      <c r="G37" s="178" t="s">
        <v>34</v>
      </c>
      <c r="H37" s="178"/>
      <c r="I37" s="179"/>
      <c r="M37" s="6"/>
      <c r="N37" s="39"/>
      <c r="O37" s="7"/>
    </row>
    <row r="38" spans="2:15">
      <c r="B38" s="198"/>
      <c r="C38" s="211" t="s">
        <v>386</v>
      </c>
      <c r="D38" s="212"/>
      <c r="E38" s="43" t="s">
        <v>387</v>
      </c>
      <c r="F38" s="35" t="s">
        <v>388</v>
      </c>
      <c r="G38" s="180" t="s">
        <v>389</v>
      </c>
      <c r="H38" s="180"/>
      <c r="I38" s="181"/>
      <c r="M38" s="6" t="s">
        <v>7</v>
      </c>
      <c r="N38" s="40" t="str">
        <f>IF(E38="","（エラー）氏名未入力",IF(F38&amp;G38="","（エラー）電話番号又はメールアドレス未入力",IF($F$10&lt;&gt;"",IF(C38="","（エラー）所属未入力","（正常）入力済み"),"（正常）入力済み")))</f>
        <v>（正常）入力済み</v>
      </c>
      <c r="O38" s="30" t="s">
        <v>35</v>
      </c>
    </row>
    <row r="39" spans="2:15">
      <c r="B39" s="208"/>
      <c r="C39" s="213"/>
      <c r="D39" s="214"/>
      <c r="E39" s="42"/>
      <c r="F39" s="36"/>
      <c r="G39" s="182"/>
      <c r="H39" s="182"/>
      <c r="I39" s="183"/>
      <c r="M39" s="6" t="s">
        <v>13</v>
      </c>
      <c r="N39" s="40" t="str">
        <f>IF(E39="","（複数入力）氏名未入力",IF(F39&amp;G39="","（エラー）電話番号又はメールアドレス未入力",IF($F$10&lt;&gt;"",IF(C39="","（エラー）所属未入力","（正常）入力済み"),"（正常）入力済み")))</f>
        <v>（複数入力）氏名未入力</v>
      </c>
      <c r="O39" s="30" t="s">
        <v>36</v>
      </c>
    </row>
    <row r="40" spans="2:15">
      <c r="B40" s="1"/>
      <c r="N40" s="41"/>
      <c r="O40" s="30" t="s">
        <v>37</v>
      </c>
    </row>
  </sheetData>
  <mergeCells count="47">
    <mergeCell ref="C13:H13"/>
    <mergeCell ref="B8:C8"/>
    <mergeCell ref="C23:D33"/>
    <mergeCell ref="E24:H24"/>
    <mergeCell ref="E25:H25"/>
    <mergeCell ref="E26:H26"/>
    <mergeCell ref="E27:H27"/>
    <mergeCell ref="E28:H28"/>
    <mergeCell ref="C16:D22"/>
    <mergeCell ref="C14:H14"/>
    <mergeCell ref="E30:H30"/>
    <mergeCell ref="E31:H31"/>
    <mergeCell ref="B37:B39"/>
    <mergeCell ref="C37:D37"/>
    <mergeCell ref="C38:D38"/>
    <mergeCell ref="C39:D39"/>
    <mergeCell ref="E16:G16"/>
    <mergeCell ref="F17:G17"/>
    <mergeCell ref="F21:G21"/>
    <mergeCell ref="E22:H22"/>
    <mergeCell ref="E29:H29"/>
    <mergeCell ref="E23:H23"/>
    <mergeCell ref="E32:H32"/>
    <mergeCell ref="E33:H33"/>
    <mergeCell ref="E18:G18"/>
    <mergeCell ref="F19:G19"/>
    <mergeCell ref="E20:G20"/>
    <mergeCell ref="F35:H35"/>
    <mergeCell ref="B1:I1"/>
    <mergeCell ref="B2:I2"/>
    <mergeCell ref="B3:I3"/>
    <mergeCell ref="B7:I7"/>
    <mergeCell ref="B9:D11"/>
    <mergeCell ref="E9:E11"/>
    <mergeCell ref="F9:H9"/>
    <mergeCell ref="F10:H10"/>
    <mergeCell ref="F11:H11"/>
    <mergeCell ref="C4:E4"/>
    <mergeCell ref="B5:I5"/>
    <mergeCell ref="B6:E6"/>
    <mergeCell ref="G37:I37"/>
    <mergeCell ref="G38:I38"/>
    <mergeCell ref="G39:I39"/>
    <mergeCell ref="C34:D34"/>
    <mergeCell ref="C36:D36"/>
    <mergeCell ref="C35:D35"/>
    <mergeCell ref="F34:H34"/>
  </mergeCells>
  <phoneticPr fontId="19"/>
  <conditionalFormatting sqref="M5:M12">
    <cfRule type="cellIs" dxfId="135" priority="73" operator="equal">
      <formula>"必須"</formula>
    </cfRule>
  </conditionalFormatting>
  <conditionalFormatting sqref="M3">
    <cfRule type="cellIs" dxfId="134" priority="70" operator="equal">
      <formula>"必須"</formula>
    </cfRule>
  </conditionalFormatting>
  <conditionalFormatting sqref="M4">
    <cfRule type="cellIs" dxfId="133" priority="67" operator="equal">
      <formula>"必須"</formula>
    </cfRule>
  </conditionalFormatting>
  <conditionalFormatting sqref="M37:M39">
    <cfRule type="cellIs" dxfId="132" priority="64" operator="equal">
      <formula>"必須"</formula>
    </cfRule>
  </conditionalFormatting>
  <conditionalFormatting sqref="M24">
    <cfRule type="cellIs" dxfId="131" priority="54" operator="equal">
      <formula>"必須"</formula>
    </cfRule>
  </conditionalFormatting>
  <conditionalFormatting sqref="M25:M32">
    <cfRule type="cellIs" dxfId="130" priority="53" operator="equal">
      <formula>"必須"</formula>
    </cfRule>
  </conditionalFormatting>
  <conditionalFormatting sqref="M23">
    <cfRule type="cellIs" dxfId="129" priority="49" operator="equal">
      <formula>"必須"</formula>
    </cfRule>
  </conditionalFormatting>
  <conditionalFormatting sqref="N1:N1048576">
    <cfRule type="containsText" dxfId="128" priority="1" operator="containsText" text="（注意）">
      <formula>NOT(ISERROR(SEARCH("（注意）",N1)))</formula>
    </cfRule>
    <cfRule type="containsText" dxfId="127" priority="2" operator="containsText" text="（正常）">
      <formula>NOT(ISERROR(SEARCH("（正常）",N1)))</formula>
    </cfRule>
    <cfRule type="containsText" dxfId="126" priority="3" operator="containsText" text="（エラー）">
      <formula>NOT(ISERROR(SEARCH("（エラー）",N1)))</formula>
    </cfRule>
  </conditionalFormatting>
  <printOptions horizontalCentered="1"/>
  <pageMargins left="0.19685039370078741" right="0.19685039370078741" top="0.19685039370078741" bottom="0.19685039370078741" header="0.51181102362204722" footer="0.51181102362204722"/>
  <pageSetup paperSize="9" scale="9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5E40B4-6D39-49C0-8882-14C71EAA0972}">
          <x14:formula1>
            <xm:f>マスタ!$D$2:$D$12</xm:f>
          </x14:formula1>
          <xm:sqref>E23:H33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933C5-3F3E-4E35-AB5F-1145499743C7}">
  <sheetPr>
    <pageSetUpPr fitToPage="1"/>
  </sheetPr>
  <dimension ref="B1:P20"/>
  <sheetViews>
    <sheetView showGridLines="0" zoomScaleNormal="100" zoomScaleSheetLayoutView="80" workbookViewId="0"/>
  </sheetViews>
  <sheetFormatPr defaultColWidth="9" defaultRowHeight="18"/>
  <cols>
    <col min="1" max="3" width="2.69921875" customWidth="1"/>
    <col min="4" max="5" width="14.59765625" customWidth="1"/>
    <col min="6" max="9" width="15.09765625" customWidth="1"/>
    <col min="10" max="11" width="2.69921875" customWidth="1"/>
    <col min="12" max="12" width="8.5" hidden="1" customWidth="1"/>
    <col min="13" max="13" width="3.69921875" customWidth="1"/>
    <col min="15" max="15" width="30.59765625" style="37" customWidth="1"/>
  </cols>
  <sheetData>
    <row r="1" spans="2:16" ht="7.5" customHeight="1"/>
    <row r="2" spans="2:16">
      <c r="B2" s="191" t="s">
        <v>38</v>
      </c>
      <c r="C2" s="191"/>
      <c r="D2" s="190"/>
      <c r="E2" s="190"/>
      <c r="F2" s="190"/>
      <c r="G2" s="190"/>
      <c r="H2" s="190"/>
      <c r="I2" s="190"/>
      <c r="J2" s="190"/>
    </row>
    <row r="3" spans="2:16" ht="15.45" customHeight="1">
      <c r="B3" s="24"/>
      <c r="C3" s="45"/>
      <c r="D3" s="239" t="s">
        <v>39</v>
      </c>
      <c r="E3" s="240"/>
      <c r="F3" s="241" t="s">
        <v>40</v>
      </c>
      <c r="G3" s="242"/>
      <c r="H3" s="242"/>
      <c r="I3" s="242"/>
      <c r="J3" s="25"/>
      <c r="L3" t="str">
        <f>F3</f>
        <v>地下水の水質の測定（地下水汚染が生じている土地）</v>
      </c>
      <c r="N3" s="29" t="s">
        <v>7</v>
      </c>
      <c r="O3" s="40" t="str">
        <f>IF(F3="","（エラー）未入力","（正常）入力済み")</f>
        <v>（正常）入力済み</v>
      </c>
      <c r="P3" s="30" t="s">
        <v>41</v>
      </c>
    </row>
    <row r="4" spans="2:16" ht="15.45" customHeight="1">
      <c r="B4" s="26"/>
      <c r="C4" s="46"/>
      <c r="D4" s="239" t="s">
        <v>42</v>
      </c>
      <c r="E4" s="239"/>
      <c r="F4" s="239"/>
      <c r="G4" s="239"/>
      <c r="H4" s="239"/>
      <c r="I4" s="239"/>
      <c r="J4" s="25"/>
    </row>
    <row r="5" spans="2:16">
      <c r="B5" s="236" t="str">
        <f>IFERROR(VLOOKUP(L5,マスタ_裏面の表示内容!$A$2:$E$16,5,FALSE),"")</f>
        <v>二　地下水汚染が生じている土地の地下水の水質の測定</v>
      </c>
      <c r="C5" s="237"/>
      <c r="D5" s="237"/>
      <c r="E5" s="237"/>
      <c r="F5" s="237"/>
      <c r="G5" s="237"/>
      <c r="H5" s="237"/>
      <c r="I5" s="237"/>
      <c r="J5" s="238"/>
      <c r="L5" t="str">
        <f>$L$3&amp;1</f>
        <v>地下水の水質の測定（地下水汚染が生じている土地）1</v>
      </c>
    </row>
    <row r="6" spans="2:16" ht="58.5" customHeight="1">
      <c r="B6" s="236" t="str">
        <f>IFERROR(VLOOKUP(L6,マスタ_裏面の表示内容!$A$2:$E$16,5,FALSE),"")</f>
        <v>　地下水が目標地下水濃度を超えるおそれがない汚染状態にあることを確認した結果</v>
      </c>
      <c r="C6" s="237"/>
      <c r="D6" s="237"/>
      <c r="E6" s="237"/>
      <c r="F6" s="237"/>
      <c r="G6" s="237"/>
      <c r="H6" s="237"/>
      <c r="I6" s="237"/>
      <c r="J6" s="238"/>
      <c r="L6" t="str">
        <f>$L$3&amp;2</f>
        <v>地下水の水質の測定（地下水汚染が生じている土地）2</v>
      </c>
    </row>
    <row r="7" spans="2:16" ht="47.25" customHeight="1">
      <c r="B7" s="47"/>
      <c r="C7" s="160"/>
      <c r="D7" s="243" t="s">
        <v>384</v>
      </c>
      <c r="E7" s="243"/>
      <c r="F7" s="243"/>
      <c r="G7" s="243"/>
      <c r="H7" s="243"/>
      <c r="I7" s="243"/>
      <c r="J7" s="244"/>
      <c r="N7" s="6" t="s">
        <v>13</v>
      </c>
      <c r="O7" s="40" t="str">
        <f>IF(B6&lt;&gt;"",IF(D7="","（エラー）未入力","（正常）入力済み"),"")</f>
        <v>（正常）入力済み</v>
      </c>
    </row>
    <row r="8" spans="2:16" ht="58.5" customHeight="1">
      <c r="B8" s="236" t="str">
        <f>IFERROR(VLOOKUP(L8,マスタ_裏面の表示内容!$A$2:$E$16,5,FALSE),"")</f>
        <v/>
      </c>
      <c r="C8" s="237"/>
      <c r="D8" s="237"/>
      <c r="E8" s="237"/>
      <c r="F8" s="237"/>
      <c r="G8" s="237"/>
      <c r="H8" s="237"/>
      <c r="I8" s="237"/>
      <c r="J8" s="238"/>
      <c r="L8" t="str">
        <f>$L$3&amp;3</f>
        <v>地下水の水質の測定（地下水汚染が生じている土地）3</v>
      </c>
    </row>
    <row r="9" spans="2:16" ht="35.25" customHeight="1">
      <c r="B9" s="47"/>
      <c r="C9" s="160"/>
      <c r="D9" s="243"/>
      <c r="E9" s="243"/>
      <c r="F9" s="243"/>
      <c r="G9" s="243"/>
      <c r="H9" s="243"/>
      <c r="I9" s="243"/>
      <c r="J9" s="244"/>
      <c r="N9" s="6" t="s">
        <v>13</v>
      </c>
      <c r="O9" s="40" t="str">
        <f>IF(B8&lt;&gt;"",IF(D9="","（エラー）未入力","（正常）入力済み"),"")</f>
        <v/>
      </c>
    </row>
    <row r="10" spans="2:16" ht="58.5" customHeight="1">
      <c r="B10" s="236" t="str">
        <f>IFERROR(VLOOKUP(L10,マスタ_裏面の表示内容!$A$2:$E$16,5,FALSE),"")</f>
        <v/>
      </c>
      <c r="C10" s="237"/>
      <c r="D10" s="237"/>
      <c r="E10" s="237"/>
      <c r="F10" s="237"/>
      <c r="G10" s="237"/>
      <c r="H10" s="237"/>
      <c r="I10" s="237"/>
      <c r="J10" s="238"/>
      <c r="L10" t="str">
        <f>$L$3&amp;4</f>
        <v>地下水の水質の測定（地下水汚染が生じている土地）4</v>
      </c>
    </row>
    <row r="11" spans="2:16" ht="35.25" customHeight="1">
      <c r="B11" s="47"/>
      <c r="C11" s="160"/>
      <c r="D11" s="243"/>
      <c r="E11" s="243"/>
      <c r="F11" s="243"/>
      <c r="G11" s="243"/>
      <c r="H11" s="243"/>
      <c r="I11" s="243"/>
      <c r="J11" s="244"/>
      <c r="N11" s="6" t="s">
        <v>13</v>
      </c>
      <c r="O11" s="40" t="str">
        <f>IF(B10&lt;&gt;"",IF(D11="","（エラー）未入力","（正常）入力済み"),"")</f>
        <v/>
      </c>
    </row>
    <row r="12" spans="2:16" ht="58.5" customHeight="1">
      <c r="B12" s="236" t="str">
        <f>IFERROR(VLOOKUP(L12,マスタ_裏面の表示内容!$A$2:$E$16,5,FALSE),"")</f>
        <v/>
      </c>
      <c r="C12" s="237"/>
      <c r="D12" s="237"/>
      <c r="E12" s="237"/>
      <c r="F12" s="237"/>
      <c r="G12" s="237"/>
      <c r="H12" s="237"/>
      <c r="I12" s="237"/>
      <c r="J12" s="238"/>
      <c r="L12" t="str">
        <f>$L$3&amp;5</f>
        <v>地下水の水質の測定（地下水汚染が生じている土地）5</v>
      </c>
    </row>
    <row r="13" spans="2:16" ht="35.25" customHeight="1">
      <c r="B13" s="47"/>
      <c r="C13" s="160"/>
      <c r="D13" s="243"/>
      <c r="E13" s="243"/>
      <c r="F13" s="243"/>
      <c r="G13" s="243"/>
      <c r="H13" s="243"/>
      <c r="I13" s="243"/>
      <c r="J13" s="244"/>
      <c r="N13" s="6" t="s">
        <v>13</v>
      </c>
      <c r="O13" s="40" t="str">
        <f>IF(B12&lt;&gt;"",IF(D13="","（エラー）未入力","（正常）入力済み"),"")</f>
        <v/>
      </c>
    </row>
    <row r="14" spans="2:16" ht="58.5" customHeight="1">
      <c r="B14" s="236" t="str">
        <f>IFERROR(VLOOKUP(L14,マスタ_裏面の表示内容!$A$2:$E$16,5,FALSE),"")</f>
        <v/>
      </c>
      <c r="C14" s="237"/>
      <c r="D14" s="237"/>
      <c r="E14" s="237"/>
      <c r="F14" s="237"/>
      <c r="G14" s="237"/>
      <c r="H14" s="237"/>
      <c r="I14" s="237"/>
      <c r="J14" s="238"/>
      <c r="L14" t="str">
        <f>$L$3&amp;6</f>
        <v>地下水の水質の測定（地下水汚染が生じている土地）6</v>
      </c>
    </row>
    <row r="15" spans="2:16" ht="35.25" customHeight="1">
      <c r="B15" s="47"/>
      <c r="C15" s="160"/>
      <c r="D15" s="243"/>
      <c r="E15" s="243"/>
      <c r="F15" s="243"/>
      <c r="G15" s="243"/>
      <c r="H15" s="243"/>
      <c r="I15" s="243"/>
      <c r="J15" s="244"/>
      <c r="N15" s="6" t="s">
        <v>13</v>
      </c>
      <c r="O15" s="40" t="str">
        <f>IF(B14&lt;&gt;"",IF(D15="","（エラー）未入力","（正常）入力済み"),"")</f>
        <v/>
      </c>
    </row>
    <row r="16" spans="2:16" ht="58.5" customHeight="1">
      <c r="B16" s="236" t="str">
        <f>IFERROR(VLOOKUP(L16,マスタ_裏面の表示内容!$A$2:$E$16,5,FALSE),"")</f>
        <v/>
      </c>
      <c r="C16" s="237"/>
      <c r="D16" s="237"/>
      <c r="E16" s="237"/>
      <c r="F16" s="237"/>
      <c r="G16" s="237"/>
      <c r="H16" s="237"/>
      <c r="I16" s="237"/>
      <c r="J16" s="238"/>
      <c r="L16" t="str">
        <f>$L$3&amp;7</f>
        <v>地下水の水質の測定（地下水汚染が生じている土地）7</v>
      </c>
    </row>
    <row r="17" spans="2:15" ht="35.25" customHeight="1">
      <c r="B17" s="47"/>
      <c r="C17" s="160"/>
      <c r="D17" s="243"/>
      <c r="E17" s="243"/>
      <c r="F17" s="243"/>
      <c r="G17" s="243"/>
      <c r="H17" s="243"/>
      <c r="I17" s="243"/>
      <c r="J17" s="244"/>
      <c r="N17" s="6" t="s">
        <v>13</v>
      </c>
      <c r="O17" s="40" t="str">
        <f>IF(B16&lt;&gt;"",IF(D17="","（エラー）未入力","（正常）入力済み"),"")</f>
        <v/>
      </c>
    </row>
    <row r="18" spans="2:15" ht="58.5" customHeight="1">
      <c r="B18" s="236" t="str">
        <f>IFERROR(VLOOKUP(L18,マスタ_裏面の表示内容!$A$2:$E$16,5,FALSE),"")</f>
        <v/>
      </c>
      <c r="C18" s="237"/>
      <c r="D18" s="237"/>
      <c r="E18" s="237"/>
      <c r="F18" s="237"/>
      <c r="G18" s="237"/>
      <c r="H18" s="237"/>
      <c r="I18" s="237"/>
      <c r="J18" s="238"/>
      <c r="L18" t="str">
        <f>$L$3&amp;8</f>
        <v>地下水の水質の測定（地下水汚染が生じている土地）8</v>
      </c>
    </row>
    <row r="19" spans="2:15" ht="35.25" customHeight="1">
      <c r="B19" s="50"/>
      <c r="C19" s="49"/>
      <c r="D19" s="245"/>
      <c r="E19" s="245"/>
      <c r="F19" s="245"/>
      <c r="G19" s="245"/>
      <c r="H19" s="245"/>
      <c r="I19" s="245"/>
      <c r="J19" s="246"/>
      <c r="N19" s="6" t="s">
        <v>13</v>
      </c>
      <c r="O19" s="40" t="str">
        <f>IF(B18&lt;&gt;"",IF(D19="","（エラー）未入力","（正常）入力済み"),"")</f>
        <v/>
      </c>
    </row>
    <row r="20" spans="2:15">
      <c r="B20" s="189" t="s">
        <v>43</v>
      </c>
      <c r="C20" s="189"/>
      <c r="D20" s="190"/>
      <c r="E20" s="190"/>
      <c r="F20" s="190"/>
      <c r="G20" s="190"/>
      <c r="H20" s="190"/>
      <c r="I20" s="190"/>
      <c r="J20" s="190"/>
    </row>
  </sheetData>
  <mergeCells count="20">
    <mergeCell ref="D19:J19"/>
    <mergeCell ref="B20:J20"/>
    <mergeCell ref="D13:J13"/>
    <mergeCell ref="B14:J14"/>
    <mergeCell ref="D15:J15"/>
    <mergeCell ref="B16:J16"/>
    <mergeCell ref="D17:J17"/>
    <mergeCell ref="B18:J18"/>
    <mergeCell ref="B12:J12"/>
    <mergeCell ref="B2:J2"/>
    <mergeCell ref="D3:E3"/>
    <mergeCell ref="F3:I3"/>
    <mergeCell ref="D4:I4"/>
    <mergeCell ref="B5:J5"/>
    <mergeCell ref="B6:J6"/>
    <mergeCell ref="D7:J7"/>
    <mergeCell ref="B8:J8"/>
    <mergeCell ref="D9:J9"/>
    <mergeCell ref="B10:J10"/>
    <mergeCell ref="D11:J11"/>
  </mergeCells>
  <phoneticPr fontId="19"/>
  <conditionalFormatting sqref="N3">
    <cfRule type="cellIs" dxfId="125" priority="14" operator="equal">
      <formula>"必須"</formula>
    </cfRule>
  </conditionalFormatting>
  <conditionalFormatting sqref="N7">
    <cfRule type="cellIs" dxfId="124" priority="13" operator="equal">
      <formula>"必須"</formula>
    </cfRule>
  </conditionalFormatting>
  <conditionalFormatting sqref="N9">
    <cfRule type="cellIs" dxfId="123" priority="12" operator="equal">
      <formula>"必須"</formula>
    </cfRule>
  </conditionalFormatting>
  <conditionalFormatting sqref="N11">
    <cfRule type="cellIs" dxfId="122" priority="11" operator="equal">
      <formula>"必須"</formula>
    </cfRule>
  </conditionalFormatting>
  <conditionalFormatting sqref="N13">
    <cfRule type="cellIs" dxfId="121" priority="10" operator="equal">
      <formula>"必須"</formula>
    </cfRule>
  </conditionalFormatting>
  <conditionalFormatting sqref="N15">
    <cfRule type="cellIs" dxfId="120" priority="9" operator="equal">
      <formula>"必須"</formula>
    </cfRule>
  </conditionalFormatting>
  <conditionalFormatting sqref="N17">
    <cfRule type="cellIs" dxfId="119" priority="8" operator="equal">
      <formula>"必須"</formula>
    </cfRule>
  </conditionalFormatting>
  <conditionalFormatting sqref="N19">
    <cfRule type="cellIs" dxfId="118" priority="7" operator="equal">
      <formula>"必須"</formula>
    </cfRule>
  </conditionalFormatting>
  <conditionalFormatting sqref="O1:O8 O10 O12 O14 O16 O18 O20:O1048576">
    <cfRule type="containsText" dxfId="117" priority="4" operator="containsText" text="（注意）">
      <formula>NOT(ISERROR(SEARCH("（注意）",O1)))</formula>
    </cfRule>
    <cfRule type="containsText" dxfId="116" priority="5" operator="containsText" text="（正常）">
      <formula>NOT(ISERROR(SEARCH("（正常）",O1)))</formula>
    </cfRule>
    <cfRule type="containsText" dxfId="115" priority="6" operator="containsText" text="（エラー）">
      <formula>NOT(ISERROR(SEARCH("（エラー）",O1)))</formula>
    </cfRule>
  </conditionalFormatting>
  <conditionalFormatting sqref="O19 O17 O15 O13 O11 O9">
    <cfRule type="containsText" dxfId="114" priority="1" operator="containsText" text="（注意）">
      <formula>NOT(ISERROR(SEARCH("（注意）",O9)))</formula>
    </cfRule>
    <cfRule type="containsText" dxfId="113" priority="2" operator="containsText" text="（正常）">
      <formula>NOT(ISERROR(SEARCH("（正常）",O9)))</formula>
    </cfRule>
    <cfRule type="containsText" dxfId="112" priority="3" operator="containsText" text="（エラー）">
      <formula>NOT(ISERROR(SEARCH("（エラー）",O9)))</formula>
    </cfRule>
  </conditionalFormatting>
  <printOptions horizontalCentered="1"/>
  <pageMargins left="0.19685039370078741" right="0.19685039370078741" top="0.19685039370078741" bottom="0.19685039370078741" header="0.51181102362204722" footer="0.51181102362204722"/>
  <pageSetup paperSize="9" scale="91"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1E0485-1E8F-4D99-936F-DFA4972A4D5C}">
          <x14:formula1>
            <xm:f>マスタ!$E$2:$E$14</xm:f>
          </x14:formula1>
          <xm:sqref>F3:I3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1310-A481-462B-857D-F7B47B2729EB}">
  <sheetPr codeName="Sheet2">
    <pageSetUpPr fitToPage="1"/>
  </sheetPr>
  <dimension ref="B1:P20"/>
  <sheetViews>
    <sheetView showGridLines="0" zoomScaleNormal="100" zoomScaleSheetLayoutView="80" workbookViewId="0"/>
  </sheetViews>
  <sheetFormatPr defaultColWidth="9" defaultRowHeight="18"/>
  <cols>
    <col min="1" max="3" width="2.69921875" customWidth="1"/>
    <col min="4" max="5" width="14.59765625" customWidth="1"/>
    <col min="6" max="9" width="15.09765625" customWidth="1"/>
    <col min="10" max="11" width="2.69921875" customWidth="1"/>
    <col min="12" max="12" width="8.5" hidden="1" customWidth="1"/>
    <col min="13" max="13" width="3.69921875" customWidth="1"/>
    <col min="15" max="15" width="30.59765625" style="37" customWidth="1"/>
  </cols>
  <sheetData>
    <row r="1" spans="2:16" ht="7.5" customHeight="1"/>
    <row r="2" spans="2:16">
      <c r="B2" s="191" t="s">
        <v>38</v>
      </c>
      <c r="C2" s="191"/>
      <c r="D2" s="190"/>
      <c r="E2" s="190"/>
      <c r="F2" s="190"/>
      <c r="G2" s="190"/>
      <c r="H2" s="190"/>
      <c r="I2" s="190"/>
      <c r="J2" s="190"/>
    </row>
    <row r="3" spans="2:16" ht="15.45" customHeight="1">
      <c r="B3" s="24"/>
      <c r="C3" s="45"/>
      <c r="D3" s="239" t="s">
        <v>39</v>
      </c>
      <c r="E3" s="240"/>
      <c r="F3" s="241" t="s">
        <v>44</v>
      </c>
      <c r="G3" s="242"/>
      <c r="H3" s="242"/>
      <c r="I3" s="242"/>
      <c r="J3" s="25"/>
      <c r="L3" t="str">
        <f>F3</f>
        <v>土壌汚染の除去（掘削除去）</v>
      </c>
      <c r="N3" s="29" t="s">
        <v>7</v>
      </c>
      <c r="O3" s="40" t="str">
        <f>IF(F3="","（エラー）未入力","（正常）入力済み")</f>
        <v>（正常）入力済み</v>
      </c>
      <c r="P3" s="30" t="s">
        <v>41</v>
      </c>
    </row>
    <row r="4" spans="2:16" ht="15.45" customHeight="1">
      <c r="B4" s="26"/>
      <c r="C4" s="46"/>
      <c r="D4" s="239" t="s">
        <v>42</v>
      </c>
      <c r="E4" s="239"/>
      <c r="F4" s="239"/>
      <c r="G4" s="239"/>
      <c r="H4" s="239"/>
      <c r="I4" s="239"/>
      <c r="J4" s="25"/>
    </row>
    <row r="5" spans="2:16">
      <c r="B5" s="236" t="str">
        <f>IFERROR(VLOOKUP(L5,マスタ_裏面の表示内容!$A$2:$E$16,5,FALSE),"")</f>
        <v>一　基準不適合土壌の掘削による除去</v>
      </c>
      <c r="C5" s="237"/>
      <c r="D5" s="237"/>
      <c r="E5" s="237"/>
      <c r="F5" s="237"/>
      <c r="G5" s="237"/>
      <c r="H5" s="237"/>
      <c r="I5" s="237"/>
      <c r="J5" s="238"/>
      <c r="L5" t="str">
        <f>$L$3&amp;1</f>
        <v>土壌汚染の除去（掘削除去）1</v>
      </c>
    </row>
    <row r="6" spans="2:16" ht="58.5" customHeight="1">
      <c r="B6" s="236" t="str">
        <f>IFERROR(VLOOKUP(L6,マスタ_裏面の表示内容!$A$2:$E$16,5,FALSE),"")</f>
        <v>　イ　土壌含有量基準に適合しない汚染状態にある土地において、要措置区域外から搬入された土壌を使用した場合にあっては、第四十条第二項第三号に定める方法その他の方法により当該搬入された土壌の特定有害物質による汚染状態を明らかにした調査に係る土壌その他の試料の採取を行った地点及び日時、当該土壌の分析の結果並びに当該分析を行った計量法第百七条の登録を受けた者の氏名又は名称その他の調査の結果に関する事項</v>
      </c>
      <c r="C6" s="237"/>
      <c r="D6" s="237"/>
      <c r="E6" s="237"/>
      <c r="F6" s="237"/>
      <c r="G6" s="237"/>
      <c r="H6" s="237"/>
      <c r="I6" s="237"/>
      <c r="J6" s="238"/>
      <c r="L6" t="str">
        <f>$L$3&amp;2</f>
        <v>土壌汚染の除去（掘削除去）2</v>
      </c>
    </row>
    <row r="7" spans="2:16" ht="47.25" customHeight="1">
      <c r="B7" s="47"/>
      <c r="C7" s="48"/>
      <c r="D7" s="243" t="s">
        <v>379</v>
      </c>
      <c r="E7" s="243"/>
      <c r="F7" s="243"/>
      <c r="G7" s="243"/>
      <c r="H7" s="243"/>
      <c r="I7" s="243"/>
      <c r="J7" s="244"/>
      <c r="N7" s="6" t="s">
        <v>13</v>
      </c>
      <c r="O7" s="40" t="str">
        <f>IF(B6&lt;&gt;"",IF(D7="","（エラー）未入力","（正常）入力済み"),"")</f>
        <v>（正常）入力済み</v>
      </c>
    </row>
    <row r="8" spans="2:16" ht="58.5" customHeight="1">
      <c r="B8" s="236" t="str">
        <f>IFERROR(VLOOKUP(L8,マスタ_裏面の表示内容!$A$2:$E$16,5,FALSE),"")</f>
        <v>　ロ　土壌含有量基準に適合しない汚染状態にある土地において、基準不適合土壌又は特定有害物質の飛散等を防止するために講ずる措置を変更した場合にあっては、変更後の措置</v>
      </c>
      <c r="C8" s="237"/>
      <c r="D8" s="237"/>
      <c r="E8" s="237"/>
      <c r="F8" s="237"/>
      <c r="G8" s="237"/>
      <c r="H8" s="237"/>
      <c r="I8" s="237"/>
      <c r="J8" s="238"/>
      <c r="L8" t="str">
        <f>$L$3&amp;3</f>
        <v>土壌汚染の除去（掘削除去）3</v>
      </c>
    </row>
    <row r="9" spans="2:16" ht="35.25" customHeight="1">
      <c r="B9" s="47"/>
      <c r="C9" s="48"/>
      <c r="D9" s="243" t="s">
        <v>379</v>
      </c>
      <c r="E9" s="243"/>
      <c r="F9" s="243"/>
      <c r="G9" s="243"/>
      <c r="H9" s="243"/>
      <c r="I9" s="243"/>
      <c r="J9" s="244"/>
      <c r="N9" s="6" t="s">
        <v>13</v>
      </c>
      <c r="O9" s="40" t="str">
        <f>IF(B8&lt;&gt;"",IF(D9="","（エラー）未入力","（正常）入力済み"),"")</f>
        <v>（正常）入力済み</v>
      </c>
    </row>
    <row r="10" spans="2:16" ht="58.5" customHeight="1">
      <c r="B10" s="236" t="str">
        <f>IFERROR(VLOOKUP(L10,マスタ_裏面の表示内容!$A$2:$E$16,5,FALSE),"")</f>
        <v>　ハ　土壌含有量基準に適合しない汚染状態にある土地において、当該要措置区域外から搬入した土壌によって埋め戻した場合にあっては、当該埋め戻した土壌が基準不適合土壌以外の土壌であることを確認した結果</v>
      </c>
      <c r="C10" s="237"/>
      <c r="D10" s="237"/>
      <c r="E10" s="237"/>
      <c r="F10" s="237"/>
      <c r="G10" s="237"/>
      <c r="H10" s="237"/>
      <c r="I10" s="237"/>
      <c r="J10" s="238"/>
      <c r="L10" t="str">
        <f>$L$3&amp;4</f>
        <v>土壌汚染の除去（掘削除去）4</v>
      </c>
    </row>
    <row r="11" spans="2:16" ht="35.25" customHeight="1">
      <c r="B11" s="47"/>
      <c r="C11" s="48"/>
      <c r="D11" s="243" t="s">
        <v>379</v>
      </c>
      <c r="E11" s="243"/>
      <c r="F11" s="243"/>
      <c r="G11" s="243"/>
      <c r="H11" s="243"/>
      <c r="I11" s="243"/>
      <c r="J11" s="244"/>
      <c r="N11" s="6" t="s">
        <v>13</v>
      </c>
      <c r="O11" s="40" t="str">
        <f>IF(B10&lt;&gt;"",IF(D11="","（エラー）未入力","（正常）入力済み"),"")</f>
        <v>（正常）入力済み</v>
      </c>
    </row>
    <row r="12" spans="2:16" ht="58.5" customHeight="1">
      <c r="B12" s="236" t="str">
        <f>IFERROR(VLOOKUP(L12,マスタ_裏面の表示内容!$A$2:$E$16,5,FALSE),"")</f>
        <v>　ニ　土壌含有量基準に適合しない汚染状態にある土地において、土壌含有量基準に適合しない汚染状態にある土壌を掘削する範囲又は深さを変更した場合にあっては、変更後の範囲又は深さ</v>
      </c>
      <c r="C12" s="237"/>
      <c r="D12" s="237"/>
      <c r="E12" s="237"/>
      <c r="F12" s="237"/>
      <c r="G12" s="237"/>
      <c r="H12" s="237"/>
      <c r="I12" s="237"/>
      <c r="J12" s="238"/>
      <c r="L12" t="str">
        <f>$L$3&amp;5</f>
        <v>土壌汚染の除去（掘削除去）5</v>
      </c>
    </row>
    <row r="13" spans="2:16" ht="35.25" customHeight="1">
      <c r="B13" s="47"/>
      <c r="C13" s="48"/>
      <c r="D13" s="243" t="s">
        <v>379</v>
      </c>
      <c r="E13" s="243"/>
      <c r="F13" s="243"/>
      <c r="G13" s="243"/>
      <c r="H13" s="243"/>
      <c r="I13" s="243"/>
      <c r="J13" s="244"/>
      <c r="N13" s="6" t="s">
        <v>13</v>
      </c>
      <c r="O13" s="40" t="str">
        <f>IF(B12&lt;&gt;"",IF(D13="","（エラー）未入力","（正常）入力済み"),"")</f>
        <v>（正常）入力済み</v>
      </c>
    </row>
    <row r="14" spans="2:16" ht="58.5" customHeight="1">
      <c r="B14" s="236" t="str">
        <f>IFERROR(VLOOKUP(L14,マスタ_裏面の表示内容!$A$2:$E$16,5,FALSE),"")</f>
        <v>　ホ　土壌含有量基準に適合しない汚染状態にある土地において、掘削された土壌含有量基準に適合しない汚染状態にある土壌を当該要措置区域内に設置した施設において浄化したもので埋め戻した場合であり、浄化する方法を変更した場合にあっては、変更後の方法</v>
      </c>
      <c r="C14" s="237"/>
      <c r="D14" s="237"/>
      <c r="E14" s="237"/>
      <c r="F14" s="237"/>
      <c r="G14" s="237"/>
      <c r="H14" s="237"/>
      <c r="I14" s="237"/>
      <c r="J14" s="238"/>
      <c r="L14" t="str">
        <f>$L$3&amp;6</f>
        <v>土壌汚染の除去（掘削除去）6</v>
      </c>
    </row>
    <row r="15" spans="2:16" ht="35.25" customHeight="1">
      <c r="B15" s="47"/>
      <c r="C15" s="48"/>
      <c r="D15" s="243" t="s">
        <v>379</v>
      </c>
      <c r="E15" s="243"/>
      <c r="F15" s="243"/>
      <c r="G15" s="243"/>
      <c r="H15" s="243"/>
      <c r="I15" s="243"/>
      <c r="J15" s="244"/>
      <c r="N15" s="6" t="s">
        <v>13</v>
      </c>
      <c r="O15" s="40" t="str">
        <f>IF(B14&lt;&gt;"",IF(D15="","（エラー）未入力","（正常）入力済み"),"")</f>
        <v>（正常）入力済み</v>
      </c>
    </row>
    <row r="16" spans="2:16" ht="58.5" customHeight="1">
      <c r="B16" s="236" t="str">
        <f>IFERROR(VLOOKUP(L16,マスタ_裏面の表示内容!$A$2:$E$16,5,FALSE),"")</f>
        <v>　ヘ　土壌含有量基準に適合しない汚染状態にある土地において、掘削された土壌含有量基準に適合しない汚染状態にある土壌を当該要措置区域内に設置した施設において浄化したもので埋め戻した場合にあっては、当該埋め戻した土壌が土壌含有量基準に適合する汚染状態にあることを確認した結果</v>
      </c>
      <c r="C16" s="237"/>
      <c r="D16" s="237"/>
      <c r="E16" s="237"/>
      <c r="F16" s="237"/>
      <c r="G16" s="237"/>
      <c r="H16" s="237"/>
      <c r="I16" s="237"/>
      <c r="J16" s="238"/>
      <c r="L16" t="str">
        <f>$L$3&amp;7</f>
        <v>土壌汚染の除去（掘削除去）7</v>
      </c>
    </row>
    <row r="17" spans="2:15" ht="35.25" customHeight="1">
      <c r="B17" s="47"/>
      <c r="C17" s="48"/>
      <c r="D17" s="243" t="s">
        <v>379</v>
      </c>
      <c r="E17" s="243"/>
      <c r="F17" s="243"/>
      <c r="G17" s="243"/>
      <c r="H17" s="243"/>
      <c r="I17" s="243"/>
      <c r="J17" s="244"/>
      <c r="N17" s="6" t="s">
        <v>13</v>
      </c>
      <c r="O17" s="40" t="str">
        <f>IF(B16&lt;&gt;"",IF(D17="","（エラー）未入力","（正常）入力済み"),"")</f>
        <v>（正常）入力済み</v>
      </c>
    </row>
    <row r="18" spans="2:15" ht="58.5" customHeight="1">
      <c r="B18" s="236" t="str">
        <f>IFERROR(VLOOKUP(L18,マスタ_裏面の表示内容!$A$2:$E$16,5,FALSE),"")</f>
        <v>　ト　土壌溶出量基準に適合しない汚染状態にある土地にあっては、地下水が目標地下水濃度を超えない汚染状態にあることを確認するための地下水の水質の測定の期間、頻度及び結果</v>
      </c>
      <c r="C18" s="237"/>
      <c r="D18" s="237"/>
      <c r="E18" s="237"/>
      <c r="F18" s="237"/>
      <c r="G18" s="237"/>
      <c r="H18" s="237"/>
      <c r="I18" s="237"/>
      <c r="J18" s="238"/>
      <c r="L18" t="str">
        <f>$L$3&amp;8</f>
        <v>土壌汚染の除去（掘削除去）8</v>
      </c>
    </row>
    <row r="19" spans="2:15" ht="35.25" customHeight="1">
      <c r="B19" s="50"/>
      <c r="C19" s="49"/>
      <c r="D19" s="245" t="s">
        <v>380</v>
      </c>
      <c r="E19" s="245"/>
      <c r="F19" s="245"/>
      <c r="G19" s="245"/>
      <c r="H19" s="245"/>
      <c r="I19" s="245"/>
      <c r="J19" s="246"/>
      <c r="N19" s="6" t="s">
        <v>13</v>
      </c>
      <c r="O19" s="40" t="str">
        <f>IF(B18&lt;&gt;"",IF(D19="","（エラー）未入力","（正常）入力済み"),"")</f>
        <v>（正常）入力済み</v>
      </c>
    </row>
    <row r="20" spans="2:15">
      <c r="B20" s="189" t="s">
        <v>43</v>
      </c>
      <c r="C20" s="189"/>
      <c r="D20" s="190"/>
      <c r="E20" s="190"/>
      <c r="F20" s="190"/>
      <c r="G20" s="190"/>
      <c r="H20" s="190"/>
      <c r="I20" s="190"/>
      <c r="J20" s="190"/>
    </row>
  </sheetData>
  <mergeCells count="20">
    <mergeCell ref="D13:J13"/>
    <mergeCell ref="D15:J15"/>
    <mergeCell ref="D17:J17"/>
    <mergeCell ref="D19:J19"/>
    <mergeCell ref="B20:J20"/>
    <mergeCell ref="B14:J14"/>
    <mergeCell ref="B16:J16"/>
    <mergeCell ref="B18:J18"/>
    <mergeCell ref="B2:J2"/>
    <mergeCell ref="D3:E3"/>
    <mergeCell ref="F3:I3"/>
    <mergeCell ref="D4:I4"/>
    <mergeCell ref="B5:J5"/>
    <mergeCell ref="B6:J6"/>
    <mergeCell ref="B8:J8"/>
    <mergeCell ref="B10:J10"/>
    <mergeCell ref="B12:J12"/>
    <mergeCell ref="D7:J7"/>
    <mergeCell ref="D9:J9"/>
    <mergeCell ref="D11:J11"/>
  </mergeCells>
  <phoneticPr fontId="19"/>
  <conditionalFormatting sqref="N3">
    <cfRule type="cellIs" dxfId="111" priority="34" operator="equal">
      <formula>"必須"</formula>
    </cfRule>
  </conditionalFormatting>
  <conditionalFormatting sqref="N7">
    <cfRule type="cellIs" dxfId="110" priority="31" operator="equal">
      <formula>"必須"</formula>
    </cfRule>
  </conditionalFormatting>
  <conditionalFormatting sqref="N9">
    <cfRule type="cellIs" dxfId="109" priority="28" operator="equal">
      <formula>"必須"</formula>
    </cfRule>
  </conditionalFormatting>
  <conditionalFormatting sqref="N11">
    <cfRule type="cellIs" dxfId="108" priority="25" operator="equal">
      <formula>"必須"</formula>
    </cfRule>
  </conditionalFormatting>
  <conditionalFormatting sqref="N13">
    <cfRule type="cellIs" dxfId="107" priority="22" operator="equal">
      <formula>"必須"</formula>
    </cfRule>
  </conditionalFormatting>
  <conditionalFormatting sqref="N15">
    <cfRule type="cellIs" dxfId="106" priority="19" operator="equal">
      <formula>"必須"</formula>
    </cfRule>
  </conditionalFormatting>
  <conditionalFormatting sqref="N17">
    <cfRule type="cellIs" dxfId="105" priority="16" operator="equal">
      <formula>"必須"</formula>
    </cfRule>
  </conditionalFormatting>
  <conditionalFormatting sqref="N19">
    <cfRule type="cellIs" dxfId="104" priority="13" operator="equal">
      <formula>"必須"</formula>
    </cfRule>
  </conditionalFormatting>
  <conditionalFormatting sqref="O1:O1048576">
    <cfRule type="containsText" dxfId="103" priority="1" operator="containsText" text="（注意）">
      <formula>NOT(ISERROR(SEARCH("（注意）",O1)))</formula>
    </cfRule>
    <cfRule type="containsText" dxfId="102" priority="2" operator="containsText" text="（正常）">
      <formula>NOT(ISERROR(SEARCH("（正常）",O1)))</formula>
    </cfRule>
    <cfRule type="containsText" dxfId="101" priority="3" operator="containsText" text="（エラー）">
      <formula>NOT(ISERROR(SEARCH("（エラー）",O1)))</formula>
    </cfRule>
  </conditionalFormatting>
  <printOptions horizontalCentered="1"/>
  <pageMargins left="0.19685039370078741" right="0.19685039370078741" top="0.19685039370078741" bottom="0.19685039370078741" header="0.51181102362204722" footer="0.51181102362204722"/>
  <pageSetup paperSize="9" scale="91"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037934-DB89-474A-8CD8-9687746058E5}">
          <x14:formula1>
            <xm:f>マスタ!$E$2:$E$14</xm:f>
          </x14:formula1>
          <xm:sqref>F3:I3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C09A-79BB-4B69-90AD-5C9C14CEEAC2}">
  <sheetPr codeName="Sheet43">
    <pageSetUpPr fitToPage="1"/>
  </sheetPr>
  <dimension ref="B1:Y116"/>
  <sheetViews>
    <sheetView showGridLines="0" zoomScaleNormal="100" zoomScaleSheetLayoutView="70" workbookViewId="0"/>
  </sheetViews>
  <sheetFormatPr defaultColWidth="9" defaultRowHeight="13.2"/>
  <cols>
    <col min="1" max="2" width="2.59765625" style="54" customWidth="1"/>
    <col min="3" max="3" width="4.296875" style="54" customWidth="1"/>
    <col min="4" max="7" width="5.59765625" style="54" hidden="1" customWidth="1"/>
    <col min="8" max="8" width="10.59765625" style="54" customWidth="1"/>
    <col min="9" max="9" width="20.59765625" style="54" customWidth="1"/>
    <col min="10" max="10" width="11.09765625" style="54" customWidth="1"/>
    <col min="11" max="13" width="15.69921875" style="54" customWidth="1"/>
    <col min="14" max="15" width="7.59765625" style="54" customWidth="1"/>
    <col min="16" max="17" width="2.59765625" style="54" customWidth="1"/>
    <col min="18" max="18" width="2.796875" style="54" customWidth="1"/>
    <col min="19" max="19" width="9" style="66"/>
    <col min="20" max="20" width="30.59765625" style="67" customWidth="1"/>
    <col min="21" max="16384" width="9" style="54"/>
  </cols>
  <sheetData>
    <row r="1" spans="2:21" ht="15">
      <c r="B1" s="53" t="s">
        <v>45</v>
      </c>
      <c r="J1" s="55"/>
      <c r="K1" s="55"/>
      <c r="L1" s="55"/>
      <c r="M1" s="55"/>
      <c r="S1" s="249" t="s">
        <v>46</v>
      </c>
      <c r="T1" s="249"/>
      <c r="U1" s="56"/>
    </row>
    <row r="2" spans="2:21" ht="15">
      <c r="B2" s="57"/>
      <c r="C2" s="58" t="s">
        <v>47</v>
      </c>
      <c r="D2" s="58"/>
      <c r="E2" s="58"/>
      <c r="F2" s="58"/>
      <c r="G2" s="58"/>
      <c r="H2" s="59"/>
      <c r="I2" s="59"/>
      <c r="J2" s="60"/>
      <c r="K2" s="60"/>
      <c r="L2" s="60"/>
      <c r="M2" s="60"/>
      <c r="N2" s="59"/>
      <c r="O2" s="59"/>
      <c r="P2" s="61"/>
      <c r="S2" s="62" t="s">
        <v>2</v>
      </c>
      <c r="T2" s="63" t="s">
        <v>3</v>
      </c>
      <c r="U2" s="56"/>
    </row>
    <row r="3" spans="2:21" ht="15">
      <c r="B3" s="64"/>
      <c r="C3" s="54" t="s">
        <v>48</v>
      </c>
      <c r="H3" s="60"/>
      <c r="I3" s="60"/>
      <c r="J3" s="60"/>
      <c r="K3" s="60"/>
      <c r="L3" s="60"/>
      <c r="M3" s="60"/>
      <c r="N3" s="60"/>
      <c r="O3" s="60"/>
      <c r="P3" s="65"/>
      <c r="U3" s="56"/>
    </row>
    <row r="4" spans="2:21" ht="15">
      <c r="B4" s="64"/>
      <c r="C4" s="54" t="s">
        <v>49</v>
      </c>
      <c r="H4" s="60"/>
      <c r="I4" s="60"/>
      <c r="J4" s="60"/>
      <c r="K4" s="60"/>
      <c r="L4" s="60"/>
      <c r="M4" s="60"/>
      <c r="N4" s="60"/>
      <c r="O4" s="60"/>
      <c r="P4" s="65"/>
      <c r="U4" s="56"/>
    </row>
    <row r="5" spans="2:21" ht="15">
      <c r="B5" s="64"/>
      <c r="C5" s="54" t="s">
        <v>50</v>
      </c>
      <c r="D5" s="60"/>
      <c r="E5" s="60"/>
      <c r="F5" s="60"/>
      <c r="G5" s="60"/>
      <c r="H5" s="60"/>
      <c r="I5" s="60"/>
      <c r="J5" s="60"/>
      <c r="P5" s="68"/>
      <c r="Q5" s="69"/>
      <c r="R5" s="69"/>
      <c r="S5" s="62"/>
      <c r="T5" s="63"/>
    </row>
    <row r="6" spans="2:21" ht="22.2" customHeight="1">
      <c r="B6" s="64"/>
      <c r="C6" s="247" t="s">
        <v>51</v>
      </c>
      <c r="D6" s="247"/>
      <c r="E6" s="247"/>
      <c r="F6" s="247"/>
      <c r="G6" s="247"/>
      <c r="H6" s="247" t="s">
        <v>52</v>
      </c>
      <c r="I6" s="247" t="s">
        <v>53</v>
      </c>
      <c r="J6" s="250" t="s">
        <v>54</v>
      </c>
      <c r="K6" s="251"/>
      <c r="L6" s="251"/>
      <c r="M6" s="252"/>
      <c r="N6" s="247" t="s">
        <v>55</v>
      </c>
      <c r="O6" s="247" t="s">
        <v>56</v>
      </c>
      <c r="P6" s="65"/>
      <c r="S6" s="70"/>
    </row>
    <row r="7" spans="2:21" ht="22.2" customHeight="1">
      <c r="B7" s="64"/>
      <c r="C7" s="248"/>
      <c r="D7" s="248"/>
      <c r="E7" s="248"/>
      <c r="F7" s="248"/>
      <c r="G7" s="248"/>
      <c r="H7" s="248"/>
      <c r="I7" s="248"/>
      <c r="J7" s="71" t="s">
        <v>57</v>
      </c>
      <c r="K7" s="71" t="s">
        <v>58</v>
      </c>
      <c r="L7" s="71" t="s">
        <v>59</v>
      </c>
      <c r="M7" s="71" t="s">
        <v>60</v>
      </c>
      <c r="N7" s="248"/>
      <c r="O7" s="248"/>
      <c r="P7" s="65"/>
      <c r="S7" s="70"/>
    </row>
    <row r="8" spans="2:21" ht="22.5" customHeight="1">
      <c r="B8" s="64"/>
      <c r="C8" s="71">
        <f>ROW()-7</f>
        <v>1</v>
      </c>
      <c r="D8" s="71">
        <f>COUNTIF($I$8:I8,I8)</f>
        <v>1</v>
      </c>
      <c r="E8" s="71">
        <f>IF(D8=1,COUNTIF($D$8:D8,D8),"")</f>
        <v>1</v>
      </c>
      <c r="F8" s="71" cm="1">
        <f t="array" ref="F8">IF(H8="今回報告",SUMPRODUCT(($H$8:H8="今回報告")*($I$8:I8=I8)),"")</f>
        <v>1</v>
      </c>
      <c r="G8" s="71">
        <f>IF(F8=1,COUNTIF($F$8:F8,F8),"")</f>
        <v>1</v>
      </c>
      <c r="H8" s="72" t="s">
        <v>61</v>
      </c>
      <c r="I8" s="73" t="s">
        <v>372</v>
      </c>
      <c r="J8" s="74" t="s">
        <v>144</v>
      </c>
      <c r="K8" s="75" t="s">
        <v>373</v>
      </c>
      <c r="L8" s="75" t="s">
        <v>374</v>
      </c>
      <c r="M8" s="76" t="s">
        <v>375</v>
      </c>
      <c r="N8" s="76"/>
      <c r="O8" s="77"/>
      <c r="P8" s="65"/>
      <c r="S8" s="70" t="s">
        <v>7</v>
      </c>
      <c r="T8" s="78" t="str">
        <f>IF(I8&amp;J8&amp;K8&amp;M8&amp;O8="",
"（エラー）未入力",
IF(OR(I8="",J8="",K8="",M8=""),
IF(AND(N8&lt;&gt;"",I8&lt;&gt;""),
IF(AND(K8="",L8="",M8="",O8=""),"（正常）入力済み","（エラー）入力重複"),
"（エラー）一部未入力"),
IF(N8="","（正常）入力済み","（エラー）入力重複")))</f>
        <v>（正常）入力済み</v>
      </c>
      <c r="U8" s="79" t="s">
        <v>349</v>
      </c>
    </row>
    <row r="9" spans="2:21" ht="22.5" customHeight="1">
      <c r="B9" s="64"/>
      <c r="C9" s="71">
        <f t="shared" ref="C9:C37" si="0">ROW()-7</f>
        <v>2</v>
      </c>
      <c r="D9" s="71">
        <f>COUNTIF($I$8:I9,I9)</f>
        <v>2</v>
      </c>
      <c r="E9" s="71" t="str">
        <f>IF(D9=1,COUNTIF($D$8:D9,D9),"")</f>
        <v/>
      </c>
      <c r="F9" s="71" cm="1">
        <f t="array" ref="F9">IF(H9="今回報告",SUMPRODUCT(($H$8:H9="今回報告")*($I$8:I9=I9)),"")</f>
        <v>2</v>
      </c>
      <c r="G9" s="71" t="str">
        <f>IF(F9=1,COUNTIF($F$8:F9,F9),"")</f>
        <v/>
      </c>
      <c r="H9" s="72" t="s">
        <v>61</v>
      </c>
      <c r="I9" s="77" t="s">
        <v>372</v>
      </c>
      <c r="J9" s="75" t="s">
        <v>144</v>
      </c>
      <c r="K9" s="75"/>
      <c r="L9" s="75"/>
      <c r="M9" s="76"/>
      <c r="N9" s="76" t="s">
        <v>65</v>
      </c>
      <c r="O9" s="77"/>
      <c r="P9" s="65"/>
      <c r="S9" s="80" t="s">
        <v>13</v>
      </c>
      <c r="T9" s="78" t="str">
        <f>IF(I9&amp;J9&amp;K9&amp;M9&amp;O9="",
"（複数選択）未入力",
IF(OR(I9="",J9="",K9="",M9=""),
IF(AND(N9&lt;&gt;"",I9&lt;&gt;""),
IF(AND(K9="",L9="",M9="",O9=""),"（正常）入力済み","（エラー）入力重複"),
"（エラー）一部未入力"),
IF(N9="","（正常）入力済み","（エラー）入力重複")))</f>
        <v>（正常）入力済み</v>
      </c>
      <c r="U9" s="79" t="s">
        <v>62</v>
      </c>
    </row>
    <row r="10" spans="2:21" ht="22.5" customHeight="1">
      <c r="B10" s="64"/>
      <c r="C10" s="71">
        <f t="shared" si="0"/>
        <v>3</v>
      </c>
      <c r="D10" s="71">
        <f>COUNTIF($I$8:I10,I10)</f>
        <v>1</v>
      </c>
      <c r="E10" s="71">
        <f>IF(D10=1,COUNTIF($D$8:D10,D10),"")</f>
        <v>2</v>
      </c>
      <c r="F10" s="71" cm="1">
        <f t="array" ref="F10">IF(H10="今回報告",SUMPRODUCT(($H$8:H10="今回報告")*($I$8:I10=I10)),"")</f>
        <v>1</v>
      </c>
      <c r="G10" s="71">
        <f>IF(F10=1,COUNTIF($F$8:F10,F10),"")</f>
        <v>2</v>
      </c>
      <c r="H10" s="72" t="s">
        <v>61</v>
      </c>
      <c r="I10" s="77" t="s">
        <v>376</v>
      </c>
      <c r="J10" s="75" t="s">
        <v>144</v>
      </c>
      <c r="K10" s="75" t="s">
        <v>373</v>
      </c>
      <c r="L10" s="75" t="s">
        <v>374</v>
      </c>
      <c r="M10" s="76" t="s">
        <v>375</v>
      </c>
      <c r="N10" s="76"/>
      <c r="O10" s="77"/>
      <c r="P10" s="65"/>
      <c r="S10" s="80" t="s">
        <v>13</v>
      </c>
      <c r="T10" s="78" t="str">
        <f t="shared" ref="T10:T37" si="1">IF(I10&amp;J10&amp;K10&amp;M10&amp;O10="",
"（複数選択）未入力",
IF(OR(I10="",J10="",K10="",M10=""),
IF(AND(N10&lt;&gt;"",I10&lt;&gt;""),
IF(AND(K10="",L10="",M10="",O10=""),"（正常）入力済み","（エラー）入力重複"),
"（エラー）一部未入力"),
IF(N10="","（正常）入力済み","（エラー）入力重複")))</f>
        <v>（正常）入力済み</v>
      </c>
      <c r="U10" s="81" t="s">
        <v>64</v>
      </c>
    </row>
    <row r="11" spans="2:21" ht="22.5" customHeight="1">
      <c r="B11" s="64"/>
      <c r="C11" s="71">
        <f t="shared" si="0"/>
        <v>4</v>
      </c>
      <c r="D11" s="71">
        <f>COUNTIF($I$8:I11,I11)</f>
        <v>2</v>
      </c>
      <c r="E11" s="71" t="str">
        <f>IF(D11=1,COUNTIF($D$8:D11,D11),"")</f>
        <v/>
      </c>
      <c r="F11" s="71" cm="1">
        <f t="array" ref="F11">IF(H11="今回報告",SUMPRODUCT(($H$8:H11="今回報告")*($I$8:I11=I11)),"")</f>
        <v>2</v>
      </c>
      <c r="G11" s="71" t="str">
        <f>IF(F11=1,COUNTIF($F$8:F11,F11),"")</f>
        <v/>
      </c>
      <c r="H11" s="72" t="s">
        <v>61</v>
      </c>
      <c r="I11" s="77" t="s">
        <v>376</v>
      </c>
      <c r="J11" s="75" t="s">
        <v>144</v>
      </c>
      <c r="K11" s="75" t="s">
        <v>373</v>
      </c>
      <c r="L11" s="75" t="s">
        <v>374</v>
      </c>
      <c r="M11" s="76" t="s">
        <v>377</v>
      </c>
      <c r="N11" s="76"/>
      <c r="O11" s="77"/>
      <c r="P11" s="65"/>
      <c r="S11" s="80" t="s">
        <v>13</v>
      </c>
      <c r="T11" s="78" t="str">
        <f t="shared" si="1"/>
        <v>（正常）入力済み</v>
      </c>
      <c r="U11" s="79" t="s">
        <v>66</v>
      </c>
    </row>
    <row r="12" spans="2:21" ht="22.5" customHeight="1">
      <c r="B12" s="64"/>
      <c r="C12" s="71">
        <f t="shared" si="0"/>
        <v>5</v>
      </c>
      <c r="D12" s="71">
        <f>COUNTIF($I$8:I12,I12)</f>
        <v>1</v>
      </c>
      <c r="E12" s="71">
        <f>IF(D12=1,COUNTIF($D$8:D12,D12),"")</f>
        <v>3</v>
      </c>
      <c r="F12" s="71" cm="1">
        <f t="array" ref="F12">IF(H12="今回報告",SUMPRODUCT(($H$8:H12="今回報告")*($I$8:I12=I12)),"")</f>
        <v>1</v>
      </c>
      <c r="G12" s="71">
        <f>IF(F12=1,COUNTIF($F$8:F12,F12),"")</f>
        <v>3</v>
      </c>
      <c r="H12" s="72" t="s">
        <v>61</v>
      </c>
      <c r="I12" s="77" t="s">
        <v>378</v>
      </c>
      <c r="J12" s="75" t="s">
        <v>144</v>
      </c>
      <c r="K12" s="75" t="s">
        <v>373</v>
      </c>
      <c r="L12" s="75" t="s">
        <v>374</v>
      </c>
      <c r="M12" s="76" t="s">
        <v>375</v>
      </c>
      <c r="N12" s="76"/>
      <c r="O12" s="77"/>
      <c r="P12" s="65"/>
      <c r="S12" s="80" t="s">
        <v>13</v>
      </c>
      <c r="T12" s="78" t="str">
        <f t="shared" si="1"/>
        <v>（正常）入力済み</v>
      </c>
    </row>
    <row r="13" spans="2:21" ht="22.5" customHeight="1">
      <c r="B13" s="64"/>
      <c r="C13" s="71">
        <f t="shared" si="0"/>
        <v>6</v>
      </c>
      <c r="D13" s="71">
        <f>COUNTIF($I$8:I13,I13)</f>
        <v>2</v>
      </c>
      <c r="E13" s="71" t="str">
        <f>IF(D13=1,COUNTIF($D$8:D13,D13),"")</f>
        <v/>
      </c>
      <c r="F13" s="71" cm="1">
        <f t="array" ref="F13">IF(H13="今回報告",SUMPRODUCT(($H$8:H13="今回報告")*($I$8:I13=I13)),"")</f>
        <v>2</v>
      </c>
      <c r="G13" s="71" t="str">
        <f>IF(F13=1,COUNTIF($F$8:F13,F13),"")</f>
        <v/>
      </c>
      <c r="H13" s="72" t="s">
        <v>61</v>
      </c>
      <c r="I13" s="77" t="s">
        <v>378</v>
      </c>
      <c r="J13" s="75" t="s">
        <v>144</v>
      </c>
      <c r="K13" s="75" t="s">
        <v>373</v>
      </c>
      <c r="L13" s="75" t="s">
        <v>374</v>
      </c>
      <c r="M13" s="76" t="s">
        <v>375</v>
      </c>
      <c r="N13" s="76"/>
      <c r="O13" s="77"/>
      <c r="P13" s="65"/>
      <c r="S13" s="80" t="s">
        <v>13</v>
      </c>
      <c r="T13" s="78" t="str">
        <f t="shared" si="1"/>
        <v>（正常）入力済み</v>
      </c>
    </row>
    <row r="14" spans="2:21" ht="22.5" customHeight="1">
      <c r="B14" s="64"/>
      <c r="C14" s="71">
        <f t="shared" si="0"/>
        <v>7</v>
      </c>
      <c r="D14" s="71">
        <f>COUNTIF($I$8:I14,I14)</f>
        <v>3</v>
      </c>
      <c r="E14" s="71" t="str">
        <f>IF(D14=1,COUNTIF($D$8:D14,D14),"")</f>
        <v/>
      </c>
      <c r="F14" s="71" cm="1">
        <f t="array" ref="F14">IF(H14="今回報告",SUMPRODUCT(($H$8:H14="今回報告")*($I$8:I14=I14)),"")</f>
        <v>3</v>
      </c>
      <c r="G14" s="71" t="str">
        <f>IF(F14=1,COUNTIF($F$8:F14,F14),"")</f>
        <v/>
      </c>
      <c r="H14" s="72" t="s">
        <v>61</v>
      </c>
      <c r="I14" s="77" t="s">
        <v>378</v>
      </c>
      <c r="J14" s="75" t="s">
        <v>144</v>
      </c>
      <c r="K14" s="75"/>
      <c r="L14" s="75"/>
      <c r="M14" s="82"/>
      <c r="N14" s="82" t="s">
        <v>63</v>
      </c>
      <c r="O14" s="77"/>
      <c r="P14" s="65"/>
      <c r="S14" s="80" t="s">
        <v>13</v>
      </c>
      <c r="T14" s="78" t="str">
        <f t="shared" si="1"/>
        <v>（正常）入力済み</v>
      </c>
    </row>
    <row r="15" spans="2:21" ht="22.5" customHeight="1">
      <c r="B15" s="64"/>
      <c r="C15" s="71">
        <f t="shared" si="0"/>
        <v>8</v>
      </c>
      <c r="D15" s="71">
        <f>COUNTIF($I$8:I15,I15)</f>
        <v>0</v>
      </c>
      <c r="E15" s="71" t="str">
        <f>IF(D15=1,COUNTIF($D$8:D15,D15),"")</f>
        <v/>
      </c>
      <c r="F15" s="71" t="str" cm="1">
        <f t="array" ref="F15">IF(H15="今回報告",SUMPRODUCT(($H$8:H15="今回報告")*($I$8:I15=I15)),"")</f>
        <v/>
      </c>
      <c r="G15" s="71" t="str">
        <f>IF(F15=1,COUNTIF($F$8:F15,F15),"")</f>
        <v/>
      </c>
      <c r="H15" s="72"/>
      <c r="I15" s="77"/>
      <c r="J15" s="75"/>
      <c r="K15" s="75"/>
      <c r="L15" s="75"/>
      <c r="M15" s="82"/>
      <c r="N15" s="82"/>
      <c r="O15" s="77"/>
      <c r="P15" s="65"/>
      <c r="S15" s="80" t="s">
        <v>13</v>
      </c>
      <c r="T15" s="78" t="str">
        <f t="shared" si="1"/>
        <v>（複数選択）未入力</v>
      </c>
    </row>
    <row r="16" spans="2:21" ht="22.5" customHeight="1">
      <c r="B16" s="64"/>
      <c r="C16" s="71">
        <f t="shared" si="0"/>
        <v>9</v>
      </c>
      <c r="D16" s="71">
        <f>COUNTIF($I$8:I16,I16)</f>
        <v>0</v>
      </c>
      <c r="E16" s="71" t="str">
        <f>IF(D16=1,COUNTIF($D$8:D16,D16),"")</f>
        <v/>
      </c>
      <c r="F16" s="71" t="str" cm="1">
        <f t="array" ref="F16">IF(H16="今回報告",SUMPRODUCT(($H$8:H16="今回報告")*($I$8:I16=I16)),"")</f>
        <v/>
      </c>
      <c r="G16" s="71" t="str">
        <f>IF(F16=1,COUNTIF($F$8:F16,F16),"")</f>
        <v/>
      </c>
      <c r="H16" s="72"/>
      <c r="I16" s="77"/>
      <c r="J16" s="75"/>
      <c r="K16" s="75"/>
      <c r="L16" s="75"/>
      <c r="M16" s="82"/>
      <c r="N16" s="82"/>
      <c r="O16" s="77"/>
      <c r="P16" s="65"/>
      <c r="S16" s="80" t="s">
        <v>13</v>
      </c>
      <c r="T16" s="78" t="str">
        <f t="shared" si="1"/>
        <v>（複数選択）未入力</v>
      </c>
    </row>
    <row r="17" spans="2:20" ht="22.5" customHeight="1">
      <c r="B17" s="64"/>
      <c r="C17" s="71">
        <f t="shared" si="0"/>
        <v>10</v>
      </c>
      <c r="D17" s="71">
        <f>COUNTIF($I$8:I17,I17)</f>
        <v>0</v>
      </c>
      <c r="E17" s="71" t="str">
        <f>IF(D17=1,COUNTIF($D$8:D17,D17),"")</f>
        <v/>
      </c>
      <c r="F17" s="71" t="str" cm="1">
        <f t="array" ref="F17">IF(H17="今回報告",SUMPRODUCT(($H$8:H17="今回報告")*($I$8:I17=I17)),"")</f>
        <v/>
      </c>
      <c r="G17" s="71" t="str">
        <f>IF(F17=1,COUNTIF($F$8:F17,F17),"")</f>
        <v/>
      </c>
      <c r="H17" s="72"/>
      <c r="I17" s="77"/>
      <c r="J17" s="75"/>
      <c r="K17" s="75"/>
      <c r="L17" s="75"/>
      <c r="M17" s="82"/>
      <c r="N17" s="82"/>
      <c r="O17" s="77"/>
      <c r="P17" s="65"/>
      <c r="S17" s="80" t="s">
        <v>13</v>
      </c>
      <c r="T17" s="78" t="str">
        <f t="shared" si="1"/>
        <v>（複数選択）未入力</v>
      </c>
    </row>
    <row r="18" spans="2:20" ht="22.5" customHeight="1">
      <c r="B18" s="64"/>
      <c r="C18" s="71">
        <f t="shared" si="0"/>
        <v>11</v>
      </c>
      <c r="D18" s="71">
        <f>COUNTIF($I$8:I18,I18)</f>
        <v>0</v>
      </c>
      <c r="E18" s="71" t="str">
        <f>IF(D18=1,COUNTIF($D$8:D18,D18),"")</f>
        <v/>
      </c>
      <c r="F18" s="71" t="str" cm="1">
        <f t="array" ref="F18">IF(H18="今回報告",SUMPRODUCT(($H$8:H18="今回報告")*($I$8:I18=I18)),"")</f>
        <v/>
      </c>
      <c r="G18" s="71" t="str">
        <f>IF(F18=1,COUNTIF($F$8:F18,F18),"")</f>
        <v/>
      </c>
      <c r="H18" s="72"/>
      <c r="I18" s="77"/>
      <c r="J18" s="75"/>
      <c r="K18" s="75"/>
      <c r="L18" s="75"/>
      <c r="M18" s="82"/>
      <c r="N18" s="82"/>
      <c r="O18" s="77"/>
      <c r="P18" s="65"/>
      <c r="S18" s="80" t="s">
        <v>13</v>
      </c>
      <c r="T18" s="78" t="str">
        <f t="shared" si="1"/>
        <v>（複数選択）未入力</v>
      </c>
    </row>
    <row r="19" spans="2:20" ht="22.5" customHeight="1">
      <c r="B19" s="64"/>
      <c r="C19" s="71">
        <f t="shared" si="0"/>
        <v>12</v>
      </c>
      <c r="D19" s="71">
        <f>COUNTIF($I$8:I19,I19)</f>
        <v>0</v>
      </c>
      <c r="E19" s="71" t="str">
        <f>IF(D19=1,COUNTIF($D$8:D19,D19),"")</f>
        <v/>
      </c>
      <c r="F19" s="71" t="str" cm="1">
        <f t="array" ref="F19">IF(H19="今回報告",SUMPRODUCT(($H$8:H19="今回報告")*($I$8:I19=I19)),"")</f>
        <v/>
      </c>
      <c r="G19" s="71" t="str">
        <f>IF(F19=1,COUNTIF($F$8:F19,F19),"")</f>
        <v/>
      </c>
      <c r="H19" s="72"/>
      <c r="I19" s="77"/>
      <c r="J19" s="75"/>
      <c r="K19" s="75"/>
      <c r="L19" s="75"/>
      <c r="M19" s="82"/>
      <c r="N19" s="82"/>
      <c r="O19" s="77"/>
      <c r="P19" s="65"/>
      <c r="S19" s="80" t="s">
        <v>13</v>
      </c>
      <c r="T19" s="78" t="str">
        <f t="shared" si="1"/>
        <v>（複数選択）未入力</v>
      </c>
    </row>
    <row r="20" spans="2:20" ht="22.5" customHeight="1">
      <c r="B20" s="64"/>
      <c r="C20" s="71">
        <f t="shared" si="0"/>
        <v>13</v>
      </c>
      <c r="D20" s="71">
        <f>COUNTIF($I$8:I20,I20)</f>
        <v>0</v>
      </c>
      <c r="E20" s="71" t="str">
        <f>IF(D20=1,COUNTIF($D$8:D20,D20),"")</f>
        <v/>
      </c>
      <c r="F20" s="71" t="str" cm="1">
        <f t="array" ref="F20">IF(H20="今回報告",SUMPRODUCT(($H$8:H20="今回報告")*($I$8:I20=I20)),"")</f>
        <v/>
      </c>
      <c r="G20" s="71" t="str">
        <f>IF(F20=1,COUNTIF($F$8:F20,F20),"")</f>
        <v/>
      </c>
      <c r="H20" s="72"/>
      <c r="I20" s="77"/>
      <c r="J20" s="75"/>
      <c r="K20" s="75"/>
      <c r="L20" s="75"/>
      <c r="M20" s="82"/>
      <c r="N20" s="82"/>
      <c r="O20" s="77"/>
      <c r="P20" s="65"/>
      <c r="S20" s="80" t="s">
        <v>13</v>
      </c>
      <c r="T20" s="78" t="str">
        <f t="shared" si="1"/>
        <v>（複数選択）未入力</v>
      </c>
    </row>
    <row r="21" spans="2:20" ht="22.5" customHeight="1">
      <c r="B21" s="64"/>
      <c r="C21" s="71">
        <f t="shared" si="0"/>
        <v>14</v>
      </c>
      <c r="D21" s="71">
        <f>COUNTIF($I$8:I21,I21)</f>
        <v>0</v>
      </c>
      <c r="E21" s="71" t="str">
        <f>IF(D21=1,COUNTIF($D$8:D21,D21),"")</f>
        <v/>
      </c>
      <c r="F21" s="71" t="str" cm="1">
        <f t="array" ref="F21">IF(H21="今回報告",SUMPRODUCT(($H$8:H21="今回報告")*($I$8:I21=I21)),"")</f>
        <v/>
      </c>
      <c r="G21" s="71" t="str">
        <f>IF(F21=1,COUNTIF($F$8:F21,F21),"")</f>
        <v/>
      </c>
      <c r="H21" s="72"/>
      <c r="I21" s="77"/>
      <c r="J21" s="75"/>
      <c r="K21" s="75"/>
      <c r="L21" s="75"/>
      <c r="M21" s="82"/>
      <c r="N21" s="82"/>
      <c r="O21" s="77"/>
      <c r="P21" s="65"/>
      <c r="S21" s="80" t="s">
        <v>13</v>
      </c>
      <c r="T21" s="78" t="str">
        <f t="shared" si="1"/>
        <v>（複数選択）未入力</v>
      </c>
    </row>
    <row r="22" spans="2:20" ht="22.5" customHeight="1">
      <c r="B22" s="64"/>
      <c r="C22" s="71">
        <f t="shared" si="0"/>
        <v>15</v>
      </c>
      <c r="D22" s="71">
        <f>COUNTIF($I$8:I22,I22)</f>
        <v>0</v>
      </c>
      <c r="E22" s="71" t="str">
        <f>IF(D22=1,COUNTIF($D$8:D22,D22),"")</f>
        <v/>
      </c>
      <c r="F22" s="71" t="str" cm="1">
        <f t="array" ref="F22">IF(H22="今回報告",SUMPRODUCT(($H$8:H22="今回報告")*($I$8:I22=I22)),"")</f>
        <v/>
      </c>
      <c r="G22" s="71" t="str">
        <f>IF(F22=1,COUNTIF($F$8:F22,F22),"")</f>
        <v/>
      </c>
      <c r="H22" s="72"/>
      <c r="I22" s="77"/>
      <c r="J22" s="75"/>
      <c r="K22" s="75"/>
      <c r="L22" s="75"/>
      <c r="M22" s="82"/>
      <c r="N22" s="82"/>
      <c r="O22" s="77"/>
      <c r="P22" s="65"/>
      <c r="S22" s="80" t="s">
        <v>13</v>
      </c>
      <c r="T22" s="78" t="str">
        <f t="shared" si="1"/>
        <v>（複数選択）未入力</v>
      </c>
    </row>
    <row r="23" spans="2:20" ht="22.5" customHeight="1">
      <c r="B23" s="64"/>
      <c r="C23" s="71">
        <f t="shared" si="0"/>
        <v>16</v>
      </c>
      <c r="D23" s="71">
        <f>COUNTIF($I$8:I23,I23)</f>
        <v>0</v>
      </c>
      <c r="E23" s="71" t="str">
        <f>IF(D23=1,COUNTIF($D$8:D23,D23),"")</f>
        <v/>
      </c>
      <c r="F23" s="71" t="str" cm="1">
        <f t="array" ref="F23">IF(H23="今回報告",SUMPRODUCT(($H$8:H23="今回報告")*($I$8:I23=I23)),"")</f>
        <v/>
      </c>
      <c r="G23" s="71" t="str">
        <f>IF(F23=1,COUNTIF($F$8:F23,F23),"")</f>
        <v/>
      </c>
      <c r="H23" s="72"/>
      <c r="I23" s="77"/>
      <c r="J23" s="75"/>
      <c r="K23" s="75"/>
      <c r="L23" s="75"/>
      <c r="M23" s="82"/>
      <c r="N23" s="82"/>
      <c r="O23" s="77"/>
      <c r="P23" s="65"/>
      <c r="S23" s="80" t="s">
        <v>13</v>
      </c>
      <c r="T23" s="78" t="str">
        <f t="shared" si="1"/>
        <v>（複数選択）未入力</v>
      </c>
    </row>
    <row r="24" spans="2:20" ht="22.5" customHeight="1">
      <c r="B24" s="64"/>
      <c r="C24" s="71">
        <f t="shared" si="0"/>
        <v>17</v>
      </c>
      <c r="D24" s="71">
        <f>COUNTIF($I$8:I24,I24)</f>
        <v>0</v>
      </c>
      <c r="E24" s="71" t="str">
        <f>IF(D24=1,COUNTIF($D$8:D24,D24),"")</f>
        <v/>
      </c>
      <c r="F24" s="71" t="str" cm="1">
        <f t="array" ref="F24">IF(H24="今回報告",SUMPRODUCT(($H$8:H24="今回報告")*($I$8:I24=I24)),"")</f>
        <v/>
      </c>
      <c r="G24" s="71" t="str">
        <f>IF(F24=1,COUNTIF($F$8:F24,F24),"")</f>
        <v/>
      </c>
      <c r="H24" s="72"/>
      <c r="I24" s="77"/>
      <c r="J24" s="75"/>
      <c r="K24" s="75"/>
      <c r="L24" s="75"/>
      <c r="M24" s="82"/>
      <c r="N24" s="82"/>
      <c r="O24" s="77"/>
      <c r="P24" s="65"/>
      <c r="S24" s="80" t="s">
        <v>13</v>
      </c>
      <c r="T24" s="78" t="str">
        <f t="shared" si="1"/>
        <v>（複数選択）未入力</v>
      </c>
    </row>
    <row r="25" spans="2:20" ht="22.5" customHeight="1">
      <c r="B25" s="64"/>
      <c r="C25" s="71">
        <f t="shared" si="0"/>
        <v>18</v>
      </c>
      <c r="D25" s="71">
        <f>COUNTIF($I$8:I25,I25)</f>
        <v>0</v>
      </c>
      <c r="E25" s="71" t="str">
        <f>IF(D25=1,COUNTIF($D$8:D25,D25),"")</f>
        <v/>
      </c>
      <c r="F25" s="71" t="str" cm="1">
        <f t="array" ref="F25">IF(H25="今回報告",SUMPRODUCT(($H$8:H25="今回報告")*($I$8:I25=I25)),"")</f>
        <v/>
      </c>
      <c r="G25" s="71" t="str">
        <f>IF(F25=1,COUNTIF($F$8:F25,F25),"")</f>
        <v/>
      </c>
      <c r="H25" s="72"/>
      <c r="I25" s="77"/>
      <c r="J25" s="75"/>
      <c r="K25" s="75"/>
      <c r="L25" s="75"/>
      <c r="M25" s="82"/>
      <c r="N25" s="82"/>
      <c r="O25" s="77"/>
      <c r="P25" s="65"/>
      <c r="S25" s="80" t="s">
        <v>13</v>
      </c>
      <c r="T25" s="78" t="str">
        <f t="shared" si="1"/>
        <v>（複数選択）未入力</v>
      </c>
    </row>
    <row r="26" spans="2:20" ht="22.5" customHeight="1">
      <c r="B26" s="64"/>
      <c r="C26" s="71">
        <f t="shared" si="0"/>
        <v>19</v>
      </c>
      <c r="D26" s="71">
        <f>COUNTIF($I$8:I26,I26)</f>
        <v>0</v>
      </c>
      <c r="E26" s="71" t="str">
        <f>IF(D26=1,COUNTIF($D$8:D26,D26),"")</f>
        <v/>
      </c>
      <c r="F26" s="71" t="str" cm="1">
        <f t="array" ref="F26">IF(H26="今回報告",SUMPRODUCT(($H$8:H26="今回報告")*($I$8:I26=I26)),"")</f>
        <v/>
      </c>
      <c r="G26" s="71" t="str">
        <f>IF(F26=1,COUNTIF($F$8:F26,F26),"")</f>
        <v/>
      </c>
      <c r="H26" s="72"/>
      <c r="I26" s="77"/>
      <c r="J26" s="75"/>
      <c r="K26" s="75"/>
      <c r="L26" s="75"/>
      <c r="M26" s="82"/>
      <c r="N26" s="82"/>
      <c r="O26" s="77"/>
      <c r="P26" s="65"/>
      <c r="S26" s="80" t="s">
        <v>13</v>
      </c>
      <c r="T26" s="78" t="str">
        <f t="shared" si="1"/>
        <v>（複数選択）未入力</v>
      </c>
    </row>
    <row r="27" spans="2:20" ht="22.5" customHeight="1">
      <c r="B27" s="64"/>
      <c r="C27" s="71">
        <f t="shared" si="0"/>
        <v>20</v>
      </c>
      <c r="D27" s="71">
        <f>COUNTIF($I$8:I27,I27)</f>
        <v>0</v>
      </c>
      <c r="E27" s="71" t="str">
        <f>IF(D27=1,COUNTIF($D$8:D27,D27),"")</f>
        <v/>
      </c>
      <c r="F27" s="71" t="str" cm="1">
        <f t="array" ref="F27">IF(H27="今回報告",SUMPRODUCT(($H$8:H27="今回報告")*($I$8:I27=I27)),"")</f>
        <v/>
      </c>
      <c r="G27" s="71" t="str">
        <f>IF(F27=1,COUNTIF($F$8:F27,F27),"")</f>
        <v/>
      </c>
      <c r="H27" s="72"/>
      <c r="I27" s="77"/>
      <c r="J27" s="75"/>
      <c r="K27" s="75"/>
      <c r="L27" s="75"/>
      <c r="M27" s="82"/>
      <c r="N27" s="82"/>
      <c r="O27" s="77"/>
      <c r="P27" s="65"/>
      <c r="S27" s="80" t="s">
        <v>13</v>
      </c>
      <c r="T27" s="78" t="str">
        <f t="shared" si="1"/>
        <v>（複数選択）未入力</v>
      </c>
    </row>
    <row r="28" spans="2:20" ht="22.5" customHeight="1">
      <c r="B28" s="64"/>
      <c r="C28" s="71">
        <f t="shared" si="0"/>
        <v>21</v>
      </c>
      <c r="D28" s="71">
        <f>COUNTIF($I$8:I28,I28)</f>
        <v>0</v>
      </c>
      <c r="E28" s="71" t="str">
        <f>IF(D28=1,COUNTIF($D$8:D28,D28),"")</f>
        <v/>
      </c>
      <c r="F28" s="71" t="str" cm="1">
        <f t="array" ref="F28">IF(H28="今回報告",SUMPRODUCT(($H$8:H28="今回報告")*($I$8:I28=I28)),"")</f>
        <v/>
      </c>
      <c r="G28" s="71" t="str">
        <f>IF(F28=1,COUNTIF($F$8:F28,F28),"")</f>
        <v/>
      </c>
      <c r="H28" s="72"/>
      <c r="I28" s="77"/>
      <c r="J28" s="75"/>
      <c r="K28" s="75"/>
      <c r="L28" s="75"/>
      <c r="M28" s="82"/>
      <c r="N28" s="82"/>
      <c r="O28" s="77"/>
      <c r="P28" s="65"/>
      <c r="S28" s="80" t="s">
        <v>13</v>
      </c>
      <c r="T28" s="78" t="str">
        <f t="shared" si="1"/>
        <v>（複数選択）未入力</v>
      </c>
    </row>
    <row r="29" spans="2:20" ht="22.5" customHeight="1">
      <c r="B29" s="64"/>
      <c r="C29" s="71">
        <f t="shared" si="0"/>
        <v>22</v>
      </c>
      <c r="D29" s="71">
        <f>COUNTIF($I$8:I29,I29)</f>
        <v>0</v>
      </c>
      <c r="E29" s="71" t="str">
        <f>IF(D29=1,COUNTIF($D$8:D29,D29),"")</f>
        <v/>
      </c>
      <c r="F29" s="71" t="str" cm="1">
        <f t="array" ref="F29">IF(H29="今回報告",SUMPRODUCT(($H$8:H29="今回報告")*($I$8:I29=I29)),"")</f>
        <v/>
      </c>
      <c r="G29" s="71" t="str">
        <f>IF(F29=1,COUNTIF($F$8:F29,F29),"")</f>
        <v/>
      </c>
      <c r="H29" s="72"/>
      <c r="I29" s="77"/>
      <c r="J29" s="75"/>
      <c r="K29" s="75"/>
      <c r="L29" s="75"/>
      <c r="M29" s="82"/>
      <c r="N29" s="82"/>
      <c r="O29" s="77"/>
      <c r="P29" s="65"/>
      <c r="S29" s="80" t="s">
        <v>13</v>
      </c>
      <c r="T29" s="78" t="str">
        <f t="shared" si="1"/>
        <v>（複数選択）未入力</v>
      </c>
    </row>
    <row r="30" spans="2:20" ht="22.5" customHeight="1">
      <c r="B30" s="64"/>
      <c r="C30" s="71">
        <f t="shared" si="0"/>
        <v>23</v>
      </c>
      <c r="D30" s="71">
        <f>COUNTIF($I$8:I30,I30)</f>
        <v>0</v>
      </c>
      <c r="E30" s="71" t="str">
        <f>IF(D30=1,COUNTIF($D$8:D30,D30),"")</f>
        <v/>
      </c>
      <c r="F30" s="71" t="str" cm="1">
        <f t="array" ref="F30">IF(H30="今回報告",SUMPRODUCT(($H$8:H30="今回報告")*($I$8:I30=I30)),"")</f>
        <v/>
      </c>
      <c r="G30" s="71" t="str">
        <f>IF(F30=1,COUNTIF($F$8:F30,F30),"")</f>
        <v/>
      </c>
      <c r="H30" s="72"/>
      <c r="I30" s="77"/>
      <c r="J30" s="75"/>
      <c r="K30" s="75"/>
      <c r="L30" s="75"/>
      <c r="M30" s="82"/>
      <c r="N30" s="82"/>
      <c r="O30" s="77"/>
      <c r="P30" s="65"/>
      <c r="S30" s="80" t="s">
        <v>13</v>
      </c>
      <c r="T30" s="78" t="str">
        <f t="shared" si="1"/>
        <v>（複数選択）未入力</v>
      </c>
    </row>
    <row r="31" spans="2:20" ht="22.5" customHeight="1">
      <c r="B31" s="64"/>
      <c r="C31" s="71">
        <f t="shared" si="0"/>
        <v>24</v>
      </c>
      <c r="D31" s="71">
        <f>COUNTIF($I$8:I31,I31)</f>
        <v>0</v>
      </c>
      <c r="E31" s="71" t="str">
        <f>IF(D31=1,COUNTIF($D$8:D31,D31),"")</f>
        <v/>
      </c>
      <c r="F31" s="71" t="str" cm="1">
        <f t="array" ref="F31">IF(H31="今回報告",SUMPRODUCT(($H$8:H31="今回報告")*($I$8:I31=I31)),"")</f>
        <v/>
      </c>
      <c r="G31" s="71" t="str">
        <f>IF(F31=1,COUNTIF($F$8:F31,F31),"")</f>
        <v/>
      </c>
      <c r="H31" s="72"/>
      <c r="I31" s="77"/>
      <c r="J31" s="75"/>
      <c r="K31" s="75"/>
      <c r="L31" s="75"/>
      <c r="M31" s="82"/>
      <c r="N31" s="82"/>
      <c r="O31" s="77"/>
      <c r="P31" s="65"/>
      <c r="S31" s="80" t="s">
        <v>13</v>
      </c>
      <c r="T31" s="78" t="str">
        <f t="shared" si="1"/>
        <v>（複数選択）未入力</v>
      </c>
    </row>
    <row r="32" spans="2:20" ht="22.5" customHeight="1">
      <c r="B32" s="64"/>
      <c r="C32" s="71">
        <f t="shared" si="0"/>
        <v>25</v>
      </c>
      <c r="D32" s="71">
        <f>COUNTIF($I$8:I32,I32)</f>
        <v>0</v>
      </c>
      <c r="E32" s="71" t="str">
        <f>IF(D32=1,COUNTIF($D$8:D32,D32),"")</f>
        <v/>
      </c>
      <c r="F32" s="71" t="str" cm="1">
        <f t="array" ref="F32">IF(H32="今回報告",SUMPRODUCT(($H$8:H32="今回報告")*($I$8:I32=I32)),"")</f>
        <v/>
      </c>
      <c r="G32" s="71" t="str">
        <f>IF(F32=1,COUNTIF($F$8:F32,F32),"")</f>
        <v/>
      </c>
      <c r="H32" s="72"/>
      <c r="I32" s="77"/>
      <c r="J32" s="75"/>
      <c r="K32" s="75"/>
      <c r="L32" s="75"/>
      <c r="M32" s="82"/>
      <c r="N32" s="82"/>
      <c r="O32" s="77"/>
      <c r="P32" s="65"/>
      <c r="S32" s="80" t="s">
        <v>13</v>
      </c>
      <c r="T32" s="78" t="str">
        <f t="shared" si="1"/>
        <v>（複数選択）未入力</v>
      </c>
    </row>
    <row r="33" spans="2:25" ht="22.5" customHeight="1">
      <c r="B33" s="64"/>
      <c r="C33" s="71">
        <f t="shared" si="0"/>
        <v>26</v>
      </c>
      <c r="D33" s="71">
        <f>COUNTIF($I$8:I33,I33)</f>
        <v>0</v>
      </c>
      <c r="E33" s="71" t="str">
        <f>IF(D33=1,COUNTIF($D$8:D33,D33),"")</f>
        <v/>
      </c>
      <c r="F33" s="71" t="str" cm="1">
        <f t="array" ref="F33">IF(H33="今回報告",SUMPRODUCT(($H$8:H33="今回報告")*($I$8:I33=I33)),"")</f>
        <v/>
      </c>
      <c r="G33" s="71" t="str">
        <f>IF(F33=1,COUNTIF($F$8:F33,F33),"")</f>
        <v/>
      </c>
      <c r="H33" s="72"/>
      <c r="I33" s="77"/>
      <c r="J33" s="75"/>
      <c r="K33" s="75"/>
      <c r="L33" s="75"/>
      <c r="M33" s="82"/>
      <c r="N33" s="82"/>
      <c r="O33" s="77"/>
      <c r="P33" s="65"/>
      <c r="S33" s="80" t="s">
        <v>13</v>
      </c>
      <c r="T33" s="78" t="str">
        <f t="shared" si="1"/>
        <v>（複数選択）未入力</v>
      </c>
    </row>
    <row r="34" spans="2:25" ht="22.5" customHeight="1">
      <c r="B34" s="64"/>
      <c r="C34" s="71">
        <f t="shared" si="0"/>
        <v>27</v>
      </c>
      <c r="D34" s="71">
        <f>COUNTIF($I$8:I34,I34)</f>
        <v>0</v>
      </c>
      <c r="E34" s="71" t="str">
        <f>IF(D34=1,COUNTIF($D$8:D34,D34),"")</f>
        <v/>
      </c>
      <c r="F34" s="71" t="str" cm="1">
        <f t="array" ref="F34">IF(H34="今回報告",SUMPRODUCT(($H$8:H34="今回報告")*($I$8:I34=I34)),"")</f>
        <v/>
      </c>
      <c r="G34" s="71" t="str">
        <f>IF(F34=1,COUNTIF($F$8:F34,F34),"")</f>
        <v/>
      </c>
      <c r="H34" s="72"/>
      <c r="I34" s="77"/>
      <c r="J34" s="75"/>
      <c r="K34" s="75"/>
      <c r="L34" s="75"/>
      <c r="M34" s="82"/>
      <c r="N34" s="82"/>
      <c r="O34" s="77"/>
      <c r="P34" s="65"/>
      <c r="S34" s="80" t="s">
        <v>13</v>
      </c>
      <c r="T34" s="78" t="str">
        <f t="shared" si="1"/>
        <v>（複数選択）未入力</v>
      </c>
    </row>
    <row r="35" spans="2:25" ht="22.5" customHeight="1">
      <c r="B35" s="64"/>
      <c r="C35" s="71">
        <f t="shared" si="0"/>
        <v>28</v>
      </c>
      <c r="D35" s="71">
        <f>COUNTIF($I$8:I35,I35)</f>
        <v>0</v>
      </c>
      <c r="E35" s="71" t="str">
        <f>IF(D35=1,COUNTIF($D$8:D35,D35),"")</f>
        <v/>
      </c>
      <c r="F35" s="71" t="str" cm="1">
        <f t="array" ref="F35">IF(H35="今回報告",SUMPRODUCT(($H$8:H35="今回報告")*($I$8:I35=I35)),"")</f>
        <v/>
      </c>
      <c r="G35" s="71" t="str">
        <f>IF(F35=1,COUNTIF($F$8:F35,F35),"")</f>
        <v/>
      </c>
      <c r="H35" s="72"/>
      <c r="I35" s="77"/>
      <c r="J35" s="75"/>
      <c r="K35" s="75"/>
      <c r="L35" s="75"/>
      <c r="M35" s="82"/>
      <c r="N35" s="82"/>
      <c r="O35" s="77"/>
      <c r="P35" s="65"/>
      <c r="S35" s="80" t="s">
        <v>13</v>
      </c>
      <c r="T35" s="78" t="str">
        <f t="shared" si="1"/>
        <v>（複数選択）未入力</v>
      </c>
    </row>
    <row r="36" spans="2:25" ht="22.5" customHeight="1">
      <c r="B36" s="64"/>
      <c r="C36" s="71">
        <f t="shared" si="0"/>
        <v>29</v>
      </c>
      <c r="D36" s="71">
        <f>COUNTIF($I$8:I36,I36)</f>
        <v>0</v>
      </c>
      <c r="E36" s="71" t="str">
        <f>IF(D36=1,COUNTIF($D$8:D36,D36),"")</f>
        <v/>
      </c>
      <c r="F36" s="71" t="str" cm="1">
        <f t="array" ref="F36">IF(H36="今回報告",SUMPRODUCT(($H$8:H36="今回報告")*($I$8:I36=I36)),"")</f>
        <v/>
      </c>
      <c r="G36" s="71" t="str">
        <f>IF(F36=1,COUNTIF($F$8:F36,F36),"")</f>
        <v/>
      </c>
      <c r="H36" s="72"/>
      <c r="I36" s="77"/>
      <c r="J36" s="75"/>
      <c r="K36" s="75"/>
      <c r="L36" s="75"/>
      <c r="M36" s="82"/>
      <c r="N36" s="82"/>
      <c r="O36" s="77"/>
      <c r="P36" s="65"/>
      <c r="S36" s="80" t="s">
        <v>13</v>
      </c>
      <c r="T36" s="78" t="str">
        <f t="shared" si="1"/>
        <v>（複数選択）未入力</v>
      </c>
    </row>
    <row r="37" spans="2:25" ht="22.5" customHeight="1">
      <c r="B37" s="64"/>
      <c r="C37" s="71">
        <f t="shared" si="0"/>
        <v>30</v>
      </c>
      <c r="D37" s="71">
        <f>COUNTIF($I$8:I37,I37)</f>
        <v>0</v>
      </c>
      <c r="E37" s="71" t="str">
        <f>IF(D37=1,COUNTIF($D$8:D37,D37),"")</f>
        <v/>
      </c>
      <c r="F37" s="71" t="str" cm="1">
        <f t="array" ref="F37">IF(H37="今回報告",SUMPRODUCT(($H$8:H37="今回報告")*($I$8:I37=I37)),"")</f>
        <v/>
      </c>
      <c r="G37" s="71" t="str">
        <f>IF(F37=1,COUNTIF($F$8:F37,F37),"")</f>
        <v/>
      </c>
      <c r="H37" s="72"/>
      <c r="I37" s="77"/>
      <c r="J37" s="75"/>
      <c r="K37" s="75"/>
      <c r="L37" s="75"/>
      <c r="M37" s="82"/>
      <c r="N37" s="82"/>
      <c r="O37" s="77"/>
      <c r="P37" s="65"/>
      <c r="S37" s="80" t="s">
        <v>13</v>
      </c>
      <c r="T37" s="78" t="str">
        <f t="shared" si="1"/>
        <v>（複数選択）未入力</v>
      </c>
    </row>
    <row r="38" spans="2:25" ht="15">
      <c r="B38" s="64"/>
      <c r="C38" s="83" t="s">
        <v>67</v>
      </c>
      <c r="D38" s="84"/>
      <c r="E38" s="84"/>
      <c r="F38" s="84"/>
      <c r="G38" s="84"/>
      <c r="H38" s="85"/>
      <c r="I38" s="84"/>
      <c r="J38" s="84"/>
      <c r="K38" s="84"/>
      <c r="L38" s="84"/>
      <c r="M38" s="85"/>
      <c r="N38" s="85"/>
      <c r="O38" s="86"/>
      <c r="P38" s="65"/>
      <c r="S38" s="80"/>
      <c r="T38" s="78"/>
    </row>
    <row r="39" spans="2:25" ht="7.5" customHeight="1">
      <c r="B39" s="87"/>
      <c r="C39" s="55"/>
      <c r="D39" s="55"/>
      <c r="E39" s="55"/>
      <c r="F39" s="55"/>
      <c r="G39" s="55"/>
      <c r="H39" s="55"/>
      <c r="I39" s="55"/>
      <c r="J39" s="55"/>
      <c r="K39" s="55"/>
      <c r="L39" s="55"/>
      <c r="M39" s="55"/>
      <c r="N39" s="55"/>
      <c r="O39" s="55"/>
      <c r="P39" s="88"/>
    </row>
    <row r="40" spans="2:25" ht="15.75" customHeight="1">
      <c r="B40" s="89"/>
      <c r="C40" s="54" t="s">
        <v>68</v>
      </c>
      <c r="H40" s="60"/>
      <c r="I40" s="60"/>
      <c r="J40" s="60"/>
      <c r="K40" s="60"/>
      <c r="L40" s="60"/>
      <c r="M40" s="60"/>
      <c r="N40" s="60"/>
      <c r="O40" s="60"/>
      <c r="P40" s="60"/>
      <c r="S40" s="54"/>
    </row>
    <row r="41" spans="2:25">
      <c r="B41" s="90"/>
      <c r="T41" s="91"/>
    </row>
    <row r="43" spans="2:25" hidden="1">
      <c r="C43" s="54" t="s">
        <v>69</v>
      </c>
      <c r="S43" s="54"/>
      <c r="X43" s="66"/>
    </row>
    <row r="44" spans="2:25" hidden="1">
      <c r="C44" s="54" t="s">
        <v>70</v>
      </c>
      <c r="M44" s="54" t="s">
        <v>71</v>
      </c>
      <c r="O44" s="54" t="s">
        <v>72</v>
      </c>
      <c r="Q44" s="54" t="s">
        <v>73</v>
      </c>
      <c r="R44" s="54" t="s">
        <v>74</v>
      </c>
      <c r="S44" s="54" t="s">
        <v>75</v>
      </c>
      <c r="Y44" s="66"/>
    </row>
    <row r="45" spans="2:25" hidden="1">
      <c r="E45" s="54">
        <v>1</v>
      </c>
      <c r="H45" s="54" t="str">
        <f>_xlfn.IFNA(VLOOKUP($E45,$E$8:$K$38,5,FALSE),"")</f>
        <v>指-○1</v>
      </c>
      <c r="I45" s="54" t="str">
        <f>VLOOKUP($E45,$E$8:$K$38,6,FALSE)</f>
        <v>千代田区</v>
      </c>
      <c r="J45" s="54" t="str">
        <f>VLOOKUP($E45,$E$8:$K$38,7,FALSE)&amp;""</f>
        <v>○町</v>
      </c>
      <c r="K45" s="54" t="str">
        <f>VLOOKUP($E45,$E$8:$O$38,8,FALSE)&amp;""</f>
        <v>○丁目</v>
      </c>
      <c r="L45" s="54" t="str">
        <f>VLOOKUP($E45,$E$8:$O$38,9,FALSE)&amp;""</f>
        <v>１</v>
      </c>
      <c r="M45" s="54" t="str">
        <f>VLOOKUP($E45,$E$8:$O$38,11,FALSE)&amp;""</f>
        <v/>
      </c>
      <c r="O45" s="54">
        <f>COUNTIF($I$8:$I$38,H45)</f>
        <v>2</v>
      </c>
      <c r="Q45" s="54" cm="1">
        <f t="array" ref="Q45">SUMPRODUCT(($I$8:$I$38=H45)*($N$8:$N$38="無地番"))</f>
        <v>1</v>
      </c>
      <c r="R45" s="54" cm="1">
        <f t="array" ref="R45">SUMPRODUCT(($I$8:$I$38=H45)*($N$8:$N$38="道"))</f>
        <v>0</v>
      </c>
      <c r="S45" s="54" cm="1">
        <f t="array" ref="S45">SUMPRODUCT(($I$8:$I$38=H45)*($N$8:$N$38="水"))</f>
        <v>0</v>
      </c>
      <c r="T45" s="67" t="str">
        <f>IF(Q45&gt;0," 無地番","")&amp;IF(R45&gt;0," 道","")&amp;IF(S45&gt;0," 水","")</f>
        <v xml:space="preserve"> 無地番</v>
      </c>
      <c r="U45" s="54" t="str">
        <f>_xlfn.IFNA(IF(J45="",
I45&amp;""&amp;T45,
I45&amp;J45&amp;K45&amp;L45&amp;IF(M45="","","の一部")&amp;
IF(O45-1-Q45-R45-S45&gt;0,
IF(O45&gt;1,"　外 "&amp;O45-1-Q45-R45-S45&amp;" 筆",""),"")&amp;T45),"")</f>
        <v>千代田区○町○丁目１ 無地番</v>
      </c>
    </row>
    <row r="46" spans="2:25" hidden="1">
      <c r="E46" s="54">
        <v>2</v>
      </c>
      <c r="H46" s="54" t="str">
        <f>_xlfn.IFNA(VLOOKUP($E46,$E$8:$K$38,5,FALSE),"")</f>
        <v>指-○2</v>
      </c>
      <c r="I46" s="54" t="str">
        <f>VLOOKUP($E46,$E$8:$K$38,6,FALSE)</f>
        <v>千代田区</v>
      </c>
      <c r="J46" s="54" t="str">
        <f>VLOOKUP($E46,$E$8:$K$38,7,FALSE)&amp;""</f>
        <v>○町</v>
      </c>
      <c r="K46" s="54" t="str">
        <f>VLOOKUP($E46,$E$8:$O$38,8,FALSE)&amp;""</f>
        <v>○丁目</v>
      </c>
      <c r="L46" s="54" t="str">
        <f>VLOOKUP($E46,$E$8:$O$38,9,FALSE)&amp;""</f>
        <v>１</v>
      </c>
      <c r="M46" s="54" t="str">
        <f>VLOOKUP($E46,$E$8:$O$38,11,FALSE)&amp;""</f>
        <v/>
      </c>
      <c r="O46" s="54">
        <f>COUNTIF($I$8:$I$38,H46)</f>
        <v>2</v>
      </c>
      <c r="Q46" s="54" cm="1">
        <f t="array" ref="Q46">SUMPRODUCT(($I$8:$I$38=H46)*($N$8:$N$38="無地番"))</f>
        <v>0</v>
      </c>
      <c r="R46" s="54" cm="1">
        <f t="array" ref="R46">SUMPRODUCT(($I$8:$I$38=H46)*($N$8:$N$38="道"))</f>
        <v>0</v>
      </c>
      <c r="S46" s="54" cm="1">
        <f t="array" ref="S46">SUMPRODUCT(($I$8:$I$38=H46)*($N$8:$N$38="水"))</f>
        <v>0</v>
      </c>
      <c r="T46" s="67" t="str">
        <f>IF(Q46&gt;0," 無地番","")&amp;IF(R46&gt;0," 道","")&amp;IF(S46&gt;0," 水","")</f>
        <v/>
      </c>
      <c r="U46" s="54" t="str">
        <f>_xlfn.IFNA(IF(J46="",
I46&amp;""&amp;T46,
I46&amp;J46&amp;K46&amp;L46&amp;IF(M46="","","の一部")&amp;
IF(O46-1-Q46-R46-S46&gt;0,
IF(O46&gt;1,"　外 "&amp;O46-1-Q46-R46-S46&amp;" 筆",""),"")&amp;T46),"")</f>
        <v>千代田区○町○丁目１　外 1 筆</v>
      </c>
    </row>
    <row r="47" spans="2:25" hidden="1">
      <c r="E47" s="54">
        <v>3</v>
      </c>
      <c r="H47" s="54" t="str">
        <f>_xlfn.IFNA(VLOOKUP($E47,$E$8:$K$38,5,FALSE),"")</f>
        <v>指-○3</v>
      </c>
      <c r="I47" s="54" t="str">
        <f>VLOOKUP($E47,$E$8:$K$38,6,FALSE)</f>
        <v>千代田区</v>
      </c>
      <c r="J47" s="54" t="str">
        <f>VLOOKUP($E47,$E$8:$K$38,7,FALSE)&amp;""</f>
        <v>○町</v>
      </c>
      <c r="K47" s="54" t="str">
        <f>VLOOKUP($E47,$E$8:$O$38,8,FALSE)&amp;""</f>
        <v>○丁目</v>
      </c>
      <c r="L47" s="54" t="str">
        <f>VLOOKUP($E47,$E$8:$O$38,9,FALSE)&amp;""</f>
        <v>１</v>
      </c>
      <c r="M47" s="54" t="str">
        <f>VLOOKUP($E47,$E$8:$O$38,11,FALSE)&amp;""</f>
        <v/>
      </c>
      <c r="O47" s="54">
        <f>COUNTIF($I$8:$I$38,H47)</f>
        <v>3</v>
      </c>
      <c r="Q47" s="54" cm="1">
        <f t="array" ref="Q47">SUMPRODUCT(($I$8:$I$38=H47)*($N$8:$N$38="無地番"))</f>
        <v>0</v>
      </c>
      <c r="R47" s="54" cm="1">
        <f t="array" ref="R47">SUMPRODUCT(($I$8:$I$38=H47)*($N$8:$N$38="道"))</f>
        <v>1</v>
      </c>
      <c r="S47" s="54" cm="1">
        <f t="array" ref="S47">SUMPRODUCT(($I$8:$I$38=H47)*($N$8:$N$38="水"))</f>
        <v>0</v>
      </c>
      <c r="T47" s="67" t="str">
        <f>IF(Q47&gt;0," 無地番","")&amp;IF(R47&gt;0," 道","")&amp;IF(S47&gt;0," 水","")</f>
        <v xml:space="preserve"> 道</v>
      </c>
      <c r="U47" s="54" t="str">
        <f>_xlfn.IFNA(IF(J47="",
I47&amp;""&amp;T47,
I47&amp;J47&amp;K47&amp;L47&amp;IF(M47="","","の一部")&amp;
IF(O47-1-Q47-R47-S47&gt;0,
IF(O47&gt;1,"　外 "&amp;O47-1-Q47-R47-S47&amp;" 筆",""),"")&amp;T47),"")</f>
        <v>千代田区○町○丁目１　外 1 筆 道</v>
      </c>
    </row>
    <row r="48" spans="2:25" hidden="1">
      <c r="S48" s="54"/>
      <c r="Y48" s="66"/>
    </row>
    <row r="49" spans="3:21" hidden="1">
      <c r="C49" s="54" t="s">
        <v>76</v>
      </c>
      <c r="S49" s="54"/>
      <c r="T49" s="91"/>
    </row>
    <row r="50" spans="3:21" hidden="1">
      <c r="E50" s="54">
        <v>1</v>
      </c>
      <c r="H50" s="54" t="str">
        <f>_xlfn.IFNA(VLOOKUP($E50,$G$8:$K$38,3,FALSE),"")</f>
        <v>指-○1</v>
      </c>
      <c r="I50" s="54" t="str">
        <f>VLOOKUP($E50,$G$8:$K$38,4,FALSE)</f>
        <v>千代田区</v>
      </c>
      <c r="J50" s="54" t="str">
        <f>VLOOKUP($E50,$G$8:$K$38,5,FALSE)&amp;""</f>
        <v>○町</v>
      </c>
      <c r="K50" s="54" t="str">
        <f>VLOOKUP($E50,$G$8:$O$38,6,FALSE)&amp;""</f>
        <v>○丁目</v>
      </c>
      <c r="L50" s="54" t="str">
        <f>VLOOKUP($E50,$G$8:$O$38,7,FALSE)&amp;""</f>
        <v>１</v>
      </c>
      <c r="M50" s="54" t="str">
        <f>VLOOKUP($E50,$G$8:$O$38,8,FALSE)&amp;""</f>
        <v/>
      </c>
      <c r="O50" s="54" cm="1">
        <f t="array" ref="O50">SUMPRODUCT(($H$8:$H$38=$C$49)*($I$8:$I$38=H50))</f>
        <v>2</v>
      </c>
      <c r="Q50" s="54" cm="1">
        <f t="array" ref="Q50">SUMPRODUCT(($F$8:$F$38&lt;&gt;"")*($I$8:$I$38=H50)*($N$8:$N$38="無地番"))</f>
        <v>1</v>
      </c>
      <c r="R50" s="54" cm="1">
        <f t="array" ref="R50">SUMPRODUCT(($F$8:$F$38&lt;&gt;"")*($I$8:$I$38=H50)*($N$8:$N$38="道"))</f>
        <v>0</v>
      </c>
      <c r="S50" s="54" cm="1">
        <f t="array" ref="S50">SUMPRODUCT(($F$8:$F$38&lt;&gt;"")*($I$8:$I$38=H50)*($N$8:$N$38="水"))</f>
        <v>0</v>
      </c>
      <c r="T50" s="67" t="str">
        <f>IF(Q50&gt;0," 無地番","")&amp;IF(R50&gt;0," 道","")&amp;IF(S50&gt;0," 水","")</f>
        <v xml:space="preserve"> 無地番</v>
      </c>
      <c r="U50" s="54" t="str">
        <f>_xlfn.IFNA(IF(J50="",
I50&amp;""&amp;T50,
I50&amp;J50&amp;K50&amp;L50&amp;IF(M50="","","の一部")&amp;
IF(O50-1-Q50-R50-S50&gt;0,
IF(O50&gt;1,"　外 "&amp;O50-1-Q50-R50-S50&amp;" 筆",""),"")&amp;T50),"")</f>
        <v>千代田区○町○丁目１ 無地番</v>
      </c>
    </row>
    <row r="51" spans="3:21" hidden="1">
      <c r="E51" s="54">
        <v>2</v>
      </c>
      <c r="H51" s="54" t="str">
        <f>_xlfn.IFNA(VLOOKUP($E51,$G$8:$K$38,3,FALSE),"")</f>
        <v>指-○2</v>
      </c>
      <c r="I51" s="54" t="str">
        <f>VLOOKUP($E51,$G$8:$K$38,4,FALSE)</f>
        <v>千代田区</v>
      </c>
      <c r="J51" s="54" t="str">
        <f>VLOOKUP($E51,$G$8:$K$38,5,FALSE)&amp;""</f>
        <v>○町</v>
      </c>
      <c r="K51" s="54" t="str">
        <f>VLOOKUP($E51,$G$8:$O$38,6,FALSE)&amp;""</f>
        <v>○丁目</v>
      </c>
      <c r="L51" s="54" t="str">
        <f>VLOOKUP($E51,$G$8:$O$38,7,FALSE)&amp;""</f>
        <v>１</v>
      </c>
      <c r="M51" s="54" t="str">
        <f>VLOOKUP($E51,$G$8:$O$38,8,FALSE)&amp;""</f>
        <v/>
      </c>
      <c r="O51" s="54" cm="1">
        <f t="array" ref="O51">SUMPRODUCT(($H$8:$H$38=$C$49)*($I$8:$I$38=H51))</f>
        <v>2</v>
      </c>
      <c r="Q51" s="54" cm="1">
        <f t="array" ref="Q51">SUMPRODUCT(($F$8:$F$38&lt;&gt;"")*($I$8:$I$38=H51)*($N$8:$N$38="無地番"))</f>
        <v>0</v>
      </c>
      <c r="R51" s="54" cm="1">
        <f t="array" ref="R51">SUMPRODUCT(($F$8:$F$38&lt;&gt;"")*($I$8:$I$38=H51)*($N$8:$N$38="道"))</f>
        <v>0</v>
      </c>
      <c r="S51" s="54" cm="1">
        <f t="array" ref="S51">SUMPRODUCT(($F$8:$F$38&lt;&gt;"")*($I$8:$I$38=H51)*($N$8:$N$38="水"))</f>
        <v>0</v>
      </c>
      <c r="T51" s="67" t="str">
        <f>IF(Q51&gt;0," 無地番","")&amp;IF(R51&gt;0," 道","")&amp;IF(S51&gt;0," 水","")</f>
        <v/>
      </c>
      <c r="U51" s="54" t="str">
        <f>_xlfn.IFNA(IF(J51="",
I51&amp;""&amp;T51,
I51&amp;J51&amp;K51&amp;L51&amp;IF(M51="","","の一部")&amp;
IF(O51-1-Q51-R51-S51&gt;0,
IF(O51&gt;1,"　外 "&amp;O51-1-Q51-R51-S51&amp;" 筆",""),"")&amp;T51),"")</f>
        <v>千代田区○町○丁目１　外 1 筆</v>
      </c>
    </row>
    <row r="52" spans="3:21" hidden="1">
      <c r="E52" s="54">
        <v>3</v>
      </c>
      <c r="H52" s="54" t="str">
        <f>_xlfn.IFNA(VLOOKUP($E52,$G$8:$K$38,3,FALSE),"")</f>
        <v>指-○3</v>
      </c>
      <c r="I52" s="54" t="str">
        <f>VLOOKUP($E52,$G$8:$K$38,4,FALSE)</f>
        <v>千代田区</v>
      </c>
      <c r="J52" s="54" t="str">
        <f>VLOOKUP($E52,$G$8:$K$38,5,FALSE)&amp;""</f>
        <v>○町</v>
      </c>
      <c r="K52" s="54" t="str">
        <f>VLOOKUP($E52,$G$8:$O$38,6,FALSE)&amp;""</f>
        <v>○丁目</v>
      </c>
      <c r="L52" s="54" t="str">
        <f>VLOOKUP($E52,$G$8:$O$38,7,FALSE)&amp;""</f>
        <v>１</v>
      </c>
      <c r="M52" s="54" t="str">
        <f>VLOOKUP($E52,$G$8:$O$38,8,FALSE)&amp;""</f>
        <v/>
      </c>
      <c r="O52" s="54" cm="1">
        <f t="array" ref="O52">SUMPRODUCT(($H$8:$H$38=$C$49)*($I$8:$I$38=H52))</f>
        <v>3</v>
      </c>
      <c r="Q52" s="54" cm="1">
        <f t="array" ref="Q52">SUMPRODUCT(($F$8:$F$38&lt;&gt;"")*($I$8:$I$38=H52)*($N$8:$N$38="無地番"))</f>
        <v>0</v>
      </c>
      <c r="R52" s="54" cm="1">
        <f t="array" ref="R52">SUMPRODUCT(($F$8:$F$38&lt;&gt;"")*($I$8:$I$38=H52)*($N$8:$N$38="道"))</f>
        <v>1</v>
      </c>
      <c r="S52" s="54" cm="1">
        <f t="array" ref="S52">SUMPRODUCT(($F$8:$F$38&lt;&gt;"")*($I$8:$I$38=H52)*($N$8:$N$38="水"))</f>
        <v>0</v>
      </c>
      <c r="T52" s="67" t="str">
        <f>IF(Q52&gt;0," 無地番","")&amp;IF(R52&gt;0," 道","")&amp;IF(S52&gt;0," 水","")</f>
        <v xml:space="preserve"> 道</v>
      </c>
      <c r="U52" s="54" t="str">
        <f>_xlfn.IFNA(IF(J52="",
I52&amp;""&amp;T52,
I52&amp;J52&amp;K52&amp;L52&amp;IF(M52="","","の一部")&amp;
IF(O52-1-Q52-R52-S52&gt;0,
IF(O52&gt;1,"　外 "&amp;O52-1-Q52-R52-S52&amp;" 筆",""),"")&amp;T52),"")</f>
        <v>千代田区○町○丁目１　外 1 筆 道</v>
      </c>
    </row>
    <row r="53" spans="3:21">
      <c r="S53" s="54"/>
    </row>
    <row r="54" spans="3:21" ht="18" hidden="1">
      <c r="C54" s="92" t="s">
        <v>141</v>
      </c>
      <c r="H54" s="92" t="s">
        <v>138</v>
      </c>
      <c r="I54" s="92" t="s">
        <v>56</v>
      </c>
      <c r="J54" s="92" t="s">
        <v>270</v>
      </c>
      <c r="S54" s="54"/>
    </row>
    <row r="55" spans="3:21" ht="18" hidden="1">
      <c r="C55" s="93" t="s">
        <v>61</v>
      </c>
      <c r="H55" s="93" t="s">
        <v>144</v>
      </c>
      <c r="I55" s="93" t="s">
        <v>56</v>
      </c>
      <c r="J55" s="93" t="s">
        <v>65</v>
      </c>
    </row>
    <row r="56" spans="3:21" ht="18" hidden="1">
      <c r="H56" s="93" t="s">
        <v>147</v>
      </c>
      <c r="J56" s="93" t="s">
        <v>63</v>
      </c>
    </row>
    <row r="57" spans="3:21" ht="18" hidden="1">
      <c r="H57" s="93" t="s">
        <v>151</v>
      </c>
      <c r="J57" s="93" t="s">
        <v>154</v>
      </c>
    </row>
    <row r="58" spans="3:21" ht="18" hidden="1">
      <c r="H58" s="93" t="s">
        <v>155</v>
      </c>
    </row>
    <row r="59" spans="3:21" ht="18" hidden="1">
      <c r="H59" s="93" t="s">
        <v>158</v>
      </c>
    </row>
    <row r="60" spans="3:21" ht="18" hidden="1">
      <c r="H60" s="93" t="s">
        <v>162</v>
      </c>
    </row>
    <row r="61" spans="3:21" ht="18" hidden="1">
      <c r="H61" s="93" t="s">
        <v>166</v>
      </c>
    </row>
    <row r="62" spans="3:21" ht="18" hidden="1">
      <c r="H62" s="93" t="s">
        <v>168</v>
      </c>
    </row>
    <row r="63" spans="3:21" ht="18" hidden="1">
      <c r="H63" s="93" t="s">
        <v>171</v>
      </c>
    </row>
    <row r="64" spans="3:21" ht="18" hidden="1">
      <c r="H64" s="93" t="s">
        <v>174</v>
      </c>
    </row>
    <row r="65" spans="8:8" ht="18" hidden="1">
      <c r="H65" s="93" t="s">
        <v>177</v>
      </c>
    </row>
    <row r="66" spans="8:8" ht="18" hidden="1">
      <c r="H66" s="93" t="s">
        <v>180</v>
      </c>
    </row>
    <row r="67" spans="8:8" ht="18" hidden="1">
      <c r="H67" s="93" t="s">
        <v>182</v>
      </c>
    </row>
    <row r="68" spans="8:8" ht="18" hidden="1">
      <c r="H68" s="93" t="s">
        <v>184</v>
      </c>
    </row>
    <row r="69" spans="8:8" ht="18" hidden="1">
      <c r="H69" s="93" t="s">
        <v>186</v>
      </c>
    </row>
    <row r="70" spans="8:8" ht="18" hidden="1">
      <c r="H70" s="93" t="s">
        <v>188</v>
      </c>
    </row>
    <row r="71" spans="8:8" ht="18" hidden="1">
      <c r="H71" s="93" t="s">
        <v>190</v>
      </c>
    </row>
    <row r="72" spans="8:8" ht="18" hidden="1">
      <c r="H72" s="93" t="s">
        <v>192</v>
      </c>
    </row>
    <row r="73" spans="8:8" ht="18" hidden="1">
      <c r="H73" s="93" t="s">
        <v>194</v>
      </c>
    </row>
    <row r="74" spans="8:8" ht="18" hidden="1">
      <c r="H74" s="93" t="s">
        <v>196</v>
      </c>
    </row>
    <row r="75" spans="8:8" ht="18" hidden="1">
      <c r="H75" s="93" t="s">
        <v>198</v>
      </c>
    </row>
    <row r="76" spans="8:8" ht="18" hidden="1">
      <c r="H76" s="93" t="s">
        <v>200</v>
      </c>
    </row>
    <row r="77" spans="8:8" ht="18" hidden="1">
      <c r="H77" s="93" t="s">
        <v>202</v>
      </c>
    </row>
    <row r="78" spans="8:8" ht="18" hidden="1">
      <c r="H78" s="93" t="s">
        <v>204</v>
      </c>
    </row>
    <row r="79" spans="8:8" ht="18" hidden="1">
      <c r="H79" s="93" t="s">
        <v>206</v>
      </c>
    </row>
    <row r="80" spans="8:8" ht="18" hidden="1">
      <c r="H80" s="93" t="s">
        <v>208</v>
      </c>
    </row>
    <row r="81" spans="8:8" ht="18" hidden="1">
      <c r="H81" s="93" t="s">
        <v>210</v>
      </c>
    </row>
    <row r="82" spans="8:8" ht="18" hidden="1">
      <c r="H82" s="93" t="s">
        <v>212</v>
      </c>
    </row>
    <row r="83" spans="8:8" ht="18" hidden="1">
      <c r="H83" s="93" t="s">
        <v>214</v>
      </c>
    </row>
    <row r="84" spans="8:8" ht="18" hidden="1">
      <c r="H84" s="93" t="s">
        <v>216</v>
      </c>
    </row>
    <row r="85" spans="8:8" ht="18" hidden="1">
      <c r="H85" s="93" t="s">
        <v>217</v>
      </c>
    </row>
    <row r="86" spans="8:8" ht="18" hidden="1">
      <c r="H86" s="93" t="s">
        <v>218</v>
      </c>
    </row>
    <row r="87" spans="8:8" ht="18" hidden="1">
      <c r="H87" s="93" t="s">
        <v>219</v>
      </c>
    </row>
    <row r="88" spans="8:8" ht="18" hidden="1">
      <c r="H88" s="93" t="s">
        <v>220</v>
      </c>
    </row>
    <row r="89" spans="8:8" ht="18" hidden="1">
      <c r="H89" s="93" t="s">
        <v>221</v>
      </c>
    </row>
    <row r="90" spans="8:8" ht="18" hidden="1">
      <c r="H90" s="93" t="s">
        <v>222</v>
      </c>
    </row>
    <row r="91" spans="8:8" ht="18" hidden="1">
      <c r="H91" s="93" t="s">
        <v>223</v>
      </c>
    </row>
    <row r="92" spans="8:8" ht="18" hidden="1">
      <c r="H92" s="93" t="s">
        <v>224</v>
      </c>
    </row>
    <row r="93" spans="8:8" ht="18" hidden="1">
      <c r="H93" s="93" t="s">
        <v>225</v>
      </c>
    </row>
    <row r="94" spans="8:8" ht="18" hidden="1">
      <c r="H94" s="93" t="s">
        <v>226</v>
      </c>
    </row>
    <row r="95" spans="8:8" ht="18" hidden="1">
      <c r="H95" s="93" t="s">
        <v>227</v>
      </c>
    </row>
    <row r="96" spans="8:8" ht="18" hidden="1">
      <c r="H96" s="93" t="s">
        <v>228</v>
      </c>
    </row>
    <row r="97" spans="8:8" ht="18" hidden="1">
      <c r="H97" s="93" t="s">
        <v>229</v>
      </c>
    </row>
    <row r="98" spans="8:8" ht="18" hidden="1">
      <c r="H98" s="93" t="s">
        <v>230</v>
      </c>
    </row>
    <row r="99" spans="8:8" ht="18" hidden="1">
      <c r="H99" s="93" t="s">
        <v>231</v>
      </c>
    </row>
    <row r="100" spans="8:8" ht="18" hidden="1">
      <c r="H100" s="93" t="s">
        <v>232</v>
      </c>
    </row>
    <row r="101" spans="8:8" ht="18" hidden="1">
      <c r="H101" s="93" t="s">
        <v>233</v>
      </c>
    </row>
    <row r="102" spans="8:8" ht="18" hidden="1">
      <c r="H102" s="93" t="s">
        <v>234</v>
      </c>
    </row>
    <row r="103" spans="8:8" ht="18" hidden="1">
      <c r="H103" s="93" t="s">
        <v>235</v>
      </c>
    </row>
    <row r="104" spans="8:8" ht="18" hidden="1">
      <c r="H104" s="93" t="s">
        <v>236</v>
      </c>
    </row>
    <row r="105" spans="8:8" ht="18" hidden="1">
      <c r="H105" s="93" t="s">
        <v>237</v>
      </c>
    </row>
    <row r="106" spans="8:8" ht="18" hidden="1">
      <c r="H106" s="93" t="s">
        <v>238</v>
      </c>
    </row>
    <row r="107" spans="8:8" ht="18" hidden="1">
      <c r="H107" s="93" t="s">
        <v>239</v>
      </c>
    </row>
    <row r="108" spans="8:8" ht="18" hidden="1">
      <c r="H108" s="93" t="s">
        <v>240</v>
      </c>
    </row>
    <row r="109" spans="8:8" ht="18" hidden="1">
      <c r="H109" s="93" t="s">
        <v>241</v>
      </c>
    </row>
    <row r="110" spans="8:8" ht="18" hidden="1">
      <c r="H110" s="93" t="s">
        <v>242</v>
      </c>
    </row>
    <row r="111" spans="8:8" ht="18" hidden="1">
      <c r="H111" s="93" t="s">
        <v>243</v>
      </c>
    </row>
    <row r="112" spans="8:8" ht="18" hidden="1">
      <c r="H112" s="93" t="s">
        <v>244</v>
      </c>
    </row>
    <row r="113" spans="8:8" ht="18" hidden="1">
      <c r="H113" s="93" t="s">
        <v>245</v>
      </c>
    </row>
    <row r="114" spans="8:8" ht="18" hidden="1">
      <c r="H114" s="93" t="s">
        <v>246</v>
      </c>
    </row>
    <row r="115" spans="8:8" ht="18" hidden="1">
      <c r="H115" s="93" t="s">
        <v>247</v>
      </c>
    </row>
    <row r="116" spans="8:8" ht="18" hidden="1">
      <c r="H116" s="93" t="s">
        <v>248</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19"/>
  <conditionalFormatting sqref="T1:T7 T53:T1048576 T38:T42">
    <cfRule type="containsText" dxfId="100" priority="7" operator="containsText" text="（正常）">
      <formula>NOT(ISERROR(SEARCH("（正常）",T1)))</formula>
    </cfRule>
    <cfRule type="containsText" dxfId="99" priority="8" operator="containsText" text="（エラー）">
      <formula>NOT(ISERROR(SEARCH("（エラー）",T1)))</formula>
    </cfRule>
    <cfRule type="containsText" dxfId="98" priority="9" operator="containsText" text="（注意）">
      <formula>NOT(ISERROR(SEARCH("（注意）",T1)))</formula>
    </cfRule>
  </conditionalFormatting>
  <conditionalFormatting sqref="T43:T52">
    <cfRule type="containsText" dxfId="97" priority="4" operator="containsText" text="（正常）">
      <formula>NOT(ISERROR(SEARCH("（正常）",T43)))</formula>
    </cfRule>
    <cfRule type="containsText" dxfId="96" priority="5" operator="containsText" text="（エラー）">
      <formula>NOT(ISERROR(SEARCH("（エラー）",T43)))</formula>
    </cfRule>
    <cfRule type="containsText" dxfId="95" priority="6" operator="containsText" text="（注意）">
      <formula>NOT(ISERROR(SEARCH("（注意）",T43)))</formula>
    </cfRule>
  </conditionalFormatting>
  <conditionalFormatting sqref="T8:T37">
    <cfRule type="containsText" dxfId="94" priority="1" operator="containsText" text="（正常）">
      <formula>NOT(ISERROR(SEARCH("（正常）",T8)))</formula>
    </cfRule>
    <cfRule type="containsText" dxfId="93" priority="2" operator="containsText" text="（エラー）">
      <formula>NOT(ISERROR(SEARCH("（エラー）",T8)))</formula>
    </cfRule>
    <cfRule type="containsText" dxfId="92" priority="3" operator="containsText" text="（注意）">
      <formula>NOT(ISERROR(SEARCH("（注意）",T8)))</formula>
    </cfRule>
  </conditionalFormatting>
  <dataValidations count="4">
    <dataValidation type="list" allowBlank="1" showInputMessage="1" showErrorMessage="1" sqref="N8:N37" xr:uid="{37111C93-E6E3-479F-9BB3-86112D6CB608}">
      <formula1>$J$55:$J$57</formula1>
    </dataValidation>
    <dataValidation type="list" allowBlank="1" showInputMessage="1" showErrorMessage="1" sqref="O8:O37" xr:uid="{F84FEEBC-6F41-4A12-8155-23CC2CB23C88}">
      <formula1>$I$55</formula1>
    </dataValidation>
    <dataValidation type="list" allowBlank="1" showInputMessage="1" showErrorMessage="1" sqref="J8:J37" xr:uid="{FEB48667-2CEF-40D3-9E74-324FF179EF34}">
      <formula1>$H$55:$H$116</formula1>
    </dataValidation>
    <dataValidation type="list" allowBlank="1" showInputMessage="1" showErrorMessage="1" sqref="H8:H37" xr:uid="{34245E3C-31F2-4629-8682-BB46BF3690C2}">
      <formula1>$C$55</formula1>
    </dataValidation>
  </dataValidations>
  <printOptions horizontalCentered="1"/>
  <pageMargins left="0.19685039370078741" right="0.19685039370078741" top="0.19685039370078741" bottom="0.19685039370078741" header="0.31496062992125984" footer="0.11811023622047245"/>
  <pageSetup paperSize="9" scale="75" fitToHeight="0" orientation="portrait"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1A0A-4E05-4669-95D4-DDBCA9A8C39A}">
  <sheetPr>
    <pageSetUpPr fitToPage="1"/>
  </sheetPr>
  <dimension ref="B1:AM117"/>
  <sheetViews>
    <sheetView showGridLines="0" zoomScaleNormal="100" zoomScaleSheetLayoutView="85" workbookViewId="0"/>
  </sheetViews>
  <sheetFormatPr defaultColWidth="9" defaultRowHeight="15"/>
  <cols>
    <col min="1" max="1" width="2" style="95" customWidth="1"/>
    <col min="2" max="2" width="20.59765625" style="95" customWidth="1"/>
    <col min="3" max="5" width="4.5" style="95" customWidth="1"/>
    <col min="6" max="6" width="4.59765625" style="95" customWidth="1"/>
    <col min="7" max="7" width="10.59765625" style="95" customWidth="1"/>
    <col min="8" max="8" width="7.09765625" style="95" customWidth="1"/>
    <col min="9" max="9" width="4.5" style="95" customWidth="1"/>
    <col min="10" max="10" width="10.59765625" style="95" customWidth="1"/>
    <col min="11" max="11" width="5.5" style="95" customWidth="1"/>
    <col min="12" max="14" width="4.5" style="95" customWidth="1"/>
    <col min="15" max="15" width="4.59765625" style="95" customWidth="1"/>
    <col min="16" max="16" width="10.59765625" style="95" customWidth="1"/>
    <col min="17" max="17" width="7.09765625" style="95" customWidth="1"/>
    <col min="18" max="18" width="4.5" style="95" customWidth="1"/>
    <col min="19" max="19" width="10.59765625" style="95" customWidth="1"/>
    <col min="20" max="20" width="5.5" style="95" customWidth="1"/>
    <col min="21" max="21" width="6.09765625" style="95" bestFit="1" customWidth="1"/>
    <col min="22" max="22" width="25.59765625" style="96" customWidth="1"/>
    <col min="23" max="23" width="4.09765625" style="95" customWidth="1"/>
    <col min="24" max="29" width="7.19921875" style="95" hidden="1" customWidth="1"/>
    <col min="30" max="30" width="4.09765625" style="95" customWidth="1"/>
    <col min="31" max="31" width="9" style="95"/>
    <col min="32" max="32" width="30.59765625" style="103" customWidth="1"/>
    <col min="33" max="33" width="114.796875" style="95" customWidth="1"/>
    <col min="34" max="34" width="9" style="95"/>
    <col min="35" max="39" width="0" style="95" hidden="1" customWidth="1"/>
    <col min="40" max="16384" width="9" style="95"/>
  </cols>
  <sheetData>
    <row r="1" spans="2:39" ht="18.600000000000001">
      <c r="B1" s="94" t="s">
        <v>271</v>
      </c>
      <c r="X1" s="95" t="s">
        <v>77</v>
      </c>
      <c r="AE1" s="259" t="s">
        <v>46</v>
      </c>
      <c r="AF1" s="259"/>
      <c r="AI1" s="97" t="s">
        <v>272</v>
      </c>
    </row>
    <row r="2" spans="2:39" ht="18.600000000000001">
      <c r="B2" s="94" t="s">
        <v>350</v>
      </c>
      <c r="AE2" s="164"/>
      <c r="AF2" s="164"/>
      <c r="AI2" s="97" t="s">
        <v>142</v>
      </c>
      <c r="AJ2" s="97" t="s">
        <v>273</v>
      </c>
      <c r="AK2" s="97" t="s">
        <v>274</v>
      </c>
      <c r="AL2" s="97" t="s">
        <v>275</v>
      </c>
      <c r="AM2" s="97"/>
    </row>
    <row r="3" spans="2:39" ht="18.600000000000001">
      <c r="B3" s="98" t="s">
        <v>78</v>
      </c>
      <c r="AE3" s="164"/>
      <c r="AF3" s="99"/>
      <c r="AI3" s="100" t="s">
        <v>146</v>
      </c>
      <c r="AJ3" s="100" t="s">
        <v>276</v>
      </c>
      <c r="AK3" s="100" t="s">
        <v>277</v>
      </c>
      <c r="AL3" s="100" t="s">
        <v>278</v>
      </c>
      <c r="AM3" s="100"/>
    </row>
    <row r="4" spans="2:39" ht="13.95" customHeight="1">
      <c r="X4" s="260" t="s">
        <v>79</v>
      </c>
      <c r="Y4" s="260"/>
      <c r="Z4" s="260" t="s">
        <v>80</v>
      </c>
      <c r="AA4" s="260"/>
      <c r="AB4" s="260" t="s">
        <v>81</v>
      </c>
      <c r="AC4" s="260"/>
      <c r="AE4" s="164" t="s">
        <v>2</v>
      </c>
      <c r="AF4" s="99" t="s">
        <v>3</v>
      </c>
      <c r="AI4" s="100" t="s">
        <v>150</v>
      </c>
      <c r="AJ4" s="100" t="s">
        <v>279</v>
      </c>
      <c r="AK4" s="100" t="s">
        <v>280</v>
      </c>
      <c r="AL4" s="100" t="s">
        <v>281</v>
      </c>
      <c r="AM4" s="100"/>
    </row>
    <row r="5" spans="2:39" ht="32.4">
      <c r="B5" s="101"/>
      <c r="C5" s="261" t="s">
        <v>82</v>
      </c>
      <c r="D5" s="262"/>
      <c r="E5" s="262"/>
      <c r="F5" s="262"/>
      <c r="G5" s="262"/>
      <c r="H5" s="262"/>
      <c r="I5" s="262"/>
      <c r="J5" s="262"/>
      <c r="K5" s="263"/>
      <c r="L5" s="261" t="s">
        <v>83</v>
      </c>
      <c r="M5" s="262"/>
      <c r="N5" s="262"/>
      <c r="O5" s="262"/>
      <c r="P5" s="262"/>
      <c r="Q5" s="262"/>
      <c r="R5" s="262"/>
      <c r="S5" s="262"/>
      <c r="T5" s="263"/>
      <c r="U5" s="102" t="s">
        <v>84</v>
      </c>
      <c r="V5" s="102" t="s">
        <v>85</v>
      </c>
      <c r="W5" s="164"/>
      <c r="X5" s="164"/>
      <c r="Y5" s="164"/>
      <c r="Z5" s="164"/>
      <c r="AA5" s="164"/>
      <c r="AB5" s="164"/>
      <c r="AC5" s="164"/>
      <c r="AI5" s="100" t="s">
        <v>153</v>
      </c>
      <c r="AJ5" s="100"/>
      <c r="AK5" s="100" t="s">
        <v>282</v>
      </c>
      <c r="AL5" s="100" t="s">
        <v>283</v>
      </c>
      <c r="AM5" s="100"/>
    </row>
    <row r="6" spans="2:39" ht="24" customHeight="1">
      <c r="B6" s="104" t="s">
        <v>86</v>
      </c>
      <c r="C6" s="105" t="s">
        <v>87</v>
      </c>
      <c r="D6" s="169"/>
      <c r="E6" s="253">
        <v>1</v>
      </c>
      <c r="F6" s="253"/>
      <c r="G6" s="253"/>
      <c r="H6" s="253"/>
      <c r="I6" s="169"/>
      <c r="J6" s="169"/>
      <c r="K6" s="169"/>
      <c r="L6" s="105" t="s">
        <v>87</v>
      </c>
      <c r="M6" s="169"/>
      <c r="N6" s="253">
        <v>1</v>
      </c>
      <c r="O6" s="253"/>
      <c r="P6" s="253"/>
      <c r="Q6" s="253"/>
      <c r="R6" s="169"/>
      <c r="S6" s="169"/>
      <c r="T6" s="169"/>
      <c r="U6" s="254" t="str">
        <f>IF(COUNTIF(AB6:AB7,FALSE)&lt;1,"無","有")</f>
        <v>無</v>
      </c>
      <c r="V6" s="256"/>
      <c r="W6" s="106"/>
      <c r="X6" s="106"/>
      <c r="Y6" s="106"/>
      <c r="Z6" s="106"/>
      <c r="AA6" s="106"/>
      <c r="AB6" s="106" t="b">
        <f t="shared" ref="AB6:AB12" si="0">IF(E6=N6,TRUE,FALSE)</f>
        <v>1</v>
      </c>
      <c r="AC6" s="106"/>
      <c r="AE6" s="107" t="s">
        <v>27</v>
      </c>
      <c r="AF6" s="108" t="str">
        <f>IF(U6="有",IF(V6="","（エラー）未記入","（正常）記入済み"),"記入不要")</f>
        <v>記入不要</v>
      </c>
      <c r="AG6" s="95" t="s">
        <v>88</v>
      </c>
      <c r="AI6" s="100" t="s">
        <v>157</v>
      </c>
      <c r="AJ6" s="100"/>
      <c r="AK6" s="100"/>
      <c r="AL6" s="100"/>
      <c r="AM6" s="100"/>
    </row>
    <row r="7" spans="2:39" ht="24" customHeight="1">
      <c r="B7" s="109"/>
      <c r="C7" s="110" t="s">
        <v>89</v>
      </c>
      <c r="D7" s="168"/>
      <c r="E7" s="258">
        <v>100</v>
      </c>
      <c r="F7" s="258"/>
      <c r="G7" s="258"/>
      <c r="H7" s="258"/>
      <c r="I7" s="168" t="s">
        <v>90</v>
      </c>
      <c r="J7" s="168"/>
      <c r="K7" s="168"/>
      <c r="L7" s="110" t="s">
        <v>89</v>
      </c>
      <c r="M7" s="168"/>
      <c r="N7" s="258">
        <v>100</v>
      </c>
      <c r="O7" s="258"/>
      <c r="P7" s="258"/>
      <c r="Q7" s="258"/>
      <c r="R7" s="168" t="s">
        <v>90</v>
      </c>
      <c r="S7" s="168"/>
      <c r="T7" s="111"/>
      <c r="U7" s="255"/>
      <c r="V7" s="257"/>
      <c r="W7" s="106"/>
      <c r="X7" s="106"/>
      <c r="Y7" s="106"/>
      <c r="Z7" s="106"/>
      <c r="AA7" s="106"/>
      <c r="AB7" s="106" t="b">
        <f t="shared" si="0"/>
        <v>1</v>
      </c>
      <c r="AC7" s="106"/>
      <c r="AI7" s="100" t="s">
        <v>161</v>
      </c>
      <c r="AJ7" s="100"/>
      <c r="AK7" s="100"/>
      <c r="AL7" s="100"/>
      <c r="AM7" s="100"/>
    </row>
    <row r="8" spans="2:39" ht="24" customHeight="1">
      <c r="B8" s="264" t="s">
        <v>284</v>
      </c>
      <c r="C8" s="112" t="s">
        <v>87</v>
      </c>
      <c r="D8" s="113"/>
      <c r="E8" s="253">
        <v>1</v>
      </c>
      <c r="F8" s="253"/>
      <c r="G8" s="253"/>
      <c r="H8" s="253"/>
      <c r="I8" s="169"/>
      <c r="J8" s="169"/>
      <c r="K8" s="169"/>
      <c r="L8" s="112" t="s">
        <v>87</v>
      </c>
      <c r="M8" s="113"/>
      <c r="N8" s="253">
        <v>1</v>
      </c>
      <c r="O8" s="253"/>
      <c r="P8" s="253"/>
      <c r="Q8" s="253"/>
      <c r="R8" s="169"/>
      <c r="S8" s="169"/>
      <c r="T8" s="169"/>
      <c r="U8" s="254" t="str">
        <f>IF(COUNTIF(AB8:AB9,FALSE)&lt;1,"無","有")</f>
        <v>無</v>
      </c>
      <c r="V8" s="256"/>
      <c r="W8" s="106"/>
      <c r="X8" s="106"/>
      <c r="Y8" s="106"/>
      <c r="Z8" s="106"/>
      <c r="AA8" s="106"/>
      <c r="AB8" s="106" t="b">
        <f t="shared" si="0"/>
        <v>1</v>
      </c>
      <c r="AC8" s="106"/>
      <c r="AE8" s="114" t="s">
        <v>27</v>
      </c>
      <c r="AF8" s="108" t="str">
        <f>IF(U8="有",IF(V8="","（エラー）未記入","（正常）記入済み"),"記入不要")</f>
        <v>記入不要</v>
      </c>
      <c r="AG8" s="115" t="s">
        <v>285</v>
      </c>
      <c r="AI8" s="100" t="s">
        <v>96</v>
      </c>
      <c r="AJ8" s="100"/>
      <c r="AK8" s="100"/>
      <c r="AL8" s="100"/>
      <c r="AM8" s="100"/>
    </row>
    <row r="9" spans="2:39" ht="24" customHeight="1">
      <c r="B9" s="265"/>
      <c r="C9" s="116" t="s">
        <v>286</v>
      </c>
      <c r="D9" s="117"/>
      <c r="E9" s="258">
        <v>100</v>
      </c>
      <c r="F9" s="258"/>
      <c r="G9" s="258"/>
      <c r="H9" s="258"/>
      <c r="I9" s="168" t="s">
        <v>90</v>
      </c>
      <c r="J9" s="168"/>
      <c r="K9" s="168"/>
      <c r="L9" s="116" t="s">
        <v>286</v>
      </c>
      <c r="M9" s="117"/>
      <c r="N9" s="258">
        <v>100</v>
      </c>
      <c r="O9" s="258"/>
      <c r="P9" s="258"/>
      <c r="Q9" s="258"/>
      <c r="R9" s="168" t="s">
        <v>90</v>
      </c>
      <c r="S9" s="168"/>
      <c r="T9" s="111"/>
      <c r="U9" s="255"/>
      <c r="V9" s="257"/>
      <c r="W9" s="106"/>
      <c r="X9" s="106"/>
      <c r="Y9" s="106"/>
      <c r="Z9" s="106"/>
      <c r="AA9" s="106"/>
      <c r="AB9" s="106" t="b">
        <f t="shared" si="0"/>
        <v>1</v>
      </c>
      <c r="AC9" s="106"/>
      <c r="AE9" s="115"/>
      <c r="AG9" s="115"/>
      <c r="AI9" s="100" t="s">
        <v>170</v>
      </c>
      <c r="AJ9" s="100"/>
      <c r="AK9" s="100"/>
      <c r="AL9" s="100"/>
      <c r="AM9" s="100"/>
    </row>
    <row r="10" spans="2:39" ht="24" customHeight="1">
      <c r="B10" s="273" t="s">
        <v>287</v>
      </c>
      <c r="C10" s="112" t="s">
        <v>87</v>
      </c>
      <c r="D10" s="113"/>
      <c r="E10" s="253">
        <v>1</v>
      </c>
      <c r="F10" s="253"/>
      <c r="G10" s="253"/>
      <c r="H10" s="253"/>
      <c r="I10" s="169"/>
      <c r="J10" s="169"/>
      <c r="K10" s="169"/>
      <c r="L10" s="112" t="s">
        <v>87</v>
      </c>
      <c r="M10" s="113"/>
      <c r="N10" s="253">
        <v>1</v>
      </c>
      <c r="O10" s="253"/>
      <c r="P10" s="253"/>
      <c r="Q10" s="253"/>
      <c r="R10" s="169"/>
      <c r="S10" s="169"/>
      <c r="T10" s="169"/>
      <c r="U10" s="254" t="str">
        <f>IF(COUNTIF(AB10:AB11,FALSE)&lt;1,"無","有")</f>
        <v>無</v>
      </c>
      <c r="V10" s="256"/>
      <c r="W10" s="106"/>
      <c r="X10" s="106"/>
      <c r="Y10" s="106"/>
      <c r="Z10" s="106"/>
      <c r="AA10" s="106"/>
      <c r="AB10" s="106" t="b">
        <f t="shared" si="0"/>
        <v>1</v>
      </c>
      <c r="AC10" s="106"/>
      <c r="AE10" s="114" t="s">
        <v>27</v>
      </c>
      <c r="AF10" s="108" t="str">
        <f>IF(U10="有",IF(V10="","（エラー）未記入","（正常）記入済み"),"記入不要")</f>
        <v>記入不要</v>
      </c>
      <c r="AG10" s="115" t="s">
        <v>288</v>
      </c>
      <c r="AI10" s="100" t="s">
        <v>176</v>
      </c>
      <c r="AJ10" s="100"/>
      <c r="AK10" s="100"/>
      <c r="AL10" s="100"/>
      <c r="AM10" s="100"/>
    </row>
    <row r="11" spans="2:39" ht="24" customHeight="1">
      <c r="B11" s="274"/>
      <c r="C11" s="116" t="s">
        <v>286</v>
      </c>
      <c r="D11" s="117"/>
      <c r="E11" s="258">
        <v>100</v>
      </c>
      <c r="F11" s="258"/>
      <c r="G11" s="258"/>
      <c r="H11" s="258"/>
      <c r="I11" s="168" t="s">
        <v>90</v>
      </c>
      <c r="J11" s="168"/>
      <c r="K11" s="168"/>
      <c r="L11" s="116" t="s">
        <v>286</v>
      </c>
      <c r="M11" s="117"/>
      <c r="N11" s="258">
        <v>100</v>
      </c>
      <c r="O11" s="258"/>
      <c r="P11" s="258"/>
      <c r="Q11" s="258"/>
      <c r="R11" s="168" t="s">
        <v>90</v>
      </c>
      <c r="S11" s="168"/>
      <c r="T11" s="111"/>
      <c r="U11" s="255"/>
      <c r="V11" s="257"/>
      <c r="W11" s="106"/>
      <c r="X11" s="106"/>
      <c r="Y11" s="106"/>
      <c r="Z11" s="106"/>
      <c r="AA11" s="106"/>
      <c r="AB11" s="106" t="b">
        <f t="shared" si="0"/>
        <v>1</v>
      </c>
      <c r="AC11" s="106"/>
      <c r="AG11" s="115"/>
      <c r="AI11" s="100" t="s">
        <v>179</v>
      </c>
      <c r="AJ11" s="100"/>
      <c r="AK11" s="100"/>
      <c r="AL11" s="100"/>
      <c r="AM11" s="100"/>
    </row>
    <row r="12" spans="2:39" ht="31.05" customHeight="1">
      <c r="B12" s="104" t="s">
        <v>92</v>
      </c>
      <c r="C12" s="105" t="s">
        <v>93</v>
      </c>
      <c r="D12" s="169"/>
      <c r="E12" s="266">
        <v>210</v>
      </c>
      <c r="F12" s="266"/>
      <c r="G12" s="266"/>
      <c r="H12" s="266"/>
      <c r="I12" s="169" t="s">
        <v>94</v>
      </c>
      <c r="J12" s="169"/>
      <c r="K12" s="169"/>
      <c r="L12" s="105" t="s">
        <v>93</v>
      </c>
      <c r="M12" s="169"/>
      <c r="N12" s="266">
        <v>234.47</v>
      </c>
      <c r="O12" s="266"/>
      <c r="P12" s="266"/>
      <c r="Q12" s="266"/>
      <c r="R12" s="169" t="s">
        <v>94</v>
      </c>
      <c r="S12" s="169"/>
      <c r="T12" s="118"/>
      <c r="U12" s="161" t="str">
        <f>IF(COUNTIF(AB12:AB12,FALSE)&lt;1,"無","有")</f>
        <v>有</v>
      </c>
      <c r="V12" s="163" t="s">
        <v>363</v>
      </c>
      <c r="W12" s="106"/>
      <c r="X12" s="106"/>
      <c r="Y12" s="106"/>
      <c r="Z12" s="106"/>
      <c r="AA12" s="106"/>
      <c r="AB12" s="106" t="b">
        <f t="shared" si="0"/>
        <v>0</v>
      </c>
      <c r="AC12" s="106"/>
      <c r="AE12" s="107" t="s">
        <v>27</v>
      </c>
      <c r="AF12" s="108" t="str">
        <f>IF(U12="有",IF(V12="","（エラー）未記入","（正常）記入済み"),"記入不要")</f>
        <v>（正常）記入済み</v>
      </c>
      <c r="AI12" s="100" t="s">
        <v>183</v>
      </c>
      <c r="AJ12" s="100"/>
      <c r="AK12" s="100"/>
      <c r="AL12" s="100"/>
      <c r="AM12" s="100"/>
    </row>
    <row r="13" spans="2:39" ht="24" customHeight="1">
      <c r="B13" s="104" t="s">
        <v>95</v>
      </c>
      <c r="C13" s="267" t="s">
        <v>96</v>
      </c>
      <c r="D13" s="268"/>
      <c r="E13" s="268"/>
      <c r="F13" s="268"/>
      <c r="G13" s="269"/>
      <c r="H13" s="270"/>
      <c r="I13" s="271"/>
      <c r="J13" s="271"/>
      <c r="K13" s="272"/>
      <c r="L13" s="267" t="s">
        <v>96</v>
      </c>
      <c r="M13" s="268"/>
      <c r="N13" s="268"/>
      <c r="O13" s="268"/>
      <c r="P13" s="269"/>
      <c r="Q13" s="270"/>
      <c r="R13" s="271"/>
      <c r="S13" s="271"/>
      <c r="T13" s="272"/>
      <c r="U13" s="284"/>
      <c r="V13" s="275"/>
      <c r="W13" s="106"/>
      <c r="X13" s="106"/>
      <c r="Y13" s="106"/>
      <c r="Z13" s="106"/>
      <c r="AA13" s="106"/>
      <c r="AB13" s="106" t="b">
        <f>IF(C13&amp;H13=L13&amp;Q13,TRUE,FALSE)</f>
        <v>1</v>
      </c>
      <c r="AC13" s="106"/>
      <c r="AE13" s="107"/>
      <c r="AF13" s="108"/>
      <c r="AG13" s="95" t="s">
        <v>97</v>
      </c>
      <c r="AI13" s="100" t="s">
        <v>187</v>
      </c>
      <c r="AJ13" s="100"/>
      <c r="AK13" s="100"/>
      <c r="AL13" s="100"/>
      <c r="AM13" s="100"/>
    </row>
    <row r="14" spans="2:39" ht="24" customHeight="1">
      <c r="B14" s="109"/>
      <c r="C14" s="278"/>
      <c r="D14" s="279"/>
      <c r="E14" s="279"/>
      <c r="F14" s="279"/>
      <c r="G14" s="280"/>
      <c r="H14" s="281"/>
      <c r="I14" s="282"/>
      <c r="J14" s="282"/>
      <c r="K14" s="283"/>
      <c r="L14" s="278"/>
      <c r="M14" s="279"/>
      <c r="N14" s="279"/>
      <c r="O14" s="279"/>
      <c r="P14" s="280"/>
      <c r="Q14" s="281"/>
      <c r="R14" s="282"/>
      <c r="S14" s="282"/>
      <c r="T14" s="283"/>
      <c r="U14" s="285"/>
      <c r="V14" s="276"/>
      <c r="W14" s="106"/>
      <c r="X14" s="106"/>
      <c r="Y14" s="106"/>
      <c r="Z14" s="106"/>
      <c r="AA14" s="106"/>
      <c r="AB14" s="106" t="b">
        <f>IF(C14&amp;H14=L14&amp;Q14,TRUE,FALSE)</f>
        <v>1</v>
      </c>
      <c r="AC14" s="106"/>
      <c r="AI14" s="100" t="s">
        <v>189</v>
      </c>
      <c r="AJ14" s="100"/>
      <c r="AK14" s="100"/>
      <c r="AL14" s="100"/>
      <c r="AM14" s="100"/>
    </row>
    <row r="15" spans="2:39" ht="24" customHeight="1">
      <c r="B15" s="109"/>
      <c r="C15" s="278"/>
      <c r="D15" s="279"/>
      <c r="E15" s="279"/>
      <c r="F15" s="279"/>
      <c r="G15" s="280"/>
      <c r="H15" s="281"/>
      <c r="I15" s="282"/>
      <c r="J15" s="282"/>
      <c r="K15" s="283"/>
      <c r="L15" s="278"/>
      <c r="M15" s="279"/>
      <c r="N15" s="279"/>
      <c r="O15" s="279"/>
      <c r="P15" s="280"/>
      <c r="Q15" s="281"/>
      <c r="R15" s="282"/>
      <c r="S15" s="282"/>
      <c r="T15" s="283"/>
      <c r="U15" s="285"/>
      <c r="V15" s="276"/>
      <c r="W15" s="106"/>
      <c r="X15" s="106"/>
      <c r="Y15" s="106"/>
      <c r="Z15" s="106"/>
      <c r="AA15" s="106"/>
      <c r="AB15" s="106" t="b">
        <f>IF(C15&amp;H15=L15&amp;Q15,TRUE,FALSE)</f>
        <v>1</v>
      </c>
      <c r="AC15" s="106"/>
      <c r="AI15" s="100" t="s">
        <v>191</v>
      </c>
      <c r="AJ15" s="100"/>
      <c r="AK15" s="100"/>
      <c r="AL15" s="100"/>
      <c r="AM15" s="100"/>
    </row>
    <row r="16" spans="2:39" ht="24" customHeight="1">
      <c r="B16" s="109"/>
      <c r="C16" s="278"/>
      <c r="D16" s="279"/>
      <c r="E16" s="279"/>
      <c r="F16" s="279"/>
      <c r="G16" s="280"/>
      <c r="H16" s="281"/>
      <c r="I16" s="282"/>
      <c r="J16" s="282"/>
      <c r="K16" s="283"/>
      <c r="L16" s="278"/>
      <c r="M16" s="279"/>
      <c r="N16" s="279"/>
      <c r="O16" s="279"/>
      <c r="P16" s="280"/>
      <c r="Q16" s="281"/>
      <c r="R16" s="282"/>
      <c r="S16" s="282"/>
      <c r="T16" s="283"/>
      <c r="U16" s="285"/>
      <c r="V16" s="276"/>
      <c r="W16" s="106"/>
      <c r="X16" s="106"/>
      <c r="Y16" s="106"/>
      <c r="Z16" s="106"/>
      <c r="AA16" s="106"/>
      <c r="AB16" s="106" t="b">
        <f>IF(C16&amp;H16=L16&amp;Q16,TRUE,FALSE)</f>
        <v>1</v>
      </c>
      <c r="AC16" s="106"/>
      <c r="AI16" s="100" t="s">
        <v>193</v>
      </c>
      <c r="AJ16" s="100"/>
      <c r="AK16" s="100"/>
      <c r="AL16" s="100"/>
      <c r="AM16" s="100"/>
    </row>
    <row r="17" spans="2:39" ht="24" customHeight="1">
      <c r="B17" s="109"/>
      <c r="C17" s="278"/>
      <c r="D17" s="279"/>
      <c r="E17" s="279"/>
      <c r="F17" s="279"/>
      <c r="G17" s="280"/>
      <c r="H17" s="281"/>
      <c r="I17" s="282"/>
      <c r="J17" s="282"/>
      <c r="K17" s="283"/>
      <c r="L17" s="278"/>
      <c r="M17" s="279"/>
      <c r="N17" s="279"/>
      <c r="O17" s="279"/>
      <c r="P17" s="280"/>
      <c r="Q17" s="281"/>
      <c r="R17" s="282"/>
      <c r="S17" s="282"/>
      <c r="T17" s="283"/>
      <c r="U17" s="285"/>
      <c r="V17" s="276"/>
      <c r="W17" s="106"/>
      <c r="X17" s="106"/>
      <c r="Y17" s="106"/>
      <c r="Z17" s="106"/>
      <c r="AA17" s="106"/>
      <c r="AB17" s="106" t="b">
        <f>IF(C17&amp;H17=L17&amp;Q17,TRUE,FALSE)</f>
        <v>1</v>
      </c>
      <c r="AC17" s="106"/>
      <c r="AI17" s="100" t="s">
        <v>195</v>
      </c>
      <c r="AJ17" s="100"/>
      <c r="AK17" s="100"/>
      <c r="AL17" s="100"/>
      <c r="AM17" s="100"/>
    </row>
    <row r="18" spans="2:39" ht="24" customHeight="1">
      <c r="B18" s="119"/>
      <c r="C18" s="287" t="s">
        <v>91</v>
      </c>
      <c r="D18" s="288"/>
      <c r="E18" s="289"/>
      <c r="F18" s="289"/>
      <c r="G18" s="289"/>
      <c r="H18" s="289"/>
      <c r="I18" s="289"/>
      <c r="J18" s="289"/>
      <c r="K18" s="290"/>
      <c r="L18" s="287" t="s">
        <v>91</v>
      </c>
      <c r="M18" s="288"/>
      <c r="N18" s="289"/>
      <c r="O18" s="289"/>
      <c r="P18" s="289"/>
      <c r="Q18" s="289"/>
      <c r="R18" s="289"/>
      <c r="S18" s="289"/>
      <c r="T18" s="290"/>
      <c r="U18" s="286"/>
      <c r="V18" s="277"/>
      <c r="W18" s="106"/>
      <c r="X18" s="106"/>
      <c r="Y18" s="106"/>
      <c r="Z18" s="106"/>
      <c r="AA18" s="106"/>
      <c r="AB18" s="106"/>
      <c r="AC18" s="106"/>
      <c r="AI18" s="100" t="s">
        <v>197</v>
      </c>
      <c r="AJ18" s="100"/>
      <c r="AK18" s="100"/>
      <c r="AL18" s="100"/>
      <c r="AM18" s="100"/>
    </row>
    <row r="19" spans="2:39" ht="30" customHeight="1">
      <c r="B19" s="291" t="s">
        <v>98</v>
      </c>
      <c r="C19" s="294"/>
      <c r="D19" s="295"/>
      <c r="E19" s="296" t="s">
        <v>351</v>
      </c>
      <c r="F19" s="296"/>
      <c r="G19" s="296"/>
      <c r="H19" s="296"/>
      <c r="I19" s="296"/>
      <c r="J19" s="296"/>
      <c r="K19" s="297"/>
      <c r="L19" s="294"/>
      <c r="M19" s="295"/>
      <c r="N19" s="296" t="s">
        <v>351</v>
      </c>
      <c r="O19" s="296"/>
      <c r="P19" s="296"/>
      <c r="Q19" s="296"/>
      <c r="R19" s="296"/>
      <c r="S19" s="296"/>
      <c r="T19" s="297"/>
      <c r="U19" s="302" t="str">
        <f>IF(COUNTIF(AB19:AB27,FALSE)&lt;1,"無","有")</f>
        <v>無</v>
      </c>
      <c r="V19" s="256"/>
      <c r="W19" s="106"/>
      <c r="X19" s="106" t="b">
        <f>IF(C19="●",TRUE,FALSE)</f>
        <v>0</v>
      </c>
      <c r="Y19" s="106"/>
      <c r="Z19" s="106" t="b">
        <f>IF(L19="●",TRUE,FALSE)</f>
        <v>0</v>
      </c>
      <c r="AA19" s="106"/>
      <c r="AB19" s="106" t="b">
        <f>IF(X19=Z19,TRUE,FALSE)</f>
        <v>1</v>
      </c>
      <c r="AC19" s="106"/>
      <c r="AE19" s="107" t="s">
        <v>27</v>
      </c>
      <c r="AF19" s="108" t="str">
        <f>IF(U19="有",IF(V19="","（エラー）未記入","（正常）記入済み"),"記入不要")</f>
        <v>記入不要</v>
      </c>
      <c r="AI19" s="100" t="s">
        <v>199</v>
      </c>
      <c r="AJ19" s="100"/>
      <c r="AK19" s="100"/>
      <c r="AL19" s="100"/>
      <c r="AM19" s="100"/>
    </row>
    <row r="20" spans="2:39" ht="30" customHeight="1">
      <c r="B20" s="292"/>
      <c r="C20" s="298"/>
      <c r="D20" s="299"/>
      <c r="E20" s="300" t="s">
        <v>352</v>
      </c>
      <c r="F20" s="300"/>
      <c r="G20" s="300"/>
      <c r="H20" s="300"/>
      <c r="I20" s="300"/>
      <c r="J20" s="300"/>
      <c r="K20" s="301"/>
      <c r="L20" s="298"/>
      <c r="M20" s="299"/>
      <c r="N20" s="300" t="s">
        <v>352</v>
      </c>
      <c r="O20" s="300"/>
      <c r="P20" s="300"/>
      <c r="Q20" s="300"/>
      <c r="R20" s="300"/>
      <c r="S20" s="300"/>
      <c r="T20" s="301"/>
      <c r="U20" s="303"/>
      <c r="V20" s="257"/>
      <c r="W20" s="106"/>
      <c r="X20" s="106" t="b">
        <f>IF(C20="●",TRUE,FALSE)</f>
        <v>0</v>
      </c>
      <c r="Y20" s="106"/>
      <c r="Z20" s="106" t="b">
        <f>IF(L20="●",TRUE,FALSE)</f>
        <v>0</v>
      </c>
      <c r="AA20" s="106"/>
      <c r="AB20" s="106" t="b">
        <f>IF(X20=Z20,TRUE,FALSE)</f>
        <v>1</v>
      </c>
      <c r="AC20" s="106"/>
      <c r="AI20" s="100" t="s">
        <v>201</v>
      </c>
      <c r="AJ20" s="100"/>
      <c r="AK20" s="100"/>
      <c r="AL20" s="100"/>
      <c r="AM20" s="100"/>
    </row>
    <row r="21" spans="2:39" ht="107.55" customHeight="1">
      <c r="B21" s="292"/>
      <c r="C21" s="298" t="s">
        <v>364</v>
      </c>
      <c r="D21" s="299"/>
      <c r="E21" s="300" t="s">
        <v>353</v>
      </c>
      <c r="F21" s="300"/>
      <c r="G21" s="300"/>
      <c r="H21" s="300"/>
      <c r="I21" s="300"/>
      <c r="J21" s="300"/>
      <c r="K21" s="301"/>
      <c r="L21" s="298" t="s">
        <v>364</v>
      </c>
      <c r="M21" s="299"/>
      <c r="N21" s="300" t="s">
        <v>354</v>
      </c>
      <c r="O21" s="300"/>
      <c r="P21" s="300"/>
      <c r="Q21" s="300"/>
      <c r="R21" s="300"/>
      <c r="S21" s="300"/>
      <c r="T21" s="301"/>
      <c r="U21" s="303"/>
      <c r="V21" s="257"/>
      <c r="W21" s="106"/>
      <c r="X21" s="106" t="b">
        <f>IF(C21="●",TRUE,FALSE)</f>
        <v>1</v>
      </c>
      <c r="Y21" s="106"/>
      <c r="Z21" s="106" t="b">
        <f>IF(L21="●",TRUE,FALSE)</f>
        <v>1</v>
      </c>
      <c r="AA21" s="106"/>
      <c r="AB21" s="106" t="b">
        <f>IF(X21=Z21,TRUE,FALSE)</f>
        <v>1</v>
      </c>
      <c r="AC21" s="106"/>
      <c r="AI21" s="100" t="s">
        <v>203</v>
      </c>
      <c r="AJ21" s="100"/>
      <c r="AK21" s="100"/>
      <c r="AL21" s="100"/>
      <c r="AM21" s="100"/>
    </row>
    <row r="22" spans="2:39" ht="135" customHeight="1">
      <c r="B22" s="292"/>
      <c r="C22" s="298"/>
      <c r="D22" s="299"/>
      <c r="E22" s="300" t="s">
        <v>355</v>
      </c>
      <c r="F22" s="300"/>
      <c r="G22" s="300"/>
      <c r="H22" s="300"/>
      <c r="I22" s="300"/>
      <c r="J22" s="300"/>
      <c r="K22" s="301"/>
      <c r="L22" s="298"/>
      <c r="M22" s="299"/>
      <c r="N22" s="300" t="s">
        <v>356</v>
      </c>
      <c r="O22" s="300"/>
      <c r="P22" s="300"/>
      <c r="Q22" s="300"/>
      <c r="R22" s="300"/>
      <c r="S22" s="300"/>
      <c r="T22" s="301"/>
      <c r="U22" s="303"/>
      <c r="V22" s="257"/>
      <c r="W22" s="106"/>
      <c r="X22" s="106" t="b">
        <f>IF(C22="●",TRUE,FALSE)</f>
        <v>0</v>
      </c>
      <c r="Y22" s="106"/>
      <c r="Z22" s="106" t="b">
        <f>IF(L22="●",TRUE,FALSE)</f>
        <v>0</v>
      </c>
      <c r="AA22" s="106"/>
      <c r="AB22" s="106" t="b">
        <f>IF(X22=Z22,TRUE,FALSE)</f>
        <v>1</v>
      </c>
      <c r="AC22" s="106"/>
      <c r="AI22" s="100" t="s">
        <v>205</v>
      </c>
      <c r="AJ22" s="100"/>
      <c r="AK22" s="100"/>
      <c r="AL22" s="100"/>
      <c r="AM22" s="100"/>
    </row>
    <row r="23" spans="2:39" ht="30" customHeight="1">
      <c r="B23" s="292"/>
      <c r="C23" s="298"/>
      <c r="D23" s="299"/>
      <c r="E23" s="300" t="s">
        <v>357</v>
      </c>
      <c r="F23" s="300"/>
      <c r="G23" s="300"/>
      <c r="H23" s="300"/>
      <c r="I23" s="300"/>
      <c r="J23" s="300"/>
      <c r="K23" s="301"/>
      <c r="L23" s="298"/>
      <c r="M23" s="299"/>
      <c r="N23" s="300" t="s">
        <v>358</v>
      </c>
      <c r="O23" s="300"/>
      <c r="P23" s="300"/>
      <c r="Q23" s="300"/>
      <c r="R23" s="300"/>
      <c r="S23" s="300"/>
      <c r="T23" s="301"/>
      <c r="U23" s="303"/>
      <c r="V23" s="257"/>
      <c r="W23" s="106"/>
      <c r="X23" s="106" t="b">
        <f>IF(C23="●",TRUE,FALSE)</f>
        <v>0</v>
      </c>
      <c r="Y23" s="106"/>
      <c r="Z23" s="106" t="b">
        <f>IF(L23="●",TRUE,FALSE)</f>
        <v>0</v>
      </c>
      <c r="AA23" s="106"/>
      <c r="AB23" s="106" t="b">
        <f t="shared" ref="AB23:AB25" si="1">IF(X23=Z23,TRUE,FALSE)</f>
        <v>1</v>
      </c>
      <c r="AC23" s="106"/>
      <c r="AI23" s="100" t="s">
        <v>207</v>
      </c>
      <c r="AJ23" s="100"/>
      <c r="AK23" s="100"/>
      <c r="AL23" s="100"/>
      <c r="AM23" s="100"/>
    </row>
    <row r="24" spans="2:39" ht="34.5" customHeight="1">
      <c r="B24" s="292"/>
      <c r="C24" s="298"/>
      <c r="D24" s="299"/>
      <c r="E24" s="300" t="s">
        <v>359</v>
      </c>
      <c r="F24" s="300"/>
      <c r="G24" s="300"/>
      <c r="H24" s="300"/>
      <c r="I24" s="300"/>
      <c r="J24" s="300"/>
      <c r="K24" s="301"/>
      <c r="L24" s="298"/>
      <c r="M24" s="299"/>
      <c r="N24" s="300" t="s">
        <v>360</v>
      </c>
      <c r="O24" s="300"/>
      <c r="P24" s="300"/>
      <c r="Q24" s="300"/>
      <c r="R24" s="300"/>
      <c r="S24" s="300"/>
      <c r="T24" s="301"/>
      <c r="U24" s="303"/>
      <c r="V24" s="257"/>
      <c r="W24" s="106"/>
      <c r="X24" s="106" t="b">
        <f>IF(D24="●",TRUE,FALSE)</f>
        <v>0</v>
      </c>
      <c r="Y24" s="106"/>
      <c r="Z24" s="106" t="b">
        <f>IF(M24="●",TRUE,FALSE)</f>
        <v>0</v>
      </c>
      <c r="AA24" s="106"/>
      <c r="AB24" s="106" t="b">
        <f t="shared" si="1"/>
        <v>1</v>
      </c>
      <c r="AC24" s="106"/>
      <c r="AI24" s="100" t="s">
        <v>209</v>
      </c>
      <c r="AJ24" s="100"/>
      <c r="AK24" s="100"/>
      <c r="AL24" s="100"/>
      <c r="AM24" s="100"/>
    </row>
    <row r="25" spans="2:39" ht="46.05" customHeight="1">
      <c r="B25" s="292"/>
      <c r="C25" s="298"/>
      <c r="D25" s="299"/>
      <c r="E25" s="300" t="s">
        <v>361</v>
      </c>
      <c r="F25" s="300"/>
      <c r="G25" s="300"/>
      <c r="H25" s="300"/>
      <c r="I25" s="300"/>
      <c r="J25" s="300"/>
      <c r="K25" s="301"/>
      <c r="L25" s="298"/>
      <c r="M25" s="299"/>
      <c r="N25" s="300" t="s">
        <v>362</v>
      </c>
      <c r="O25" s="300"/>
      <c r="P25" s="300"/>
      <c r="Q25" s="300"/>
      <c r="R25" s="300"/>
      <c r="S25" s="300"/>
      <c r="T25" s="301"/>
      <c r="U25" s="303"/>
      <c r="V25" s="257"/>
      <c r="W25" s="106"/>
      <c r="X25" s="106" t="b">
        <f>IF(D25="●",TRUE,FALSE)</f>
        <v>0</v>
      </c>
      <c r="Y25" s="106"/>
      <c r="Z25" s="106" t="b">
        <f>IF(M25="●",TRUE,FALSE)</f>
        <v>0</v>
      </c>
      <c r="AA25" s="106"/>
      <c r="AB25" s="106" t="b">
        <f t="shared" si="1"/>
        <v>1</v>
      </c>
      <c r="AC25" s="106"/>
      <c r="AI25" s="100" t="s">
        <v>211</v>
      </c>
      <c r="AJ25" s="100"/>
      <c r="AK25" s="100"/>
      <c r="AL25" s="100"/>
      <c r="AM25" s="100"/>
    </row>
    <row r="26" spans="2:39" ht="24" customHeight="1">
      <c r="B26" s="292"/>
      <c r="C26" s="298"/>
      <c r="D26" s="299"/>
      <c r="E26" s="300" t="s">
        <v>99</v>
      </c>
      <c r="F26" s="300"/>
      <c r="G26" s="300"/>
      <c r="H26" s="300"/>
      <c r="I26" s="300"/>
      <c r="J26" s="300"/>
      <c r="K26" s="301"/>
      <c r="L26" s="298"/>
      <c r="M26" s="299"/>
      <c r="N26" s="300" t="s">
        <v>99</v>
      </c>
      <c r="O26" s="300"/>
      <c r="P26" s="300"/>
      <c r="Q26" s="300"/>
      <c r="R26" s="300"/>
      <c r="S26" s="300"/>
      <c r="T26" s="301"/>
      <c r="U26" s="303"/>
      <c r="V26" s="257"/>
      <c r="W26" s="106"/>
      <c r="X26" s="106" t="b">
        <f>IF(C26="●",TRUE,FALSE)</f>
        <v>0</v>
      </c>
      <c r="Y26" s="106"/>
      <c r="Z26" s="106" t="b">
        <f>IF(L26="●",TRUE,FALSE)</f>
        <v>0</v>
      </c>
      <c r="AA26" s="106"/>
      <c r="AB26" s="106" t="b">
        <f>IF(X26=Z26,TRUE,FALSE)</f>
        <v>1</v>
      </c>
      <c r="AC26" s="106"/>
    </row>
    <row r="27" spans="2:39" ht="24" customHeight="1">
      <c r="B27" s="293"/>
      <c r="C27" s="306" t="s">
        <v>91</v>
      </c>
      <c r="D27" s="307"/>
      <c r="E27" s="289"/>
      <c r="F27" s="289"/>
      <c r="G27" s="289"/>
      <c r="H27" s="289"/>
      <c r="I27" s="289"/>
      <c r="J27" s="289"/>
      <c r="K27" s="290"/>
      <c r="L27" s="306" t="s">
        <v>91</v>
      </c>
      <c r="M27" s="307"/>
      <c r="N27" s="289"/>
      <c r="O27" s="289"/>
      <c r="P27" s="289"/>
      <c r="Q27" s="289"/>
      <c r="R27" s="289"/>
      <c r="S27" s="289"/>
      <c r="T27" s="290"/>
      <c r="U27" s="304"/>
      <c r="V27" s="305"/>
      <c r="W27" s="106"/>
      <c r="X27" s="106"/>
      <c r="Y27" s="106"/>
      <c r="Z27" s="106"/>
      <c r="AA27" s="106"/>
      <c r="AB27" s="106" t="b">
        <f>IF(E27=N27,TRUE,FALSE)</f>
        <v>1</v>
      </c>
      <c r="AC27" s="106"/>
    </row>
    <row r="28" spans="2:39" ht="30" customHeight="1">
      <c r="B28" s="104" t="s">
        <v>100</v>
      </c>
      <c r="C28" s="120"/>
      <c r="D28" s="296" t="s">
        <v>336</v>
      </c>
      <c r="E28" s="296"/>
      <c r="F28" s="296"/>
      <c r="G28" s="296"/>
      <c r="H28" s="296"/>
      <c r="I28" s="296"/>
      <c r="J28" s="296"/>
      <c r="K28" s="297"/>
      <c r="L28" s="120"/>
      <c r="M28" s="296" t="s">
        <v>337</v>
      </c>
      <c r="N28" s="296"/>
      <c r="O28" s="296"/>
      <c r="P28" s="296"/>
      <c r="Q28" s="296"/>
      <c r="R28" s="296"/>
      <c r="S28" s="296"/>
      <c r="T28" s="297"/>
      <c r="U28" s="254" t="str">
        <f>IF(COUNTIF(AB28:AB34,FALSE)&lt;1,"無","有")</f>
        <v>有</v>
      </c>
      <c r="V28" s="256" t="s">
        <v>365</v>
      </c>
      <c r="W28" s="106"/>
      <c r="X28" s="106" t="b">
        <f t="shared" ref="X28:X33" si="2">IF(C28="●",TRUE,FALSE)</f>
        <v>0</v>
      </c>
      <c r="Y28" s="106"/>
      <c r="Z28" s="106" t="b">
        <f t="shared" ref="Z28:Z33" si="3">IF(L28="●",TRUE,FALSE)</f>
        <v>0</v>
      </c>
      <c r="AA28" s="106"/>
      <c r="AB28" s="106" t="b">
        <f t="shared" ref="AB28:AB33" si="4">IF(X28=Z28,TRUE,FALSE)</f>
        <v>1</v>
      </c>
      <c r="AC28" s="106"/>
      <c r="AE28" s="107" t="s">
        <v>27</v>
      </c>
      <c r="AF28" s="108" t="str">
        <f>IF(U28="有",IF(V28="","（エラー）未記入","（正常）記入済み"),"記入不要")</f>
        <v>（正常）記入済み</v>
      </c>
    </row>
    <row r="29" spans="2:39" ht="30" customHeight="1">
      <c r="B29" s="109"/>
      <c r="C29" s="121"/>
      <c r="D29" s="300" t="s">
        <v>101</v>
      </c>
      <c r="E29" s="300"/>
      <c r="F29" s="300"/>
      <c r="G29" s="300"/>
      <c r="H29" s="300"/>
      <c r="I29" s="300"/>
      <c r="J29" s="300"/>
      <c r="K29" s="301"/>
      <c r="L29" s="121"/>
      <c r="M29" s="300" t="s">
        <v>101</v>
      </c>
      <c r="N29" s="300"/>
      <c r="O29" s="300"/>
      <c r="P29" s="300"/>
      <c r="Q29" s="300"/>
      <c r="R29" s="300"/>
      <c r="S29" s="300"/>
      <c r="T29" s="301"/>
      <c r="U29" s="255"/>
      <c r="V29" s="257"/>
      <c r="W29" s="106"/>
      <c r="X29" s="106" t="b">
        <f t="shared" si="2"/>
        <v>0</v>
      </c>
      <c r="Y29" s="106"/>
      <c r="Z29" s="106" t="b">
        <f t="shared" si="3"/>
        <v>0</v>
      </c>
      <c r="AA29" s="106"/>
      <c r="AB29" s="106" t="b">
        <f t="shared" si="4"/>
        <v>1</v>
      </c>
      <c r="AC29" s="106"/>
    </row>
    <row r="30" spans="2:39" ht="30" customHeight="1">
      <c r="B30" s="109"/>
      <c r="C30" s="121" t="s">
        <v>364</v>
      </c>
      <c r="D30" s="300" t="s">
        <v>102</v>
      </c>
      <c r="E30" s="300"/>
      <c r="F30" s="300"/>
      <c r="G30" s="300"/>
      <c r="H30" s="300"/>
      <c r="I30" s="300"/>
      <c r="J30" s="300"/>
      <c r="K30" s="301"/>
      <c r="L30" s="121"/>
      <c r="M30" s="300" t="s">
        <v>338</v>
      </c>
      <c r="N30" s="300"/>
      <c r="O30" s="300"/>
      <c r="P30" s="300"/>
      <c r="Q30" s="300"/>
      <c r="R30" s="300"/>
      <c r="S30" s="300"/>
      <c r="T30" s="301"/>
      <c r="U30" s="255"/>
      <c r="V30" s="257"/>
      <c r="W30" s="106"/>
      <c r="X30" s="106" t="b">
        <f t="shared" si="2"/>
        <v>1</v>
      </c>
      <c r="Y30" s="106"/>
      <c r="Z30" s="106" t="b">
        <f t="shared" si="3"/>
        <v>0</v>
      </c>
      <c r="AA30" s="106"/>
      <c r="AB30" s="106" t="b">
        <f t="shared" si="4"/>
        <v>0</v>
      </c>
      <c r="AC30" s="106"/>
    </row>
    <row r="31" spans="2:39" ht="30" customHeight="1">
      <c r="B31" s="109"/>
      <c r="C31" s="121"/>
      <c r="D31" s="300" t="s">
        <v>289</v>
      </c>
      <c r="E31" s="300"/>
      <c r="F31" s="300"/>
      <c r="G31" s="300"/>
      <c r="H31" s="300"/>
      <c r="I31" s="300"/>
      <c r="J31" s="300"/>
      <c r="K31" s="301"/>
      <c r="L31" s="121"/>
      <c r="M31" s="300" t="s">
        <v>289</v>
      </c>
      <c r="N31" s="300"/>
      <c r="O31" s="300"/>
      <c r="P31" s="300"/>
      <c r="Q31" s="300"/>
      <c r="R31" s="300"/>
      <c r="S31" s="300"/>
      <c r="T31" s="301"/>
      <c r="U31" s="255"/>
      <c r="V31" s="257"/>
      <c r="W31" s="106"/>
      <c r="X31" s="106" t="b">
        <f t="shared" si="2"/>
        <v>0</v>
      </c>
      <c r="Y31" s="106"/>
      <c r="Z31" s="106" t="b">
        <f t="shared" si="3"/>
        <v>0</v>
      </c>
      <c r="AA31" s="106"/>
      <c r="AB31" s="106" t="b">
        <f t="shared" si="4"/>
        <v>1</v>
      </c>
      <c r="AC31" s="106"/>
    </row>
    <row r="32" spans="2:39" ht="24" customHeight="1">
      <c r="B32" s="109"/>
      <c r="C32" s="121"/>
      <c r="D32" s="300" t="s">
        <v>103</v>
      </c>
      <c r="E32" s="300"/>
      <c r="F32" s="300"/>
      <c r="G32" s="300"/>
      <c r="H32" s="300"/>
      <c r="I32" s="300"/>
      <c r="J32" s="300"/>
      <c r="K32" s="301"/>
      <c r="L32" s="121" t="s">
        <v>364</v>
      </c>
      <c r="M32" s="300" t="s">
        <v>104</v>
      </c>
      <c r="N32" s="300"/>
      <c r="O32" s="300"/>
      <c r="P32" s="300"/>
      <c r="Q32" s="300"/>
      <c r="R32" s="300"/>
      <c r="S32" s="300"/>
      <c r="T32" s="301"/>
      <c r="U32" s="255"/>
      <c r="V32" s="257"/>
      <c r="W32" s="106"/>
      <c r="X32" s="106" t="b">
        <f t="shared" si="2"/>
        <v>0</v>
      </c>
      <c r="Y32" s="106"/>
      <c r="Z32" s="106" t="b">
        <f t="shared" si="3"/>
        <v>1</v>
      </c>
      <c r="AA32" s="106"/>
      <c r="AB32" s="106" t="b">
        <f t="shared" si="4"/>
        <v>0</v>
      </c>
      <c r="AC32" s="106"/>
    </row>
    <row r="33" spans="2:32" ht="24" customHeight="1">
      <c r="B33" s="109"/>
      <c r="C33" s="121"/>
      <c r="D33" s="300" t="s">
        <v>99</v>
      </c>
      <c r="E33" s="300"/>
      <c r="F33" s="300"/>
      <c r="G33" s="300"/>
      <c r="H33" s="300"/>
      <c r="I33" s="300"/>
      <c r="J33" s="300"/>
      <c r="K33" s="301"/>
      <c r="L33" s="121"/>
      <c r="M33" s="300" t="s">
        <v>99</v>
      </c>
      <c r="N33" s="300"/>
      <c r="O33" s="300"/>
      <c r="P33" s="300"/>
      <c r="Q33" s="300"/>
      <c r="R33" s="300"/>
      <c r="S33" s="300"/>
      <c r="T33" s="301"/>
      <c r="U33" s="255"/>
      <c r="V33" s="257"/>
      <c r="W33" s="106"/>
      <c r="X33" s="106" t="b">
        <f t="shared" si="2"/>
        <v>0</v>
      </c>
      <c r="Y33" s="106"/>
      <c r="Z33" s="106" t="b">
        <f t="shared" si="3"/>
        <v>0</v>
      </c>
      <c r="AA33" s="106"/>
      <c r="AB33" s="106" t="b">
        <f t="shared" si="4"/>
        <v>1</v>
      </c>
      <c r="AC33" s="106"/>
    </row>
    <row r="34" spans="2:32" ht="24" customHeight="1">
      <c r="B34" s="119"/>
      <c r="C34" s="306" t="s">
        <v>91</v>
      </c>
      <c r="D34" s="307"/>
      <c r="E34" s="289"/>
      <c r="F34" s="289"/>
      <c r="G34" s="289"/>
      <c r="H34" s="289"/>
      <c r="I34" s="289"/>
      <c r="J34" s="289"/>
      <c r="K34" s="290"/>
      <c r="L34" s="306" t="s">
        <v>91</v>
      </c>
      <c r="M34" s="307"/>
      <c r="N34" s="289"/>
      <c r="O34" s="289"/>
      <c r="P34" s="289"/>
      <c r="Q34" s="289"/>
      <c r="R34" s="289"/>
      <c r="S34" s="289"/>
      <c r="T34" s="290"/>
      <c r="U34" s="308"/>
      <c r="V34" s="305"/>
      <c r="W34" s="106"/>
      <c r="X34" s="106"/>
      <c r="Y34" s="106"/>
      <c r="Z34" s="106"/>
      <c r="AA34" s="106"/>
      <c r="AB34" s="106" t="b">
        <f>IF(E34=N34,TRUE,FALSE)</f>
        <v>1</v>
      </c>
      <c r="AC34" s="106"/>
    </row>
    <row r="35" spans="2:32" ht="24" customHeight="1">
      <c r="B35" s="104" t="s">
        <v>105</v>
      </c>
      <c r="C35" s="121"/>
      <c r="D35" s="312" t="s">
        <v>106</v>
      </c>
      <c r="E35" s="312"/>
      <c r="F35" s="312"/>
      <c r="G35" s="312"/>
      <c r="H35" s="312"/>
      <c r="I35" s="312"/>
      <c r="J35" s="312"/>
      <c r="K35" s="122"/>
      <c r="L35" s="121"/>
      <c r="M35" s="312" t="s">
        <v>106</v>
      </c>
      <c r="N35" s="312"/>
      <c r="O35" s="312"/>
      <c r="P35" s="312"/>
      <c r="Q35" s="312"/>
      <c r="R35" s="312"/>
      <c r="S35" s="312"/>
      <c r="T35" s="122"/>
      <c r="U35" s="255" t="str">
        <f>IF(COUNTIF(AB35:AB43,FALSE)&lt;1,"無","有")</f>
        <v>無</v>
      </c>
      <c r="V35" s="257"/>
      <c r="W35" s="106"/>
      <c r="X35" s="106" t="b">
        <f t="shared" ref="X35:X42" si="5">IF(C35="●",TRUE,FALSE)</f>
        <v>0</v>
      </c>
      <c r="Y35" s="106"/>
      <c r="Z35" s="106" t="b">
        <f t="shared" ref="Z35:Z42" si="6">IF(L35="●",TRUE,FALSE)</f>
        <v>0</v>
      </c>
      <c r="AA35" s="106"/>
      <c r="AB35" s="106" t="b">
        <f>IF(X35=Z35,TRUE,FALSE)</f>
        <v>1</v>
      </c>
      <c r="AC35" s="106"/>
      <c r="AE35" s="107" t="s">
        <v>27</v>
      </c>
      <c r="AF35" s="108" t="str">
        <f>IF(U35="有",IF(V35="","（エラー）未記入","（正常）記入済み"),"記入不要")</f>
        <v>記入不要</v>
      </c>
    </row>
    <row r="36" spans="2:32" ht="30" customHeight="1">
      <c r="B36" s="109"/>
      <c r="C36" s="121"/>
      <c r="D36" s="309" t="s">
        <v>339</v>
      </c>
      <c r="E36" s="309"/>
      <c r="F36" s="309"/>
      <c r="G36" s="309"/>
      <c r="H36" s="309"/>
      <c r="I36" s="309"/>
      <c r="J36" s="309"/>
      <c r="K36" s="310"/>
      <c r="L36" s="121"/>
      <c r="M36" s="309" t="s">
        <v>339</v>
      </c>
      <c r="N36" s="309"/>
      <c r="O36" s="309"/>
      <c r="P36" s="309"/>
      <c r="Q36" s="309"/>
      <c r="R36" s="309"/>
      <c r="S36" s="309"/>
      <c r="T36" s="310"/>
      <c r="U36" s="255"/>
      <c r="V36" s="257"/>
      <c r="W36" s="106"/>
      <c r="X36" s="106" t="b">
        <f t="shared" si="5"/>
        <v>0</v>
      </c>
      <c r="Y36" s="106"/>
      <c r="Z36" s="106" t="b">
        <f t="shared" si="6"/>
        <v>0</v>
      </c>
      <c r="AA36" s="106"/>
      <c r="AB36" s="106" t="b">
        <f t="shared" ref="AB36:AB41" si="7">IF(X36=Z36,TRUE,FALSE)</f>
        <v>1</v>
      </c>
      <c r="AC36" s="106"/>
    </row>
    <row r="37" spans="2:32" ht="24" customHeight="1">
      <c r="B37" s="109"/>
      <c r="C37" s="121"/>
      <c r="D37" s="311" t="s">
        <v>107</v>
      </c>
      <c r="E37" s="311"/>
      <c r="F37" s="311"/>
      <c r="G37" s="311"/>
      <c r="H37" s="311"/>
      <c r="I37" s="311"/>
      <c r="J37" s="311"/>
      <c r="K37" s="123"/>
      <c r="L37" s="121"/>
      <c r="M37" s="311" t="s">
        <v>107</v>
      </c>
      <c r="N37" s="311"/>
      <c r="O37" s="311"/>
      <c r="P37" s="311"/>
      <c r="Q37" s="311"/>
      <c r="R37" s="311"/>
      <c r="S37" s="311"/>
      <c r="T37" s="123"/>
      <c r="U37" s="255"/>
      <c r="V37" s="257"/>
      <c r="W37" s="106"/>
      <c r="X37" s="106" t="b">
        <f t="shared" si="5"/>
        <v>0</v>
      </c>
      <c r="Y37" s="106"/>
      <c r="Z37" s="106" t="b">
        <f t="shared" si="6"/>
        <v>0</v>
      </c>
      <c r="AA37" s="106"/>
      <c r="AB37" s="106" t="b">
        <f t="shared" si="7"/>
        <v>1</v>
      </c>
      <c r="AC37" s="106"/>
    </row>
    <row r="38" spans="2:32" ht="24" customHeight="1">
      <c r="B38" s="109"/>
      <c r="C38" s="121"/>
      <c r="D38" s="311" t="s">
        <v>108</v>
      </c>
      <c r="E38" s="311"/>
      <c r="F38" s="311"/>
      <c r="G38" s="311"/>
      <c r="H38" s="311"/>
      <c r="I38" s="311"/>
      <c r="J38" s="311"/>
      <c r="K38" s="123"/>
      <c r="L38" s="121"/>
      <c r="M38" s="311" t="s">
        <v>108</v>
      </c>
      <c r="N38" s="311"/>
      <c r="O38" s="311"/>
      <c r="P38" s="311"/>
      <c r="Q38" s="311"/>
      <c r="R38" s="311"/>
      <c r="S38" s="311"/>
      <c r="T38" s="123"/>
      <c r="U38" s="255"/>
      <c r="V38" s="257"/>
      <c r="W38" s="106"/>
      <c r="X38" s="106" t="b">
        <f t="shared" si="5"/>
        <v>0</v>
      </c>
      <c r="Y38" s="106"/>
      <c r="Z38" s="106" t="b">
        <f t="shared" si="6"/>
        <v>0</v>
      </c>
      <c r="AA38" s="106"/>
      <c r="AB38" s="106" t="b">
        <f t="shared" si="7"/>
        <v>1</v>
      </c>
      <c r="AC38" s="106"/>
    </row>
    <row r="39" spans="2:32" ht="24" customHeight="1">
      <c r="B39" s="109"/>
      <c r="C39" s="121" t="s">
        <v>364</v>
      </c>
      <c r="D39" s="311" t="s">
        <v>109</v>
      </c>
      <c r="E39" s="311"/>
      <c r="F39" s="311"/>
      <c r="G39" s="311"/>
      <c r="H39" s="311"/>
      <c r="I39" s="311"/>
      <c r="J39" s="311"/>
      <c r="K39" s="123"/>
      <c r="L39" s="121" t="s">
        <v>364</v>
      </c>
      <c r="M39" s="311" t="s">
        <v>109</v>
      </c>
      <c r="N39" s="311"/>
      <c r="O39" s="311"/>
      <c r="P39" s="311"/>
      <c r="Q39" s="311"/>
      <c r="R39" s="311"/>
      <c r="S39" s="311"/>
      <c r="T39" s="123"/>
      <c r="U39" s="255"/>
      <c r="V39" s="257"/>
      <c r="W39" s="106"/>
      <c r="X39" s="106" t="b">
        <f t="shared" si="5"/>
        <v>1</v>
      </c>
      <c r="Y39" s="106"/>
      <c r="Z39" s="106" t="b">
        <f t="shared" si="6"/>
        <v>1</v>
      </c>
      <c r="AA39" s="106"/>
      <c r="AB39" s="106" t="b">
        <f>IF(X39=Z39,TRUE,FALSE)</f>
        <v>1</v>
      </c>
      <c r="AC39" s="106"/>
    </row>
    <row r="40" spans="2:32" ht="24" customHeight="1">
      <c r="B40" s="109"/>
      <c r="C40" s="121"/>
      <c r="D40" s="311" t="s">
        <v>110</v>
      </c>
      <c r="E40" s="311"/>
      <c r="F40" s="311"/>
      <c r="G40" s="311"/>
      <c r="H40" s="311"/>
      <c r="I40" s="311"/>
      <c r="J40" s="311"/>
      <c r="K40" s="123"/>
      <c r="L40" s="121"/>
      <c r="M40" s="311" t="s">
        <v>110</v>
      </c>
      <c r="N40" s="311"/>
      <c r="O40" s="311"/>
      <c r="P40" s="311"/>
      <c r="Q40" s="311"/>
      <c r="R40" s="311"/>
      <c r="S40" s="311"/>
      <c r="T40" s="123"/>
      <c r="U40" s="255"/>
      <c r="V40" s="257"/>
      <c r="W40" s="106"/>
      <c r="X40" s="106" t="b">
        <f t="shared" si="5"/>
        <v>0</v>
      </c>
      <c r="Y40" s="106"/>
      <c r="Z40" s="106" t="b">
        <f t="shared" si="6"/>
        <v>0</v>
      </c>
      <c r="AA40" s="106"/>
      <c r="AB40" s="106" t="b">
        <f t="shared" si="7"/>
        <v>1</v>
      </c>
      <c r="AC40" s="106"/>
    </row>
    <row r="41" spans="2:32" ht="24" customHeight="1">
      <c r="B41" s="109"/>
      <c r="C41" s="121"/>
      <c r="D41" s="311" t="s">
        <v>111</v>
      </c>
      <c r="E41" s="311"/>
      <c r="F41" s="311"/>
      <c r="G41" s="311"/>
      <c r="H41" s="311"/>
      <c r="I41" s="311"/>
      <c r="J41" s="311"/>
      <c r="K41" s="123"/>
      <c r="L41" s="121"/>
      <c r="M41" s="311" t="s">
        <v>111</v>
      </c>
      <c r="N41" s="311"/>
      <c r="O41" s="311"/>
      <c r="P41" s="311"/>
      <c r="Q41" s="311"/>
      <c r="R41" s="311"/>
      <c r="S41" s="311"/>
      <c r="T41" s="123"/>
      <c r="U41" s="255"/>
      <c r="V41" s="257"/>
      <c r="W41" s="106"/>
      <c r="X41" s="106" t="b">
        <f t="shared" si="5"/>
        <v>0</v>
      </c>
      <c r="Y41" s="106"/>
      <c r="Z41" s="106" t="b">
        <f t="shared" si="6"/>
        <v>0</v>
      </c>
      <c r="AA41" s="106"/>
      <c r="AB41" s="106" t="b">
        <f t="shared" si="7"/>
        <v>1</v>
      </c>
      <c r="AC41" s="106"/>
    </row>
    <row r="42" spans="2:32" ht="24" customHeight="1">
      <c r="B42" s="109"/>
      <c r="C42" s="121"/>
      <c r="D42" s="311" t="s">
        <v>99</v>
      </c>
      <c r="E42" s="311"/>
      <c r="F42" s="311"/>
      <c r="G42" s="311"/>
      <c r="H42" s="311"/>
      <c r="I42" s="311"/>
      <c r="J42" s="311"/>
      <c r="K42" s="124"/>
      <c r="L42" s="121"/>
      <c r="M42" s="311" t="s">
        <v>99</v>
      </c>
      <c r="N42" s="311"/>
      <c r="O42" s="311"/>
      <c r="P42" s="311"/>
      <c r="Q42" s="311"/>
      <c r="R42" s="311"/>
      <c r="S42" s="311"/>
      <c r="T42" s="124"/>
      <c r="U42" s="255"/>
      <c r="V42" s="257"/>
      <c r="W42" s="106"/>
      <c r="X42" s="106" t="b">
        <f t="shared" si="5"/>
        <v>0</v>
      </c>
      <c r="Y42" s="106"/>
      <c r="Z42" s="106" t="b">
        <f t="shared" si="6"/>
        <v>0</v>
      </c>
      <c r="AA42" s="106"/>
      <c r="AB42" s="106" t="b">
        <f>IF(X42=Z42,TRUE,FALSE)</f>
        <v>1</v>
      </c>
      <c r="AC42" s="106"/>
    </row>
    <row r="43" spans="2:32" ht="24" customHeight="1">
      <c r="B43" s="109"/>
      <c r="C43" s="306" t="s">
        <v>91</v>
      </c>
      <c r="D43" s="307"/>
      <c r="E43" s="289"/>
      <c r="F43" s="289"/>
      <c r="G43" s="289"/>
      <c r="H43" s="289"/>
      <c r="I43" s="289"/>
      <c r="J43" s="289"/>
      <c r="K43" s="290"/>
      <c r="L43" s="306" t="s">
        <v>91</v>
      </c>
      <c r="M43" s="307"/>
      <c r="N43" s="289"/>
      <c r="O43" s="289"/>
      <c r="P43" s="289"/>
      <c r="Q43" s="289"/>
      <c r="R43" s="289"/>
      <c r="S43" s="289"/>
      <c r="T43" s="290"/>
      <c r="U43" s="308"/>
      <c r="V43" s="305"/>
      <c r="W43" s="106"/>
      <c r="X43" s="106"/>
      <c r="Y43" s="106"/>
      <c r="Z43" s="106"/>
      <c r="AA43" s="106"/>
      <c r="AB43" s="106" t="b">
        <f>IF(E43=N43,TRUE,FALSE)</f>
        <v>1</v>
      </c>
      <c r="AC43" s="106"/>
    </row>
    <row r="44" spans="2:32" ht="24" customHeight="1">
      <c r="B44" s="104" t="s">
        <v>112</v>
      </c>
      <c r="C44" s="125" t="s">
        <v>364</v>
      </c>
      <c r="D44" s="321" t="s">
        <v>113</v>
      </c>
      <c r="E44" s="321"/>
      <c r="F44" s="321"/>
      <c r="G44" s="126" t="s">
        <v>114</v>
      </c>
      <c r="H44" s="322" t="s">
        <v>366</v>
      </c>
      <c r="I44" s="322"/>
      <c r="J44" s="322"/>
      <c r="K44" s="172" t="s">
        <v>115</v>
      </c>
      <c r="L44" s="125" t="s">
        <v>364</v>
      </c>
      <c r="M44" s="321" t="s">
        <v>113</v>
      </c>
      <c r="N44" s="321"/>
      <c r="O44" s="321"/>
      <c r="P44" s="126" t="s">
        <v>114</v>
      </c>
      <c r="Q44" s="322" t="s">
        <v>366</v>
      </c>
      <c r="R44" s="322"/>
      <c r="S44" s="322"/>
      <c r="T44" s="172" t="s">
        <v>115</v>
      </c>
      <c r="U44" s="166"/>
      <c r="V44" s="165"/>
      <c r="W44" s="106"/>
      <c r="X44" s="106" t="b">
        <f>IF(C44="●",TRUE,FALSE)</f>
        <v>1</v>
      </c>
      <c r="Y44" s="106"/>
      <c r="Z44" s="106" t="b">
        <f>IF(L44="●",TRUE,FALSE)</f>
        <v>1</v>
      </c>
      <c r="AB44" s="106" t="b">
        <f>IF(X44=Z44,TRUE,FALSE)</f>
        <v>1</v>
      </c>
      <c r="AC44" s="106" t="b">
        <f>IF(H44=Q44,TRUE,FALSE)</f>
        <v>1</v>
      </c>
      <c r="AE44" s="107"/>
      <c r="AF44" s="108"/>
    </row>
    <row r="45" spans="2:32" ht="24" customHeight="1">
      <c r="B45" s="265" t="s">
        <v>290</v>
      </c>
      <c r="C45" s="127"/>
      <c r="D45" s="314" t="s">
        <v>117</v>
      </c>
      <c r="E45" s="314"/>
      <c r="F45" s="314"/>
      <c r="G45" s="128" t="s">
        <v>116</v>
      </c>
      <c r="H45" s="315"/>
      <c r="I45" s="315"/>
      <c r="J45" s="315"/>
      <c r="K45" s="175" t="s">
        <v>115</v>
      </c>
      <c r="L45" s="127"/>
      <c r="M45" s="314" t="s">
        <v>117</v>
      </c>
      <c r="N45" s="314"/>
      <c r="O45" s="314"/>
      <c r="P45" s="128" t="s">
        <v>116</v>
      </c>
      <c r="Q45" s="315"/>
      <c r="R45" s="315"/>
      <c r="S45" s="315"/>
      <c r="T45" s="175" t="s">
        <v>115</v>
      </c>
      <c r="U45" s="166"/>
      <c r="V45" s="165"/>
      <c r="W45" s="106"/>
      <c r="X45" s="106" t="b">
        <f>IF(C45="●",TRUE,FALSE)</f>
        <v>0</v>
      </c>
      <c r="Y45" s="106"/>
      <c r="Z45" s="106" t="b">
        <f>IF(L45="●",TRUE,FALSE)</f>
        <v>0</v>
      </c>
      <c r="AA45" s="106"/>
      <c r="AB45" s="106" t="b">
        <f>IF(X45=Z45,TRUE,FALSE)</f>
        <v>1</v>
      </c>
      <c r="AC45" s="106" t="b">
        <f>IF(H45=Q45,TRUE,FALSE)</f>
        <v>1</v>
      </c>
      <c r="AE45" s="107"/>
      <c r="AF45" s="108"/>
    </row>
    <row r="46" spans="2:32" ht="24" customHeight="1">
      <c r="B46" s="265"/>
      <c r="C46" s="127"/>
      <c r="D46" s="174" t="s">
        <v>118</v>
      </c>
      <c r="E46" s="168"/>
      <c r="F46" s="168"/>
      <c r="G46" s="168"/>
      <c r="H46" s="168"/>
      <c r="I46" s="168"/>
      <c r="J46" s="168"/>
      <c r="K46" s="123"/>
      <c r="L46" s="127"/>
      <c r="M46" s="174" t="s">
        <v>118</v>
      </c>
      <c r="N46" s="168"/>
      <c r="O46" s="168"/>
      <c r="P46" s="168"/>
      <c r="Q46" s="168"/>
      <c r="R46" s="168"/>
      <c r="S46" s="168"/>
      <c r="T46" s="123"/>
      <c r="U46" s="166"/>
      <c r="V46" s="165"/>
      <c r="W46" s="106"/>
      <c r="X46" s="106" t="b">
        <f>IF(C46="●",TRUE,FALSE)</f>
        <v>0</v>
      </c>
      <c r="Y46" s="106"/>
      <c r="Z46" s="106" t="b">
        <f>IF(L46="●",TRUE,FALSE)</f>
        <v>0</v>
      </c>
      <c r="AA46" s="106"/>
      <c r="AB46" s="106" t="b">
        <f>IF(X46=Z46,TRUE,FALSE)</f>
        <v>1</v>
      </c>
      <c r="AC46" s="106"/>
    </row>
    <row r="47" spans="2:32" ht="24" customHeight="1">
      <c r="B47" s="313"/>
      <c r="C47" s="316" t="s">
        <v>91</v>
      </c>
      <c r="D47" s="317"/>
      <c r="E47" s="289"/>
      <c r="F47" s="289"/>
      <c r="G47" s="289"/>
      <c r="H47" s="289"/>
      <c r="I47" s="289"/>
      <c r="J47" s="289"/>
      <c r="K47" s="290"/>
      <c r="L47" s="316" t="s">
        <v>91</v>
      </c>
      <c r="M47" s="317"/>
      <c r="N47" s="289"/>
      <c r="O47" s="289"/>
      <c r="P47" s="289"/>
      <c r="Q47" s="289"/>
      <c r="R47" s="289"/>
      <c r="S47" s="289"/>
      <c r="T47" s="290"/>
      <c r="U47" s="166"/>
      <c r="V47" s="165"/>
      <c r="W47" s="106"/>
      <c r="X47" s="106"/>
      <c r="Y47" s="106"/>
      <c r="Z47" s="106"/>
      <c r="AA47" s="106"/>
      <c r="AB47" s="106" t="b">
        <f>IF(E47=N47,TRUE,FALSE)</f>
        <v>1</v>
      </c>
      <c r="AC47" s="106"/>
    </row>
    <row r="48" spans="2:32" ht="24" customHeight="1">
      <c r="B48" s="104" t="s">
        <v>119</v>
      </c>
      <c r="C48" s="318">
        <v>44621</v>
      </c>
      <c r="D48" s="319"/>
      <c r="E48" s="319"/>
      <c r="F48" s="319"/>
      <c r="G48" s="319"/>
      <c r="H48" s="319"/>
      <c r="I48" s="319"/>
      <c r="J48" s="319"/>
      <c r="K48" s="320"/>
      <c r="L48" s="318">
        <v>44977</v>
      </c>
      <c r="M48" s="319"/>
      <c r="N48" s="319"/>
      <c r="O48" s="319"/>
      <c r="P48" s="319"/>
      <c r="Q48" s="319"/>
      <c r="R48" s="319"/>
      <c r="S48" s="319"/>
      <c r="T48" s="320"/>
      <c r="U48" s="161" t="str">
        <f>IF(COUNTIF(AB48:AB48,FALSE)&lt;1,"無","有")</f>
        <v>有</v>
      </c>
      <c r="V48" s="163" t="s">
        <v>367</v>
      </c>
      <c r="W48" s="106"/>
      <c r="X48" s="106"/>
      <c r="Y48" s="106"/>
      <c r="Z48" s="106"/>
      <c r="AA48" s="106"/>
      <c r="AB48" s="106" t="b">
        <f>IF(C48=L48,TRUE,FALSE)</f>
        <v>0</v>
      </c>
      <c r="AC48" s="106"/>
      <c r="AE48" s="107" t="s">
        <v>27</v>
      </c>
      <c r="AF48" s="108" t="str">
        <f>IF(U48="有",IF(V48="","（エラー）未記入","（正常）記入済み"),"記入不要")</f>
        <v>（正常）記入済み</v>
      </c>
    </row>
    <row r="49" spans="2:32" ht="60" customHeight="1">
      <c r="B49" s="129" t="s">
        <v>120</v>
      </c>
      <c r="C49" s="318">
        <v>44957</v>
      </c>
      <c r="D49" s="319"/>
      <c r="E49" s="319"/>
      <c r="F49" s="319"/>
      <c r="G49" s="319"/>
      <c r="H49" s="319"/>
      <c r="I49" s="319"/>
      <c r="J49" s="319"/>
      <c r="K49" s="320"/>
      <c r="L49" s="318">
        <v>44923</v>
      </c>
      <c r="M49" s="319"/>
      <c r="N49" s="319"/>
      <c r="O49" s="319"/>
      <c r="P49" s="319"/>
      <c r="Q49" s="319"/>
      <c r="R49" s="319"/>
      <c r="S49" s="319"/>
      <c r="T49" s="320"/>
      <c r="U49" s="161" t="str">
        <f>IF(COUNTIF(AB49:AB49,FALSE)&lt;1,"無","有")</f>
        <v>有</v>
      </c>
      <c r="V49" s="163" t="s">
        <v>368</v>
      </c>
      <c r="W49" s="106"/>
      <c r="X49" s="106"/>
      <c r="Y49" s="106"/>
      <c r="Z49" s="106"/>
      <c r="AA49" s="106"/>
      <c r="AB49" s="106" t="b">
        <f>IF(C49=L49,TRUE,FALSE)</f>
        <v>0</v>
      </c>
      <c r="AC49" s="106"/>
      <c r="AE49" s="107" t="s">
        <v>27</v>
      </c>
      <c r="AF49" s="108" t="str">
        <f>IF(U49="有",IF(V49="","（エラー）未記入","（正常）記入済み"),"記入不要")</f>
        <v>（正常）記入済み</v>
      </c>
    </row>
    <row r="50" spans="2:32" ht="60" customHeight="1">
      <c r="B50" s="130" t="s">
        <v>121</v>
      </c>
      <c r="C50" s="337"/>
      <c r="D50" s="338"/>
      <c r="E50" s="338"/>
      <c r="F50" s="338"/>
      <c r="G50" s="338"/>
      <c r="H50" s="338"/>
      <c r="I50" s="338"/>
      <c r="J50" s="338"/>
      <c r="K50" s="339"/>
      <c r="L50" s="337"/>
      <c r="M50" s="338"/>
      <c r="N50" s="338"/>
      <c r="O50" s="338"/>
      <c r="P50" s="338"/>
      <c r="Q50" s="338"/>
      <c r="R50" s="338"/>
      <c r="S50" s="338"/>
      <c r="T50" s="339"/>
      <c r="U50" s="131" t="str">
        <f>IF(COUNTIF(AB50:AB50,FALSE)&lt;1,"無","有")</f>
        <v>無</v>
      </c>
      <c r="V50" s="132"/>
      <c r="W50" s="106"/>
      <c r="X50" s="106"/>
      <c r="Y50" s="106"/>
      <c r="Z50" s="106"/>
      <c r="AA50" s="106"/>
      <c r="AB50" s="106" t="b">
        <f>IF(C50=L50,TRUE,FALSE)</f>
        <v>1</v>
      </c>
      <c r="AC50" s="106"/>
      <c r="AE50" s="107" t="s">
        <v>27</v>
      </c>
      <c r="AF50" s="108" t="str">
        <f>IF(U50="有",IF(V50="","（エラー）未記入","（正常）記入済み"),"記入不要")</f>
        <v>記入不要</v>
      </c>
    </row>
    <row r="51" spans="2:32" ht="24" customHeight="1">
      <c r="B51" s="104" t="s">
        <v>122</v>
      </c>
      <c r="C51" s="120" t="s">
        <v>364</v>
      </c>
      <c r="D51" s="171" t="s">
        <v>123</v>
      </c>
      <c r="E51" s="133"/>
      <c r="F51" s="133"/>
      <c r="G51" s="133"/>
      <c r="H51" s="133"/>
      <c r="I51" s="133"/>
      <c r="J51" s="133"/>
      <c r="K51" s="133"/>
      <c r="L51" s="120" t="s">
        <v>364</v>
      </c>
      <c r="M51" s="171" t="s">
        <v>123</v>
      </c>
      <c r="N51" s="171"/>
      <c r="O51" s="133"/>
      <c r="P51" s="133"/>
      <c r="Q51" s="133"/>
      <c r="R51" s="133"/>
      <c r="S51" s="133"/>
      <c r="T51" s="134"/>
      <c r="U51" s="254" t="str">
        <f>IF(COUNTIF(AB51:AB67,FALSE)&lt;1,"無","有")</f>
        <v>無</v>
      </c>
      <c r="V51" s="256"/>
      <c r="W51" s="106"/>
      <c r="X51" s="106" t="b">
        <f t="shared" ref="X51:X66" si="8">IF(C51="●",TRUE,FALSE)</f>
        <v>1</v>
      </c>
      <c r="Y51" s="106"/>
      <c r="Z51" s="106" t="b">
        <f t="shared" ref="Z51:Z66" si="9">IF(L51="●",TRUE,FALSE)</f>
        <v>1</v>
      </c>
      <c r="AA51" s="106"/>
      <c r="AB51" s="106" t="b">
        <f>IF(X51=Z51,TRUE,FALSE)</f>
        <v>1</v>
      </c>
      <c r="AC51" s="106"/>
      <c r="AE51" s="107" t="s">
        <v>27</v>
      </c>
      <c r="AF51" s="108" t="str">
        <f>IF(U51="有",IF(V51="","（エラー）未記入","（正常）記入済み"),"記入不要")</f>
        <v>記入不要</v>
      </c>
    </row>
    <row r="52" spans="2:32" ht="24" customHeight="1">
      <c r="B52" s="109"/>
      <c r="C52" s="121" t="s">
        <v>364</v>
      </c>
      <c r="D52" s="168" t="s">
        <v>124</v>
      </c>
      <c r="E52" s="168"/>
      <c r="F52" s="168"/>
      <c r="G52" s="168"/>
      <c r="H52" s="168"/>
      <c r="I52" s="168"/>
      <c r="J52" s="168"/>
      <c r="K52" s="168"/>
      <c r="L52" s="121" t="s">
        <v>364</v>
      </c>
      <c r="M52" s="168" t="s">
        <v>124</v>
      </c>
      <c r="N52" s="168"/>
      <c r="O52" s="168"/>
      <c r="P52" s="168"/>
      <c r="Q52" s="168"/>
      <c r="R52" s="168"/>
      <c r="S52" s="168"/>
      <c r="T52" s="135"/>
      <c r="U52" s="255"/>
      <c r="V52" s="257"/>
      <c r="W52" s="106"/>
      <c r="X52" s="106" t="b">
        <f t="shared" si="8"/>
        <v>1</v>
      </c>
      <c r="Y52" s="106"/>
      <c r="Z52" s="106" t="b">
        <f t="shared" si="9"/>
        <v>1</v>
      </c>
      <c r="AA52" s="106"/>
      <c r="AB52" s="106" t="b">
        <f>IF(X52=Z52,TRUE,FALSE)</f>
        <v>1</v>
      </c>
      <c r="AC52" s="106"/>
    </row>
    <row r="53" spans="2:32" ht="24" customHeight="1">
      <c r="B53" s="109"/>
      <c r="C53" s="121"/>
      <c r="D53" s="168" t="s">
        <v>125</v>
      </c>
      <c r="E53" s="168"/>
      <c r="F53" s="168"/>
      <c r="G53" s="168"/>
      <c r="H53" s="168"/>
      <c r="I53" s="168"/>
      <c r="J53" s="168"/>
      <c r="K53" s="168"/>
      <c r="L53" s="121"/>
      <c r="M53" s="168" t="s">
        <v>125</v>
      </c>
      <c r="N53" s="168"/>
      <c r="O53" s="168"/>
      <c r="P53" s="168"/>
      <c r="Q53" s="168"/>
      <c r="R53" s="168"/>
      <c r="S53" s="168"/>
      <c r="T53" s="135"/>
      <c r="U53" s="255"/>
      <c r="V53" s="257"/>
      <c r="W53" s="106"/>
      <c r="X53" s="106" t="b">
        <f t="shared" si="8"/>
        <v>0</v>
      </c>
      <c r="Y53" s="106"/>
      <c r="Z53" s="106" t="b">
        <f t="shared" si="9"/>
        <v>0</v>
      </c>
      <c r="AA53" s="106"/>
      <c r="AB53" s="106" t="b">
        <f t="shared" ref="AB53:AB65" si="10">IF(X53=Z53,TRUE,FALSE)</f>
        <v>1</v>
      </c>
      <c r="AC53" s="106"/>
    </row>
    <row r="54" spans="2:32" ht="24" customHeight="1">
      <c r="B54" s="109"/>
      <c r="C54" s="121" t="s">
        <v>364</v>
      </c>
      <c r="D54" s="168" t="s">
        <v>126</v>
      </c>
      <c r="E54" s="168"/>
      <c r="F54" s="168"/>
      <c r="G54" s="168"/>
      <c r="H54" s="168"/>
      <c r="I54" s="168"/>
      <c r="J54" s="168"/>
      <c r="K54" s="168"/>
      <c r="L54" s="121" t="s">
        <v>364</v>
      </c>
      <c r="M54" s="168" t="s">
        <v>126</v>
      </c>
      <c r="N54" s="168"/>
      <c r="O54" s="168"/>
      <c r="P54" s="168"/>
      <c r="Q54" s="168"/>
      <c r="R54" s="168"/>
      <c r="S54" s="168"/>
      <c r="T54" s="135"/>
      <c r="U54" s="255"/>
      <c r="V54" s="257"/>
      <c r="W54" s="106"/>
      <c r="X54" s="106" t="b">
        <f t="shared" si="8"/>
        <v>1</v>
      </c>
      <c r="Y54" s="106"/>
      <c r="Z54" s="106" t="b">
        <f t="shared" si="9"/>
        <v>1</v>
      </c>
      <c r="AA54" s="106"/>
      <c r="AB54" s="106" t="b">
        <f t="shared" si="10"/>
        <v>1</v>
      </c>
      <c r="AC54" s="106"/>
    </row>
    <row r="55" spans="2:32" ht="24" customHeight="1">
      <c r="B55" s="109"/>
      <c r="C55" s="121" t="s">
        <v>364</v>
      </c>
      <c r="D55" s="168" t="s">
        <v>127</v>
      </c>
      <c r="E55" s="168"/>
      <c r="F55" s="168"/>
      <c r="G55" s="168"/>
      <c r="H55" s="168"/>
      <c r="I55" s="168"/>
      <c r="J55" s="168"/>
      <c r="K55" s="168"/>
      <c r="L55" s="121" t="s">
        <v>364</v>
      </c>
      <c r="M55" s="168" t="s">
        <v>127</v>
      </c>
      <c r="N55" s="168"/>
      <c r="O55" s="168"/>
      <c r="P55" s="168"/>
      <c r="Q55" s="168"/>
      <c r="R55" s="168"/>
      <c r="S55" s="168"/>
      <c r="T55" s="135"/>
      <c r="U55" s="255"/>
      <c r="V55" s="257"/>
      <c r="W55" s="106"/>
      <c r="X55" s="106" t="b">
        <f t="shared" si="8"/>
        <v>1</v>
      </c>
      <c r="Y55" s="106"/>
      <c r="Z55" s="106" t="b">
        <f t="shared" si="9"/>
        <v>1</v>
      </c>
      <c r="AA55" s="106"/>
      <c r="AB55" s="106" t="b">
        <f t="shared" si="10"/>
        <v>1</v>
      </c>
      <c r="AC55" s="106"/>
    </row>
    <row r="56" spans="2:32" ht="24" customHeight="1">
      <c r="B56" s="109"/>
      <c r="C56" s="121"/>
      <c r="D56" s="168" t="s">
        <v>128</v>
      </c>
      <c r="E56" s="168"/>
      <c r="F56" s="168"/>
      <c r="G56" s="168"/>
      <c r="H56" s="168"/>
      <c r="I56" s="168"/>
      <c r="J56" s="168"/>
      <c r="K56" s="168"/>
      <c r="L56" s="121"/>
      <c r="M56" s="168" t="s">
        <v>128</v>
      </c>
      <c r="N56" s="168"/>
      <c r="O56" s="168"/>
      <c r="P56" s="168"/>
      <c r="Q56" s="168"/>
      <c r="R56" s="168"/>
      <c r="S56" s="168"/>
      <c r="T56" s="135"/>
      <c r="U56" s="255"/>
      <c r="V56" s="257"/>
      <c r="W56" s="106"/>
      <c r="X56" s="106" t="b">
        <f t="shared" si="8"/>
        <v>0</v>
      </c>
      <c r="Y56" s="106"/>
      <c r="Z56" s="106" t="b">
        <f t="shared" si="9"/>
        <v>0</v>
      </c>
      <c r="AA56" s="106"/>
      <c r="AB56" s="106" t="b">
        <f t="shared" si="10"/>
        <v>1</v>
      </c>
      <c r="AC56" s="106"/>
    </row>
    <row r="57" spans="2:32" ht="24" customHeight="1">
      <c r="B57" s="109"/>
      <c r="C57" s="121"/>
      <c r="D57" s="174" t="s">
        <v>129</v>
      </c>
      <c r="E57" s="136"/>
      <c r="F57" s="136"/>
      <c r="G57" s="136"/>
      <c r="H57" s="136"/>
      <c r="I57" s="136"/>
      <c r="J57" s="136"/>
      <c r="K57" s="136"/>
      <c r="L57" s="121"/>
      <c r="M57" s="174" t="s">
        <v>129</v>
      </c>
      <c r="N57" s="174"/>
      <c r="O57" s="136"/>
      <c r="P57" s="136"/>
      <c r="Q57" s="136"/>
      <c r="R57" s="136"/>
      <c r="S57" s="136"/>
      <c r="T57" s="135"/>
      <c r="U57" s="255"/>
      <c r="V57" s="257"/>
      <c r="W57" s="106"/>
      <c r="X57" s="106" t="b">
        <f t="shared" si="8"/>
        <v>0</v>
      </c>
      <c r="Y57" s="106"/>
      <c r="Z57" s="106" t="b">
        <f t="shared" si="9"/>
        <v>0</v>
      </c>
      <c r="AA57" s="106"/>
      <c r="AB57" s="106" t="b">
        <f t="shared" si="10"/>
        <v>1</v>
      </c>
      <c r="AC57" s="106"/>
    </row>
    <row r="58" spans="2:32" ht="24" customHeight="1">
      <c r="B58" s="109"/>
      <c r="C58" s="121"/>
      <c r="D58" s="174" t="s">
        <v>130</v>
      </c>
      <c r="E58" s="136"/>
      <c r="F58" s="136"/>
      <c r="G58" s="136"/>
      <c r="H58" s="136"/>
      <c r="I58" s="136"/>
      <c r="J58" s="136"/>
      <c r="K58" s="136"/>
      <c r="L58" s="121"/>
      <c r="M58" s="174" t="s">
        <v>130</v>
      </c>
      <c r="N58" s="174"/>
      <c r="O58" s="136"/>
      <c r="P58" s="136"/>
      <c r="Q58" s="136"/>
      <c r="R58" s="136"/>
      <c r="S58" s="136"/>
      <c r="T58" s="135"/>
      <c r="U58" s="255"/>
      <c r="V58" s="257"/>
      <c r="W58" s="106"/>
      <c r="X58" s="106" t="b">
        <f t="shared" si="8"/>
        <v>0</v>
      </c>
      <c r="Y58" s="106"/>
      <c r="Z58" s="106" t="b">
        <f t="shared" si="9"/>
        <v>0</v>
      </c>
      <c r="AA58" s="106"/>
      <c r="AB58" s="106" t="b">
        <f t="shared" si="10"/>
        <v>1</v>
      </c>
      <c r="AC58" s="106"/>
    </row>
    <row r="59" spans="2:32" ht="24" customHeight="1">
      <c r="B59" s="109"/>
      <c r="C59" s="121" t="s">
        <v>364</v>
      </c>
      <c r="D59" s="174" t="s">
        <v>131</v>
      </c>
      <c r="E59" s="136"/>
      <c r="F59" s="136"/>
      <c r="G59" s="136"/>
      <c r="H59" s="136"/>
      <c r="I59" s="136"/>
      <c r="J59" s="136"/>
      <c r="K59" s="136"/>
      <c r="L59" s="121" t="s">
        <v>364</v>
      </c>
      <c r="M59" s="174" t="s">
        <v>131</v>
      </c>
      <c r="N59" s="174"/>
      <c r="O59" s="136"/>
      <c r="P59" s="136"/>
      <c r="Q59" s="136"/>
      <c r="R59" s="136"/>
      <c r="S59" s="136"/>
      <c r="T59" s="135"/>
      <c r="U59" s="255"/>
      <c r="V59" s="257"/>
      <c r="W59" s="106"/>
      <c r="X59" s="106" t="b">
        <f t="shared" si="8"/>
        <v>1</v>
      </c>
      <c r="Y59" s="106"/>
      <c r="Z59" s="106" t="b">
        <f t="shared" si="9"/>
        <v>1</v>
      </c>
      <c r="AA59" s="106"/>
      <c r="AB59" s="106" t="b">
        <f t="shared" si="10"/>
        <v>1</v>
      </c>
      <c r="AC59" s="106"/>
    </row>
    <row r="60" spans="2:32" ht="24" customHeight="1">
      <c r="B60" s="109"/>
      <c r="C60" s="121" t="s">
        <v>364</v>
      </c>
      <c r="D60" s="174" t="s">
        <v>132</v>
      </c>
      <c r="E60" s="136"/>
      <c r="F60" s="136"/>
      <c r="G60" s="136"/>
      <c r="H60" s="136"/>
      <c r="I60" s="136"/>
      <c r="J60" s="136"/>
      <c r="K60" s="136"/>
      <c r="L60" s="121" t="s">
        <v>364</v>
      </c>
      <c r="M60" s="174" t="s">
        <v>132</v>
      </c>
      <c r="N60" s="174"/>
      <c r="O60" s="136"/>
      <c r="P60" s="136"/>
      <c r="Q60" s="136"/>
      <c r="R60" s="136"/>
      <c r="S60" s="136"/>
      <c r="T60" s="135"/>
      <c r="U60" s="255"/>
      <c r="V60" s="257"/>
      <c r="W60" s="106"/>
      <c r="X60" s="106" t="b">
        <f t="shared" si="8"/>
        <v>1</v>
      </c>
      <c r="Y60" s="106"/>
      <c r="Z60" s="106" t="b">
        <f t="shared" si="9"/>
        <v>1</v>
      </c>
      <c r="AA60" s="106"/>
      <c r="AB60" s="106" t="b">
        <f t="shared" si="10"/>
        <v>1</v>
      </c>
      <c r="AC60" s="106"/>
    </row>
    <row r="61" spans="2:32" ht="24" customHeight="1">
      <c r="B61" s="109"/>
      <c r="C61" s="121"/>
      <c r="D61" s="174" t="s">
        <v>133</v>
      </c>
      <c r="E61" s="136"/>
      <c r="F61" s="136"/>
      <c r="G61" s="136"/>
      <c r="H61" s="136"/>
      <c r="I61" s="136"/>
      <c r="J61" s="136"/>
      <c r="K61" s="136"/>
      <c r="L61" s="121"/>
      <c r="M61" s="174" t="s">
        <v>133</v>
      </c>
      <c r="N61" s="174"/>
      <c r="O61" s="136"/>
      <c r="P61" s="136"/>
      <c r="Q61" s="136"/>
      <c r="R61" s="136"/>
      <c r="S61" s="136"/>
      <c r="T61" s="135"/>
      <c r="U61" s="255"/>
      <c r="V61" s="257"/>
      <c r="W61" s="106"/>
      <c r="X61" s="106" t="b">
        <f t="shared" si="8"/>
        <v>0</v>
      </c>
      <c r="Y61" s="106"/>
      <c r="Z61" s="106" t="b">
        <f t="shared" si="9"/>
        <v>0</v>
      </c>
      <c r="AA61" s="106"/>
      <c r="AB61" s="106" t="b">
        <f t="shared" si="10"/>
        <v>1</v>
      </c>
      <c r="AC61" s="106"/>
    </row>
    <row r="62" spans="2:32" ht="24" customHeight="1">
      <c r="B62" s="109"/>
      <c r="C62" s="121"/>
      <c r="D62" s="174" t="s">
        <v>134</v>
      </c>
      <c r="E62" s="136"/>
      <c r="F62" s="136"/>
      <c r="G62" s="136"/>
      <c r="H62" s="136"/>
      <c r="I62" s="136"/>
      <c r="J62" s="136"/>
      <c r="K62" s="136"/>
      <c r="L62" s="121"/>
      <c r="M62" s="174" t="s">
        <v>134</v>
      </c>
      <c r="N62" s="174"/>
      <c r="O62" s="136"/>
      <c r="P62" s="136"/>
      <c r="Q62" s="136"/>
      <c r="R62" s="136"/>
      <c r="S62" s="136"/>
      <c r="T62" s="135"/>
      <c r="U62" s="255"/>
      <c r="V62" s="257"/>
      <c r="W62" s="106"/>
      <c r="X62" s="106" t="b">
        <f t="shared" si="8"/>
        <v>0</v>
      </c>
      <c r="Y62" s="106"/>
      <c r="Z62" s="106" t="b">
        <f t="shared" si="9"/>
        <v>0</v>
      </c>
      <c r="AA62" s="106"/>
      <c r="AB62" s="106" t="b">
        <f t="shared" si="10"/>
        <v>1</v>
      </c>
      <c r="AC62" s="106"/>
    </row>
    <row r="63" spans="2:32" ht="24" customHeight="1">
      <c r="B63" s="109"/>
      <c r="C63" s="121"/>
      <c r="D63" s="174" t="s">
        <v>135</v>
      </c>
      <c r="E63" s="136"/>
      <c r="F63" s="136"/>
      <c r="G63" s="136"/>
      <c r="H63" s="136"/>
      <c r="I63" s="136"/>
      <c r="J63" s="136"/>
      <c r="K63" s="136"/>
      <c r="L63" s="121"/>
      <c r="M63" s="174" t="s">
        <v>135</v>
      </c>
      <c r="N63" s="174"/>
      <c r="O63" s="136"/>
      <c r="P63" s="136"/>
      <c r="Q63" s="136"/>
      <c r="R63" s="136"/>
      <c r="S63" s="136"/>
      <c r="T63" s="135"/>
      <c r="U63" s="255"/>
      <c r="V63" s="257"/>
      <c r="W63" s="106"/>
      <c r="X63" s="106" t="b">
        <f t="shared" si="8"/>
        <v>0</v>
      </c>
      <c r="Y63" s="106"/>
      <c r="Z63" s="106" t="b">
        <f t="shared" si="9"/>
        <v>0</v>
      </c>
      <c r="AA63" s="106"/>
      <c r="AB63" s="106" t="b">
        <f t="shared" si="10"/>
        <v>1</v>
      </c>
      <c r="AC63" s="106"/>
    </row>
    <row r="64" spans="2:32" ht="24" customHeight="1">
      <c r="B64" s="109"/>
      <c r="C64" s="121" t="s">
        <v>364</v>
      </c>
      <c r="D64" s="174" t="s">
        <v>136</v>
      </c>
      <c r="E64" s="136"/>
      <c r="F64" s="136"/>
      <c r="G64" s="136"/>
      <c r="H64" s="136"/>
      <c r="I64" s="136"/>
      <c r="J64" s="136"/>
      <c r="K64" s="136"/>
      <c r="L64" s="121" t="s">
        <v>364</v>
      </c>
      <c r="M64" s="174" t="s">
        <v>136</v>
      </c>
      <c r="N64" s="174"/>
      <c r="O64" s="136"/>
      <c r="P64" s="136"/>
      <c r="Q64" s="136"/>
      <c r="R64" s="136"/>
      <c r="S64" s="136"/>
      <c r="T64" s="135"/>
      <c r="U64" s="255"/>
      <c r="V64" s="257"/>
      <c r="W64" s="106"/>
      <c r="X64" s="106" t="b">
        <f t="shared" si="8"/>
        <v>1</v>
      </c>
      <c r="Y64" s="106"/>
      <c r="Z64" s="106" t="b">
        <f t="shared" si="9"/>
        <v>1</v>
      </c>
      <c r="AA64" s="106"/>
      <c r="AB64" s="106" t="b">
        <f t="shared" si="10"/>
        <v>1</v>
      </c>
      <c r="AC64" s="106"/>
    </row>
    <row r="65" spans="2:32" ht="24" customHeight="1">
      <c r="B65" s="109"/>
      <c r="C65" s="121" t="s">
        <v>364</v>
      </c>
      <c r="D65" s="174" t="s">
        <v>137</v>
      </c>
      <c r="E65" s="136"/>
      <c r="F65" s="136"/>
      <c r="G65" s="136"/>
      <c r="H65" s="136"/>
      <c r="I65" s="136"/>
      <c r="J65" s="136"/>
      <c r="K65" s="136"/>
      <c r="L65" s="121" t="s">
        <v>364</v>
      </c>
      <c r="M65" s="174" t="s">
        <v>137</v>
      </c>
      <c r="N65" s="174"/>
      <c r="O65" s="136"/>
      <c r="P65" s="136"/>
      <c r="Q65" s="136"/>
      <c r="R65" s="136"/>
      <c r="S65" s="136"/>
      <c r="T65" s="135"/>
      <c r="U65" s="255"/>
      <c r="V65" s="257"/>
      <c r="W65" s="106"/>
      <c r="X65" s="106" t="b">
        <f t="shared" si="8"/>
        <v>1</v>
      </c>
      <c r="Y65" s="106"/>
      <c r="Z65" s="106" t="b">
        <f t="shared" si="9"/>
        <v>1</v>
      </c>
      <c r="AA65" s="106"/>
      <c r="AB65" s="106" t="b">
        <f t="shared" si="10"/>
        <v>1</v>
      </c>
      <c r="AC65" s="106"/>
    </row>
    <row r="66" spans="2:32" ht="24" customHeight="1">
      <c r="B66" s="109"/>
      <c r="C66" s="121"/>
      <c r="D66" s="174" t="s">
        <v>118</v>
      </c>
      <c r="E66" s="136"/>
      <c r="F66" s="136"/>
      <c r="G66" s="136"/>
      <c r="H66" s="136"/>
      <c r="I66" s="136"/>
      <c r="J66" s="136"/>
      <c r="K66" s="136"/>
      <c r="L66" s="121"/>
      <c r="M66" s="174" t="s">
        <v>118</v>
      </c>
      <c r="N66" s="174"/>
      <c r="O66" s="136"/>
      <c r="P66" s="136"/>
      <c r="Q66" s="136"/>
      <c r="R66" s="136"/>
      <c r="S66" s="136"/>
      <c r="T66" s="135"/>
      <c r="U66" s="255"/>
      <c r="V66" s="257"/>
      <c r="W66" s="106"/>
      <c r="X66" s="106" t="b">
        <f t="shared" si="8"/>
        <v>0</v>
      </c>
      <c r="Y66" s="106"/>
      <c r="Z66" s="106" t="b">
        <f t="shared" si="9"/>
        <v>0</v>
      </c>
      <c r="AA66" s="106"/>
      <c r="AB66" s="106" t="b">
        <f>IF(X66=Z66,TRUE,FALSE)</f>
        <v>1</v>
      </c>
      <c r="AC66" s="106"/>
    </row>
    <row r="67" spans="2:32" ht="24" customHeight="1">
      <c r="B67" s="119"/>
      <c r="C67" s="316" t="s">
        <v>91</v>
      </c>
      <c r="D67" s="317"/>
      <c r="E67" s="289"/>
      <c r="F67" s="289"/>
      <c r="G67" s="289"/>
      <c r="H67" s="289"/>
      <c r="I67" s="289"/>
      <c r="J67" s="289"/>
      <c r="K67" s="290"/>
      <c r="L67" s="316" t="s">
        <v>91</v>
      </c>
      <c r="M67" s="317"/>
      <c r="N67" s="289"/>
      <c r="O67" s="289"/>
      <c r="P67" s="289"/>
      <c r="Q67" s="289"/>
      <c r="R67" s="289"/>
      <c r="S67" s="289"/>
      <c r="T67" s="290"/>
      <c r="U67" s="308"/>
      <c r="V67" s="305"/>
      <c r="W67" s="106"/>
      <c r="X67" s="106"/>
      <c r="Y67" s="106"/>
      <c r="Z67" s="106"/>
      <c r="AA67" s="106"/>
      <c r="AB67" s="106" t="b">
        <f>IF(E67=N67,TRUE,FALSE)</f>
        <v>1</v>
      </c>
      <c r="AC67" s="106"/>
    </row>
    <row r="68" spans="2:32" ht="28.5" customHeight="1">
      <c r="B68" s="137" t="s">
        <v>91</v>
      </c>
      <c r="C68" s="323"/>
      <c r="D68" s="324"/>
      <c r="E68" s="324"/>
      <c r="F68" s="324"/>
      <c r="G68" s="324"/>
      <c r="H68" s="324"/>
      <c r="I68" s="324"/>
      <c r="J68" s="324"/>
      <c r="K68" s="324"/>
      <c r="L68" s="324"/>
      <c r="M68" s="324"/>
      <c r="N68" s="324"/>
      <c r="O68" s="324"/>
      <c r="P68" s="324"/>
      <c r="Q68" s="324"/>
      <c r="R68" s="324"/>
      <c r="S68" s="324"/>
      <c r="T68" s="325"/>
      <c r="U68" s="138"/>
      <c r="V68" s="139"/>
      <c r="W68" s="106"/>
      <c r="X68" s="106"/>
      <c r="Y68" s="106"/>
      <c r="Z68" s="106"/>
      <c r="AA68" s="106"/>
      <c r="AB68" s="106" t="b">
        <f>IF(C68=L68,TRUE,FALSE)</f>
        <v>1</v>
      </c>
      <c r="AC68" s="106"/>
      <c r="AE68" s="107" t="s">
        <v>5</v>
      </c>
      <c r="AF68" s="108"/>
    </row>
    <row r="69" spans="2:32" ht="24" customHeight="1">
      <c r="B69" s="140"/>
      <c r="C69" s="51"/>
      <c r="D69" s="51"/>
      <c r="E69" s="52"/>
      <c r="F69" s="52"/>
      <c r="G69" s="52"/>
      <c r="H69" s="52"/>
      <c r="I69" s="52"/>
      <c r="J69" s="52"/>
      <c r="K69" s="52"/>
      <c r="L69" s="51"/>
      <c r="M69" s="51"/>
      <c r="N69" s="52"/>
      <c r="O69" s="52"/>
      <c r="P69" s="52"/>
      <c r="Q69" s="52"/>
      <c r="R69" s="52"/>
      <c r="S69" s="52"/>
      <c r="T69" s="52"/>
      <c r="U69" s="141"/>
      <c r="V69" s="142"/>
      <c r="W69" s="106"/>
      <c r="X69" s="106"/>
      <c r="Y69" s="106"/>
      <c r="Z69" s="106"/>
      <c r="AA69" s="106"/>
      <c r="AB69" s="106"/>
      <c r="AC69" s="106"/>
    </row>
    <row r="70" spans="2:32" ht="27" customHeight="1">
      <c r="B70" s="326" t="s">
        <v>291</v>
      </c>
      <c r="C70" s="327"/>
      <c r="D70" s="327"/>
      <c r="E70" s="327"/>
      <c r="F70" s="327"/>
      <c r="G70" s="327"/>
      <c r="H70" s="327"/>
      <c r="I70" s="327"/>
      <c r="J70" s="327"/>
      <c r="K70" s="327"/>
      <c r="L70" s="327"/>
      <c r="M70" s="327"/>
      <c r="N70" s="327"/>
      <c r="O70" s="327"/>
      <c r="P70" s="327"/>
      <c r="Q70" s="327"/>
      <c r="R70" s="327"/>
      <c r="S70" s="327"/>
      <c r="T70" s="327"/>
      <c r="U70" s="327"/>
      <c r="V70" s="328"/>
      <c r="W70" s="106"/>
      <c r="X70" s="106"/>
      <c r="Y70" s="106"/>
      <c r="Z70" s="106"/>
      <c r="AA70" s="106"/>
      <c r="AB70" s="106"/>
      <c r="AC70" s="106"/>
    </row>
    <row r="71" spans="2:32" ht="30" customHeight="1">
      <c r="B71" s="143" t="s">
        <v>292</v>
      </c>
      <c r="C71" s="329" t="s">
        <v>276</v>
      </c>
      <c r="D71" s="330"/>
      <c r="E71" s="331" t="s">
        <v>293</v>
      </c>
      <c r="F71" s="331"/>
      <c r="G71" s="331"/>
      <c r="H71" s="331"/>
      <c r="I71" s="331"/>
      <c r="J71" s="331"/>
      <c r="K71" s="331"/>
      <c r="L71" s="331"/>
      <c r="M71" s="331"/>
      <c r="N71" s="331"/>
      <c r="O71" s="331"/>
      <c r="P71" s="331"/>
      <c r="Q71" s="331"/>
      <c r="R71" s="331"/>
      <c r="S71" s="331"/>
      <c r="T71" s="332"/>
      <c r="U71" s="176"/>
      <c r="V71" s="177"/>
      <c r="W71" s="106"/>
      <c r="X71" s="106"/>
      <c r="Y71" s="106"/>
      <c r="Z71" s="106"/>
      <c r="AA71" s="106"/>
      <c r="AB71" s="106"/>
      <c r="AC71" s="106"/>
      <c r="AE71" s="144" t="s">
        <v>7</v>
      </c>
      <c r="AF71" s="108" t="str">
        <f>IF(C71="","（エラー）未入力","（正常）入力済み")</f>
        <v>（正常）入力済み</v>
      </c>
    </row>
    <row r="72" spans="2:32" ht="60" customHeight="1">
      <c r="B72" s="145" t="s">
        <v>294</v>
      </c>
      <c r="C72" s="333" t="s">
        <v>276</v>
      </c>
      <c r="D72" s="334"/>
      <c r="E72" s="335" t="s">
        <v>340</v>
      </c>
      <c r="F72" s="335"/>
      <c r="G72" s="335"/>
      <c r="H72" s="335"/>
      <c r="I72" s="335"/>
      <c r="J72" s="335"/>
      <c r="K72" s="335"/>
      <c r="L72" s="335"/>
      <c r="M72" s="335"/>
      <c r="N72" s="335"/>
      <c r="O72" s="335"/>
      <c r="P72" s="335"/>
      <c r="Q72" s="335"/>
      <c r="R72" s="335"/>
      <c r="S72" s="335"/>
      <c r="T72" s="336"/>
      <c r="U72" s="176"/>
      <c r="V72" s="177"/>
      <c r="W72" s="106"/>
      <c r="X72" s="106"/>
      <c r="Y72" s="106"/>
      <c r="Z72" s="106"/>
      <c r="AA72" s="106"/>
      <c r="AB72" s="106" t="b">
        <f>IF(C72=L72,TRUE,FALSE)</f>
        <v>0</v>
      </c>
      <c r="AC72" s="106"/>
      <c r="AE72" s="107" t="s">
        <v>27</v>
      </c>
      <c r="AF72" s="108" t="str">
        <f>IF(U72="有",IF(V72="","（エラー）未記入","（正常）記入済み"),"記入不要")</f>
        <v>記入不要</v>
      </c>
    </row>
    <row r="73" spans="2:32" ht="60" customHeight="1">
      <c r="B73" s="146" t="s">
        <v>295</v>
      </c>
      <c r="C73" s="333" t="s">
        <v>276</v>
      </c>
      <c r="D73" s="334"/>
      <c r="E73" s="335" t="s">
        <v>296</v>
      </c>
      <c r="F73" s="335"/>
      <c r="G73" s="335"/>
      <c r="H73" s="335"/>
      <c r="I73" s="335"/>
      <c r="J73" s="335"/>
      <c r="K73" s="335"/>
      <c r="L73" s="335"/>
      <c r="M73" s="335"/>
      <c r="N73" s="335"/>
      <c r="O73" s="335"/>
      <c r="P73" s="335"/>
      <c r="Q73" s="335"/>
      <c r="R73" s="335"/>
      <c r="S73" s="335"/>
      <c r="T73" s="336"/>
      <c r="U73" s="176"/>
      <c r="V73" s="177"/>
      <c r="W73" s="106"/>
      <c r="X73" s="106"/>
      <c r="Y73" s="106"/>
      <c r="Z73" s="106"/>
      <c r="AA73" s="106"/>
      <c r="AB73" s="106" t="b">
        <f>IF(C73=L73,TRUE,FALSE)</f>
        <v>0</v>
      </c>
      <c r="AC73" s="106"/>
      <c r="AE73" s="107" t="s">
        <v>27</v>
      </c>
      <c r="AF73" s="108" t="str">
        <f>IF(U73="有",IF(V73="","（エラー）未記入","（正常）記入済み"),"記入不要")</f>
        <v>記入不要</v>
      </c>
    </row>
    <row r="74" spans="2:32" ht="60" customHeight="1">
      <c r="B74" s="146" t="s">
        <v>297</v>
      </c>
      <c r="C74" s="329" t="s">
        <v>276</v>
      </c>
      <c r="D74" s="330"/>
      <c r="E74" s="335"/>
      <c r="F74" s="335"/>
      <c r="G74" s="335"/>
      <c r="H74" s="335"/>
      <c r="I74" s="335"/>
      <c r="J74" s="335"/>
      <c r="K74" s="335"/>
      <c r="L74" s="335"/>
      <c r="M74" s="335"/>
      <c r="N74" s="335"/>
      <c r="O74" s="335"/>
      <c r="P74" s="335"/>
      <c r="Q74" s="335"/>
      <c r="R74" s="335"/>
      <c r="S74" s="335"/>
      <c r="T74" s="336"/>
      <c r="U74" s="176"/>
      <c r="V74" s="177"/>
      <c r="W74" s="106"/>
      <c r="X74" s="106"/>
      <c r="Y74" s="106"/>
      <c r="Z74" s="106"/>
      <c r="AA74" s="106"/>
      <c r="AB74" s="106" t="b">
        <f>IF(C74=L74,TRUE,FALSE)</f>
        <v>0</v>
      </c>
      <c r="AC74" s="106"/>
      <c r="AE74" s="107" t="s">
        <v>27</v>
      </c>
      <c r="AF74" s="108" t="str">
        <f>IF(U74="有",IF(V74="","（エラー）未記入","（正常）記入済み"),"記入不要")</f>
        <v>記入不要</v>
      </c>
    </row>
    <row r="75" spans="2:32" ht="60" customHeight="1">
      <c r="B75" s="146" t="s">
        <v>298</v>
      </c>
      <c r="C75" s="329" t="s">
        <v>279</v>
      </c>
      <c r="D75" s="330"/>
      <c r="E75" s="335" t="s">
        <v>299</v>
      </c>
      <c r="F75" s="335"/>
      <c r="G75" s="335"/>
      <c r="H75" s="335"/>
      <c r="I75" s="335"/>
      <c r="J75" s="335"/>
      <c r="K75" s="335"/>
      <c r="L75" s="335"/>
      <c r="M75" s="335"/>
      <c r="N75" s="335"/>
      <c r="O75" s="335"/>
      <c r="P75" s="335"/>
      <c r="Q75" s="335"/>
      <c r="R75" s="335"/>
      <c r="S75" s="335"/>
      <c r="T75" s="336"/>
      <c r="U75" s="176"/>
      <c r="V75" s="177"/>
      <c r="W75" s="106"/>
      <c r="X75" s="106"/>
      <c r="Y75" s="106"/>
      <c r="Z75" s="106"/>
      <c r="AA75" s="106"/>
      <c r="AB75" s="106" t="b">
        <f>IF(C75=L75,TRUE,FALSE)</f>
        <v>0</v>
      </c>
      <c r="AC75" s="106"/>
      <c r="AE75" s="107" t="s">
        <v>27</v>
      </c>
      <c r="AF75" s="108" t="str">
        <f>IF(U75="有",IF(V75="","（エラー）未記入","（正常）記入済み"),"記入不要")</f>
        <v>記入不要</v>
      </c>
    </row>
    <row r="76" spans="2:32" ht="24" customHeight="1">
      <c r="B76" s="291" t="s">
        <v>300</v>
      </c>
      <c r="C76" s="147"/>
      <c r="D76" s="342" t="s">
        <v>301</v>
      </c>
      <c r="E76" s="342"/>
      <c r="F76" s="342"/>
      <c r="G76" s="342"/>
      <c r="H76" s="342"/>
      <c r="I76" s="342"/>
      <c r="J76" s="342"/>
      <c r="K76" s="343"/>
      <c r="L76" s="147"/>
      <c r="M76" s="342" t="s">
        <v>302</v>
      </c>
      <c r="N76" s="342"/>
      <c r="O76" s="342"/>
      <c r="P76" s="342"/>
      <c r="Q76" s="342"/>
      <c r="R76" s="342"/>
      <c r="S76" s="342"/>
      <c r="T76" s="343"/>
      <c r="U76" s="161" t="str">
        <f>IF(COUNTIF(AB76:AB97,FALSE)&lt;1,"無","有")</f>
        <v>無</v>
      </c>
      <c r="V76" s="256"/>
      <c r="W76" s="106"/>
      <c r="X76" s="106" t="b">
        <f>IF(C76="●",TRUE,FALSE)</f>
        <v>0</v>
      </c>
      <c r="Y76" s="106"/>
      <c r="Z76" s="106" t="b">
        <f t="shared" ref="Z76:Z96" si="11">IF(L76="●",TRUE,FALSE)</f>
        <v>0</v>
      </c>
      <c r="AA76" s="106"/>
      <c r="AB76" s="106" t="b">
        <f t="shared" ref="AB76:AB95" si="12">IF(X76=Z76,TRUE,FALSE)</f>
        <v>1</v>
      </c>
      <c r="AC76" s="106"/>
      <c r="AE76" s="107" t="s">
        <v>27</v>
      </c>
      <c r="AF76" s="108" t="str">
        <f>IF(U76="有",IF(V76="","（エラー）未記入","（正常）記入済み"),"記入不要")</f>
        <v>記入不要</v>
      </c>
    </row>
    <row r="77" spans="2:32" ht="24" customHeight="1">
      <c r="B77" s="292"/>
      <c r="C77" s="147"/>
      <c r="D77" s="340" t="s">
        <v>303</v>
      </c>
      <c r="E77" s="340"/>
      <c r="F77" s="340"/>
      <c r="G77" s="340"/>
      <c r="H77" s="340"/>
      <c r="I77" s="340"/>
      <c r="J77" s="340"/>
      <c r="K77" s="341"/>
      <c r="L77" s="147"/>
      <c r="M77" s="340" t="s">
        <v>303</v>
      </c>
      <c r="N77" s="340"/>
      <c r="O77" s="340"/>
      <c r="P77" s="340"/>
      <c r="Q77" s="340"/>
      <c r="R77" s="340"/>
      <c r="S77" s="340"/>
      <c r="T77" s="341"/>
      <c r="U77" s="162"/>
      <c r="V77" s="257"/>
      <c r="W77" s="106"/>
      <c r="X77" s="106" t="b">
        <f t="shared" ref="X77:X96" si="13">IF(C77="●",TRUE,FALSE)</f>
        <v>0</v>
      </c>
      <c r="Y77" s="106"/>
      <c r="Z77" s="106" t="b">
        <f t="shared" si="11"/>
        <v>0</v>
      </c>
      <c r="AA77" s="106"/>
      <c r="AB77" s="106" t="b">
        <f t="shared" si="12"/>
        <v>1</v>
      </c>
      <c r="AC77" s="106"/>
      <c r="AE77" s="107"/>
      <c r="AF77" s="108"/>
    </row>
    <row r="78" spans="2:32" ht="48" customHeight="1">
      <c r="B78" s="292"/>
      <c r="C78" s="121"/>
      <c r="D78" s="309" t="s">
        <v>304</v>
      </c>
      <c r="E78" s="309"/>
      <c r="F78" s="309"/>
      <c r="G78" s="309"/>
      <c r="H78" s="309"/>
      <c r="I78" s="309"/>
      <c r="J78" s="309"/>
      <c r="K78" s="310"/>
      <c r="L78" s="121"/>
      <c r="M78" s="309" t="s">
        <v>304</v>
      </c>
      <c r="N78" s="309"/>
      <c r="O78" s="309"/>
      <c r="P78" s="309"/>
      <c r="Q78" s="309"/>
      <c r="R78" s="309"/>
      <c r="S78" s="309"/>
      <c r="T78" s="310"/>
      <c r="U78" s="148"/>
      <c r="V78" s="257"/>
      <c r="W78" s="106"/>
      <c r="X78" s="106" t="b">
        <f t="shared" si="13"/>
        <v>0</v>
      </c>
      <c r="Y78" s="106"/>
      <c r="Z78" s="106" t="b">
        <f t="shared" si="11"/>
        <v>0</v>
      </c>
      <c r="AA78" s="106"/>
      <c r="AB78" s="106" t="b">
        <f t="shared" si="12"/>
        <v>1</v>
      </c>
      <c r="AC78" s="106"/>
    </row>
    <row r="79" spans="2:32" ht="48" customHeight="1">
      <c r="B79" s="292"/>
      <c r="C79" s="121"/>
      <c r="D79" s="309" t="s">
        <v>305</v>
      </c>
      <c r="E79" s="309"/>
      <c r="F79" s="309"/>
      <c r="G79" s="309"/>
      <c r="H79" s="309"/>
      <c r="I79" s="309"/>
      <c r="J79" s="309"/>
      <c r="K79" s="310"/>
      <c r="L79" s="121"/>
      <c r="M79" s="309" t="s">
        <v>305</v>
      </c>
      <c r="N79" s="309"/>
      <c r="O79" s="309"/>
      <c r="P79" s="309"/>
      <c r="Q79" s="309"/>
      <c r="R79" s="309"/>
      <c r="S79" s="309"/>
      <c r="T79" s="310"/>
      <c r="U79" s="148"/>
      <c r="V79" s="257"/>
      <c r="W79" s="106"/>
      <c r="X79" s="106" t="b">
        <f t="shared" si="13"/>
        <v>0</v>
      </c>
      <c r="Y79" s="106"/>
      <c r="Z79" s="106" t="b">
        <f t="shared" si="11"/>
        <v>0</v>
      </c>
      <c r="AA79" s="106"/>
      <c r="AB79" s="106" t="b">
        <f t="shared" si="12"/>
        <v>1</v>
      </c>
      <c r="AC79" s="106"/>
    </row>
    <row r="80" spans="2:32" ht="48" customHeight="1">
      <c r="B80" s="292"/>
      <c r="C80" s="121"/>
      <c r="D80" s="309" t="s">
        <v>306</v>
      </c>
      <c r="E80" s="309"/>
      <c r="F80" s="309"/>
      <c r="G80" s="309"/>
      <c r="H80" s="309"/>
      <c r="I80" s="309"/>
      <c r="J80" s="309"/>
      <c r="K80" s="310"/>
      <c r="L80" s="121"/>
      <c r="M80" s="309" t="s">
        <v>306</v>
      </c>
      <c r="N80" s="309"/>
      <c r="O80" s="309"/>
      <c r="P80" s="309"/>
      <c r="Q80" s="309"/>
      <c r="R80" s="309"/>
      <c r="S80" s="309"/>
      <c r="T80" s="310"/>
      <c r="U80" s="148"/>
      <c r="V80" s="257"/>
      <c r="W80" s="106"/>
      <c r="X80" s="106" t="b">
        <f t="shared" si="13"/>
        <v>0</v>
      </c>
      <c r="Y80" s="106"/>
      <c r="Z80" s="106" t="b">
        <f t="shared" si="11"/>
        <v>0</v>
      </c>
      <c r="AA80" s="106"/>
      <c r="AB80" s="106" t="b">
        <f t="shared" si="12"/>
        <v>1</v>
      </c>
      <c r="AC80" s="106"/>
    </row>
    <row r="81" spans="2:29" ht="24" customHeight="1">
      <c r="B81" s="292"/>
      <c r="C81" s="121"/>
      <c r="D81" s="309" t="s">
        <v>307</v>
      </c>
      <c r="E81" s="309"/>
      <c r="F81" s="309"/>
      <c r="G81" s="309"/>
      <c r="H81" s="309"/>
      <c r="I81" s="309"/>
      <c r="J81" s="309"/>
      <c r="K81" s="310"/>
      <c r="L81" s="121"/>
      <c r="M81" s="309" t="s">
        <v>307</v>
      </c>
      <c r="N81" s="309"/>
      <c r="O81" s="309"/>
      <c r="P81" s="309"/>
      <c r="Q81" s="309"/>
      <c r="R81" s="309"/>
      <c r="S81" s="309"/>
      <c r="T81" s="310"/>
      <c r="U81" s="148"/>
      <c r="V81" s="257"/>
      <c r="W81" s="106"/>
      <c r="X81" s="106" t="b">
        <f t="shared" si="13"/>
        <v>0</v>
      </c>
      <c r="Y81" s="106"/>
      <c r="Z81" s="106" t="b">
        <f t="shared" si="11"/>
        <v>0</v>
      </c>
      <c r="AA81" s="106"/>
      <c r="AB81" s="106" t="b">
        <f t="shared" si="12"/>
        <v>1</v>
      </c>
      <c r="AC81" s="106"/>
    </row>
    <row r="82" spans="2:29" ht="24" customHeight="1">
      <c r="B82" s="292"/>
      <c r="C82" s="121"/>
      <c r="D82" s="309" t="s">
        <v>308</v>
      </c>
      <c r="E82" s="309"/>
      <c r="F82" s="309"/>
      <c r="G82" s="309"/>
      <c r="H82" s="309"/>
      <c r="I82" s="309"/>
      <c r="J82" s="309"/>
      <c r="K82" s="310"/>
      <c r="L82" s="121"/>
      <c r="M82" s="309" t="s">
        <v>308</v>
      </c>
      <c r="N82" s="309"/>
      <c r="O82" s="309"/>
      <c r="P82" s="309"/>
      <c r="Q82" s="309"/>
      <c r="R82" s="309"/>
      <c r="S82" s="309"/>
      <c r="T82" s="310"/>
      <c r="U82" s="148"/>
      <c r="V82" s="257"/>
      <c r="W82" s="106"/>
      <c r="X82" s="106" t="b">
        <f t="shared" si="13"/>
        <v>0</v>
      </c>
      <c r="Y82" s="106"/>
      <c r="Z82" s="106" t="b">
        <f t="shared" si="11"/>
        <v>0</v>
      </c>
      <c r="AA82" s="106"/>
      <c r="AB82" s="106" t="b">
        <f t="shared" si="12"/>
        <v>1</v>
      </c>
      <c r="AC82" s="106"/>
    </row>
    <row r="83" spans="2:29" ht="24" customHeight="1">
      <c r="B83" s="109"/>
      <c r="C83" s="121"/>
      <c r="D83" s="309" t="s">
        <v>309</v>
      </c>
      <c r="E83" s="309"/>
      <c r="F83" s="309"/>
      <c r="G83" s="309"/>
      <c r="H83" s="309"/>
      <c r="I83" s="309"/>
      <c r="J83" s="309"/>
      <c r="K83" s="310"/>
      <c r="L83" s="121"/>
      <c r="M83" s="309" t="s">
        <v>309</v>
      </c>
      <c r="N83" s="309"/>
      <c r="O83" s="309"/>
      <c r="P83" s="309"/>
      <c r="Q83" s="309"/>
      <c r="R83" s="309"/>
      <c r="S83" s="309"/>
      <c r="T83" s="310"/>
      <c r="U83" s="148"/>
      <c r="V83" s="257"/>
      <c r="W83" s="106"/>
      <c r="X83" s="106" t="b">
        <f t="shared" si="13"/>
        <v>0</v>
      </c>
      <c r="Y83" s="106"/>
      <c r="Z83" s="106" t="b">
        <f t="shared" si="11"/>
        <v>0</v>
      </c>
      <c r="AA83" s="106"/>
      <c r="AB83" s="106" t="b">
        <f t="shared" si="12"/>
        <v>1</v>
      </c>
      <c r="AC83" s="106"/>
    </row>
    <row r="84" spans="2:29" ht="24" customHeight="1">
      <c r="B84" s="109"/>
      <c r="C84" s="121"/>
      <c r="D84" s="309" t="s">
        <v>310</v>
      </c>
      <c r="E84" s="309"/>
      <c r="F84" s="309"/>
      <c r="G84" s="309"/>
      <c r="H84" s="309"/>
      <c r="I84" s="309"/>
      <c r="J84" s="309"/>
      <c r="K84" s="310"/>
      <c r="L84" s="121"/>
      <c r="M84" s="309" t="s">
        <v>310</v>
      </c>
      <c r="N84" s="309"/>
      <c r="O84" s="309"/>
      <c r="P84" s="309"/>
      <c r="Q84" s="309"/>
      <c r="R84" s="309"/>
      <c r="S84" s="309"/>
      <c r="T84" s="310"/>
      <c r="U84" s="148"/>
      <c r="V84" s="257"/>
      <c r="W84" s="106"/>
      <c r="X84" s="106" t="b">
        <f t="shared" si="13"/>
        <v>0</v>
      </c>
      <c r="Y84" s="106"/>
      <c r="Z84" s="106" t="b">
        <f t="shared" si="11"/>
        <v>0</v>
      </c>
      <c r="AA84" s="106"/>
      <c r="AB84" s="106" t="b">
        <f t="shared" si="12"/>
        <v>1</v>
      </c>
      <c r="AC84" s="106"/>
    </row>
    <row r="85" spans="2:29" ht="24" customHeight="1">
      <c r="B85" s="109"/>
      <c r="C85" s="121"/>
      <c r="D85" s="309" t="s">
        <v>311</v>
      </c>
      <c r="E85" s="309"/>
      <c r="F85" s="309"/>
      <c r="G85" s="309"/>
      <c r="H85" s="309"/>
      <c r="I85" s="309"/>
      <c r="J85" s="309"/>
      <c r="K85" s="310"/>
      <c r="L85" s="121"/>
      <c r="M85" s="309" t="s">
        <v>311</v>
      </c>
      <c r="N85" s="309"/>
      <c r="O85" s="309"/>
      <c r="P85" s="309"/>
      <c r="Q85" s="309"/>
      <c r="R85" s="309"/>
      <c r="S85" s="309"/>
      <c r="T85" s="310"/>
      <c r="U85" s="148"/>
      <c r="V85" s="257"/>
      <c r="W85" s="106"/>
      <c r="X85" s="106" t="b">
        <f t="shared" si="13"/>
        <v>0</v>
      </c>
      <c r="Y85" s="106"/>
      <c r="Z85" s="106" t="b">
        <f t="shared" si="11"/>
        <v>0</v>
      </c>
      <c r="AA85" s="106"/>
      <c r="AB85" s="106" t="b">
        <f t="shared" si="12"/>
        <v>1</v>
      </c>
      <c r="AC85" s="106"/>
    </row>
    <row r="86" spans="2:29" ht="36" customHeight="1">
      <c r="B86" s="109"/>
      <c r="C86" s="121"/>
      <c r="D86" s="309" t="s">
        <v>312</v>
      </c>
      <c r="E86" s="309"/>
      <c r="F86" s="309"/>
      <c r="G86" s="309"/>
      <c r="H86" s="309"/>
      <c r="I86" s="309"/>
      <c r="J86" s="309"/>
      <c r="K86" s="310"/>
      <c r="L86" s="121"/>
      <c r="M86" s="309" t="s">
        <v>312</v>
      </c>
      <c r="N86" s="309"/>
      <c r="O86" s="309"/>
      <c r="P86" s="309"/>
      <c r="Q86" s="309"/>
      <c r="R86" s="309"/>
      <c r="S86" s="309"/>
      <c r="T86" s="310"/>
      <c r="U86" s="148"/>
      <c r="V86" s="257"/>
      <c r="W86" s="106"/>
      <c r="X86" s="106" t="b">
        <f t="shared" si="13"/>
        <v>0</v>
      </c>
      <c r="Y86" s="106"/>
      <c r="Z86" s="106" t="b">
        <f t="shared" si="11"/>
        <v>0</v>
      </c>
      <c r="AA86" s="106"/>
      <c r="AB86" s="106" t="b">
        <f t="shared" si="12"/>
        <v>1</v>
      </c>
      <c r="AC86" s="106"/>
    </row>
    <row r="87" spans="2:29" ht="36" customHeight="1">
      <c r="B87" s="109"/>
      <c r="C87" s="121"/>
      <c r="D87" s="309" t="s">
        <v>313</v>
      </c>
      <c r="E87" s="309"/>
      <c r="F87" s="309"/>
      <c r="G87" s="309"/>
      <c r="H87" s="309"/>
      <c r="I87" s="309"/>
      <c r="J87" s="309"/>
      <c r="K87" s="310"/>
      <c r="L87" s="121"/>
      <c r="M87" s="309" t="s">
        <v>313</v>
      </c>
      <c r="N87" s="309"/>
      <c r="O87" s="309"/>
      <c r="P87" s="309"/>
      <c r="Q87" s="309"/>
      <c r="R87" s="309"/>
      <c r="S87" s="309"/>
      <c r="T87" s="310"/>
      <c r="U87" s="148"/>
      <c r="V87" s="257"/>
      <c r="W87" s="106"/>
      <c r="X87" s="106" t="b">
        <f t="shared" si="13"/>
        <v>0</v>
      </c>
      <c r="Y87" s="106"/>
      <c r="Z87" s="106" t="b">
        <f t="shared" si="11"/>
        <v>0</v>
      </c>
      <c r="AA87" s="106"/>
      <c r="AB87" s="106" t="b">
        <f t="shared" si="12"/>
        <v>1</v>
      </c>
      <c r="AC87" s="106"/>
    </row>
    <row r="88" spans="2:29" ht="36" customHeight="1">
      <c r="B88" s="109"/>
      <c r="C88" s="121" t="s">
        <v>364</v>
      </c>
      <c r="D88" s="344" t="s">
        <v>314</v>
      </c>
      <c r="E88" s="344"/>
      <c r="F88" s="344"/>
      <c r="G88" s="344"/>
      <c r="H88" s="344"/>
      <c r="I88" s="344"/>
      <c r="J88" s="344"/>
      <c r="K88" s="345"/>
      <c r="L88" s="121" t="s">
        <v>364</v>
      </c>
      <c r="M88" s="344" t="s">
        <v>314</v>
      </c>
      <c r="N88" s="344"/>
      <c r="O88" s="344"/>
      <c r="P88" s="344"/>
      <c r="Q88" s="344"/>
      <c r="R88" s="344"/>
      <c r="S88" s="344"/>
      <c r="T88" s="345"/>
      <c r="U88" s="148"/>
      <c r="V88" s="257"/>
      <c r="W88" s="106"/>
      <c r="X88" s="106" t="b">
        <f t="shared" si="13"/>
        <v>1</v>
      </c>
      <c r="Y88" s="106"/>
      <c r="Z88" s="106" t="b">
        <f t="shared" si="11"/>
        <v>1</v>
      </c>
      <c r="AA88" s="106"/>
      <c r="AB88" s="106" t="b">
        <f t="shared" si="12"/>
        <v>1</v>
      </c>
      <c r="AC88" s="106"/>
    </row>
    <row r="89" spans="2:29" ht="24" customHeight="1">
      <c r="B89" s="109"/>
      <c r="C89" s="149"/>
      <c r="D89" s="260" t="s">
        <v>315</v>
      </c>
      <c r="E89" s="260"/>
      <c r="F89" s="260"/>
      <c r="G89" s="348" t="s">
        <v>316</v>
      </c>
      <c r="H89" s="348"/>
      <c r="I89" s="150"/>
      <c r="J89" s="151" t="s">
        <v>369</v>
      </c>
      <c r="K89" s="152"/>
      <c r="L89" s="149"/>
      <c r="M89" s="260" t="s">
        <v>315</v>
      </c>
      <c r="N89" s="260"/>
      <c r="O89" s="260"/>
      <c r="P89" s="348" t="s">
        <v>316</v>
      </c>
      <c r="Q89" s="348"/>
      <c r="R89" s="150"/>
      <c r="S89" s="151" t="s">
        <v>369</v>
      </c>
      <c r="T89" s="152"/>
      <c r="U89" s="148"/>
      <c r="V89" s="257"/>
      <c r="W89" s="106"/>
      <c r="X89" s="106"/>
      <c r="Y89" s="106"/>
      <c r="Z89" s="106"/>
      <c r="AA89" s="106"/>
      <c r="AB89" s="106" t="b">
        <f>IF(J89=S89,TRUE,FALSE)</f>
        <v>1</v>
      </c>
      <c r="AC89" s="106"/>
    </row>
    <row r="90" spans="2:29" ht="24" customHeight="1">
      <c r="B90" s="109"/>
      <c r="C90" s="153"/>
      <c r="D90" s="260"/>
      <c r="E90" s="260"/>
      <c r="F90" s="260"/>
      <c r="G90" s="348" t="s">
        <v>317</v>
      </c>
      <c r="H90" s="348"/>
      <c r="I90" s="150"/>
      <c r="J90" s="151" t="s">
        <v>370</v>
      </c>
      <c r="K90" s="152"/>
      <c r="L90" s="153"/>
      <c r="M90" s="260"/>
      <c r="N90" s="260"/>
      <c r="O90" s="260"/>
      <c r="P90" s="348" t="s">
        <v>317</v>
      </c>
      <c r="Q90" s="348"/>
      <c r="R90" s="150"/>
      <c r="S90" s="151" t="s">
        <v>370</v>
      </c>
      <c r="T90" s="152"/>
      <c r="U90" s="148"/>
      <c r="V90" s="257"/>
      <c r="W90" s="106"/>
      <c r="X90" s="106"/>
      <c r="Y90" s="106"/>
      <c r="Z90" s="106"/>
      <c r="AA90" s="106"/>
      <c r="AB90" s="106" t="b">
        <f>IF(J90=S90,TRUE,FALSE)</f>
        <v>1</v>
      </c>
      <c r="AC90" s="106"/>
    </row>
    <row r="91" spans="2:29" ht="24" customHeight="1">
      <c r="B91" s="109"/>
      <c r="C91" s="154"/>
      <c r="D91" s="348"/>
      <c r="E91" s="348"/>
      <c r="F91" s="348"/>
      <c r="G91" s="348" t="s">
        <v>318</v>
      </c>
      <c r="H91" s="348"/>
      <c r="I91" s="150"/>
      <c r="J91" s="151" t="s">
        <v>277</v>
      </c>
      <c r="K91" s="152"/>
      <c r="L91" s="154"/>
      <c r="M91" s="348"/>
      <c r="N91" s="348"/>
      <c r="O91" s="348"/>
      <c r="P91" s="348" t="s">
        <v>318</v>
      </c>
      <c r="Q91" s="348"/>
      <c r="R91" s="150"/>
      <c r="S91" s="151" t="s">
        <v>277</v>
      </c>
      <c r="T91" s="152"/>
      <c r="U91" s="148"/>
      <c r="V91" s="257"/>
      <c r="W91" s="106"/>
      <c r="X91" s="106"/>
      <c r="Y91" s="106"/>
      <c r="Z91" s="106"/>
      <c r="AA91" s="106"/>
      <c r="AB91" s="106" t="b">
        <f>IF(J91=S91,TRUE,FALSE)</f>
        <v>1</v>
      </c>
      <c r="AC91" s="106"/>
    </row>
    <row r="92" spans="2:29" ht="24" customHeight="1">
      <c r="B92" s="109"/>
      <c r="C92" s="121"/>
      <c r="D92" s="150" t="s">
        <v>319</v>
      </c>
      <c r="E92" s="173"/>
      <c r="F92" s="173"/>
      <c r="G92" s="173"/>
      <c r="H92" s="173"/>
      <c r="I92" s="173"/>
      <c r="J92" s="173"/>
      <c r="K92" s="173"/>
      <c r="L92" s="121"/>
      <c r="M92" s="150" t="s">
        <v>319</v>
      </c>
      <c r="N92" s="173"/>
      <c r="O92" s="173"/>
      <c r="P92" s="173"/>
      <c r="Q92" s="173"/>
      <c r="R92" s="173"/>
      <c r="S92" s="173"/>
      <c r="T92" s="173"/>
      <c r="U92" s="148"/>
      <c r="V92" s="257"/>
      <c r="W92" s="106"/>
      <c r="X92" s="106" t="b">
        <f>IF(C92="●",TRUE,FALSE)</f>
        <v>0</v>
      </c>
      <c r="Y92" s="106"/>
      <c r="Z92" s="106" t="b">
        <f>IF(L92="●",TRUE,FALSE)</f>
        <v>0</v>
      </c>
      <c r="AA92" s="106"/>
      <c r="AB92" s="106" t="b">
        <f>IF(X92=Z92,TRUE,FALSE)</f>
        <v>1</v>
      </c>
      <c r="AC92" s="106"/>
    </row>
    <row r="93" spans="2:29" ht="24" customHeight="1">
      <c r="B93" s="109"/>
      <c r="C93" s="149"/>
      <c r="D93" s="168" t="s">
        <v>320</v>
      </c>
      <c r="E93" s="168"/>
      <c r="F93" s="168"/>
      <c r="G93" s="170"/>
      <c r="H93" s="168"/>
      <c r="I93" s="168"/>
      <c r="J93" s="168"/>
      <c r="K93" s="123"/>
      <c r="L93" s="149"/>
      <c r="M93" s="168" t="s">
        <v>320</v>
      </c>
      <c r="N93" s="168"/>
      <c r="O93" s="168"/>
      <c r="P93" s="170"/>
      <c r="Q93" s="168"/>
      <c r="R93" s="168"/>
      <c r="S93" s="168"/>
      <c r="T93" s="123"/>
      <c r="U93" s="148"/>
      <c r="V93" s="257"/>
      <c r="W93" s="106"/>
      <c r="X93" s="106"/>
      <c r="Y93" s="106"/>
      <c r="Z93" s="106"/>
      <c r="AA93" s="106"/>
      <c r="AB93" s="106" t="b">
        <f>IF(G93=P93,TRUE,FALSE)</f>
        <v>1</v>
      </c>
      <c r="AC93" s="106"/>
    </row>
    <row r="94" spans="2:29" ht="24" customHeight="1">
      <c r="B94" s="109"/>
      <c r="C94" s="121"/>
      <c r="D94" s="155" t="s">
        <v>321</v>
      </c>
      <c r="E94" s="136"/>
      <c r="F94" s="136"/>
      <c r="G94" s="136"/>
      <c r="H94" s="136"/>
      <c r="I94" s="136"/>
      <c r="J94" s="136"/>
      <c r="K94" s="136"/>
      <c r="L94" s="121"/>
      <c r="M94" s="155" t="s">
        <v>321</v>
      </c>
      <c r="N94" s="136"/>
      <c r="O94" s="136"/>
      <c r="P94" s="156"/>
      <c r="Q94" s="136"/>
      <c r="R94" s="136"/>
      <c r="S94" s="136"/>
      <c r="T94" s="136"/>
      <c r="U94" s="148"/>
      <c r="V94" s="257"/>
      <c r="W94" s="106"/>
      <c r="X94" s="106" t="b">
        <f>IF(C94="●",TRUE,FALSE)</f>
        <v>0</v>
      </c>
      <c r="Y94" s="106"/>
      <c r="Z94" s="106" t="b">
        <f>IF(L94="●",TRUE,FALSE)</f>
        <v>0</v>
      </c>
      <c r="AA94" s="106"/>
      <c r="AB94" s="106" t="b">
        <f>IF(X94=Z94,TRUE,FALSE)</f>
        <v>1</v>
      </c>
      <c r="AC94" s="106"/>
    </row>
    <row r="95" spans="2:29" ht="24" customHeight="1">
      <c r="B95" s="109"/>
      <c r="C95" s="121"/>
      <c r="D95" s="155" t="s">
        <v>322</v>
      </c>
      <c r="E95" s="136"/>
      <c r="F95" s="136"/>
      <c r="G95" s="136"/>
      <c r="H95" s="136"/>
      <c r="I95" s="136"/>
      <c r="J95" s="136"/>
      <c r="K95" s="136"/>
      <c r="L95" s="121"/>
      <c r="M95" s="155" t="s">
        <v>322</v>
      </c>
      <c r="N95" s="136"/>
      <c r="O95" s="136"/>
      <c r="P95" s="156"/>
      <c r="Q95" s="136"/>
      <c r="R95" s="136"/>
      <c r="S95" s="136"/>
      <c r="T95" s="136"/>
      <c r="U95" s="148"/>
      <c r="V95" s="257"/>
      <c r="W95" s="106"/>
      <c r="X95" s="106" t="b">
        <f t="shared" si="13"/>
        <v>0</v>
      </c>
      <c r="Y95" s="106"/>
      <c r="Z95" s="106" t="b">
        <f t="shared" si="11"/>
        <v>0</v>
      </c>
      <c r="AA95" s="106"/>
      <c r="AB95" s="106" t="b">
        <f t="shared" si="12"/>
        <v>1</v>
      </c>
      <c r="AC95" s="106"/>
    </row>
    <row r="96" spans="2:29" ht="24" customHeight="1">
      <c r="B96" s="109"/>
      <c r="C96" s="121"/>
      <c r="D96" s="174" t="s">
        <v>118</v>
      </c>
      <c r="E96" s="136"/>
      <c r="F96" s="136"/>
      <c r="G96" s="136"/>
      <c r="H96" s="136"/>
      <c r="I96" s="136"/>
      <c r="J96" s="136"/>
      <c r="K96" s="136"/>
      <c r="L96" s="121"/>
      <c r="M96" s="174" t="s">
        <v>118</v>
      </c>
      <c r="N96" s="136"/>
      <c r="O96" s="136"/>
      <c r="P96" s="136"/>
      <c r="Q96" s="136"/>
      <c r="R96" s="136"/>
      <c r="S96" s="136"/>
      <c r="T96" s="136"/>
      <c r="U96" s="148"/>
      <c r="V96" s="257"/>
      <c r="W96" s="106"/>
      <c r="X96" s="106" t="b">
        <f t="shared" si="13"/>
        <v>0</v>
      </c>
      <c r="Y96" s="106"/>
      <c r="Z96" s="106" t="b">
        <f t="shared" si="11"/>
        <v>0</v>
      </c>
      <c r="AA96" s="106"/>
      <c r="AB96" s="106" t="b">
        <f>IF(X96=Z96,TRUE,FALSE)</f>
        <v>1</v>
      </c>
      <c r="AC96" s="106"/>
    </row>
    <row r="97" spans="2:33" ht="24" customHeight="1">
      <c r="B97" s="119"/>
      <c r="C97" s="316" t="s">
        <v>91</v>
      </c>
      <c r="D97" s="317"/>
      <c r="E97" s="289"/>
      <c r="F97" s="289"/>
      <c r="G97" s="289"/>
      <c r="H97" s="289"/>
      <c r="I97" s="289"/>
      <c r="J97" s="289"/>
      <c r="K97" s="290"/>
      <c r="L97" s="316" t="s">
        <v>91</v>
      </c>
      <c r="M97" s="317"/>
      <c r="N97" s="289"/>
      <c r="O97" s="289"/>
      <c r="P97" s="289"/>
      <c r="Q97" s="289"/>
      <c r="R97" s="289"/>
      <c r="S97" s="289"/>
      <c r="T97" s="290"/>
      <c r="U97" s="157"/>
      <c r="V97" s="305"/>
      <c r="W97" s="106"/>
      <c r="X97" s="106"/>
      <c r="Y97" s="106"/>
      <c r="Z97" s="106"/>
      <c r="AA97" s="106"/>
      <c r="AB97" s="106" t="b">
        <f>IF(E97=N97,TRUE,FALSE)</f>
        <v>1</v>
      </c>
      <c r="AC97" s="106"/>
    </row>
    <row r="98" spans="2:33" ht="24" customHeight="1">
      <c r="B98" s="291" t="s">
        <v>323</v>
      </c>
      <c r="C98" s="147"/>
      <c r="D98" s="346" t="s">
        <v>324</v>
      </c>
      <c r="E98" s="346"/>
      <c r="F98" s="346"/>
      <c r="G98" s="346"/>
      <c r="H98" s="346"/>
      <c r="I98" s="346"/>
      <c r="J98" s="346"/>
      <c r="K98" s="347"/>
      <c r="L98" s="147"/>
      <c r="M98" s="346" t="s">
        <v>324</v>
      </c>
      <c r="N98" s="346"/>
      <c r="O98" s="346"/>
      <c r="P98" s="346"/>
      <c r="Q98" s="346"/>
      <c r="R98" s="346"/>
      <c r="S98" s="346"/>
      <c r="T98" s="347"/>
      <c r="U98" s="161" t="str">
        <f>IF(COUNTIF(AB98:AB104,FALSE)&lt;1,"無","有")</f>
        <v>無</v>
      </c>
      <c r="V98" s="256"/>
      <c r="W98" s="106"/>
      <c r="X98" s="106" t="b">
        <f t="shared" ref="X98:X103" si="14">IF(C98="●",TRUE,FALSE)</f>
        <v>0</v>
      </c>
      <c r="Y98" s="106"/>
      <c r="Z98" s="106" t="b">
        <f t="shared" ref="Z98:Z103" si="15">IF(L98="●",TRUE,FALSE)</f>
        <v>0</v>
      </c>
      <c r="AA98" s="106"/>
      <c r="AB98" s="106" t="b">
        <f t="shared" ref="AB98:AB103" si="16">IF(X98=Z98,TRUE,FALSE)</f>
        <v>1</v>
      </c>
      <c r="AC98" s="106"/>
      <c r="AE98" s="107" t="s">
        <v>27</v>
      </c>
      <c r="AF98" s="108" t="str">
        <f>IF(U98="有",IF(V98="","（エラー）未記入","（正常）記入済み"),"記入不要")</f>
        <v>記入不要</v>
      </c>
    </row>
    <row r="99" spans="2:33" ht="24" customHeight="1">
      <c r="B99" s="292"/>
      <c r="C99" s="121"/>
      <c r="D99" s="349" t="s">
        <v>111</v>
      </c>
      <c r="E99" s="349"/>
      <c r="F99" s="349"/>
      <c r="G99" s="349"/>
      <c r="H99" s="349"/>
      <c r="I99" s="349"/>
      <c r="J99" s="349"/>
      <c r="K99" s="350"/>
      <c r="L99" s="121"/>
      <c r="M99" s="349" t="s">
        <v>111</v>
      </c>
      <c r="N99" s="349"/>
      <c r="O99" s="349"/>
      <c r="P99" s="349"/>
      <c r="Q99" s="349"/>
      <c r="R99" s="349"/>
      <c r="S99" s="349"/>
      <c r="T99" s="350"/>
      <c r="U99" s="148"/>
      <c r="V99" s="257"/>
      <c r="W99" s="106"/>
      <c r="X99" s="106" t="b">
        <f t="shared" si="14"/>
        <v>0</v>
      </c>
      <c r="Y99" s="106"/>
      <c r="Z99" s="106" t="b">
        <f t="shared" si="15"/>
        <v>0</v>
      </c>
      <c r="AA99" s="106"/>
      <c r="AB99" s="106" t="b">
        <f t="shared" si="16"/>
        <v>1</v>
      </c>
      <c r="AC99" s="106"/>
    </row>
    <row r="100" spans="2:33" ht="24" customHeight="1">
      <c r="B100" s="292"/>
      <c r="C100" s="121"/>
      <c r="D100" s="349" t="s">
        <v>107</v>
      </c>
      <c r="E100" s="349"/>
      <c r="F100" s="349"/>
      <c r="G100" s="349"/>
      <c r="H100" s="349"/>
      <c r="I100" s="349"/>
      <c r="J100" s="349"/>
      <c r="K100" s="350"/>
      <c r="L100" s="121"/>
      <c r="M100" s="349" t="s">
        <v>107</v>
      </c>
      <c r="N100" s="349"/>
      <c r="O100" s="349"/>
      <c r="P100" s="349"/>
      <c r="Q100" s="349"/>
      <c r="R100" s="349"/>
      <c r="S100" s="349"/>
      <c r="T100" s="350"/>
      <c r="U100" s="148"/>
      <c r="V100" s="257"/>
      <c r="W100" s="106"/>
      <c r="X100" s="106" t="b">
        <f t="shared" si="14"/>
        <v>0</v>
      </c>
      <c r="Y100" s="106"/>
      <c r="Z100" s="106" t="b">
        <f t="shared" si="15"/>
        <v>0</v>
      </c>
      <c r="AA100" s="106"/>
      <c r="AB100" s="106" t="b">
        <f t="shared" si="16"/>
        <v>1</v>
      </c>
      <c r="AC100" s="106"/>
    </row>
    <row r="101" spans="2:33" ht="24" customHeight="1">
      <c r="B101" s="109"/>
      <c r="C101" s="121" t="s">
        <v>364</v>
      </c>
      <c r="D101" s="349" t="s">
        <v>325</v>
      </c>
      <c r="E101" s="349"/>
      <c r="F101" s="349"/>
      <c r="G101" s="349"/>
      <c r="H101" s="349"/>
      <c r="I101" s="349"/>
      <c r="J101" s="349"/>
      <c r="K101" s="350"/>
      <c r="L101" s="121" t="s">
        <v>364</v>
      </c>
      <c r="M101" s="349" t="s">
        <v>325</v>
      </c>
      <c r="N101" s="349"/>
      <c r="O101" s="349"/>
      <c r="P101" s="349"/>
      <c r="Q101" s="349"/>
      <c r="R101" s="349"/>
      <c r="S101" s="349"/>
      <c r="T101" s="350"/>
      <c r="U101" s="148"/>
      <c r="V101" s="257"/>
      <c r="W101" s="106"/>
      <c r="X101" s="106" t="b">
        <f t="shared" si="14"/>
        <v>1</v>
      </c>
      <c r="Y101" s="106"/>
      <c r="Z101" s="106" t="b">
        <f t="shared" si="15"/>
        <v>1</v>
      </c>
      <c r="AA101" s="106"/>
      <c r="AB101" s="106" t="b">
        <f t="shared" si="16"/>
        <v>1</v>
      </c>
      <c r="AC101" s="106"/>
    </row>
    <row r="102" spans="2:33" ht="36" customHeight="1">
      <c r="B102" s="109"/>
      <c r="C102" s="121"/>
      <c r="D102" s="309" t="s">
        <v>326</v>
      </c>
      <c r="E102" s="309"/>
      <c r="F102" s="309"/>
      <c r="G102" s="309"/>
      <c r="H102" s="309"/>
      <c r="I102" s="309"/>
      <c r="J102" s="309"/>
      <c r="K102" s="310"/>
      <c r="L102" s="121"/>
      <c r="M102" s="309" t="s">
        <v>326</v>
      </c>
      <c r="N102" s="309"/>
      <c r="O102" s="309"/>
      <c r="P102" s="309"/>
      <c r="Q102" s="309"/>
      <c r="R102" s="309"/>
      <c r="S102" s="309"/>
      <c r="T102" s="310"/>
      <c r="U102" s="148"/>
      <c r="V102" s="257"/>
      <c r="W102" s="106"/>
      <c r="X102" s="106" t="b">
        <f t="shared" si="14"/>
        <v>0</v>
      </c>
      <c r="Y102" s="106"/>
      <c r="Z102" s="106" t="b">
        <f t="shared" si="15"/>
        <v>0</v>
      </c>
      <c r="AA102" s="106"/>
      <c r="AB102" s="106" t="b">
        <f t="shared" si="16"/>
        <v>1</v>
      </c>
      <c r="AC102" s="106"/>
    </row>
    <row r="103" spans="2:33" ht="24" customHeight="1">
      <c r="B103" s="109"/>
      <c r="C103" s="121"/>
      <c r="D103" s="349" t="s">
        <v>327</v>
      </c>
      <c r="E103" s="349"/>
      <c r="F103" s="349"/>
      <c r="G103" s="349"/>
      <c r="H103" s="349"/>
      <c r="I103" s="349"/>
      <c r="J103" s="349"/>
      <c r="K103" s="350"/>
      <c r="L103" s="121"/>
      <c r="M103" s="349" t="s">
        <v>327</v>
      </c>
      <c r="N103" s="349"/>
      <c r="O103" s="349"/>
      <c r="P103" s="349"/>
      <c r="Q103" s="349"/>
      <c r="R103" s="349"/>
      <c r="S103" s="349"/>
      <c r="T103" s="350"/>
      <c r="U103" s="148"/>
      <c r="V103" s="257"/>
      <c r="W103" s="106"/>
      <c r="X103" s="106" t="b">
        <f t="shared" si="14"/>
        <v>0</v>
      </c>
      <c r="Y103" s="106"/>
      <c r="Z103" s="106" t="b">
        <f t="shared" si="15"/>
        <v>0</v>
      </c>
      <c r="AA103" s="106"/>
      <c r="AB103" s="106" t="b">
        <f t="shared" si="16"/>
        <v>1</v>
      </c>
      <c r="AC103" s="106"/>
    </row>
    <row r="104" spans="2:33" ht="24" customHeight="1">
      <c r="B104" s="119"/>
      <c r="C104" s="316" t="s">
        <v>91</v>
      </c>
      <c r="D104" s="317"/>
      <c r="E104" s="289"/>
      <c r="F104" s="289"/>
      <c r="G104" s="289"/>
      <c r="H104" s="289"/>
      <c r="I104" s="289"/>
      <c r="J104" s="289"/>
      <c r="K104" s="290"/>
      <c r="L104" s="316" t="s">
        <v>91</v>
      </c>
      <c r="M104" s="317"/>
      <c r="N104" s="289"/>
      <c r="O104" s="289"/>
      <c r="P104" s="289"/>
      <c r="Q104" s="289"/>
      <c r="R104" s="289"/>
      <c r="S104" s="289"/>
      <c r="T104" s="290"/>
      <c r="U104" s="157"/>
      <c r="V104" s="305"/>
      <c r="W104" s="106"/>
      <c r="X104" s="106"/>
      <c r="Y104" s="106"/>
      <c r="Z104" s="106"/>
      <c r="AA104" s="106"/>
      <c r="AB104" s="106" t="b">
        <f>IF(E104=N104,TRUE,FALSE)</f>
        <v>1</v>
      </c>
      <c r="AC104" s="106"/>
    </row>
    <row r="105" spans="2:33" ht="36" customHeight="1">
      <c r="B105" s="291" t="s">
        <v>328</v>
      </c>
      <c r="C105" s="147"/>
      <c r="D105" s="351" t="s">
        <v>341</v>
      </c>
      <c r="E105" s="351"/>
      <c r="F105" s="351"/>
      <c r="G105" s="351"/>
      <c r="H105" s="351"/>
      <c r="I105" s="351"/>
      <c r="J105" s="351"/>
      <c r="K105" s="352"/>
      <c r="L105" s="147"/>
      <c r="M105" s="351" t="s">
        <v>341</v>
      </c>
      <c r="N105" s="351"/>
      <c r="O105" s="351"/>
      <c r="P105" s="351"/>
      <c r="Q105" s="351"/>
      <c r="R105" s="351"/>
      <c r="S105" s="351"/>
      <c r="T105" s="352"/>
      <c r="U105" s="161" t="str">
        <f>IF(COUNTIF(AB105:AB111,FALSE)&lt;1,"無","有")</f>
        <v>無</v>
      </c>
      <c r="V105" s="256"/>
      <c r="W105" s="106"/>
      <c r="X105" s="106" t="b">
        <f t="shared" ref="X105:X110" si="17">IF(C105="●",TRUE,FALSE)</f>
        <v>0</v>
      </c>
      <c r="Y105" s="106"/>
      <c r="Z105" s="106" t="b">
        <f t="shared" ref="Z105:Z110" si="18">IF(L105="●",TRUE,FALSE)</f>
        <v>0</v>
      </c>
      <c r="AA105" s="106"/>
      <c r="AB105" s="106" t="b">
        <f t="shared" ref="AB105:AB110" si="19">IF(X105=Z105,TRUE,FALSE)</f>
        <v>1</v>
      </c>
      <c r="AC105" s="106"/>
      <c r="AE105" s="107" t="s">
        <v>27</v>
      </c>
      <c r="AF105" s="108" t="str">
        <f>IF(U105="有",IF(V105="","（エラー）未記入","（正常）記入済み"),"記入不要")</f>
        <v>記入不要</v>
      </c>
    </row>
    <row r="106" spans="2:33" ht="36" customHeight="1">
      <c r="B106" s="292"/>
      <c r="C106" s="121" t="s">
        <v>364</v>
      </c>
      <c r="D106" s="344" t="s">
        <v>342</v>
      </c>
      <c r="E106" s="344"/>
      <c r="F106" s="344"/>
      <c r="G106" s="344"/>
      <c r="H106" s="344"/>
      <c r="I106" s="344"/>
      <c r="J106" s="344"/>
      <c r="K106" s="345"/>
      <c r="L106" s="121" t="s">
        <v>364</v>
      </c>
      <c r="M106" s="344" t="s">
        <v>342</v>
      </c>
      <c r="N106" s="344"/>
      <c r="O106" s="344"/>
      <c r="P106" s="344"/>
      <c r="Q106" s="344"/>
      <c r="R106" s="344"/>
      <c r="S106" s="344"/>
      <c r="T106" s="345"/>
      <c r="U106" s="148"/>
      <c r="V106" s="257"/>
      <c r="W106" s="106"/>
      <c r="X106" s="106" t="b">
        <f t="shared" si="17"/>
        <v>1</v>
      </c>
      <c r="Y106" s="106"/>
      <c r="Z106" s="106" t="b">
        <f t="shared" si="18"/>
        <v>1</v>
      </c>
      <c r="AA106" s="106"/>
      <c r="AB106" s="106" t="b">
        <f t="shared" si="19"/>
        <v>1</v>
      </c>
      <c r="AC106" s="106"/>
    </row>
    <row r="107" spans="2:33" ht="36" customHeight="1">
      <c r="B107" s="292"/>
      <c r="C107" s="121"/>
      <c r="D107" s="344" t="s">
        <v>343</v>
      </c>
      <c r="E107" s="344"/>
      <c r="F107" s="344"/>
      <c r="G107" s="344"/>
      <c r="H107" s="344"/>
      <c r="I107" s="344"/>
      <c r="J107" s="344"/>
      <c r="K107" s="345"/>
      <c r="L107" s="121"/>
      <c r="M107" s="344" t="s">
        <v>343</v>
      </c>
      <c r="N107" s="344"/>
      <c r="O107" s="344"/>
      <c r="P107" s="344"/>
      <c r="Q107" s="344"/>
      <c r="R107" s="344"/>
      <c r="S107" s="344"/>
      <c r="T107" s="345"/>
      <c r="U107" s="148"/>
      <c r="V107" s="257"/>
      <c r="W107" s="106"/>
      <c r="X107" s="106" t="b">
        <f t="shared" si="17"/>
        <v>0</v>
      </c>
      <c r="Y107" s="106"/>
      <c r="Z107" s="106" t="b">
        <f t="shared" si="18"/>
        <v>0</v>
      </c>
      <c r="AA107" s="106"/>
      <c r="AB107" s="106" t="b">
        <f t="shared" si="19"/>
        <v>1</v>
      </c>
      <c r="AC107" s="106"/>
    </row>
    <row r="108" spans="2:33" ht="36" customHeight="1">
      <c r="B108" s="292"/>
      <c r="C108" s="121"/>
      <c r="D108" s="344" t="s">
        <v>344</v>
      </c>
      <c r="E108" s="344"/>
      <c r="F108" s="344"/>
      <c r="G108" s="344"/>
      <c r="H108" s="344"/>
      <c r="I108" s="344"/>
      <c r="J108" s="344"/>
      <c r="K108" s="345"/>
      <c r="L108" s="121"/>
      <c r="M108" s="344" t="s">
        <v>344</v>
      </c>
      <c r="N108" s="344"/>
      <c r="O108" s="344"/>
      <c r="P108" s="344"/>
      <c r="Q108" s="344"/>
      <c r="R108" s="344"/>
      <c r="S108" s="344"/>
      <c r="T108" s="345"/>
      <c r="U108" s="148"/>
      <c r="V108" s="257"/>
      <c r="W108" s="106"/>
      <c r="X108" s="106" t="b">
        <f t="shared" si="17"/>
        <v>0</v>
      </c>
      <c r="Y108" s="106"/>
      <c r="Z108" s="106" t="b">
        <f t="shared" si="18"/>
        <v>0</v>
      </c>
      <c r="AA108" s="106"/>
      <c r="AB108" s="106" t="b">
        <f t="shared" si="19"/>
        <v>1</v>
      </c>
      <c r="AC108" s="106"/>
    </row>
    <row r="109" spans="2:33" ht="36" customHeight="1">
      <c r="B109" s="292"/>
      <c r="C109" s="121"/>
      <c r="D109" s="344" t="s">
        <v>345</v>
      </c>
      <c r="E109" s="344"/>
      <c r="F109" s="344"/>
      <c r="G109" s="344"/>
      <c r="H109" s="344"/>
      <c r="I109" s="344"/>
      <c r="J109" s="344"/>
      <c r="K109" s="345"/>
      <c r="L109" s="121"/>
      <c r="M109" s="344" t="s">
        <v>345</v>
      </c>
      <c r="N109" s="344"/>
      <c r="O109" s="344"/>
      <c r="P109" s="344"/>
      <c r="Q109" s="344"/>
      <c r="R109" s="344"/>
      <c r="S109" s="344"/>
      <c r="T109" s="345"/>
      <c r="U109" s="148"/>
      <c r="V109" s="257"/>
      <c r="W109" s="106"/>
      <c r="X109" s="106" t="b">
        <f t="shared" si="17"/>
        <v>0</v>
      </c>
      <c r="Y109" s="106"/>
      <c r="Z109" s="106" t="b">
        <f t="shared" si="18"/>
        <v>0</v>
      </c>
      <c r="AA109" s="106"/>
      <c r="AB109" s="106" t="b">
        <f t="shared" si="19"/>
        <v>1</v>
      </c>
      <c r="AC109" s="106"/>
    </row>
    <row r="110" spans="2:33" ht="24" customHeight="1">
      <c r="B110" s="109"/>
      <c r="C110" s="121"/>
      <c r="D110" s="349" t="s">
        <v>327</v>
      </c>
      <c r="E110" s="349"/>
      <c r="F110" s="349"/>
      <c r="G110" s="349"/>
      <c r="H110" s="349"/>
      <c r="I110" s="349"/>
      <c r="J110" s="349"/>
      <c r="K110" s="350"/>
      <c r="L110" s="121"/>
      <c r="M110" s="349" t="s">
        <v>327</v>
      </c>
      <c r="N110" s="349"/>
      <c r="O110" s="349"/>
      <c r="P110" s="349"/>
      <c r="Q110" s="349"/>
      <c r="R110" s="349"/>
      <c r="S110" s="349"/>
      <c r="T110" s="350"/>
      <c r="U110" s="148"/>
      <c r="V110" s="257"/>
      <c r="W110" s="106"/>
      <c r="X110" s="106" t="b">
        <f t="shared" si="17"/>
        <v>0</v>
      </c>
      <c r="Y110" s="106"/>
      <c r="Z110" s="106" t="b">
        <f t="shared" si="18"/>
        <v>0</v>
      </c>
      <c r="AA110" s="106"/>
      <c r="AB110" s="106" t="b">
        <f t="shared" si="19"/>
        <v>1</v>
      </c>
      <c r="AC110" s="106"/>
    </row>
    <row r="111" spans="2:33" ht="24" customHeight="1">
      <c r="B111" s="119"/>
      <c r="C111" s="316" t="s">
        <v>91</v>
      </c>
      <c r="D111" s="317"/>
      <c r="E111" s="289"/>
      <c r="F111" s="289"/>
      <c r="G111" s="289"/>
      <c r="H111" s="289"/>
      <c r="I111" s="289"/>
      <c r="J111" s="289"/>
      <c r="K111" s="290"/>
      <c r="L111" s="316" t="s">
        <v>91</v>
      </c>
      <c r="M111" s="317"/>
      <c r="N111" s="289"/>
      <c r="O111" s="289"/>
      <c r="P111" s="289"/>
      <c r="Q111" s="289"/>
      <c r="R111" s="289"/>
      <c r="S111" s="289"/>
      <c r="T111" s="290"/>
      <c r="U111" s="157"/>
      <c r="V111" s="305"/>
      <c r="W111" s="106"/>
      <c r="X111" s="106"/>
      <c r="Y111" s="106"/>
      <c r="Z111" s="106"/>
      <c r="AA111" s="106"/>
      <c r="AB111" s="106" t="b">
        <f>IF(E111=N111,TRUE,FALSE)</f>
        <v>1</v>
      </c>
      <c r="AC111" s="106"/>
    </row>
    <row r="112" spans="2:33" ht="45" customHeight="1">
      <c r="B112" s="146" t="s">
        <v>329</v>
      </c>
      <c r="C112" s="294" t="s">
        <v>276</v>
      </c>
      <c r="D112" s="295"/>
      <c r="E112" s="366" t="s">
        <v>330</v>
      </c>
      <c r="F112" s="366"/>
      <c r="G112" s="362" t="s">
        <v>371</v>
      </c>
      <c r="H112" s="362"/>
      <c r="I112" s="362"/>
      <c r="J112" s="362"/>
      <c r="K112" s="363"/>
      <c r="L112" s="294" t="s">
        <v>276</v>
      </c>
      <c r="M112" s="295"/>
      <c r="N112" s="366" t="s">
        <v>330</v>
      </c>
      <c r="O112" s="366"/>
      <c r="P112" s="362" t="s">
        <v>371</v>
      </c>
      <c r="Q112" s="362"/>
      <c r="R112" s="362"/>
      <c r="S112" s="362"/>
      <c r="T112" s="363"/>
      <c r="U112" s="131" t="str">
        <f>IF(COUNTIF(AB112:AB112,FALSE)&lt;1,"無","有")</f>
        <v>無</v>
      </c>
      <c r="V112" s="167"/>
      <c r="W112" s="106"/>
      <c r="X112" s="106"/>
      <c r="Y112" s="106"/>
      <c r="Z112" s="106"/>
      <c r="AA112" s="106"/>
      <c r="AB112" s="106" t="b">
        <f>IF(C112&amp;G112=L112&amp;P112,TRUE,FALSE)</f>
        <v>1</v>
      </c>
      <c r="AC112" s="106"/>
      <c r="AE112" s="107" t="s">
        <v>27</v>
      </c>
      <c r="AF112" s="108" t="str">
        <f>IF(U112="有",IF(V112="","（エラー）未記入","（正常）記入済み"),"記入不要")</f>
        <v>記入不要</v>
      </c>
      <c r="AG112" s="158" t="s">
        <v>331</v>
      </c>
    </row>
    <row r="113" spans="2:33" ht="45" customHeight="1">
      <c r="B113" s="146" t="s">
        <v>332</v>
      </c>
      <c r="C113" s="364" t="s">
        <v>276</v>
      </c>
      <c r="D113" s="365"/>
      <c r="E113" s="366" t="s">
        <v>330</v>
      </c>
      <c r="F113" s="366"/>
      <c r="G113" s="362" t="s">
        <v>371</v>
      </c>
      <c r="H113" s="362"/>
      <c r="I113" s="362"/>
      <c r="J113" s="362"/>
      <c r="K113" s="363"/>
      <c r="L113" s="364" t="s">
        <v>276</v>
      </c>
      <c r="M113" s="365"/>
      <c r="N113" s="366" t="s">
        <v>330</v>
      </c>
      <c r="O113" s="366"/>
      <c r="P113" s="362" t="s">
        <v>371</v>
      </c>
      <c r="Q113" s="362"/>
      <c r="R113" s="362"/>
      <c r="S113" s="362"/>
      <c r="T113" s="363"/>
      <c r="U113" s="131" t="str">
        <f>IF(COUNTIF(AB113:AB113,FALSE)&lt;1,"無","有")</f>
        <v>無</v>
      </c>
      <c r="V113" s="167"/>
      <c r="W113" s="106"/>
      <c r="X113" s="106"/>
      <c r="Y113" s="106"/>
      <c r="Z113" s="106"/>
      <c r="AA113" s="106"/>
      <c r="AB113" s="106" t="b">
        <f>IF(C113&amp;G113=L113&amp;P113,TRUE,FALSE)</f>
        <v>1</v>
      </c>
      <c r="AC113" s="106"/>
      <c r="AE113" s="107" t="s">
        <v>27</v>
      </c>
      <c r="AF113" s="108" t="str">
        <f>IF(U113="有",IF(V113="","（エラー）未記入","（正常）記入済み"),"記入不要")</f>
        <v>記入不要</v>
      </c>
      <c r="AG113" s="158" t="s">
        <v>333</v>
      </c>
    </row>
    <row r="114" spans="2:33" ht="30" customHeight="1">
      <c r="B114" s="159" t="s">
        <v>346</v>
      </c>
      <c r="C114" s="147" t="s">
        <v>364</v>
      </c>
      <c r="D114" s="353" t="s">
        <v>347</v>
      </c>
      <c r="E114" s="353"/>
      <c r="F114" s="353"/>
      <c r="G114" s="353"/>
      <c r="H114" s="353"/>
      <c r="I114" s="353"/>
      <c r="J114" s="353"/>
      <c r="K114" s="353"/>
      <c r="L114" s="353"/>
      <c r="M114" s="353"/>
      <c r="N114" s="353"/>
      <c r="O114" s="353"/>
      <c r="P114" s="353"/>
      <c r="Q114" s="353"/>
      <c r="R114" s="353"/>
      <c r="S114" s="353"/>
      <c r="T114" s="354"/>
      <c r="U114" s="355"/>
      <c r="V114" s="357"/>
      <c r="W114" s="106"/>
      <c r="X114" s="106"/>
      <c r="Y114" s="106"/>
      <c r="Z114" s="106"/>
      <c r="AA114" s="106"/>
      <c r="AB114" s="106"/>
      <c r="AC114" s="106"/>
      <c r="AE114" s="107" t="s">
        <v>27</v>
      </c>
      <c r="AF114" s="108" t="str">
        <f>IF(C72="有",IF(AND(C114="",C115=""),"（エラー）未記入","（正常）記入済み"),"記入不要")</f>
        <v>（正常）記入済み</v>
      </c>
    </row>
    <row r="115" spans="2:33" ht="30" customHeight="1">
      <c r="B115" s="359" t="s">
        <v>348</v>
      </c>
      <c r="C115" s="121"/>
      <c r="D115" s="353" t="s">
        <v>334</v>
      </c>
      <c r="E115" s="353"/>
      <c r="F115" s="353"/>
      <c r="G115" s="353"/>
      <c r="H115" s="353"/>
      <c r="I115" s="353"/>
      <c r="J115" s="353"/>
      <c r="K115" s="353"/>
      <c r="L115" s="353"/>
      <c r="M115" s="353"/>
      <c r="N115" s="353"/>
      <c r="O115" s="353"/>
      <c r="P115" s="353"/>
      <c r="Q115" s="353"/>
      <c r="R115" s="353"/>
      <c r="S115" s="353"/>
      <c r="T115" s="354"/>
      <c r="U115" s="355"/>
      <c r="V115" s="357"/>
      <c r="W115" s="106"/>
      <c r="X115" s="106"/>
      <c r="Y115" s="106"/>
      <c r="Z115" s="106"/>
      <c r="AA115" s="106"/>
      <c r="AB115" s="106"/>
      <c r="AC115" s="106"/>
      <c r="AE115" s="144"/>
      <c r="AF115" s="108"/>
    </row>
    <row r="116" spans="2:33" ht="30" customHeight="1">
      <c r="B116" s="360"/>
      <c r="C116" s="287" t="s">
        <v>335</v>
      </c>
      <c r="D116" s="288"/>
      <c r="E116" s="288"/>
      <c r="F116" s="288"/>
      <c r="G116" s="288"/>
      <c r="H116" s="288"/>
      <c r="I116" s="288"/>
      <c r="J116" s="288"/>
      <c r="K116" s="288"/>
      <c r="L116" s="288"/>
      <c r="M116" s="288"/>
      <c r="N116" s="288"/>
      <c r="O116" s="288"/>
      <c r="P116" s="288"/>
      <c r="Q116" s="288"/>
      <c r="R116" s="288"/>
      <c r="S116" s="288"/>
      <c r="T116" s="361"/>
      <c r="U116" s="356"/>
      <c r="V116" s="358"/>
      <c r="W116" s="106"/>
      <c r="X116" s="106"/>
      <c r="Y116" s="106"/>
      <c r="Z116" s="106"/>
      <c r="AA116" s="106"/>
      <c r="AB116" s="106"/>
      <c r="AC116" s="106"/>
      <c r="AE116" s="144"/>
      <c r="AF116" s="108"/>
    </row>
    <row r="117" spans="2:33" ht="28.5" customHeight="1">
      <c r="B117" s="137" t="s">
        <v>91</v>
      </c>
      <c r="C117" s="323"/>
      <c r="D117" s="324"/>
      <c r="E117" s="324"/>
      <c r="F117" s="324"/>
      <c r="G117" s="324"/>
      <c r="H117" s="324"/>
      <c r="I117" s="324"/>
      <c r="J117" s="324"/>
      <c r="K117" s="324"/>
      <c r="L117" s="324"/>
      <c r="M117" s="324"/>
      <c r="N117" s="324"/>
      <c r="O117" s="324"/>
      <c r="P117" s="324"/>
      <c r="Q117" s="324"/>
      <c r="R117" s="324"/>
      <c r="S117" s="324"/>
      <c r="T117" s="325"/>
      <c r="U117" s="138"/>
      <c r="V117" s="139"/>
      <c r="W117" s="106"/>
      <c r="X117" s="106"/>
      <c r="Y117" s="106"/>
      <c r="Z117" s="106"/>
      <c r="AA117" s="106"/>
      <c r="AB117" s="106" t="b">
        <f>IF(C117=L117,TRUE,FALSE)</f>
        <v>1</v>
      </c>
      <c r="AC117" s="106"/>
      <c r="AE117" s="107" t="s">
        <v>5</v>
      </c>
      <c r="AF117" s="108"/>
    </row>
  </sheetData>
  <dataConsolidate/>
  <mergeCells count="265">
    <mergeCell ref="B115:B116"/>
    <mergeCell ref="D115:T115"/>
    <mergeCell ref="C116:T116"/>
    <mergeCell ref="P112:T112"/>
    <mergeCell ref="C113:D113"/>
    <mergeCell ref="E113:F113"/>
    <mergeCell ref="G113:K113"/>
    <mergeCell ref="L113:M113"/>
    <mergeCell ref="N113:O113"/>
    <mergeCell ref="P113:T113"/>
    <mergeCell ref="C112:D112"/>
    <mergeCell ref="E112:F112"/>
    <mergeCell ref="G112:K112"/>
    <mergeCell ref="L112:M112"/>
    <mergeCell ref="N112:O112"/>
    <mergeCell ref="C117:T117"/>
    <mergeCell ref="D114:T114"/>
    <mergeCell ref="U114:U116"/>
    <mergeCell ref="V114:V116"/>
    <mergeCell ref="M108:T108"/>
    <mergeCell ref="D109:K109"/>
    <mergeCell ref="M109:T109"/>
    <mergeCell ref="D110:K110"/>
    <mergeCell ref="M110:T110"/>
    <mergeCell ref="C111:D111"/>
    <mergeCell ref="E111:K111"/>
    <mergeCell ref="L111:M111"/>
    <mergeCell ref="N111:T111"/>
    <mergeCell ref="M103:T103"/>
    <mergeCell ref="C104:D104"/>
    <mergeCell ref="E104:K104"/>
    <mergeCell ref="L104:M104"/>
    <mergeCell ref="N104:T104"/>
    <mergeCell ref="B105:B109"/>
    <mergeCell ref="D105:K105"/>
    <mergeCell ref="M105:T105"/>
    <mergeCell ref="V98:V104"/>
    <mergeCell ref="D99:K99"/>
    <mergeCell ref="M99:T99"/>
    <mergeCell ref="D100:K100"/>
    <mergeCell ref="M100:T100"/>
    <mergeCell ref="D101:K101"/>
    <mergeCell ref="M101:T101"/>
    <mergeCell ref="D102:K102"/>
    <mergeCell ref="M102:T102"/>
    <mergeCell ref="D103:K103"/>
    <mergeCell ref="V105:V111"/>
    <mergeCell ref="D106:K106"/>
    <mergeCell ref="M106:T106"/>
    <mergeCell ref="D107:K107"/>
    <mergeCell ref="M107:T107"/>
    <mergeCell ref="D108:K108"/>
    <mergeCell ref="B98:B100"/>
    <mergeCell ref="D98:K98"/>
    <mergeCell ref="M98:T98"/>
    <mergeCell ref="D89:F91"/>
    <mergeCell ref="G89:H89"/>
    <mergeCell ref="M89:O91"/>
    <mergeCell ref="P89:Q89"/>
    <mergeCell ref="G90:H90"/>
    <mergeCell ref="P90:Q90"/>
    <mergeCell ref="G91:H91"/>
    <mergeCell ref="P91:Q91"/>
    <mergeCell ref="B76:B82"/>
    <mergeCell ref="D76:K76"/>
    <mergeCell ref="M76:T76"/>
    <mergeCell ref="D86:K86"/>
    <mergeCell ref="M86:T86"/>
    <mergeCell ref="D87:K87"/>
    <mergeCell ref="M87:T87"/>
    <mergeCell ref="D88:K88"/>
    <mergeCell ref="M88:T88"/>
    <mergeCell ref="D83:K83"/>
    <mergeCell ref="M83:T83"/>
    <mergeCell ref="D84:K84"/>
    <mergeCell ref="M84:T84"/>
    <mergeCell ref="D85:K85"/>
    <mergeCell ref="M85:T85"/>
    <mergeCell ref="V76:V97"/>
    <mergeCell ref="D77:K77"/>
    <mergeCell ref="M77:T77"/>
    <mergeCell ref="D78:K78"/>
    <mergeCell ref="M78:T78"/>
    <mergeCell ref="D79:K79"/>
    <mergeCell ref="M79:T79"/>
    <mergeCell ref="C73:D73"/>
    <mergeCell ref="E73:T73"/>
    <mergeCell ref="C74:D74"/>
    <mergeCell ref="E74:T74"/>
    <mergeCell ref="C75:D75"/>
    <mergeCell ref="E75:T75"/>
    <mergeCell ref="D80:K80"/>
    <mergeCell ref="M80:T80"/>
    <mergeCell ref="D81:K81"/>
    <mergeCell ref="M81:T81"/>
    <mergeCell ref="D82:K82"/>
    <mergeCell ref="M82:T82"/>
    <mergeCell ref="C97:D97"/>
    <mergeCell ref="E97:K97"/>
    <mergeCell ref="L97:M97"/>
    <mergeCell ref="N97:T97"/>
    <mergeCell ref="B70:V70"/>
    <mergeCell ref="C71:D71"/>
    <mergeCell ref="E71:T71"/>
    <mergeCell ref="C72:D72"/>
    <mergeCell ref="E72:T72"/>
    <mergeCell ref="C50:K50"/>
    <mergeCell ref="L50:T50"/>
    <mergeCell ref="U51:U67"/>
    <mergeCell ref="V51:V67"/>
    <mergeCell ref="C67:D67"/>
    <mergeCell ref="E67:K67"/>
    <mergeCell ref="L67:M67"/>
    <mergeCell ref="N67:T67"/>
    <mergeCell ref="C48:K48"/>
    <mergeCell ref="L48:T48"/>
    <mergeCell ref="C49:K49"/>
    <mergeCell ref="L49:T49"/>
    <mergeCell ref="D44:F44"/>
    <mergeCell ref="H44:J44"/>
    <mergeCell ref="M44:O44"/>
    <mergeCell ref="Q44:S44"/>
    <mergeCell ref="C68:T68"/>
    <mergeCell ref="B45:B47"/>
    <mergeCell ref="D45:F45"/>
    <mergeCell ref="H45:J45"/>
    <mergeCell ref="M45:O45"/>
    <mergeCell ref="Q45:S45"/>
    <mergeCell ref="C47:D47"/>
    <mergeCell ref="D42:J42"/>
    <mergeCell ref="M42:S42"/>
    <mergeCell ref="C43:D43"/>
    <mergeCell ref="E43:K43"/>
    <mergeCell ref="L43:M43"/>
    <mergeCell ref="N43:T43"/>
    <mergeCell ref="E47:K47"/>
    <mergeCell ref="L47:M47"/>
    <mergeCell ref="N47:T47"/>
    <mergeCell ref="V35:V43"/>
    <mergeCell ref="D36:K36"/>
    <mergeCell ref="M36:T36"/>
    <mergeCell ref="D37:J37"/>
    <mergeCell ref="M37:S37"/>
    <mergeCell ref="D38:J38"/>
    <mergeCell ref="M38:S38"/>
    <mergeCell ref="D32:K32"/>
    <mergeCell ref="M32:T32"/>
    <mergeCell ref="D33:K33"/>
    <mergeCell ref="M33:T33"/>
    <mergeCell ref="C34:D34"/>
    <mergeCell ref="E34:K34"/>
    <mergeCell ref="L34:M34"/>
    <mergeCell ref="N34:T34"/>
    <mergeCell ref="D39:J39"/>
    <mergeCell ref="M39:S39"/>
    <mergeCell ref="D40:J40"/>
    <mergeCell ref="M40:S40"/>
    <mergeCell ref="D41:J41"/>
    <mergeCell ref="M41:S41"/>
    <mergeCell ref="D35:J35"/>
    <mergeCell ref="M35:S35"/>
    <mergeCell ref="U35:U43"/>
    <mergeCell ref="D28:K28"/>
    <mergeCell ref="M28:T28"/>
    <mergeCell ref="U28:U34"/>
    <mergeCell ref="V28:V34"/>
    <mergeCell ref="D29:K29"/>
    <mergeCell ref="M29:T29"/>
    <mergeCell ref="D30:K30"/>
    <mergeCell ref="M30:T30"/>
    <mergeCell ref="D31:K31"/>
    <mergeCell ref="M31:T31"/>
    <mergeCell ref="U19:U27"/>
    <mergeCell ref="V19:V27"/>
    <mergeCell ref="C20:D20"/>
    <mergeCell ref="E20:K20"/>
    <mergeCell ref="L20:M20"/>
    <mergeCell ref="N20:T20"/>
    <mergeCell ref="C21:D21"/>
    <mergeCell ref="E21:K21"/>
    <mergeCell ref="L21:M21"/>
    <mergeCell ref="N21:T21"/>
    <mergeCell ref="C26:D26"/>
    <mergeCell ref="E26:K26"/>
    <mergeCell ref="L26:M26"/>
    <mergeCell ref="N26:T26"/>
    <mergeCell ref="C27:D27"/>
    <mergeCell ref="E27:K27"/>
    <mergeCell ref="L27:M27"/>
    <mergeCell ref="N27:T27"/>
    <mergeCell ref="C24:D24"/>
    <mergeCell ref="E24:K24"/>
    <mergeCell ref="L24:M24"/>
    <mergeCell ref="N24:T24"/>
    <mergeCell ref="C25:D25"/>
    <mergeCell ref="E25:K25"/>
    <mergeCell ref="B19:B27"/>
    <mergeCell ref="C19:D19"/>
    <mergeCell ref="E19:K19"/>
    <mergeCell ref="L19:M19"/>
    <mergeCell ref="N19:T19"/>
    <mergeCell ref="C22:D22"/>
    <mergeCell ref="E22:K22"/>
    <mergeCell ref="L22:M22"/>
    <mergeCell ref="N22:T22"/>
    <mergeCell ref="C23:D23"/>
    <mergeCell ref="E23:K23"/>
    <mergeCell ref="L23:M23"/>
    <mergeCell ref="N23:T23"/>
    <mergeCell ref="L25:M25"/>
    <mergeCell ref="N25:T25"/>
    <mergeCell ref="V13:V18"/>
    <mergeCell ref="C14:G14"/>
    <mergeCell ref="H14:K14"/>
    <mergeCell ref="L14:P14"/>
    <mergeCell ref="Q14:T14"/>
    <mergeCell ref="C15:G15"/>
    <mergeCell ref="H15:K15"/>
    <mergeCell ref="L15:P15"/>
    <mergeCell ref="Q15:T15"/>
    <mergeCell ref="C16:G16"/>
    <mergeCell ref="H16:K16"/>
    <mergeCell ref="L16:P16"/>
    <mergeCell ref="Q16:T16"/>
    <mergeCell ref="C17:G17"/>
    <mergeCell ref="H17:K17"/>
    <mergeCell ref="L17:P17"/>
    <mergeCell ref="Q17:T17"/>
    <mergeCell ref="U13:U18"/>
    <mergeCell ref="C18:D18"/>
    <mergeCell ref="E18:K18"/>
    <mergeCell ref="L18:M18"/>
    <mergeCell ref="N18:T18"/>
    <mergeCell ref="E12:H12"/>
    <mergeCell ref="N12:Q12"/>
    <mergeCell ref="C13:G13"/>
    <mergeCell ref="H13:K13"/>
    <mergeCell ref="L13:P13"/>
    <mergeCell ref="Q13:T13"/>
    <mergeCell ref="B10:B11"/>
    <mergeCell ref="E10:H10"/>
    <mergeCell ref="N10:Q10"/>
    <mergeCell ref="U10:U11"/>
    <mergeCell ref="V10:V11"/>
    <mergeCell ref="E11:H11"/>
    <mergeCell ref="N11:Q11"/>
    <mergeCell ref="B8:B9"/>
    <mergeCell ref="E8:H8"/>
    <mergeCell ref="N8:Q8"/>
    <mergeCell ref="U8:U9"/>
    <mergeCell ref="V8:V9"/>
    <mergeCell ref="E9:H9"/>
    <mergeCell ref="N9:Q9"/>
    <mergeCell ref="E6:H6"/>
    <mergeCell ref="N6:Q6"/>
    <mergeCell ref="U6:U7"/>
    <mergeCell ref="V6:V7"/>
    <mergeCell ref="E7:H7"/>
    <mergeCell ref="N7:Q7"/>
    <mergeCell ref="AE1:AF1"/>
    <mergeCell ref="X4:Y4"/>
    <mergeCell ref="Z4:AA4"/>
    <mergeCell ref="AB4:AC4"/>
    <mergeCell ref="C5:K5"/>
    <mergeCell ref="L5:T5"/>
  </mergeCells>
  <phoneticPr fontId="19"/>
  <conditionalFormatting sqref="V69 V71 V112:V113 V1:V8 V12:V67 V118:V1048576">
    <cfRule type="expression" dxfId="91" priority="92">
      <formula>$U1="無"</formula>
    </cfRule>
  </conditionalFormatting>
  <conditionalFormatting sqref="AF1:AF7 AF99:AF104 AF118:AF1048576 AF78:AF91 AF69:AF70 AF106:AF113 AF12:AF67">
    <cfRule type="containsText" dxfId="90" priority="89" operator="containsText" text="（注意）">
      <formula>NOT(ISERROR(SEARCH("（注意）",AF1)))</formula>
    </cfRule>
    <cfRule type="containsText" dxfId="89" priority="90" operator="containsText" text="（正常）">
      <formula>NOT(ISERROR(SEARCH("（正常）",AF1)))</formula>
    </cfRule>
    <cfRule type="containsText" dxfId="88" priority="91" operator="containsText" text="（エラー）">
      <formula>NOT(ISERROR(SEARCH("（エラー）",AF1)))</formula>
    </cfRule>
  </conditionalFormatting>
  <conditionalFormatting sqref="AF8:AF9">
    <cfRule type="containsText" dxfId="87" priority="86" operator="containsText" text="（注意）">
      <formula>NOT(ISERROR(SEARCH("（注意）",AF8)))</formula>
    </cfRule>
    <cfRule type="containsText" dxfId="86" priority="87" operator="containsText" text="（正常）">
      <formula>NOT(ISERROR(SEARCH("（正常）",AF8)))</formula>
    </cfRule>
    <cfRule type="containsText" dxfId="85" priority="88" operator="containsText" text="（エラー）">
      <formula>NOT(ISERROR(SEARCH("（エラー）",AF8)))</formula>
    </cfRule>
  </conditionalFormatting>
  <conditionalFormatting sqref="V10">
    <cfRule type="expression" dxfId="84" priority="85">
      <formula>$U10="無"</formula>
    </cfRule>
  </conditionalFormatting>
  <conditionalFormatting sqref="AF10:AF11">
    <cfRule type="containsText" dxfId="83" priority="82" operator="containsText" text="（注意）">
      <formula>NOT(ISERROR(SEARCH("（注意）",AF10)))</formula>
    </cfRule>
    <cfRule type="containsText" dxfId="82" priority="83" operator="containsText" text="（正常）">
      <formula>NOT(ISERROR(SEARCH("（正常）",AF10)))</formula>
    </cfRule>
    <cfRule type="containsText" dxfId="81" priority="84" operator="containsText" text="（エラー）">
      <formula>NOT(ISERROR(SEARCH("（エラー）",AF10)))</formula>
    </cfRule>
  </conditionalFormatting>
  <conditionalFormatting sqref="AF72">
    <cfRule type="containsText" dxfId="80" priority="79" operator="containsText" text="（注意）">
      <formula>NOT(ISERROR(SEARCH("（注意）",AF72)))</formula>
    </cfRule>
    <cfRule type="containsText" dxfId="79" priority="80" operator="containsText" text="（正常）">
      <formula>NOT(ISERROR(SEARCH("（正常）",AF72)))</formula>
    </cfRule>
    <cfRule type="containsText" dxfId="78" priority="81" operator="containsText" text="（エラー）">
      <formula>NOT(ISERROR(SEARCH("（エラー）",AF72)))</formula>
    </cfRule>
  </conditionalFormatting>
  <conditionalFormatting sqref="AF71">
    <cfRule type="containsText" dxfId="77" priority="76" operator="containsText" text="（注意）">
      <formula>NOT(ISERROR(SEARCH("（注意）",AF71)))</formula>
    </cfRule>
    <cfRule type="containsText" dxfId="76" priority="77" operator="containsText" text="（正常）">
      <formula>NOT(ISERROR(SEARCH("（正常）",AF71)))</formula>
    </cfRule>
    <cfRule type="containsText" dxfId="75" priority="78" operator="containsText" text="（エラー）">
      <formula>NOT(ISERROR(SEARCH("（エラー）",AF71)))</formula>
    </cfRule>
  </conditionalFormatting>
  <conditionalFormatting sqref="AF73">
    <cfRule type="containsText" dxfId="74" priority="73" operator="containsText" text="（注意）">
      <formula>NOT(ISERROR(SEARCH("（注意）",AF73)))</formula>
    </cfRule>
    <cfRule type="containsText" dxfId="73" priority="74" operator="containsText" text="（正常）">
      <formula>NOT(ISERROR(SEARCH("（正常）",AF73)))</formula>
    </cfRule>
    <cfRule type="containsText" dxfId="72" priority="75" operator="containsText" text="（エラー）">
      <formula>NOT(ISERROR(SEARCH("（エラー）",AF73)))</formula>
    </cfRule>
  </conditionalFormatting>
  <conditionalFormatting sqref="AF75">
    <cfRule type="containsText" dxfId="71" priority="70" operator="containsText" text="（注意）">
      <formula>NOT(ISERROR(SEARCH("（注意）",AF75)))</formula>
    </cfRule>
    <cfRule type="containsText" dxfId="70" priority="71" operator="containsText" text="（正常）">
      <formula>NOT(ISERROR(SEARCH("（正常）",AF75)))</formula>
    </cfRule>
    <cfRule type="containsText" dxfId="69" priority="72" operator="containsText" text="（エラー）">
      <formula>NOT(ISERROR(SEARCH("（エラー）",AF75)))</formula>
    </cfRule>
  </conditionalFormatting>
  <conditionalFormatting sqref="AF95:AF97">
    <cfRule type="containsText" dxfId="68" priority="67" operator="containsText" text="（注意）">
      <formula>NOT(ISERROR(SEARCH("（注意）",AF95)))</formula>
    </cfRule>
    <cfRule type="containsText" dxfId="67" priority="68" operator="containsText" text="（正常）">
      <formula>NOT(ISERROR(SEARCH("（正常）",AF95)))</formula>
    </cfRule>
    <cfRule type="containsText" dxfId="66" priority="69" operator="containsText" text="（エラー）">
      <formula>NOT(ISERROR(SEARCH("（エラー）",AF95)))</formula>
    </cfRule>
  </conditionalFormatting>
  <conditionalFormatting sqref="AF94">
    <cfRule type="containsText" dxfId="65" priority="64" operator="containsText" text="（注意）">
      <formula>NOT(ISERROR(SEARCH("（注意）",AF94)))</formula>
    </cfRule>
    <cfRule type="containsText" dxfId="64" priority="65" operator="containsText" text="（正常）">
      <formula>NOT(ISERROR(SEARCH("（正常）",AF94)))</formula>
    </cfRule>
    <cfRule type="containsText" dxfId="63" priority="66" operator="containsText" text="（エラー）">
      <formula>NOT(ISERROR(SEARCH("（エラー）",AF94)))</formula>
    </cfRule>
  </conditionalFormatting>
  <conditionalFormatting sqref="AF93">
    <cfRule type="containsText" dxfId="62" priority="61" operator="containsText" text="（注意）">
      <formula>NOT(ISERROR(SEARCH("（注意）",AF93)))</formula>
    </cfRule>
    <cfRule type="containsText" dxfId="61" priority="62" operator="containsText" text="（正常）">
      <formula>NOT(ISERROR(SEARCH("（正常）",AF93)))</formula>
    </cfRule>
    <cfRule type="containsText" dxfId="60" priority="63" operator="containsText" text="（エラー）">
      <formula>NOT(ISERROR(SEARCH("（エラー）",AF93)))</formula>
    </cfRule>
  </conditionalFormatting>
  <conditionalFormatting sqref="AF92">
    <cfRule type="containsText" dxfId="59" priority="58" operator="containsText" text="（注意）">
      <formula>NOT(ISERROR(SEARCH("（注意）",AF92)))</formula>
    </cfRule>
    <cfRule type="containsText" dxfId="58" priority="59" operator="containsText" text="（正常）">
      <formula>NOT(ISERROR(SEARCH("（正常）",AF92)))</formula>
    </cfRule>
    <cfRule type="containsText" dxfId="57" priority="60" operator="containsText" text="（エラー）">
      <formula>NOT(ISERROR(SEARCH("（エラー）",AF92)))</formula>
    </cfRule>
  </conditionalFormatting>
  <conditionalFormatting sqref="V98">
    <cfRule type="expression" dxfId="56" priority="57">
      <formula>$U98="無"</formula>
    </cfRule>
  </conditionalFormatting>
  <conditionalFormatting sqref="V105">
    <cfRule type="expression" dxfId="55" priority="56">
      <formula>$U105="無"</formula>
    </cfRule>
  </conditionalFormatting>
  <conditionalFormatting sqref="AF112">
    <cfRule type="containsText" dxfId="54" priority="53" operator="containsText" text="（注意）">
      <formula>NOT(ISERROR(SEARCH("（注意）",AF112)))</formula>
    </cfRule>
    <cfRule type="containsText" dxfId="53" priority="54" operator="containsText" text="（正常）">
      <formula>NOT(ISERROR(SEARCH("（正常）",AF112)))</formula>
    </cfRule>
    <cfRule type="containsText" dxfId="52" priority="55" operator="containsText" text="（エラー）">
      <formula>NOT(ISERROR(SEARCH("（エラー）",AF112)))</formula>
    </cfRule>
  </conditionalFormatting>
  <conditionalFormatting sqref="AF113">
    <cfRule type="containsText" dxfId="51" priority="50" operator="containsText" text="（注意）">
      <formula>NOT(ISERROR(SEARCH("（注意）",AF113)))</formula>
    </cfRule>
    <cfRule type="containsText" dxfId="50" priority="51" operator="containsText" text="（正常）">
      <formula>NOT(ISERROR(SEARCH("（正常）",AF113)))</formula>
    </cfRule>
    <cfRule type="containsText" dxfId="49" priority="52" operator="containsText" text="（エラー）">
      <formula>NOT(ISERROR(SEARCH("（エラー）",AF113)))</formula>
    </cfRule>
  </conditionalFormatting>
  <conditionalFormatting sqref="AF77">
    <cfRule type="containsText" dxfId="48" priority="47" operator="containsText" text="（注意）">
      <formula>NOT(ISERROR(SEARCH("（注意）",AF77)))</formula>
    </cfRule>
    <cfRule type="containsText" dxfId="47" priority="48" operator="containsText" text="（正常）">
      <formula>NOT(ISERROR(SEARCH("（正常）",AF77)))</formula>
    </cfRule>
    <cfRule type="containsText" dxfId="46" priority="49" operator="containsText" text="（エラー）">
      <formula>NOT(ISERROR(SEARCH("（エラー）",AF77)))</formula>
    </cfRule>
  </conditionalFormatting>
  <conditionalFormatting sqref="AF98">
    <cfRule type="containsText" dxfId="45" priority="44" operator="containsText" text="（注意）">
      <formula>NOT(ISERROR(SEARCH("（注意）",AF98)))</formula>
    </cfRule>
    <cfRule type="containsText" dxfId="44" priority="45" operator="containsText" text="（正常）">
      <formula>NOT(ISERROR(SEARCH("（正常）",AF98)))</formula>
    </cfRule>
    <cfRule type="containsText" dxfId="43" priority="46" operator="containsText" text="（エラー）">
      <formula>NOT(ISERROR(SEARCH("（エラー）",AF98)))</formula>
    </cfRule>
  </conditionalFormatting>
  <conditionalFormatting sqref="AF105">
    <cfRule type="containsText" dxfId="42" priority="41" operator="containsText" text="（注意）">
      <formula>NOT(ISERROR(SEARCH("（注意）",AF105)))</formula>
    </cfRule>
    <cfRule type="containsText" dxfId="41" priority="42" operator="containsText" text="（正常）">
      <formula>NOT(ISERROR(SEARCH("（正常）",AF105)))</formula>
    </cfRule>
    <cfRule type="containsText" dxfId="40" priority="43" operator="containsText" text="（エラー）">
      <formula>NOT(ISERROR(SEARCH("（エラー）",AF105)))</formula>
    </cfRule>
  </conditionalFormatting>
  <conditionalFormatting sqref="AF114:AF116">
    <cfRule type="containsText" dxfId="39" priority="38" operator="containsText" text="（注意）">
      <formula>NOT(ISERROR(SEARCH("（注意）",AF114)))</formula>
    </cfRule>
    <cfRule type="containsText" dxfId="38" priority="39" operator="containsText" text="（正常）">
      <formula>NOT(ISERROR(SEARCH("（正常）",AF114)))</formula>
    </cfRule>
    <cfRule type="containsText" dxfId="37" priority="40" operator="containsText" text="（エラー）">
      <formula>NOT(ISERROR(SEARCH("（エラー）",AF114)))</formula>
    </cfRule>
  </conditionalFormatting>
  <conditionalFormatting sqref="AF68">
    <cfRule type="containsText" dxfId="36" priority="35" operator="containsText" text="（注意）">
      <formula>NOT(ISERROR(SEARCH("（注意）",AF68)))</formula>
    </cfRule>
    <cfRule type="containsText" dxfId="35" priority="36" operator="containsText" text="（正常）">
      <formula>NOT(ISERROR(SEARCH("（正常）",AF68)))</formula>
    </cfRule>
    <cfRule type="containsText" dxfId="34" priority="37" operator="containsText" text="（エラー）">
      <formula>NOT(ISERROR(SEARCH("（エラー）",AF68)))</formula>
    </cfRule>
  </conditionalFormatting>
  <conditionalFormatting sqref="AF76">
    <cfRule type="containsText" dxfId="33" priority="32" operator="containsText" text="（注意）">
      <formula>NOT(ISERROR(SEARCH("（注意）",AF76)))</formula>
    </cfRule>
    <cfRule type="containsText" dxfId="32" priority="33" operator="containsText" text="（正常）">
      <formula>NOT(ISERROR(SEARCH("（正常）",AF76)))</formula>
    </cfRule>
    <cfRule type="containsText" dxfId="31" priority="34" operator="containsText" text="（エラー）">
      <formula>NOT(ISERROR(SEARCH("（エラー）",AF76)))</formula>
    </cfRule>
  </conditionalFormatting>
  <conditionalFormatting sqref="AF74">
    <cfRule type="containsText" dxfId="30" priority="29" operator="containsText" text="（注意）">
      <formula>NOT(ISERROR(SEARCH("（注意）",AF74)))</formula>
    </cfRule>
    <cfRule type="containsText" dxfId="29" priority="30" operator="containsText" text="（正常）">
      <formula>NOT(ISERROR(SEARCH("（正常）",AF74)))</formula>
    </cfRule>
    <cfRule type="containsText" dxfId="28" priority="31" operator="containsText" text="（エラー）">
      <formula>NOT(ISERROR(SEARCH("（エラー）",AF74)))</formula>
    </cfRule>
  </conditionalFormatting>
  <conditionalFormatting sqref="C72:D75 C76:C88 C92 C94:C96 J89:J91 G93 E97:K97 C98:C103 E104:K104 E111:K111 C112:D113 L76:L88 S89:S91 P93 N97:T97 L98:L103 N104:T104 N111:T111 G112:M113 P112:T113 L94:L96 C105:C110 L105:L110 C114:C115">
    <cfRule type="expression" dxfId="27" priority="28">
      <formula>$C$71="無"</formula>
    </cfRule>
  </conditionalFormatting>
  <conditionalFormatting sqref="C73:D75 C76:C88 J89:J91 C92 G93 C94:C96 E97:K97 C98:C103 E104:K104 E111:K111 C112:D113 G112:K113 L94:L96 C105:C110 C114:C115">
    <cfRule type="expression" dxfId="26" priority="27">
      <formula>$C$72="無"</formula>
    </cfRule>
  </conditionalFormatting>
  <conditionalFormatting sqref="L76:L88 S89:S91 P93 N97:T97 L98:L103 N104:T104 N111:T111 L112:M113 P112:T113 L105:L110 C114:C115">
    <cfRule type="expression" dxfId="25" priority="26">
      <formula>$L$72="無"</formula>
    </cfRule>
  </conditionalFormatting>
  <conditionalFormatting sqref="AF114">
    <cfRule type="containsText" dxfId="24" priority="23" operator="containsText" text="（注意）">
      <formula>NOT(ISERROR(SEARCH("（注意）",AF114)))</formula>
    </cfRule>
    <cfRule type="containsText" dxfId="23" priority="24" operator="containsText" text="（正常）">
      <formula>NOT(ISERROR(SEARCH("（正常）",AF114)))</formula>
    </cfRule>
    <cfRule type="containsText" dxfId="22" priority="25" operator="containsText" text="（エラー）">
      <formula>NOT(ISERROR(SEARCH("（エラー）",AF114)))</formula>
    </cfRule>
  </conditionalFormatting>
  <conditionalFormatting sqref="S89:S91">
    <cfRule type="expression" dxfId="21" priority="22">
      <formula>$C$72="無"</formula>
    </cfRule>
  </conditionalFormatting>
  <conditionalFormatting sqref="P93">
    <cfRule type="expression" dxfId="20" priority="21">
      <formula>$C$72="無"</formula>
    </cfRule>
  </conditionalFormatting>
  <conditionalFormatting sqref="AF117">
    <cfRule type="containsText" dxfId="19" priority="18" operator="containsText" text="（注意）">
      <formula>NOT(ISERROR(SEARCH("（注意）",AF117)))</formula>
    </cfRule>
    <cfRule type="containsText" dxfId="18" priority="19" operator="containsText" text="（正常）">
      <formula>NOT(ISERROR(SEARCH("（正常）",AF117)))</formula>
    </cfRule>
    <cfRule type="containsText" dxfId="17" priority="20" operator="containsText" text="（エラー）">
      <formula>NOT(ISERROR(SEARCH("（エラー）",AF117)))</formula>
    </cfRule>
  </conditionalFormatting>
  <conditionalFormatting sqref="V76:V97">
    <cfRule type="expression" dxfId="16" priority="17">
      <formula>$U$76="無"</formula>
    </cfRule>
  </conditionalFormatting>
  <conditionalFormatting sqref="V72">
    <cfRule type="expression" dxfId="15" priority="16">
      <formula>$U72="無"</formula>
    </cfRule>
  </conditionalFormatting>
  <conditionalFormatting sqref="V73">
    <cfRule type="expression" dxfId="14" priority="15">
      <formula>$U73="無"</formula>
    </cfRule>
  </conditionalFormatting>
  <conditionalFormatting sqref="V74">
    <cfRule type="expression" dxfId="13" priority="14">
      <formula>$U74="無"</formula>
    </cfRule>
  </conditionalFormatting>
  <conditionalFormatting sqref="V75">
    <cfRule type="expression" dxfId="12" priority="13">
      <formula>$U75="無"</formula>
    </cfRule>
  </conditionalFormatting>
  <conditionalFormatting sqref="L76:L88">
    <cfRule type="expression" dxfId="11" priority="12">
      <formula>$C$72="無"</formula>
    </cfRule>
  </conditionalFormatting>
  <conditionalFormatting sqref="S89:S91">
    <cfRule type="expression" dxfId="10" priority="11">
      <formula>$C$72="無"</formula>
    </cfRule>
  </conditionalFormatting>
  <conditionalFormatting sqref="L92">
    <cfRule type="expression" dxfId="9" priority="10">
      <formula>$C$71="無"</formula>
    </cfRule>
  </conditionalFormatting>
  <conditionalFormatting sqref="L92">
    <cfRule type="expression" dxfId="8" priority="9">
      <formula>$C$72="無"</formula>
    </cfRule>
  </conditionalFormatting>
  <conditionalFormatting sqref="P93">
    <cfRule type="expression" dxfId="7" priority="8">
      <formula>$C$72="無"</formula>
    </cfRule>
  </conditionalFormatting>
  <conditionalFormatting sqref="N97:T97">
    <cfRule type="expression" dxfId="6" priority="7">
      <formula>$C$72="無"</formula>
    </cfRule>
  </conditionalFormatting>
  <conditionalFormatting sqref="L98:L103">
    <cfRule type="expression" dxfId="5" priority="6">
      <formula>$C$72="無"</formula>
    </cfRule>
  </conditionalFormatting>
  <conditionalFormatting sqref="N104:T104">
    <cfRule type="expression" dxfId="4" priority="5">
      <formula>$C$72="無"</formula>
    </cfRule>
  </conditionalFormatting>
  <conditionalFormatting sqref="L105:L110">
    <cfRule type="expression" dxfId="3" priority="4">
      <formula>$C$72="無"</formula>
    </cfRule>
  </conditionalFormatting>
  <conditionalFormatting sqref="N111:T111">
    <cfRule type="expression" dxfId="2" priority="3">
      <formula>$C$72="無"</formula>
    </cfRule>
  </conditionalFormatting>
  <conditionalFormatting sqref="L112:M113">
    <cfRule type="expression" dxfId="1" priority="2">
      <formula>$C$72="無"</formula>
    </cfRule>
  </conditionalFormatting>
  <conditionalFormatting sqref="P112:T113">
    <cfRule type="expression" dxfId="0" priority="1">
      <formula>$C$72="無"</formula>
    </cfRule>
  </conditionalFormatting>
  <dataValidations count="6">
    <dataValidation type="list" allowBlank="1" showInputMessage="1" showErrorMessage="1" sqref="G93 S89:S91 J89:J91 P93" xr:uid="{F066E127-B266-4937-9D07-7C0D75A30F86}">
      <formula1>$AK$3:$AK$5</formula1>
    </dataValidation>
    <dataValidation type="list" allowBlank="1" showInputMessage="1" showErrorMessage="1" sqref="C112:D113 C71:D75 L112:M113" xr:uid="{A8B7D0E8-34D2-46DD-B239-914508108542}">
      <formula1>$AJ$3:$AJ$4</formula1>
    </dataValidation>
    <dataValidation type="list" allowBlank="1" showInputMessage="1" showErrorMessage="1" sqref="C28:C33 C35:C42 L35:L42 L28:L33 C51:C66 L51:L66 L44:L46 C44:C46 C76:C88 L76:L88 C92 C94:C96 C98:C103 L94:L96 L98:L103 L92 C105:C110 L105:L110 C114:C115 L19:M26 C19:D26" xr:uid="{70AEF1C9-C723-4474-BA08-7DCAC423A801}">
      <formula1>"●"</formula1>
    </dataValidation>
    <dataValidation type="whole" operator="greaterThanOrEqual" allowBlank="1" showInputMessage="1" showErrorMessage="1" sqref="E6:H6 N6:Q6 E8:H8 N8:Q8 E10:H10 N10:Q10" xr:uid="{9157E70E-9320-46A6-94AC-309C693128BB}">
      <formula1>0</formula1>
    </dataValidation>
    <dataValidation type="decimal" operator="greaterThanOrEqual" allowBlank="1" showInputMessage="1" showErrorMessage="1" sqref="N7:Q7 E7:H7 E9:H9 N9:Q9 N11:Q12 E11:H12" xr:uid="{946769CC-FA99-4F34-8FE0-00716F4243BF}">
      <formula1>0</formula1>
    </dataValidation>
    <dataValidation type="list" allowBlank="1" showInputMessage="1" sqref="C13:T17" xr:uid="{959F9506-DB34-47A6-B020-E151CBCB401E}">
      <formula1>$AI$3:$AI$25</formula1>
    </dataValidation>
  </dataValidations>
  <printOptions horizontalCentered="1"/>
  <pageMargins left="0.19685039370078741" right="0.19685039370078741" top="0.19685039370078741" bottom="0.19685039370078741" header="0.11811023622047245" footer="0"/>
  <pageSetup paperSize="9" scale="78" fitToHeight="0" orientation="landscape" r:id="rId1"/>
  <headerFooter>
    <oddFooter>&amp;C&amp;"メイリオ,レギュラー"&amp;10&amp;P／&amp;Nページ</oddFooter>
  </headerFooter>
  <rowBreaks count="6" manualBreakCount="6">
    <brk id="18" min="1" max="21" man="1"/>
    <brk id="27" min="1" max="21" man="1"/>
    <brk id="47" min="1" max="21" man="1"/>
    <brk id="69" min="1" max="21" man="1"/>
    <brk id="75" min="1" max="21" man="1"/>
    <brk id="97" min="1" max="21" man="1"/>
  </rowBreaks>
  <colBreaks count="1" manualBreakCount="1">
    <brk id="29"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27C9-29EF-4C36-ABF0-D942FCC098EC}">
  <sheetPr codeName="Sheet6">
    <pageSetUpPr fitToPage="1"/>
  </sheetPr>
  <dimension ref="B1:H63"/>
  <sheetViews>
    <sheetView zoomScaleNormal="100" workbookViewId="0"/>
  </sheetViews>
  <sheetFormatPr defaultColWidth="8.59765625" defaultRowHeight="18"/>
  <cols>
    <col min="4" max="4" width="20.59765625" customWidth="1"/>
    <col min="5" max="5" width="34.59765625" customWidth="1"/>
    <col min="6" max="6" width="21.09765625" customWidth="1"/>
    <col min="7" max="7" width="23.09765625" customWidth="1"/>
    <col min="8" max="8" width="9"/>
  </cols>
  <sheetData>
    <row r="1" spans="2:8" s="44" customFormat="1">
      <c r="B1" s="44" t="s">
        <v>138</v>
      </c>
      <c r="C1" s="44" t="s">
        <v>56</v>
      </c>
      <c r="D1" s="44" t="s">
        <v>139</v>
      </c>
      <c r="E1" s="44" t="s">
        <v>140</v>
      </c>
      <c r="F1" s="44" t="s">
        <v>141</v>
      </c>
      <c r="G1" s="44" t="s">
        <v>142</v>
      </c>
      <c r="H1" s="44" t="s">
        <v>143</v>
      </c>
    </row>
    <row r="2" spans="2:8">
      <c r="B2" t="s">
        <v>144</v>
      </c>
      <c r="C2" t="s">
        <v>56</v>
      </c>
      <c r="D2" t="s">
        <v>26</v>
      </c>
      <c r="E2" t="s">
        <v>145</v>
      </c>
      <c r="F2" t="s">
        <v>61</v>
      </c>
      <c r="G2" t="s">
        <v>146</v>
      </c>
      <c r="H2" t="s">
        <v>65</v>
      </c>
    </row>
    <row r="3" spans="2:8">
      <c r="B3" t="s">
        <v>147</v>
      </c>
      <c r="D3" t="s">
        <v>148</v>
      </c>
      <c r="E3" t="s">
        <v>149</v>
      </c>
      <c r="G3" t="s">
        <v>150</v>
      </c>
      <c r="H3" t="s">
        <v>63</v>
      </c>
    </row>
    <row r="4" spans="2:8">
      <c r="B4" t="s">
        <v>151</v>
      </c>
      <c r="D4" t="s">
        <v>152</v>
      </c>
      <c r="E4" t="s">
        <v>148</v>
      </c>
      <c r="G4" t="s">
        <v>153</v>
      </c>
      <c r="H4" t="s">
        <v>154</v>
      </c>
    </row>
    <row r="5" spans="2:8">
      <c r="B5" t="s">
        <v>155</v>
      </c>
      <c r="D5" t="s">
        <v>156</v>
      </c>
      <c r="E5" t="s">
        <v>152</v>
      </c>
      <c r="G5" t="s">
        <v>157</v>
      </c>
    </row>
    <row r="6" spans="2:8">
      <c r="B6" t="s">
        <v>158</v>
      </c>
      <c r="D6" t="s">
        <v>159</v>
      </c>
      <c r="E6" t="s">
        <v>160</v>
      </c>
      <c r="G6" t="s">
        <v>161</v>
      </c>
    </row>
    <row r="7" spans="2:8">
      <c r="B7" t="s">
        <v>162</v>
      </c>
      <c r="D7" t="s">
        <v>163</v>
      </c>
      <c r="E7" t="s">
        <v>164</v>
      </c>
      <c r="G7" t="s">
        <v>165</v>
      </c>
    </row>
    <row r="8" spans="2:8">
      <c r="B8" t="s">
        <v>166</v>
      </c>
      <c r="D8" t="s">
        <v>167</v>
      </c>
      <c r="E8" t="s">
        <v>152</v>
      </c>
      <c r="G8" t="s">
        <v>96</v>
      </c>
    </row>
    <row r="9" spans="2:8">
      <c r="B9" t="s">
        <v>168</v>
      </c>
      <c r="D9" t="s">
        <v>169</v>
      </c>
      <c r="E9" t="s">
        <v>163</v>
      </c>
      <c r="G9" t="s">
        <v>170</v>
      </c>
    </row>
    <row r="10" spans="2:8">
      <c r="B10" t="s">
        <v>171</v>
      </c>
      <c r="D10" t="s">
        <v>172</v>
      </c>
      <c r="E10" t="s">
        <v>167</v>
      </c>
      <c r="G10" t="s">
        <v>173</v>
      </c>
    </row>
    <row r="11" spans="2:8">
      <c r="B11" t="s">
        <v>174</v>
      </c>
      <c r="D11" t="s">
        <v>175</v>
      </c>
      <c r="E11" t="s">
        <v>169</v>
      </c>
      <c r="G11" t="s">
        <v>176</v>
      </c>
    </row>
    <row r="12" spans="2:8">
      <c r="B12" t="s">
        <v>177</v>
      </c>
      <c r="D12" t="s">
        <v>178</v>
      </c>
      <c r="E12" t="s">
        <v>172</v>
      </c>
      <c r="G12" t="s">
        <v>179</v>
      </c>
    </row>
    <row r="13" spans="2:8">
      <c r="B13" t="s">
        <v>180</v>
      </c>
      <c r="E13" t="s">
        <v>175</v>
      </c>
      <c r="G13" t="s">
        <v>181</v>
      </c>
    </row>
    <row r="14" spans="2:8">
      <c r="B14" t="s">
        <v>182</v>
      </c>
      <c r="E14" t="s">
        <v>178</v>
      </c>
      <c r="G14" t="s">
        <v>183</v>
      </c>
    </row>
    <row r="15" spans="2:8">
      <c r="B15" t="s">
        <v>184</v>
      </c>
      <c r="G15" t="s">
        <v>185</v>
      </c>
    </row>
    <row r="16" spans="2:8">
      <c r="B16" t="s">
        <v>186</v>
      </c>
      <c r="G16" t="s">
        <v>187</v>
      </c>
    </row>
    <row r="17" spans="2:7">
      <c r="B17" t="s">
        <v>188</v>
      </c>
      <c r="G17" t="s">
        <v>189</v>
      </c>
    </row>
    <row r="18" spans="2:7">
      <c r="B18" t="s">
        <v>190</v>
      </c>
      <c r="G18" t="s">
        <v>191</v>
      </c>
    </row>
    <row r="19" spans="2:7">
      <c r="B19" t="s">
        <v>192</v>
      </c>
      <c r="G19" t="s">
        <v>193</v>
      </c>
    </row>
    <row r="20" spans="2:7">
      <c r="B20" t="s">
        <v>194</v>
      </c>
      <c r="G20" t="s">
        <v>195</v>
      </c>
    </row>
    <row r="21" spans="2:7">
      <c r="B21" t="s">
        <v>196</v>
      </c>
      <c r="G21" t="s">
        <v>197</v>
      </c>
    </row>
    <row r="22" spans="2:7">
      <c r="B22" t="s">
        <v>198</v>
      </c>
      <c r="G22" t="s">
        <v>199</v>
      </c>
    </row>
    <row r="23" spans="2:7">
      <c r="B23" t="s">
        <v>200</v>
      </c>
      <c r="G23" t="s">
        <v>201</v>
      </c>
    </row>
    <row r="24" spans="2:7">
      <c r="B24" t="s">
        <v>202</v>
      </c>
      <c r="G24" t="s">
        <v>203</v>
      </c>
    </row>
    <row r="25" spans="2:7">
      <c r="B25" t="s">
        <v>204</v>
      </c>
      <c r="G25" t="s">
        <v>205</v>
      </c>
    </row>
    <row r="26" spans="2:7">
      <c r="B26" t="s">
        <v>206</v>
      </c>
      <c r="G26" t="s">
        <v>207</v>
      </c>
    </row>
    <row r="27" spans="2:7">
      <c r="B27" t="s">
        <v>208</v>
      </c>
      <c r="G27" t="s">
        <v>209</v>
      </c>
    </row>
    <row r="28" spans="2:7">
      <c r="B28" t="s">
        <v>210</v>
      </c>
      <c r="G28" t="s">
        <v>211</v>
      </c>
    </row>
    <row r="29" spans="2:7">
      <c r="B29" t="s">
        <v>212</v>
      </c>
      <c r="G29" t="s">
        <v>213</v>
      </c>
    </row>
    <row r="30" spans="2:7">
      <c r="B30" t="s">
        <v>214</v>
      </c>
      <c r="G30" t="s">
        <v>215</v>
      </c>
    </row>
    <row r="31" spans="2:7">
      <c r="B31" t="s">
        <v>216</v>
      </c>
      <c r="G31" t="s">
        <v>99</v>
      </c>
    </row>
    <row r="32" spans="2:7">
      <c r="B32" t="s">
        <v>217</v>
      </c>
    </row>
    <row r="33" spans="2:2">
      <c r="B33" t="s">
        <v>218</v>
      </c>
    </row>
    <row r="34" spans="2:2">
      <c r="B34" t="s">
        <v>219</v>
      </c>
    </row>
    <row r="35" spans="2:2">
      <c r="B35" t="s">
        <v>220</v>
      </c>
    </row>
    <row r="36" spans="2:2">
      <c r="B36" t="s">
        <v>221</v>
      </c>
    </row>
    <row r="37" spans="2:2">
      <c r="B37" t="s">
        <v>222</v>
      </c>
    </row>
    <row r="38" spans="2:2">
      <c r="B38" t="s">
        <v>223</v>
      </c>
    </row>
    <row r="39" spans="2:2">
      <c r="B39" t="s">
        <v>224</v>
      </c>
    </row>
    <row r="40" spans="2:2">
      <c r="B40" t="s">
        <v>225</v>
      </c>
    </row>
    <row r="41" spans="2:2">
      <c r="B41" t="s">
        <v>226</v>
      </c>
    </row>
    <row r="42" spans="2:2">
      <c r="B42" t="s">
        <v>227</v>
      </c>
    </row>
    <row r="43" spans="2:2">
      <c r="B43" t="s">
        <v>228</v>
      </c>
    </row>
    <row r="44" spans="2:2">
      <c r="B44" t="s">
        <v>229</v>
      </c>
    </row>
    <row r="45" spans="2:2">
      <c r="B45" t="s">
        <v>230</v>
      </c>
    </row>
    <row r="46" spans="2:2">
      <c r="B46" t="s">
        <v>231</v>
      </c>
    </row>
    <row r="47" spans="2:2">
      <c r="B47" t="s">
        <v>232</v>
      </c>
    </row>
    <row r="48" spans="2:2">
      <c r="B48" t="s">
        <v>233</v>
      </c>
    </row>
    <row r="49" spans="2:2">
      <c r="B49" t="s">
        <v>234</v>
      </c>
    </row>
    <row r="50" spans="2:2">
      <c r="B50" t="s">
        <v>235</v>
      </c>
    </row>
    <row r="51" spans="2:2">
      <c r="B51" t="s">
        <v>236</v>
      </c>
    </row>
    <row r="52" spans="2:2">
      <c r="B52" t="s">
        <v>237</v>
      </c>
    </row>
    <row r="53" spans="2:2">
      <c r="B53" t="s">
        <v>238</v>
      </c>
    </row>
    <row r="54" spans="2:2">
      <c r="B54" t="s">
        <v>239</v>
      </c>
    </row>
    <row r="55" spans="2:2">
      <c r="B55" t="s">
        <v>240</v>
      </c>
    </row>
    <row r="56" spans="2:2">
      <c r="B56" t="s">
        <v>241</v>
      </c>
    </row>
    <row r="57" spans="2:2">
      <c r="B57" t="s">
        <v>242</v>
      </c>
    </row>
    <row r="58" spans="2:2">
      <c r="B58" t="s">
        <v>243</v>
      </c>
    </row>
    <row r="59" spans="2:2">
      <c r="B59" t="s">
        <v>244</v>
      </c>
    </row>
    <row r="60" spans="2:2">
      <c r="B60" t="s">
        <v>245</v>
      </c>
    </row>
    <row r="61" spans="2:2">
      <c r="B61" t="s">
        <v>246</v>
      </c>
    </row>
    <row r="62" spans="2:2">
      <c r="B62" t="s">
        <v>247</v>
      </c>
    </row>
    <row r="63" spans="2:2">
      <c r="B63" t="s">
        <v>248</v>
      </c>
    </row>
  </sheetData>
  <phoneticPr fontId="19"/>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F5E4-4984-4957-AD5B-5A0752D75F03}">
  <sheetPr codeName="Sheet7">
    <pageSetUpPr fitToPage="1"/>
  </sheetPr>
  <dimension ref="A1:E20"/>
  <sheetViews>
    <sheetView zoomScaleNormal="100" workbookViewId="0"/>
  </sheetViews>
  <sheetFormatPr defaultColWidth="9" defaultRowHeight="18"/>
  <cols>
    <col min="1" max="1" width="44.09765625" customWidth="1"/>
    <col min="3" max="4" width="14.69921875" customWidth="1"/>
    <col min="5" max="5" width="50" customWidth="1"/>
    <col min="6" max="6" width="1.5" customWidth="1"/>
  </cols>
  <sheetData>
    <row r="1" spans="1:5">
      <c r="A1" t="s">
        <v>249</v>
      </c>
      <c r="C1" s="33" t="s">
        <v>139</v>
      </c>
      <c r="E1" t="s">
        <v>250</v>
      </c>
    </row>
    <row r="2" spans="1:5" ht="72">
      <c r="A2" t="str">
        <f t="shared" ref="A2:A20" si="0">C2&amp;D2&amp;B2</f>
        <v>地下水の水質の測定（地下水汚染が生じていない土地）1</v>
      </c>
      <c r="B2">
        <v>1</v>
      </c>
      <c r="C2" s="33" t="s">
        <v>251</v>
      </c>
      <c r="E2" t="s">
        <v>252</v>
      </c>
    </row>
    <row r="3" spans="1:5" ht="72">
      <c r="A3" t="str">
        <f t="shared" si="0"/>
        <v>地下水の水質の測定（地下水汚染が生じていない土地）2</v>
      </c>
      <c r="B3">
        <v>2</v>
      </c>
      <c r="C3" s="33" t="s">
        <v>251</v>
      </c>
      <c r="E3" s="33" t="s">
        <v>253</v>
      </c>
    </row>
    <row r="4" spans="1:5" ht="72">
      <c r="A4" t="str">
        <f t="shared" si="0"/>
        <v>地下水の水質の測定（地下水汚染が生じている土地）1</v>
      </c>
      <c r="B4">
        <v>1</v>
      </c>
      <c r="C4" s="33" t="s">
        <v>40</v>
      </c>
      <c r="E4" s="33" t="s">
        <v>254</v>
      </c>
    </row>
    <row r="5" spans="1:5" ht="72">
      <c r="A5" t="str">
        <f t="shared" si="0"/>
        <v>地下水の水質の測定（地下水汚染が生じている土地）2</v>
      </c>
      <c r="B5">
        <v>2</v>
      </c>
      <c r="C5" s="33" t="s">
        <v>40</v>
      </c>
      <c r="E5" s="33" t="s">
        <v>255</v>
      </c>
    </row>
    <row r="6" spans="1:5" ht="36">
      <c r="A6" t="str">
        <f t="shared" si="0"/>
        <v>土壌汚染の除去（掘削除去）1</v>
      </c>
      <c r="B6">
        <v>1</v>
      </c>
      <c r="C6" s="33" t="s">
        <v>44</v>
      </c>
      <c r="E6" s="33" t="s">
        <v>256</v>
      </c>
    </row>
    <row r="7" spans="1:5" ht="144">
      <c r="A7" t="str">
        <f t="shared" si="0"/>
        <v>土壌汚染の除去（掘削除去）2</v>
      </c>
      <c r="B7">
        <v>2</v>
      </c>
      <c r="C7" s="33" t="s">
        <v>44</v>
      </c>
      <c r="E7" s="33" t="s">
        <v>257</v>
      </c>
    </row>
    <row r="8" spans="1:5" ht="54">
      <c r="A8" t="str">
        <f t="shared" si="0"/>
        <v>土壌汚染の除去（掘削除去）3</v>
      </c>
      <c r="B8">
        <v>3</v>
      </c>
      <c r="C8" s="33" t="s">
        <v>44</v>
      </c>
      <c r="E8" s="33" t="s">
        <v>258</v>
      </c>
    </row>
    <row r="9" spans="1:5" ht="72">
      <c r="A9" t="str">
        <f t="shared" si="0"/>
        <v>土壌汚染の除去（掘削除去）4</v>
      </c>
      <c r="B9">
        <v>4</v>
      </c>
      <c r="C9" s="33" t="s">
        <v>44</v>
      </c>
      <c r="E9" s="33" t="s">
        <v>259</v>
      </c>
    </row>
    <row r="10" spans="1:5" ht="72">
      <c r="A10" t="str">
        <f t="shared" si="0"/>
        <v>土壌汚染の除去（掘削除去）5</v>
      </c>
      <c r="B10">
        <v>5</v>
      </c>
      <c r="C10" s="33" t="s">
        <v>44</v>
      </c>
      <c r="E10" s="33" t="s">
        <v>260</v>
      </c>
    </row>
    <row r="11" spans="1:5" ht="90">
      <c r="A11" t="str">
        <f t="shared" si="0"/>
        <v>土壌汚染の除去（掘削除去）6</v>
      </c>
      <c r="B11">
        <v>6</v>
      </c>
      <c r="C11" s="33" t="s">
        <v>44</v>
      </c>
      <c r="E11" s="33" t="s">
        <v>261</v>
      </c>
    </row>
    <row r="12" spans="1:5" ht="90">
      <c r="A12" t="str">
        <f t="shared" si="0"/>
        <v>土壌汚染の除去（掘削除去）7</v>
      </c>
      <c r="B12">
        <v>7</v>
      </c>
      <c r="C12" s="33" t="s">
        <v>44</v>
      </c>
      <c r="E12" s="33" t="s">
        <v>262</v>
      </c>
    </row>
    <row r="13" spans="1:5" ht="72">
      <c r="A13" t="str">
        <f t="shared" si="0"/>
        <v>土壌汚染の除去（掘削除去）8</v>
      </c>
      <c r="B13">
        <v>8</v>
      </c>
      <c r="C13" s="33" t="s">
        <v>44</v>
      </c>
      <c r="E13" s="33" t="s">
        <v>263</v>
      </c>
    </row>
    <row r="14" spans="1:5" ht="36">
      <c r="A14" t="str">
        <f t="shared" si="0"/>
        <v>土壌汚染の除去（原位置浄化）1</v>
      </c>
      <c r="B14">
        <v>1</v>
      </c>
      <c r="C14" s="33" t="s">
        <v>264</v>
      </c>
      <c r="E14" t="s">
        <v>265</v>
      </c>
    </row>
    <row r="15" spans="1:5" ht="144">
      <c r="A15" t="str">
        <f t="shared" si="0"/>
        <v>土壌汚染の除去（原位置浄化）2</v>
      </c>
      <c r="B15">
        <v>2</v>
      </c>
      <c r="C15" s="33" t="s">
        <v>264</v>
      </c>
      <c r="E15" s="33" t="s">
        <v>266</v>
      </c>
    </row>
    <row r="16" spans="1:5" ht="54">
      <c r="A16" t="str">
        <f t="shared" si="0"/>
        <v>土壌汚染の除去（原位置浄化）3</v>
      </c>
      <c r="B16">
        <v>3</v>
      </c>
      <c r="C16" s="33" t="s">
        <v>264</v>
      </c>
      <c r="E16" s="33" t="s">
        <v>258</v>
      </c>
    </row>
    <row r="17" spans="1:5" ht="72">
      <c r="A17" t="str">
        <f t="shared" si="0"/>
        <v>土壌汚染の除去（原位置浄化）4</v>
      </c>
      <c r="B17">
        <v>4</v>
      </c>
      <c r="C17" s="33" t="s">
        <v>264</v>
      </c>
      <c r="E17" s="33" t="s">
        <v>267</v>
      </c>
    </row>
    <row r="18" spans="1:5" ht="72">
      <c r="A18" t="str">
        <f t="shared" si="0"/>
        <v>土壌汚染の除去（原位置浄化）5</v>
      </c>
      <c r="B18">
        <v>5</v>
      </c>
      <c r="C18" s="33" t="s">
        <v>264</v>
      </c>
      <c r="E18" s="33" t="s">
        <v>260</v>
      </c>
    </row>
    <row r="19" spans="1:5" ht="72">
      <c r="A19" t="str">
        <f t="shared" si="0"/>
        <v>土壌汚染の除去（原位置浄化）6</v>
      </c>
      <c r="B19">
        <v>6</v>
      </c>
      <c r="C19" s="33" t="s">
        <v>264</v>
      </c>
      <c r="E19" s="33" t="s">
        <v>268</v>
      </c>
    </row>
    <row r="20" spans="1:5" ht="72">
      <c r="A20" t="str">
        <f t="shared" si="0"/>
        <v>土壌汚染の除去（原位置浄化）7</v>
      </c>
      <c r="B20">
        <v>7</v>
      </c>
      <c r="C20" s="33" t="s">
        <v>264</v>
      </c>
      <c r="E20" s="33" t="s">
        <v>269</v>
      </c>
    </row>
  </sheetData>
  <phoneticPr fontId="19"/>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様式第11（表面）</vt:lpstr>
      <vt:lpstr>様式第11（裏面） (2)</vt:lpstr>
      <vt:lpstr>様式第11（裏面）（別パターン）</vt:lpstr>
      <vt:lpstr>要措置区域所在地一覧</vt:lpstr>
      <vt:lpstr>完了シート</vt:lpstr>
      <vt:lpstr>マスタ</vt:lpstr>
      <vt:lpstr>マスタ_裏面の表示内容</vt:lpstr>
      <vt:lpstr>完了シート!Print_Area</vt:lpstr>
      <vt:lpstr>'様式第11（表面）'!Print_Area</vt:lpstr>
      <vt:lpstr>'様式第11（裏面） (2)'!Print_Area</vt:lpstr>
      <vt:lpstr>'様式第11（裏面）（別パターン）'!Print_Area</vt:lpstr>
      <vt:lpstr>要措置区域所在地一覧!Print_Area</vt:lpstr>
      <vt:lpstr>完了シート!Print_Titles</vt:lpstr>
      <vt:lpstr>要措置区域所在地一覧!Print_Titles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2024-05-28T08:18:47Z</dcterms:created>
  <dcterms:modified xsi:type="dcterms:W3CDTF">2024-05-28T08:18:53Z</dcterms:modified>
  <cp:category/>
  <cp:contentStatus/>
</cp:coreProperties>
</file>