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8_{98F66CE6-C128-4E54-B397-9382FC58BA75}" xr6:coauthVersionLast="47" xr6:coauthVersionMax="47" xr10:uidLastSave="{00000000-0000-0000-0000-000000000000}"/>
  <bookViews>
    <workbookView xWindow="-108" yWindow="-108" windowWidth="23256" windowHeight="12576" tabRatio="714" xr2:uid="{00000000-000D-0000-FFFF-FFFF00000000}"/>
  </bookViews>
  <sheets>
    <sheet name="様式第10（表面）" sheetId="2" r:id="rId1"/>
    <sheet name="様式第10（裏面）" sheetId="11" r:id="rId2"/>
    <sheet name="要措置区域所在地一覧" sheetId="7" r:id="rId3"/>
    <sheet name="完了シート" sheetId="12" r:id="rId4"/>
    <sheet name="マスタ" sheetId="3" state="hidden" r:id="rId5"/>
    <sheet name="マスタ_裏面の表示内容" sheetId="10" state="hidden" r:id="rId6"/>
  </sheets>
  <externalReferences>
    <externalReference r:id="rId7"/>
    <externalReference r:id="rId8"/>
    <externalReference r:id="rId9"/>
    <externalReference r:id="rId10"/>
  </externalReferences>
  <definedNames>
    <definedName name="OLE_LINK1" localSheetId="0">'様式第10（表面）'!$B$2</definedName>
    <definedName name="OLE_LINK1" localSheetId="1">'様式第10（裏面）'!#REF!</definedName>
    <definedName name="OLE_LINK2" localSheetId="0">'様式第10（表面）'!#REF!</definedName>
    <definedName name="OLE_LINK2" localSheetId="1">'様式第10（裏面）'!$B$1</definedName>
    <definedName name="OLE_LINK33" localSheetId="0">'様式第10（表面）'!$B$1</definedName>
    <definedName name="OLE_LINK33" localSheetId="1">'様式第10（裏面）'!#REF!</definedName>
    <definedName name="_xlnm.Print_Area" localSheetId="3">完了シート!$B$1:$V$72</definedName>
    <definedName name="_xlnm.Print_Area" localSheetId="0">'様式第10（表面）'!$A$1:$J$43</definedName>
    <definedName name="_xlnm.Print_Area" localSheetId="1">'様式第10（裏面）'!$A$1:$K$13</definedName>
    <definedName name="_xlnm.Print_Area" localSheetId="2">要措置区域所在地一覧!$A$1:$P$40</definedName>
    <definedName name="_xlnm.Print_Titles" localSheetId="3">完了シート!$4:$4</definedName>
    <definedName name="_xlnm.Print_Titles" localSheetId="2">要措置区域所在地一覧!$6:$6</definedName>
    <definedName name="汚染の拡散防止の方法の選択理由">[1]管理シート!$Q$2:$Q$9</definedName>
    <definedName name="汚染土壌処理方法">[1]管理シート!$R$2:$R$9</definedName>
    <definedName name="基準の種類">[1]管理シート!$T$2:$T$6</definedName>
    <definedName name="基準の種類・地下水">[1]管理シート!$U$2:$U$4</definedName>
    <definedName name="基準の種類・土壌">[1]管理シート!$T$2:$T$6</definedName>
    <definedName name="区域指定">[1]管理シート!$S$2:$S$4</definedName>
    <definedName name="区市町村" localSheetId="2">[2]管理シート!$B$2:$B$64</definedName>
    <definedName name="区市町村">[3]管理シート!$C$2:$C$63</definedName>
    <definedName name="全部一部" localSheetId="2">[2]管理シート!$M$2:$M$3</definedName>
    <definedName name="全部一部">[1]管理シート!$O$2:$O$3</definedName>
    <definedName name="超過適合">[1]管理シート!$V$2:$V$3</definedName>
    <definedName name="特定有害物質">[1]管理シート!$I$2:$I$27</definedName>
    <definedName name="法令" localSheetId="2">[4]管理シート!$B$2:$B$3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11" l="1"/>
  <c r="O6" i="11"/>
  <c r="A2" i="10"/>
  <c r="AB73" i="12" l="1"/>
  <c r="U73" i="12" s="1"/>
  <c r="AF73" i="12" s="1"/>
  <c r="AB72" i="12" l="1"/>
  <c r="Z71" i="12"/>
  <c r="X71" i="12"/>
  <c r="Z70" i="12"/>
  <c r="X70" i="12"/>
  <c r="Z69" i="12"/>
  <c r="X69" i="12"/>
  <c r="Z68" i="12"/>
  <c r="X68" i="12"/>
  <c r="AB68" i="12" s="1"/>
  <c r="Z67" i="12"/>
  <c r="X67" i="12"/>
  <c r="AB67" i="12" s="1"/>
  <c r="Z66" i="12"/>
  <c r="X66" i="12"/>
  <c r="Z65" i="12"/>
  <c r="X65" i="12"/>
  <c r="Z64" i="12"/>
  <c r="X64" i="12"/>
  <c r="Z63" i="12"/>
  <c r="X63" i="12"/>
  <c r="Z62" i="12"/>
  <c r="X62" i="12"/>
  <c r="Z61" i="12"/>
  <c r="X61" i="12"/>
  <c r="AB61" i="12" s="1"/>
  <c r="Z60" i="12"/>
  <c r="X60" i="12"/>
  <c r="Z59" i="12"/>
  <c r="X59" i="12"/>
  <c r="Z58" i="12"/>
  <c r="X58" i="12"/>
  <c r="Z57" i="12"/>
  <c r="X57" i="12"/>
  <c r="Z56" i="12"/>
  <c r="X56" i="12"/>
  <c r="AB55" i="12"/>
  <c r="U55" i="12"/>
  <c r="AF55" i="12" s="1"/>
  <c r="AB54" i="12"/>
  <c r="U54" i="12" s="1"/>
  <c r="AF54" i="12" s="1"/>
  <c r="AB53" i="12"/>
  <c r="U53" i="12" s="1"/>
  <c r="AF53" i="12" s="1"/>
  <c r="AB52" i="12"/>
  <c r="Z51" i="12"/>
  <c r="X51" i="12"/>
  <c r="AB51" i="12" s="1"/>
  <c r="AC50" i="12"/>
  <c r="Z50" i="12"/>
  <c r="X50" i="12"/>
  <c r="AB50" i="12" s="1"/>
  <c r="AC49" i="12"/>
  <c r="Z49" i="12"/>
  <c r="X49" i="12"/>
  <c r="AB49" i="12" s="1"/>
  <c r="AC48" i="12"/>
  <c r="Z48" i="12"/>
  <c r="X48" i="12"/>
  <c r="AB47" i="12"/>
  <c r="Z46" i="12"/>
  <c r="X46" i="12"/>
  <c r="Z45" i="12"/>
  <c r="X45" i="12"/>
  <c r="AB45" i="12" s="1"/>
  <c r="Z44" i="12"/>
  <c r="X44" i="12"/>
  <c r="AB44" i="12" s="1"/>
  <c r="Z43" i="12"/>
  <c r="X43" i="12"/>
  <c r="Z42" i="12"/>
  <c r="X42" i="12"/>
  <c r="Z41" i="12"/>
  <c r="X41" i="12"/>
  <c r="AB41" i="12" s="1"/>
  <c r="Z40" i="12"/>
  <c r="AB40" i="12" s="1"/>
  <c r="X40" i="12"/>
  <c r="Z39" i="12"/>
  <c r="X39" i="12"/>
  <c r="AB39" i="12" s="1"/>
  <c r="AB38" i="12"/>
  <c r="Z37" i="12"/>
  <c r="X37" i="12"/>
  <c r="AB37" i="12" s="1"/>
  <c r="Z36" i="12"/>
  <c r="X36" i="12"/>
  <c r="Z35" i="12"/>
  <c r="X35" i="12"/>
  <c r="Z34" i="12"/>
  <c r="X34" i="12"/>
  <c r="Z33" i="12"/>
  <c r="X33" i="12"/>
  <c r="AB33" i="12" s="1"/>
  <c r="Z32" i="12"/>
  <c r="X32" i="12"/>
  <c r="AB32" i="12" s="1"/>
  <c r="AB31" i="12"/>
  <c r="Z30" i="12"/>
  <c r="X30" i="12"/>
  <c r="AB30" i="12" s="1"/>
  <c r="Z29" i="12"/>
  <c r="X29" i="12"/>
  <c r="Z28" i="12"/>
  <c r="X28" i="12"/>
  <c r="AB28" i="12" s="1"/>
  <c r="Z27" i="12"/>
  <c r="X27" i="12"/>
  <c r="Z26" i="12"/>
  <c r="X26" i="12"/>
  <c r="AB26" i="12" s="1"/>
  <c r="Z25" i="12"/>
  <c r="X25" i="12"/>
  <c r="Z24" i="12"/>
  <c r="X24" i="12"/>
  <c r="AB24" i="12" s="1"/>
  <c r="AB23" i="12"/>
  <c r="Z23" i="12"/>
  <c r="X23" i="12"/>
  <c r="Z22" i="12"/>
  <c r="X22" i="12"/>
  <c r="Z21" i="12"/>
  <c r="X21" i="12"/>
  <c r="Z20" i="12"/>
  <c r="X20" i="12"/>
  <c r="AB20" i="12" s="1"/>
  <c r="Z19" i="12"/>
  <c r="X19" i="12"/>
  <c r="AB19" i="12" s="1"/>
  <c r="Z18" i="12"/>
  <c r="X18" i="12"/>
  <c r="Z17" i="12"/>
  <c r="X17" i="12"/>
  <c r="Z16" i="12"/>
  <c r="X16" i="12"/>
  <c r="AB14" i="12"/>
  <c r="AB13" i="12"/>
  <c r="AB12" i="12"/>
  <c r="AB11" i="12"/>
  <c r="AB10" i="12"/>
  <c r="AB9" i="12"/>
  <c r="AB8" i="12"/>
  <c r="AB7" i="12"/>
  <c r="AB6" i="12"/>
  <c r="AB5" i="12"/>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S37" i="7"/>
  <c r="F37" i="7" a="1"/>
  <c r="F37" i="7" s="1"/>
  <c r="G37" i="7" s="1"/>
  <c r="D37" i="7"/>
  <c r="E37" i="7" s="1"/>
  <c r="N42" i="2"/>
  <c r="N41" i="2"/>
  <c r="AB16" i="12" l="1"/>
  <c r="AB58" i="12"/>
  <c r="AB22" i="12"/>
  <c r="AB29" i="12"/>
  <c r="AB34" i="12"/>
  <c r="AB42" i="12"/>
  <c r="AB46" i="12"/>
  <c r="AB62" i="12"/>
  <c r="AB66" i="12"/>
  <c r="AB27" i="12"/>
  <c r="AB35" i="12"/>
  <c r="AB70" i="12"/>
  <c r="AB69" i="12"/>
  <c r="AB65" i="12"/>
  <c r="AB64" i="12"/>
  <c r="AB60" i="12"/>
  <c r="AB59" i="12"/>
  <c r="AB57" i="12"/>
  <c r="AB56" i="12"/>
  <c r="AB48" i="12"/>
  <c r="AB36" i="12"/>
  <c r="AB18" i="12"/>
  <c r="U5" i="12"/>
  <c r="AF5" i="12" s="1"/>
  <c r="AB63" i="12"/>
  <c r="AB71" i="12"/>
  <c r="AB43" i="12"/>
  <c r="U39" i="12" s="1"/>
  <c r="AF39" i="12" s="1"/>
  <c r="AB21" i="12"/>
  <c r="AB25" i="12"/>
  <c r="AB17" i="12"/>
  <c r="U8" i="12"/>
  <c r="AF8" i="12" s="1"/>
  <c r="U32" i="12"/>
  <c r="AF32" i="12" s="1"/>
  <c r="U16" i="12"/>
  <c r="AF16" i="12" s="1"/>
  <c r="U56" i="12"/>
  <c r="AF56" i="12" s="1"/>
  <c r="S8" i="7"/>
  <c r="N11" i="2" l="1"/>
  <c r="N10" i="2"/>
  <c r="N9" i="2"/>
  <c r="N6" i="2" l="1"/>
  <c r="F36" i="7" l="1" a="1"/>
  <c r="F36" i="7" s="1"/>
  <c r="F35" i="7" a="1"/>
  <c r="F35" i="7" s="1"/>
  <c r="F34" i="7" a="1"/>
  <c r="F34" i="7" s="1"/>
  <c r="F33" i="7" a="1"/>
  <c r="F33" i="7" s="1"/>
  <c r="F32" i="7" a="1"/>
  <c r="F32" i="7" s="1"/>
  <c r="F31" i="7" a="1"/>
  <c r="F31" i="7" s="1"/>
  <c r="F30" i="7" a="1"/>
  <c r="F30" i="7" s="1"/>
  <c r="F29" i="7" a="1"/>
  <c r="F29" i="7" s="1"/>
  <c r="F28" i="7" a="1"/>
  <c r="F28" i="7" s="1"/>
  <c r="F27" i="7" a="1"/>
  <c r="F27" i="7" s="1"/>
  <c r="F26" i="7" a="1"/>
  <c r="F26" i="7" s="1"/>
  <c r="F25" i="7" a="1"/>
  <c r="F25" i="7" s="1"/>
  <c r="F24" i="7" a="1"/>
  <c r="F24" i="7" s="1"/>
  <c r="F23" i="7" a="1"/>
  <c r="F23" i="7" s="1"/>
  <c r="F22" i="7" a="1"/>
  <c r="F22" i="7" s="1"/>
  <c r="F21" i="7" a="1"/>
  <c r="F21" i="7" s="1"/>
  <c r="F20" i="7" a="1"/>
  <c r="F20" i="7" s="1"/>
  <c r="F19" i="7" a="1"/>
  <c r="F19" i="7" s="1"/>
  <c r="F18" i="7" a="1"/>
  <c r="F18" i="7" s="1"/>
  <c r="F17" i="7" a="1"/>
  <c r="F17" i="7" s="1"/>
  <c r="F16" i="7" a="1"/>
  <c r="F16" i="7" s="1"/>
  <c r="F15" i="7" a="1"/>
  <c r="F15" i="7" s="1"/>
  <c r="F14" i="7" a="1"/>
  <c r="F14" i="7" s="1"/>
  <c r="F13" i="7" a="1"/>
  <c r="F13" i="7" s="1"/>
  <c r="F12" i="7" a="1"/>
  <c r="F12" i="7" s="1"/>
  <c r="F11" i="7" a="1"/>
  <c r="F11" i="7" s="1"/>
  <c r="F10" i="7" a="1"/>
  <c r="F10" i="7" s="1"/>
  <c r="F9" i="7" a="1"/>
  <c r="F9" i="7" s="1"/>
  <c r="F8" i="7" a="1"/>
  <c r="F8" i="7" s="1"/>
  <c r="O2" i="11"/>
  <c r="L2" i="11"/>
  <c r="L11" i="11" s="1"/>
  <c r="B11" i="11" s="1"/>
  <c r="O12" i="11" s="1"/>
  <c r="L4" i="11" l="1"/>
  <c r="B4" i="11" s="1"/>
  <c r="L5" i="11"/>
  <c r="B5" i="11" s="1"/>
  <c r="L7" i="11"/>
  <c r="B7" i="11" s="1"/>
  <c r="L9" i="11"/>
  <c r="B9" i="11" s="1"/>
  <c r="O10" i="11" s="1"/>
  <c r="N24" i="2"/>
  <c r="A9" i="10" l="1"/>
  <c r="A8" i="10"/>
  <c r="A7" i="10"/>
  <c r="A6" i="10"/>
  <c r="A5" i="10"/>
  <c r="A4" i="10"/>
  <c r="A3" i="10"/>
  <c r="N28" i="2"/>
  <c r="N27" i="2"/>
  <c r="N26" i="2"/>
  <c r="N30" i="2" l="1"/>
  <c r="N29" i="2"/>
  <c r="N25" i="2"/>
  <c r="N23" i="2"/>
  <c r="S36" i="7" l="1"/>
  <c r="G36" i="7"/>
  <c r="D36" i="7"/>
  <c r="E36" i="7" s="1"/>
  <c r="S35" i="7"/>
  <c r="G35" i="7"/>
  <c r="D35" i="7"/>
  <c r="E35" i="7" s="1"/>
  <c r="S34" i="7"/>
  <c r="G34" i="7"/>
  <c r="D34" i="7"/>
  <c r="E34" i="7" s="1"/>
  <c r="S33" i="7"/>
  <c r="G33" i="7"/>
  <c r="D33" i="7"/>
  <c r="E33" i="7" s="1"/>
  <c r="S32" i="7"/>
  <c r="G32" i="7"/>
  <c r="D32" i="7"/>
  <c r="E32" i="7" s="1"/>
  <c r="S31" i="7"/>
  <c r="G31" i="7"/>
  <c r="D31" i="7"/>
  <c r="E31" i="7" s="1"/>
  <c r="S30" i="7"/>
  <c r="G30" i="7"/>
  <c r="D30" i="7"/>
  <c r="E30" i="7" s="1"/>
  <c r="S29" i="7"/>
  <c r="G29" i="7"/>
  <c r="D29" i="7"/>
  <c r="E29" i="7" s="1"/>
  <c r="S28" i="7"/>
  <c r="G28" i="7"/>
  <c r="D28" i="7"/>
  <c r="E28" i="7" s="1"/>
  <c r="S27" i="7"/>
  <c r="G27" i="7"/>
  <c r="D27" i="7"/>
  <c r="E27" i="7" s="1"/>
  <c r="S26" i="7"/>
  <c r="G26" i="7"/>
  <c r="D26" i="7"/>
  <c r="E26" i="7" s="1"/>
  <c r="S25" i="7"/>
  <c r="G25" i="7"/>
  <c r="D25" i="7"/>
  <c r="E25" i="7" s="1"/>
  <c r="S24" i="7"/>
  <c r="G24" i="7"/>
  <c r="D24" i="7"/>
  <c r="E24" i="7" s="1"/>
  <c r="S23" i="7"/>
  <c r="G23" i="7"/>
  <c r="D23" i="7"/>
  <c r="E23" i="7" s="1"/>
  <c r="S22" i="7"/>
  <c r="G22" i="7"/>
  <c r="D22" i="7"/>
  <c r="E22" i="7" s="1"/>
  <c r="S21" i="7"/>
  <c r="G21" i="7"/>
  <c r="D21" i="7"/>
  <c r="E21" i="7" s="1"/>
  <c r="S20" i="7"/>
  <c r="G20" i="7"/>
  <c r="D20" i="7"/>
  <c r="E20" i="7" s="1"/>
  <c r="S19" i="7"/>
  <c r="G19" i="7"/>
  <c r="D19" i="7"/>
  <c r="E19" i="7" s="1"/>
  <c r="S18" i="7"/>
  <c r="G18" i="7"/>
  <c r="D18" i="7"/>
  <c r="E18" i="7" s="1"/>
  <c r="S17" i="7"/>
  <c r="G17" i="7"/>
  <c r="D17" i="7"/>
  <c r="E17" i="7" s="1"/>
  <c r="S16" i="7"/>
  <c r="G16" i="7"/>
  <c r="D16" i="7"/>
  <c r="E16" i="7" s="1"/>
  <c r="S15" i="7"/>
  <c r="G15" i="7"/>
  <c r="D15" i="7"/>
  <c r="E15" i="7" s="1"/>
  <c r="S14" i="7"/>
  <c r="G14" i="7"/>
  <c r="D14" i="7"/>
  <c r="E14" i="7" s="1"/>
  <c r="S13" i="7"/>
  <c r="G13" i="7"/>
  <c r="D13" i="7"/>
  <c r="E13" i="7" s="1"/>
  <c r="S12" i="7"/>
  <c r="G12" i="7"/>
  <c r="D12" i="7"/>
  <c r="E12" i="7" s="1"/>
  <c r="S11" i="7"/>
  <c r="G11" i="7"/>
  <c r="D11" i="7"/>
  <c r="E11" i="7" s="1"/>
  <c r="S10" i="7"/>
  <c r="G10" i="7"/>
  <c r="D10" i="7"/>
  <c r="S9" i="7"/>
  <c r="G9" i="7"/>
  <c r="D9" i="7"/>
  <c r="D8" i="7"/>
  <c r="E8" i="7" s="1"/>
  <c r="I45" i="7" l="1"/>
  <c r="E10" i="7"/>
  <c r="E9" i="7"/>
  <c r="I47" i="7" s="1"/>
  <c r="K45" i="7"/>
  <c r="I46" i="7"/>
  <c r="J45" i="7"/>
  <c r="H45" i="7"/>
  <c r="F17" i="2" s="1"/>
  <c r="H47" i="7"/>
  <c r="F21" i="2" s="1"/>
  <c r="H46" i="7"/>
  <c r="F19" i="2" s="1"/>
  <c r="M46" i="7"/>
  <c r="M47" i="7"/>
  <c r="L46" i="7"/>
  <c r="M45" i="7"/>
  <c r="L47" i="7"/>
  <c r="K46" i="7"/>
  <c r="L45" i="7"/>
  <c r="G8" i="7"/>
  <c r="J47" i="7" l="1"/>
  <c r="J46" i="7"/>
  <c r="K47" i="7"/>
  <c r="N45" i="7"/>
  <c r="R45" i="7" a="1"/>
  <c r="R45" i="7" s="1"/>
  <c r="P45" i="7" a="1"/>
  <c r="P45" i="7" s="1"/>
  <c r="Q45" i="7" a="1"/>
  <c r="Q45" i="7" s="1"/>
  <c r="M52" i="7"/>
  <c r="L51" i="7"/>
  <c r="J50" i="7"/>
  <c r="L52" i="7"/>
  <c r="K51" i="7"/>
  <c r="I50" i="7"/>
  <c r="K52" i="7"/>
  <c r="J51" i="7"/>
  <c r="H50" i="7"/>
  <c r="M50" i="7"/>
  <c r="H52" i="7"/>
  <c r="J52" i="7"/>
  <c r="I51" i="7"/>
  <c r="L50" i="7"/>
  <c r="M51" i="7"/>
  <c r="K50" i="7"/>
  <c r="I52" i="7"/>
  <c r="H51" i="7"/>
  <c r="R46" i="7" a="1"/>
  <c r="R46" i="7" s="1"/>
  <c r="N46" i="7"/>
  <c r="P46" i="7" a="1"/>
  <c r="P46" i="7" s="1"/>
  <c r="Q46" i="7" a="1"/>
  <c r="Q46" i="7" s="1"/>
  <c r="N47" i="7"/>
  <c r="R47" i="7" a="1"/>
  <c r="R47" i="7" s="1"/>
  <c r="Q47" i="7" a="1"/>
  <c r="Q47" i="7" s="1"/>
  <c r="P47" i="7" a="1"/>
  <c r="P47" i="7" s="1"/>
  <c r="S45" i="7" l="1"/>
  <c r="T45" i="7" s="1"/>
  <c r="E16" i="2" s="1"/>
  <c r="S46" i="7"/>
  <c r="T46" i="7" s="1"/>
  <c r="E18" i="2" s="1"/>
  <c r="S47" i="7"/>
  <c r="T47" i="7" s="1"/>
  <c r="E20" i="2" s="1"/>
  <c r="N51" i="7" a="1"/>
  <c r="N51" i="7" s="1"/>
  <c r="Q51" i="7" a="1"/>
  <c r="Q51" i="7" s="1"/>
  <c r="P51" i="7" a="1"/>
  <c r="P51" i="7" s="1"/>
  <c r="R51" i="7" a="1"/>
  <c r="R51" i="7" s="1"/>
  <c r="N50" i="7" a="1"/>
  <c r="N50" i="7" s="1"/>
  <c r="R50" i="7" a="1"/>
  <c r="R50" i="7" s="1"/>
  <c r="P50" i="7" a="1"/>
  <c r="P50" i="7" s="1"/>
  <c r="Q50" i="7" a="1"/>
  <c r="Q50" i="7" s="1"/>
  <c r="N52" i="7" a="1"/>
  <c r="N52" i="7" s="1"/>
  <c r="Q52" i="7" a="1"/>
  <c r="Q52" i="7" s="1"/>
  <c r="R52" i="7" a="1"/>
  <c r="R52" i="7" s="1"/>
  <c r="P52" i="7" a="1"/>
  <c r="P52" i="7" s="1"/>
  <c r="S52" i="7" l="1"/>
  <c r="T52" i="7" s="1"/>
  <c r="S51" i="7"/>
  <c r="T51" i="7" s="1"/>
  <c r="S50" i="7"/>
  <c r="T5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0000-000001000000}">
      <text>
        <r>
          <rPr>
            <sz val="9"/>
            <color indexed="81"/>
            <rFont val="MS P ゴシック"/>
            <family val="3"/>
            <charset val="128"/>
          </rPr>
          <t>分割提出の場合は届出ごとに連番などをご記入ください。
例：その１、その２</t>
        </r>
      </text>
    </comment>
    <comment ref="H6" authorId="0" shapeId="0" xr:uid="{00000000-0006-0000-0000-000002000000}">
      <text>
        <r>
          <rPr>
            <sz val="9"/>
            <color indexed="81"/>
            <rFont val="MS P ゴシック"/>
            <family val="3"/>
            <charset val="128"/>
          </rPr>
          <t>・報告日（窓口受理日、電子申請日）又は、報告日から、過去数日以内の日付を記載してください。
・日付は「YYYY/MM/DD」形式でご記入ください。
（例：2023/04/01）</t>
        </r>
      </text>
    </comment>
    <comment ref="F9" authorId="0" shapeId="0" xr:uid="{00000000-0006-0000-0000-000003000000}">
      <text>
        <r>
          <rPr>
            <sz val="9"/>
            <color indexed="81"/>
            <rFont val="MS P ゴシック"/>
            <family val="3"/>
            <charset val="128"/>
          </rPr>
          <t>報告者が法人である場合は所在地、個人である場合は住所を記入してください。</t>
        </r>
      </text>
    </comment>
    <comment ref="F10" authorId="0" shapeId="0" xr:uid="{00000000-0006-0000-0000-000004000000}">
      <text>
        <r>
          <rPr>
            <sz val="9"/>
            <color indexed="81"/>
            <rFont val="MS P ゴシック"/>
            <family val="3"/>
            <charset val="128"/>
          </rPr>
          <t>報告者が法人の場合のみ、法人名を記入してください。</t>
        </r>
      </text>
    </comment>
    <comment ref="F11" authorId="0" shapeId="0" xr:uid="{00000000-0006-0000-0000-000005000000}">
      <text>
        <r>
          <rPr>
            <sz val="9"/>
            <color indexed="81"/>
            <rFont val="MS P ゴシック"/>
            <family val="3"/>
            <charset val="128"/>
          </rPr>
          <t>報告者が法人である場合には、役職及び氏名を、個人の場合は個人名を記入してください。なお、法人の場合において代表者以外が報告者となる場合には、その者が報告権限を有していることが確認できる資料を別途添付してください。</t>
        </r>
      </text>
    </comment>
    <comment ref="E16" authorId="0" shapeId="0" xr:uid="{00000000-0006-0000-0000-000006000000}">
      <text>
        <r>
          <rPr>
            <sz val="9"/>
            <color indexed="81"/>
            <rFont val="MS P ゴシック"/>
            <family val="3"/>
            <charset val="128"/>
          </rPr>
          <t>シート「要措置区域所在地一覧」よりご記入ください。</t>
        </r>
      </text>
    </comment>
    <comment ref="F17" authorId="0" shapeId="0" xr:uid="{00000000-0006-0000-0000-000007000000}">
      <text>
        <r>
          <rPr>
            <sz val="9"/>
            <color indexed="81"/>
            <rFont val="MS P ゴシック"/>
            <family val="3"/>
            <charset val="128"/>
          </rPr>
          <t>シート「要措置区域所在地一覧」よりご記入ください。</t>
        </r>
      </text>
    </comment>
    <comment ref="E23" authorId="0" shapeId="0" xr:uid="{00000000-0006-0000-0000-000008000000}">
      <text>
        <r>
          <rPr>
            <sz val="9"/>
            <color indexed="81"/>
            <rFont val="MS P ゴシック"/>
            <family val="3"/>
            <charset val="128"/>
          </rPr>
          <t>・実施を計画している措置を選択します。
・複数入力の場合は、左側の展開ボタンより追加行を表示してご記入ください。</t>
        </r>
      </text>
    </comment>
    <comment ref="E29" authorId="0" shapeId="0" xr:uid="{00000000-0006-0000-0000-000009000000}">
      <text>
        <r>
          <rPr>
            <sz val="9"/>
            <color indexed="81"/>
            <rFont val="MS P ゴシック"/>
            <family val="3"/>
            <charset val="128"/>
          </rPr>
          <t xml:space="preserve">日付は「YYYY/MM/DD」形式でご記入ください。
（例：2023/04/01）
</t>
        </r>
      </text>
    </comment>
    <comment ref="E30" authorId="0" shapeId="0" xr:uid="{00000000-0006-0000-0000-00000A000000}">
      <text>
        <r>
          <rPr>
            <sz val="9"/>
            <color indexed="81"/>
            <rFont val="MS P ゴシック"/>
            <family val="3"/>
            <charset val="128"/>
          </rPr>
          <t>日付は「YYYY/MM/DD」形式でご記入ください。
（例：2023/04/01）</t>
        </r>
      </text>
    </comment>
    <comment ref="E31" authorId="0" shapeId="0" xr:uid="{00000000-0006-0000-0000-00000B000000}">
      <text>
        <r>
          <rPr>
            <sz val="9"/>
            <color indexed="81"/>
            <rFont val="MS P ゴシック"/>
            <family val="3"/>
            <charset val="128"/>
          </rPr>
          <t xml:space="preserve">リスト選択または自由入力により記入してください。
</t>
        </r>
      </text>
    </comment>
    <comment ref="E32" authorId="0" shapeId="0" xr:uid="{00000000-0006-0000-0000-00000C000000}">
      <text>
        <r>
          <rPr>
            <sz val="9"/>
            <color indexed="81"/>
            <rFont val="MS P ゴシック"/>
            <family val="3"/>
            <charset val="128"/>
          </rPr>
          <t>・会社名又は氏名をご記入ください。
・複数入力の場合は、左側の展開ボタンより追加行を表示してご記入ください。</t>
        </r>
      </text>
    </comment>
    <comment ref="G32" authorId="0" shapeId="0" xr:uid="{00000000-0006-0000-0000-00000D000000}">
      <text>
        <r>
          <rPr>
            <sz val="9"/>
            <color indexed="81"/>
            <rFont val="MS P ゴシック"/>
            <family val="3"/>
            <charset val="128"/>
          </rPr>
          <t xml:space="preserve">計量証明事業登録をご記入ください。
</t>
        </r>
      </text>
    </comment>
    <comment ref="E38" authorId="0" shapeId="0" xr:uid="{00000000-0006-0000-0000-00000E000000}">
      <text>
        <r>
          <rPr>
            <sz val="9"/>
            <color indexed="81"/>
            <rFont val="MS P ゴシック"/>
            <family val="3"/>
            <charset val="128"/>
          </rPr>
          <t>変更事項をご記入ください。</t>
        </r>
      </text>
    </comment>
    <comment ref="B40" authorId="0" shapeId="0" xr:uid="{00000000-0006-0000-0000-00000F000000}">
      <text>
        <r>
          <rPr>
            <sz val="9"/>
            <color indexed="81"/>
            <rFont val="MS P ゴシック"/>
            <family val="3"/>
            <charset val="128"/>
          </rPr>
          <t>・担当者（報告者と同じ組織に属する者に限る。）の連絡先を記載してください。
・また、報告者と異なる組織に属する者で報告書の内容が分かる者の連絡先は必要に応じて併記してください。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00000000-0006-0000-0100-000001000000}">
      <text>
        <r>
          <rPr>
            <sz val="9"/>
            <color indexed="81"/>
            <rFont val="MS P ゴシック"/>
            <family val="3"/>
            <charset val="128"/>
          </rPr>
          <t>・表面の「実施措置」で選択した実施措置を選択してください。
・「実施措置の種類」ごとにシートをコピーして記入してください。</t>
        </r>
      </text>
    </comment>
    <comment ref="D6" authorId="0" shapeId="0" xr:uid="{00000000-0006-0000-0100-000002000000}">
      <text>
        <r>
          <rPr>
            <sz val="9"/>
            <color indexed="81"/>
            <rFont val="MS P ゴシック"/>
            <family val="3"/>
            <charset val="128"/>
          </rPr>
          <t>「実施措置の種類」に応じた項目名が表示されている場合は必ず記入してください。</t>
        </r>
      </text>
    </comment>
    <comment ref="D8" authorId="0" shapeId="0" xr:uid="{00000000-0006-0000-0100-000003000000}">
      <text>
        <r>
          <rPr>
            <sz val="9"/>
            <color indexed="81"/>
            <rFont val="MS P ゴシック"/>
            <family val="3"/>
            <charset val="128"/>
          </rPr>
          <t>「実施措置の種類」に応じた項目名が表示されている場合は必ず記入してください。</t>
        </r>
      </text>
    </comment>
    <comment ref="D10" authorId="0" shapeId="0" xr:uid="{00000000-0006-0000-0100-000004000000}">
      <text>
        <r>
          <rPr>
            <sz val="9"/>
            <color indexed="81"/>
            <rFont val="MS P ゴシック"/>
            <family val="3"/>
            <charset val="128"/>
          </rPr>
          <t>「実施措置の種類」に応じた項目名が表示されている場合は必ず記入してください。</t>
        </r>
      </text>
    </comment>
    <comment ref="D12" authorId="0" shapeId="0" xr:uid="{00000000-0006-0000-0100-000005000000}">
      <text>
        <r>
          <rPr>
            <sz val="9"/>
            <color indexed="81"/>
            <rFont val="MS P ゴシック"/>
            <family val="3"/>
            <charset val="128"/>
          </rPr>
          <t>「実施措置の種類」に応じた項目名が表示されている場合は必ず記入してください。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200-000001000000}">
      <text>
        <r>
          <rPr>
            <sz val="9"/>
            <color indexed="81"/>
            <rFont val="MS P ゴシック"/>
            <family val="3"/>
            <charset val="128"/>
          </rPr>
          <t>リストより選択してください。</t>
        </r>
      </text>
    </comment>
    <comment ref="I6" authorId="0" shapeId="0" xr:uid="{00000000-0006-0000-0200-000002000000}">
      <text>
        <r>
          <rPr>
            <sz val="9"/>
            <color indexed="81"/>
            <rFont val="MS P ゴシック"/>
            <family val="3"/>
            <charset val="128"/>
          </rPr>
          <t xml:space="preserve">形質変更時要届出区域の指定前に本計画書を提出される場合は、「指定手続中」と記載してください。
</t>
        </r>
      </text>
    </comment>
    <comment ref="J6" authorId="0" shapeId="0" xr:uid="{00000000-0006-0000-0200-000003000000}">
      <text>
        <r>
          <rPr>
            <sz val="9"/>
            <color indexed="81"/>
            <rFont val="MS P ゴシック"/>
            <family val="3"/>
            <charset val="128"/>
          </rPr>
          <t xml:space="preserve">左から「区市町村名」「町名」「丁目名」「番地名」を入力してください。
区市町村
・リストより選択してください。
・無地番、道、水の場合は、リスト下部より選択し、「町名」に詳細を記入してください。
</t>
        </r>
      </text>
    </comment>
    <comment ref="N6" authorId="0" shapeId="0" xr:uid="{00000000-0006-0000-0200-000004000000}">
      <text>
        <r>
          <rPr>
            <sz val="9"/>
            <color indexed="81"/>
            <rFont val="MS P ゴシック"/>
            <family val="3"/>
            <charset val="128"/>
          </rPr>
          <t>・一部の土地が対象となる場合は「一部」を選択してください。
・リストより選択してください。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300-000001000000}">
      <text>
        <r>
          <rPr>
            <sz val="9"/>
            <color indexed="81"/>
            <rFont val="MS P ゴシック"/>
            <family val="3"/>
            <charset val="128"/>
          </rPr>
          <t>措置（対策）を講じた台帳面積を記入してください。</t>
        </r>
      </text>
    </comment>
    <comment ref="B10" authorId="0" shapeId="0" xr:uid="{00000000-0006-0000-0300-000002000000}">
      <text>
        <r>
          <rPr>
            <sz val="9"/>
            <color indexed="81"/>
            <rFont val="MS P ゴシック"/>
            <family val="3"/>
            <charset val="128"/>
          </rPr>
          <t>・土地の形質の変更後、表層に含有量基準を超過した土壌が残置される場合は、舗装や盛土等による措置をリストより選択又は自由入力で記載してください。
・リストの値はシート「（参考）土地の形質の変更の種類」を参照してください。</t>
        </r>
      </text>
    </comment>
    <comment ref="B16" authorId="0" shapeId="0" xr:uid="{00000000-0006-0000-0300-000003000000}">
      <text>
        <r>
          <rPr>
            <sz val="9"/>
            <color indexed="81"/>
            <rFont val="MS P ゴシック"/>
            <family val="3"/>
            <charset val="128"/>
          </rPr>
          <t xml:space="preserve">該当する項目にリストより「●」を選択してください。
</t>
        </r>
      </text>
    </comment>
    <comment ref="B32" authorId="0" shapeId="0" xr:uid="{00000000-0006-0000-0300-000004000000}">
      <text>
        <r>
          <rPr>
            <sz val="9"/>
            <color indexed="81"/>
            <rFont val="MS P ゴシック"/>
            <family val="3"/>
            <charset val="128"/>
          </rPr>
          <t xml:space="preserve">該当する項目にリストより「●」を選択してください。
</t>
        </r>
      </text>
    </comment>
    <comment ref="B39" authorId="0" shapeId="0" xr:uid="{00000000-0006-0000-0300-000005000000}">
      <text>
        <r>
          <rPr>
            <sz val="9"/>
            <color indexed="81"/>
            <rFont val="MS P ゴシック"/>
            <family val="3"/>
            <charset val="128"/>
          </rPr>
          <t xml:space="preserve">該当する項目にリストより「●」を選択してください。
</t>
        </r>
      </text>
    </comment>
    <comment ref="B48" authorId="0" shapeId="0" xr:uid="{00000000-0006-0000-0300-000006000000}">
      <text>
        <r>
          <rPr>
            <sz val="9"/>
            <color indexed="81"/>
            <rFont val="MS P ゴシック"/>
            <family val="3"/>
            <charset val="128"/>
          </rPr>
          <t xml:space="preserve">該当する項目にリストより「●」を選択してください。
</t>
        </r>
      </text>
    </comment>
    <comment ref="B53" authorId="0" shapeId="0" xr:uid="{00000000-0006-0000-0300-000007000000}">
      <text>
        <r>
          <rPr>
            <sz val="9"/>
            <color indexed="81"/>
            <rFont val="MS P ゴシック"/>
            <family val="3"/>
            <charset val="128"/>
          </rPr>
          <t>日付は「YYYY/MM/DD」形式でご記入ください。
（例：2023/04/01）</t>
        </r>
      </text>
    </comment>
    <comment ref="B54" authorId="0" shapeId="0" xr:uid="{00000000-0006-0000-0300-000008000000}">
      <text>
        <r>
          <rPr>
            <sz val="9"/>
            <color indexed="81"/>
            <rFont val="MS P ゴシック"/>
            <family val="3"/>
            <charset val="128"/>
          </rPr>
          <t>日付は「YYYY/MM/DD」形式でご記入ください。
（例：2023/04/01）</t>
        </r>
      </text>
    </comment>
    <comment ref="B55" authorId="0" shapeId="0" xr:uid="{00000000-0006-0000-0300-000009000000}">
      <text>
        <r>
          <rPr>
            <sz val="9"/>
            <color indexed="81"/>
            <rFont val="MS P ゴシック"/>
            <family val="3"/>
            <charset val="128"/>
          </rPr>
          <t>日付は「YYYY/MM/DD」形式でご記入ください。
（例：2023/04/01）</t>
        </r>
      </text>
    </comment>
    <comment ref="B56" authorId="0" shapeId="0" xr:uid="{00000000-0006-0000-0300-00000A000000}">
      <text>
        <r>
          <rPr>
            <sz val="9"/>
            <color indexed="81"/>
            <rFont val="MS P ゴシック"/>
            <family val="3"/>
            <charset val="128"/>
          </rPr>
          <t xml:space="preserve">該当する項目にリストより「●」を選択してください。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<sst xmlns="http://schemas.openxmlformats.org/spreadsheetml/2006/main" count="542" uniqueCount="330">
  <si>
    <t>（表面）</t>
  </si>
  <si>
    <t>実施措置の種類</t>
  </si>
  <si>
    <t>実施措置の着手時期</t>
  </si>
  <si>
    <t>規則第42条の２第２項各号に掲げる措置の実施が完了した時期</t>
  </si>
  <si>
    <t>分析を行った計量法第107条の登録を受けた者の氏名又は名称</t>
  </si>
  <si>
    <t>所　　属</t>
  </si>
  <si>
    <t>（裏面）</t>
  </si>
  <si>
    <t>備考　この用紙の大きさは、日本産業規格Ａ４とすること。</t>
  </si>
  <si>
    <t>チェック項目</t>
    <rPh sb="4" eb="6">
      <t>コウモク</t>
    </rPh>
    <phoneticPr fontId="19"/>
  </si>
  <si>
    <t>結果</t>
    <rPh sb="0" eb="2">
      <t>ケッカ</t>
    </rPh>
    <phoneticPr fontId="19"/>
  </si>
  <si>
    <t>条件必須</t>
    <rPh sb="0" eb="2">
      <t>ジョウケン</t>
    </rPh>
    <rPh sb="2" eb="4">
      <t>ヒッス</t>
    </rPh>
    <phoneticPr fontId="19"/>
  </si>
  <si>
    <t>分割提出の場合は届出ごとに連番などをご記入ください。</t>
    <phoneticPr fontId="19"/>
  </si>
  <si>
    <t>必須</t>
    <rPh sb="0" eb="2">
      <t>ヒッス</t>
    </rPh>
    <phoneticPr fontId="19"/>
  </si>
  <si>
    <t>報告者</t>
    <rPh sb="0" eb="3">
      <t>ホウコクシャ</t>
    </rPh>
    <phoneticPr fontId="19"/>
  </si>
  <si>
    <t>届出者が法人である場合は所在地、個人である場合は住所を記入してください。</t>
  </si>
  <si>
    <t>届出者が法人の場合のみ、法人名を記入してください。</t>
  </si>
  <si>
    <t>工事完了報告書</t>
    <phoneticPr fontId="19"/>
  </si>
  <si>
    <t>連絡先</t>
    <phoneticPr fontId="19"/>
  </si>
  <si>
    <t>氏　　名</t>
    <phoneticPr fontId="19"/>
  </si>
  <si>
    <t>電話番号</t>
    <phoneticPr fontId="19"/>
  </si>
  <si>
    <t>電子メールアドレス</t>
    <phoneticPr fontId="19"/>
  </si>
  <si>
    <t>担当者（届出者と同じ組織に属する者に限る。）の連絡先を記載してください。</t>
  </si>
  <si>
    <t>実施措置の種類</t>
    <phoneticPr fontId="19"/>
  </si>
  <si>
    <t>別表第九の上欄に掲げる実施措置の種類の区分に応じ、それぞれ同表の中欄に定める事項</t>
    <phoneticPr fontId="19"/>
  </si>
  <si>
    <t>様式第十（第四十二条の二第二項関係）</t>
    <phoneticPr fontId="19"/>
  </si>
  <si>
    <t>指定番号</t>
  </si>
  <si>
    <t>エラーチェック</t>
    <phoneticPr fontId="19"/>
  </si>
  <si>
    <t>連番</t>
    <rPh sb="0" eb="2">
      <t>レンバン</t>
    </rPh>
    <phoneticPr fontId="19"/>
  </si>
  <si>
    <t>地番</t>
    <rPh sb="0" eb="2">
      <t>チバン</t>
    </rPh>
    <phoneticPr fontId="19"/>
  </si>
  <si>
    <t>一部</t>
    <rPh sb="0" eb="2">
      <t>イチブ</t>
    </rPh>
    <phoneticPr fontId="19"/>
  </si>
  <si>
    <t>左から「区市町村名」「町名」「丁目名」「番地名」を入力してください。</t>
    <phoneticPr fontId="19"/>
  </si>
  <si>
    <t>実施措置の種類</t>
    <rPh sb="0" eb="2">
      <t>ジッシ</t>
    </rPh>
    <rPh sb="2" eb="4">
      <t>ソチ</t>
    </rPh>
    <rPh sb="5" eb="7">
      <t>シュルイ</t>
    </rPh>
    <phoneticPr fontId="19"/>
  </si>
  <si>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</si>
  <si>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</si>
  <si>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</si>
  <si>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</si>
  <si>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</si>
  <si>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</si>
  <si>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</si>
  <si>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</si>
  <si>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</si>
  <si>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</si>
  <si>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</si>
  <si>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</si>
  <si>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</si>
  <si>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</si>
  <si>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</si>
  <si>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</si>
  <si>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</si>
  <si>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</si>
  <si>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</si>
  <si>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</si>
  <si>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</si>
  <si>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</si>
  <si>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</si>
  <si>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</si>
  <si>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</si>
  <si>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</si>
  <si>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</si>
  <si>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</si>
  <si>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</si>
  <si>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</si>
  <si>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</si>
  <si>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</si>
  <si>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</si>
  <si>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</si>
  <si>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</si>
  <si>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</si>
  <si>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</si>
  <si>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</si>
  <si>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</si>
  <si>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</si>
  <si>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</si>
  <si>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</si>
  <si>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</si>
  <si>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</si>
  <si>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</si>
  <si>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</si>
  <si>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</si>
  <si>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</si>
  <si>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</si>
  <si>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</si>
  <si>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</si>
  <si>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</si>
  <si>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</si>
  <si>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</si>
  <si>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</si>
  <si>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</si>
  <si>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</si>
  <si>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</si>
  <si>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</si>
  <si>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</si>
  <si>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</si>
  <si>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</si>
  <si>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無地番</t>
    <phoneticPr fontId="19"/>
  </si>
  <si>
    <t>道</t>
    <phoneticPr fontId="19"/>
  </si>
  <si>
    <t>水</t>
  </si>
  <si>
    <t>軽微な変更を行った場合にあっては、変更後の特定有害物質等の飛散等を防止するために講じた措置</t>
    <phoneticPr fontId="19"/>
  </si>
  <si>
    <t>特定有害物質の飛散等を防止するために講じた措置</t>
    <phoneticPr fontId="19"/>
  </si>
  <si>
    <t>汚染拡散防止措置と同等以上の効果を有する変更</t>
    <phoneticPr fontId="19"/>
  </si>
  <si>
    <t>実施措置の着手予定時期の変更</t>
    <phoneticPr fontId="19"/>
  </si>
  <si>
    <t>実施措置の完了予定時期に係る変更</t>
    <phoneticPr fontId="19"/>
  </si>
  <si>
    <t>※要措置区域に指定されている区域のある地番の全てを記入してください。（敷地の全地番の記載は不要です。）</t>
    <rPh sb="14" eb="16">
      <t>クイキ</t>
    </rPh>
    <rPh sb="42" eb="44">
      <t>キサイ</t>
    </rPh>
    <rPh sb="45" eb="47">
      <t>フヨウ</t>
    </rPh>
    <phoneticPr fontId="19"/>
  </si>
  <si>
    <t>無地番、道、水の場合は、リスト下部より選択し、「町名」に詳細を記入してください。</t>
  </si>
  <si>
    <t>一部の土地が対象となる場合は「一部」を選択してください。</t>
  </si>
  <si>
    <t>（日本産業規格Ａ列４番）</t>
    <phoneticPr fontId="19"/>
  </si>
  <si>
    <t>以下関数定義</t>
  </si>
  <si>
    <t>全体</t>
  </si>
  <si>
    <t>一部</t>
  </si>
  <si>
    <t>件数</t>
  </si>
  <si>
    <t>無地番</t>
  </si>
  <si>
    <t>道</t>
  </si>
  <si>
    <t>（地番）</t>
    <rPh sb="1" eb="3">
      <t>チバン</t>
    </rPh>
    <phoneticPr fontId="19"/>
  </si>
  <si>
    <t>（</t>
    <phoneticPr fontId="19"/>
  </si>
  <si>
    <t>)</t>
  </si>
  <si>
    <t>※詳細は別紙「要措置区域所在地一覧」のとおり</t>
    <phoneticPr fontId="19"/>
  </si>
  <si>
    <t>土壌汚染の除去（掘削除去）</t>
  </si>
  <si>
    <t>実施措置の種類（裏面）</t>
    <rPh sb="0" eb="2">
      <t>ジッシ</t>
    </rPh>
    <rPh sb="2" eb="4">
      <t>ソチ</t>
    </rPh>
    <rPh sb="5" eb="7">
      <t>シュルイ</t>
    </rPh>
    <rPh sb="8" eb="10">
      <t>ウラメン</t>
    </rPh>
    <phoneticPr fontId="19"/>
  </si>
  <si>
    <t>原位置封じ込め</t>
    <rPh sb="0" eb="3">
      <t>ゲンイチ</t>
    </rPh>
    <rPh sb="3" eb="4">
      <t>フウ</t>
    </rPh>
    <rPh sb="5" eb="6">
      <t>コ</t>
    </rPh>
    <phoneticPr fontId="19"/>
  </si>
  <si>
    <t>遮水工封じ込め</t>
    <rPh sb="0" eb="2">
      <t>シャスイ</t>
    </rPh>
    <rPh sb="2" eb="3">
      <t>コウ</t>
    </rPh>
    <rPh sb="3" eb="4">
      <t>フウ</t>
    </rPh>
    <rPh sb="5" eb="6">
      <t>コ</t>
    </rPh>
    <phoneticPr fontId="19"/>
  </si>
  <si>
    <t>地下水汚染の拡大の防止</t>
    <rPh sb="0" eb="3">
      <t>チカスイ</t>
    </rPh>
    <rPh sb="3" eb="5">
      <t>オセン</t>
    </rPh>
    <rPh sb="6" eb="8">
      <t>カクダイ</t>
    </rPh>
    <rPh sb="9" eb="11">
      <t>ボウシ</t>
    </rPh>
    <phoneticPr fontId="19"/>
  </si>
  <si>
    <t>土壌汚染の除去（掘削除去）</t>
    <phoneticPr fontId="19"/>
  </si>
  <si>
    <t>土壌汚染の除去（原位置浄化）</t>
    <phoneticPr fontId="19"/>
  </si>
  <si>
    <t>不溶化</t>
    <rPh sb="0" eb="2">
      <t>フヨウ</t>
    </rPh>
    <rPh sb="2" eb="3">
      <t>カ</t>
    </rPh>
    <phoneticPr fontId="19"/>
  </si>
  <si>
    <t>土壌汚染の除去（原位置浄化）</t>
  </si>
  <si>
    <t>キー</t>
    <phoneticPr fontId="19"/>
  </si>
  <si>
    <t>表示項目</t>
    <rPh sb="0" eb="2">
      <t>ヒョウジ</t>
    </rPh>
    <rPh sb="2" eb="4">
      <t>コウモク</t>
    </rPh>
    <phoneticPr fontId="19"/>
  </si>
  <si>
    <t>一　基準不適合土壌の掘削による除去</t>
    <rPh sb="0" eb="1">
      <t>イチ</t>
    </rPh>
    <rPh sb="2" eb="4">
      <t>キジュン</t>
    </rPh>
    <rPh sb="4" eb="7">
      <t>フテキゴウ</t>
    </rPh>
    <rPh sb="7" eb="9">
      <t>ドジョウ</t>
    </rPh>
    <rPh sb="10" eb="12">
      <t>クッサク</t>
    </rPh>
    <rPh sb="15" eb="17">
      <t>ジョキョ</t>
    </rPh>
    <phoneticPr fontId="19"/>
  </si>
  <si>
    <t>二　原位置での浄化による除去</t>
    <rPh sb="0" eb="1">
      <t>ニ</t>
    </rPh>
    <rPh sb="2" eb="5">
      <t>ゲンイチ</t>
    </rPh>
    <rPh sb="7" eb="9">
      <t>ジョウカ</t>
    </rPh>
    <rPh sb="12" eb="14">
      <t>ジョキョ</t>
    </rPh>
    <phoneticPr fontId="19"/>
  </si>
  <si>
    <t>　イ　土壌溶出量基準に適合しない汚染状態にある土地において、目標土壌溶出量を超える汚染状態にある土壌を掘削する範囲又は深さを変更した場合にあっては、変更後の範囲又は深さ</t>
    <rPh sb="3" eb="5">
      <t>ドジョウ</t>
    </rPh>
    <rPh sb="5" eb="7">
      <t>ヨウシュツ</t>
    </rPh>
    <rPh sb="7" eb="8">
      <t>リョウ</t>
    </rPh>
    <rPh sb="8" eb="10">
      <t>キジュン</t>
    </rPh>
    <rPh sb="11" eb="13">
      <t>テキゴウ</t>
    </rPh>
    <rPh sb="16" eb="18">
      <t>オセン</t>
    </rPh>
    <rPh sb="18" eb="20">
      <t>ジョウタイ</t>
    </rPh>
    <rPh sb="23" eb="25">
      <t>トチ</t>
    </rPh>
    <rPh sb="30" eb="32">
      <t>モクヒョウ</t>
    </rPh>
    <rPh sb="32" eb="34">
      <t>ドジョウ</t>
    </rPh>
    <rPh sb="34" eb="36">
      <t>ヨウシュツ</t>
    </rPh>
    <rPh sb="36" eb="37">
      <t>リョウ</t>
    </rPh>
    <rPh sb="38" eb="39">
      <t>コ</t>
    </rPh>
    <rPh sb="41" eb="43">
      <t>オセン</t>
    </rPh>
    <rPh sb="43" eb="45">
      <t>ジョウタイ</t>
    </rPh>
    <rPh sb="48" eb="50">
      <t>ドジョウ</t>
    </rPh>
    <rPh sb="51" eb="53">
      <t>クッサク</t>
    </rPh>
    <rPh sb="55" eb="57">
      <t>ハンイ</t>
    </rPh>
    <rPh sb="57" eb="58">
      <t>マタ</t>
    </rPh>
    <rPh sb="59" eb="60">
      <t>フカ</t>
    </rPh>
    <rPh sb="62" eb="64">
      <t>ヘンコウ</t>
    </rPh>
    <rPh sb="66" eb="68">
      <t>バアイ</t>
    </rPh>
    <rPh sb="74" eb="76">
      <t>ヘンコウ</t>
    </rPh>
    <rPh sb="76" eb="77">
      <t>ゴ</t>
    </rPh>
    <rPh sb="78" eb="80">
      <t>ハンイ</t>
    </rPh>
    <rPh sb="80" eb="81">
      <t>マタ</t>
    </rPh>
    <rPh sb="82" eb="83">
      <t>フカ</t>
    </rPh>
    <phoneticPr fontId="19"/>
  </si>
  <si>
    <t>　ロ　土壌溶出量基準に適合しない汚染状態にある土地において、当該要措置区域外から搬入した土壌によって埋め戻した場合にあっては、当該埋め戻した土壌が目標土壌溶出量を超えない汚染状態かつ土壌含有量基準に適合する汚染状態にあることを確認した結果</t>
    <phoneticPr fontId="19"/>
  </si>
  <si>
    <t>　ハ　土壌溶出量基準に適合しない汚染状態にある土地において、掘削された目標土壌溶出量を超える汚染状態にある土壌を当該要措置区域内に設置した施設において浄化したもので埋め戻した場合であって、当該浄化の方法を変更した場合にあっては、変更後の方法</t>
    <phoneticPr fontId="19"/>
  </si>
  <si>
    <t>　ニ　土壌溶出量基準に適合しない汚染状態にある土地において、掘削された目標土壌溶出量を超える汚染状態にある土壌を当該要措置区域内に設置した施設において浄化したもので埋め戻した場合にあっては、当該埋め戻した土壌が目標土壌溶出量を超えない汚染状態にある土壌となったことを確認した結果</t>
    <phoneticPr fontId="19"/>
  </si>
  <si>
    <t>　イ　土壌溶出量基準に適合しない汚染状態にある土地において、目標土壌溶出量を超える汚染状態にある土壌を目標土壌溶出量を超えない汚染状態にある土壌とする範囲又は深さを変更した場合にあっては、変更後の範囲又は深さ</t>
    <phoneticPr fontId="19"/>
  </si>
  <si>
    <t>　ロ　土壌溶出量基準に適合しない汚染状態にある土地において、目標土壌溶出量を超える汚染状態にある土壌を目標土壌溶出量を超えない汚染状態にある土壌にする方法を変更した場合にあっては、変更後の方法</t>
    <phoneticPr fontId="19"/>
  </si>
  <si>
    <t>編集不可</t>
    <rPh sb="0" eb="4">
      <t>ヘンシュウフカ</t>
    </rPh>
    <phoneticPr fontId="19"/>
  </si>
  <si>
    <t>実施を計画している措置を選択します。</t>
  </si>
  <si>
    <t>条件必須</t>
    <rPh sb="0" eb="4">
      <t>ジョウケンヒッス</t>
    </rPh>
    <phoneticPr fontId="19"/>
  </si>
  <si>
    <t>報告種別</t>
    <rPh sb="0" eb="2">
      <t>ホウコク</t>
    </rPh>
    <rPh sb="2" eb="4">
      <t>シュベツ</t>
    </rPh>
    <phoneticPr fontId="19"/>
  </si>
  <si>
    <t>要措置区域外から搬入された土壌を使用した場合</t>
    <phoneticPr fontId="19"/>
  </si>
  <si>
    <t>区市町村</t>
    <rPh sb="0" eb="4">
      <t>クシチョウソン</t>
    </rPh>
    <phoneticPr fontId="19"/>
  </si>
  <si>
    <t>規則第40条第２項第３号に定める方法による調査の結果</t>
    <phoneticPr fontId="19"/>
  </si>
  <si>
    <t>要措置区域の所在地</t>
    <phoneticPr fontId="19"/>
  </si>
  <si>
    <t>任意</t>
    <rPh sb="0" eb="2">
      <t>ニンイ</t>
    </rPh>
    <phoneticPr fontId="19"/>
  </si>
  <si>
    <t>土壌汚染の除去</t>
    <rPh sb="0" eb="2">
      <t>ドジョウ</t>
    </rPh>
    <rPh sb="2" eb="4">
      <t>オセン</t>
    </rPh>
    <rPh sb="5" eb="7">
      <t>ジョキョ</t>
    </rPh>
    <phoneticPr fontId="19"/>
  </si>
  <si>
    <t>別紙　搬入土の分析結果のとおり</t>
    <phoneticPr fontId="19"/>
  </si>
  <si>
    <t>報告種別</t>
  </si>
  <si>
    <t>今回報告</t>
    <rPh sb="0" eb="4">
      <t>コンカイホウコク</t>
    </rPh>
    <phoneticPr fontId="19"/>
  </si>
  <si>
    <t>形質変更時要報告区域の指定前に本計画書を提出される場合は、「指定手続中」と記載してください。</t>
    <rPh sb="16" eb="18">
      <t>ケイカク</t>
    </rPh>
    <phoneticPr fontId="19"/>
  </si>
  <si>
    <t>今回報告</t>
    <phoneticPr fontId="19"/>
  </si>
  <si>
    <t>また、届出者と異なる組織に属する者で届出書の内容が分かる者の連絡先は必要に応じて併記してください。</t>
  </si>
  <si>
    <t>なお、連絡先の名前と返送用封筒の宛名が異なる場合には、送り状等にその旨を記載してください。</t>
  </si>
  <si>
    <t>区市町村</t>
    <phoneticPr fontId="19"/>
  </si>
  <si>
    <t>町</t>
    <phoneticPr fontId="19"/>
  </si>
  <si>
    <t xml:space="preserve">丁目 </t>
    <phoneticPr fontId="19"/>
  </si>
  <si>
    <t>番地</t>
    <phoneticPr fontId="19"/>
  </si>
  <si>
    <t>　東京都知事　　殿</t>
    <phoneticPr fontId="19"/>
  </si>
  <si>
    <t>報告者が法人である場合には、役職及び氏名を、個人の場合は個人名を記入してください。なお、法人の場合において代表者以外が報告者となる場合には、その者が報告権限を有していることが確認できる資料を別途添付してください。</t>
    <rPh sb="0" eb="2">
      <t>ホウコク</t>
    </rPh>
    <phoneticPr fontId="19"/>
  </si>
  <si>
    <t>※要措置区域所在地の地番について、分割での報告となる場合などの必要に応じて「報告種別」に</t>
    <rPh sb="1" eb="2">
      <t>ヨウ</t>
    </rPh>
    <rPh sb="2" eb="4">
      <t>ソチ</t>
    </rPh>
    <rPh sb="4" eb="6">
      <t>クイキ</t>
    </rPh>
    <rPh sb="6" eb="9">
      <t>ショザイチ</t>
    </rPh>
    <rPh sb="17" eb="19">
      <t>ブンカツ</t>
    </rPh>
    <rPh sb="26" eb="28">
      <t>バアイ</t>
    </rPh>
    <rPh sb="31" eb="33">
      <t>ヒツヨウ</t>
    </rPh>
    <rPh sb="34" eb="35">
      <t>オウ</t>
    </rPh>
    <phoneticPr fontId="19"/>
  </si>
  <si>
    <t>　「今回報告」を選択してください。</t>
    <phoneticPr fontId="19"/>
  </si>
  <si>
    <t>※記載行が足りない場合は30番目の行をコピーして行を追加してください。</t>
    <phoneticPr fontId="19"/>
  </si>
  <si>
    <t>この行より上に行を追加してください。</t>
    <phoneticPr fontId="19"/>
  </si>
  <si>
    <t>表面の「実施措置」で選択した実施措置を選択してください。「実施措置の種類」ごとにシートをコピーして記入してください。</t>
    <rPh sb="0" eb="1">
      <t>オモテ</t>
    </rPh>
    <phoneticPr fontId="19"/>
  </si>
  <si>
    <t>「実施措置の種類」に応じた項目名が表示されている場合は必ず記入してください。</t>
    <phoneticPr fontId="19"/>
  </si>
  <si>
    <t>が完了したので、次のとおり報告します。</t>
    <phoneticPr fontId="19"/>
  </si>
  <si>
    <t>　土壌汚染対策法第７条第９項の規定により、土壌汚染対策法施行規則第42条の２第２項各号に掲げる措置の実施</t>
    <phoneticPr fontId="19"/>
  </si>
  <si>
    <t>処理用</t>
    <rPh sb="0" eb="3">
      <t>ショリヨウ</t>
    </rPh>
    <phoneticPr fontId="19"/>
  </si>
  <si>
    <t>※「計画内容」と「実施内容」を記入し、変更箇所（「変更有無」が”有”の項目）について、「変更理由」に理由を記入してください。</t>
    <rPh sb="2" eb="6">
      <t>ケイカクナイヨウ</t>
    </rPh>
    <rPh sb="9" eb="13">
      <t>ジッシナイヨウ</t>
    </rPh>
    <rPh sb="15" eb="17">
      <t>キニュウ</t>
    </rPh>
    <rPh sb="19" eb="23">
      <t>ヘンコウカショ</t>
    </rPh>
    <rPh sb="25" eb="29">
      <t>ヘンコウウム</t>
    </rPh>
    <rPh sb="32" eb="33">
      <t>アリ</t>
    </rPh>
    <rPh sb="35" eb="37">
      <t>コウモク</t>
    </rPh>
    <rPh sb="44" eb="48">
      <t>ヘンコウリユウ</t>
    </rPh>
    <rPh sb="50" eb="52">
      <t>リユウ</t>
    </rPh>
    <rPh sb="53" eb="55">
      <t>キニュウ</t>
    </rPh>
    <phoneticPr fontId="19"/>
  </si>
  <si>
    <t>計画内容</t>
    <rPh sb="0" eb="4">
      <t>ケイカクナイヨウ</t>
    </rPh>
    <phoneticPr fontId="19"/>
  </si>
  <si>
    <t>実施内容</t>
    <rPh sb="0" eb="4">
      <t>ジッシナイヨウ</t>
    </rPh>
    <phoneticPr fontId="19"/>
  </si>
  <si>
    <t>比較</t>
    <rPh sb="0" eb="2">
      <t>ヒカク</t>
    </rPh>
    <phoneticPr fontId="19"/>
  </si>
  <si>
    <t>計画内容</t>
    <rPh sb="0" eb="2">
      <t>ケイカク</t>
    </rPh>
    <rPh sb="2" eb="4">
      <t>ナイヨウ</t>
    </rPh>
    <phoneticPr fontId="19"/>
  </si>
  <si>
    <t>実施内容</t>
    <rPh sb="0" eb="2">
      <t>ジッシ</t>
    </rPh>
    <rPh sb="2" eb="4">
      <t>ナイヨウ</t>
    </rPh>
    <phoneticPr fontId="19"/>
  </si>
  <si>
    <t>変更
有無</t>
    <rPh sb="0" eb="2">
      <t>ヘンコウ</t>
    </rPh>
    <rPh sb="3" eb="5">
      <t>ウム</t>
    </rPh>
    <phoneticPr fontId="19"/>
  </si>
  <si>
    <t>変更理由</t>
    <rPh sb="0" eb="2">
      <t>ヘンコウ</t>
    </rPh>
    <rPh sb="2" eb="4">
      <t>リユウ</t>
    </rPh>
    <phoneticPr fontId="19"/>
  </si>
  <si>
    <t>対策範囲（対策面積）</t>
    <rPh sb="0" eb="4">
      <t>タイサクハンイ</t>
    </rPh>
    <rPh sb="5" eb="9">
      <t>タイサクメンセキ</t>
    </rPh>
    <phoneticPr fontId="19"/>
  </si>
  <si>
    <t>区画数</t>
    <rPh sb="0" eb="2">
      <t>クカク</t>
    </rPh>
    <rPh sb="2" eb="3">
      <t>スウ</t>
    </rPh>
    <phoneticPr fontId="19"/>
  </si>
  <si>
    <t>措置（対策）を講じた台帳面積を記入してください。</t>
  </si>
  <si>
    <t>対策面積</t>
    <rPh sb="0" eb="2">
      <t>タイサク</t>
    </rPh>
    <rPh sb="2" eb="4">
      <t>メンセキ</t>
    </rPh>
    <phoneticPr fontId="33"/>
  </si>
  <si>
    <t>m²</t>
    <phoneticPr fontId="19"/>
  </si>
  <si>
    <t>備考</t>
    <rPh sb="0" eb="2">
      <t>ビコウ</t>
    </rPh>
    <phoneticPr fontId="19"/>
  </si>
  <si>
    <t>対策範囲（掘削土量）</t>
    <rPh sb="0" eb="4">
      <t>タイサクハンイ</t>
    </rPh>
    <rPh sb="5" eb="9">
      <t>クッサクドリョウ</t>
    </rPh>
    <phoneticPr fontId="19"/>
  </si>
  <si>
    <t>掘削土量</t>
    <rPh sb="0" eb="2">
      <t>クッサク</t>
    </rPh>
    <rPh sb="2" eb="4">
      <t>ドリョウ</t>
    </rPh>
    <phoneticPr fontId="33"/>
  </si>
  <si>
    <t>m³</t>
    <phoneticPr fontId="19"/>
  </si>
  <si>
    <t>措置方法</t>
    <phoneticPr fontId="19"/>
  </si>
  <si>
    <t>地下水の水質の測定（汚染あり）</t>
  </si>
  <si>
    <t>地下水の水質の測定（汚染なし）</t>
  </si>
  <si>
    <t>土地の形質の変更後、表層に含有量基準を超過した土壌が残置される場合は、舗装や盛土等による措置をリストより選択又は自由入力で記載してください。</t>
    <phoneticPr fontId="19"/>
  </si>
  <si>
    <t>原位置封じ込め</t>
  </si>
  <si>
    <t>遮水工封じ込め</t>
  </si>
  <si>
    <t>地下水汚染の拡大の防止（揚水）</t>
  </si>
  <si>
    <t>地下水汚染の拡大の防止（透過性浄化壁）</t>
  </si>
  <si>
    <t>掘削除去</t>
  </si>
  <si>
    <t>オンサイト浄化（熱処理）</t>
  </si>
  <si>
    <t>その他（備考欄に詳細を記入すること）</t>
  </si>
  <si>
    <t>土壌溶出量基準に適合しない汚染状態にある土壌が帯水層に接する場合の特定有害物質の飛散等を防止するために講じた措置</t>
    <phoneticPr fontId="19"/>
  </si>
  <si>
    <t>含有量基準超過のため非該当</t>
  </si>
  <si>
    <t>地下水の水質の測定等の汚染土壌に触れない措置を行うため非該当</t>
  </si>
  <si>
    <t>掘削深度は、地下水位より上方（1m以上）である。</t>
  </si>
  <si>
    <t>掘削深度は、地下水位より上方（1m以上）であった。</t>
  </si>
  <si>
    <t>掘削深度は、地下水位より上方であるが、その差が1m未満であるため、地下水が確認された場合は以下（①～⑦から選択）の対策を講じる。</t>
  </si>
  <si>
    <t>掘削深度は、地下水位より上方であるが、その差が1m未満であるため、地下水が確認された場合は以下（①～⑦から選択）の対策を講じた。</t>
  </si>
  <si>
    <t>帯水層に触れるため、以下（①～⑦から選択）の対策を講じる。</t>
  </si>
  <si>
    <t>帯水層に触れるため、以下（①～⑦から選択）の対策を講じた。</t>
  </si>
  <si>
    <t>①</t>
  </si>
  <si>
    <t>観測井戸を設置し、釜場排水により地下水位の管理及び地下水の水質の監視を行う。</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29" eb="31">
      <t>スイシツ</t>
    </rPh>
    <rPh sb="32" eb="34">
      <t>カンシ</t>
    </rPh>
    <rPh sb="35" eb="36">
      <t>オコナ</t>
    </rPh>
    <phoneticPr fontId="33"/>
  </si>
  <si>
    <t>観測井戸を設置し、釜場排水により地下水位の管理及び地下水の水質の監視を行った。</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29" eb="31">
      <t>スイシツ</t>
    </rPh>
    <rPh sb="32" eb="34">
      <t>カンシ</t>
    </rPh>
    <rPh sb="35" eb="36">
      <t>オコナ</t>
    </rPh>
    <phoneticPr fontId="33"/>
  </si>
  <si>
    <t>②</t>
  </si>
  <si>
    <t>観測井戸を設置し、揚水井戸により地下水位の管理及び地下水の水質の監視を行う。</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29" eb="31">
      <t>スイシツ</t>
    </rPh>
    <rPh sb="32" eb="34">
      <t>カンシ</t>
    </rPh>
    <rPh sb="35" eb="36">
      <t>オコナ</t>
    </rPh>
    <phoneticPr fontId="33"/>
  </si>
  <si>
    <t>観測井戸を設置し、揚水井戸により地下水位の管理及び地下水の水質の監視を行った。</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29" eb="31">
      <t>スイシツ</t>
    </rPh>
    <rPh sb="32" eb="34">
      <t>カンシ</t>
    </rPh>
    <rPh sb="35" eb="36">
      <t>オコナ</t>
    </rPh>
    <phoneticPr fontId="33"/>
  </si>
  <si>
    <t>③</t>
  </si>
  <si>
    <t>観測井戸を設置し、地下水位の管理を行う。（埋立地管理区域の場合）</t>
    <phoneticPr fontId="19"/>
  </si>
  <si>
    <t>観測井戸を設置し、地下水位の管理を行った。（埋立地管理区域の場合）</t>
    <phoneticPr fontId="19"/>
  </si>
  <si>
    <t>④</t>
  </si>
  <si>
    <t>観測井戸を設置し、地下水の水質の監視を行う。（埋立地管理区域の場合）</t>
    <phoneticPr fontId="19"/>
  </si>
  <si>
    <t>観測井戸を設置し、地下水の水質の監視を行った。（埋立地管理区域の場合）</t>
    <phoneticPr fontId="19"/>
  </si>
  <si>
    <t>⑤</t>
    <phoneticPr fontId="19"/>
  </si>
  <si>
    <t>準不透水層の深さまで遮水壁（鋼矢板、ケーシング等）を設置する。</t>
    <phoneticPr fontId="19"/>
  </si>
  <si>
    <t>準不透水層の深さまで遮水壁（鋼矢板、ケーシング等）を設置した。</t>
    <phoneticPr fontId="19"/>
  </si>
  <si>
    <t>⑥</t>
    <phoneticPr fontId="19"/>
  </si>
  <si>
    <t>第二帯水層以深を掘削するため、第一帯水層直下の準不透水層まで遮水壁を設置し、かつ下位帯水層への汚染拡散防止措置を講じ、施工終了時に準不透水層の回復を行う。</t>
    <phoneticPr fontId="19"/>
  </si>
  <si>
    <t>第二帯水層以深を掘削するため、第一帯水層直下の準不透水層まで遮水壁を設置し、かつ下位帯水層への汚染拡散防止措置を講じ、施工終了時に準不透水層の回復を行った。</t>
    <phoneticPr fontId="19"/>
  </si>
  <si>
    <t>⑦</t>
    <phoneticPr fontId="19"/>
  </si>
  <si>
    <t>その他（備考欄に詳細を記入すること）</t>
    <phoneticPr fontId="19"/>
  </si>
  <si>
    <t>埋戻し土壌の品質管理</t>
    <rPh sb="0" eb="2">
      <t>ウメモド</t>
    </rPh>
    <rPh sb="3" eb="5">
      <t>ドジョウ</t>
    </rPh>
    <rPh sb="6" eb="10">
      <t>ヒンシツカンリ</t>
    </rPh>
    <phoneticPr fontId="19"/>
  </si>
  <si>
    <t>同一契機での土壌調査(当該区域において指定を受けるに至った土壌汚染状況調査)において基準適合が確認された土壌により埋め戻す。</t>
  </si>
  <si>
    <t>同一契機での土壌調査(当該区域において指定を受けるに至った土壌汚染状況調査)において基準適合が確認された土壌により埋め戻した。</t>
  </si>
  <si>
    <t>飛び地間移動した土壌により埋め戻す。</t>
  </si>
  <si>
    <t>平成31年環境省告示第６号に基づく分析で基準適合を確認した土壌により埋め戻す。</t>
  </si>
  <si>
    <t>平成31年環境省告示第６号に基づく分析で基準適合を確認した土壌により埋め戻した。</t>
  </si>
  <si>
    <t>同一契機の地歴調査により汚染のおそれが無いことが確認された場内土により埋め戻す。</t>
  </si>
  <si>
    <t>同一契機の地歴調査により汚染のおそれが無いことが確認された場内土により埋め戻した。</t>
  </si>
  <si>
    <t>該当なし（掘削を行わない場合、埋戻しをしない場合）</t>
    <phoneticPr fontId="19"/>
  </si>
  <si>
    <t>該当なし（掘削を行わなかった場合、埋戻しをしなかった場合）</t>
    <phoneticPr fontId="19"/>
  </si>
  <si>
    <t>完了確認</t>
    <phoneticPr fontId="19"/>
  </si>
  <si>
    <t>汚染状態の変更</t>
  </si>
  <si>
    <t>舗装厚等の検尺写真及び断面図（含有量基準超過が表層に残置される場合）</t>
    <phoneticPr fontId="19"/>
  </si>
  <si>
    <t>交付者による管理票の確認</t>
  </si>
  <si>
    <t>写真</t>
  </si>
  <si>
    <t>検尺による出来形確認</t>
  </si>
  <si>
    <t>地下水のモニタリング</t>
  </si>
  <si>
    <t>土壌分析（原位置浄化時のチェックボーリング）</t>
  </si>
  <si>
    <t>汚染土搬出先</t>
    <rPh sb="0" eb="2">
      <t>オセン</t>
    </rPh>
    <rPh sb="2" eb="3">
      <t>ツチ</t>
    </rPh>
    <rPh sb="3" eb="5">
      <t>ハンシュツ</t>
    </rPh>
    <rPh sb="5" eb="6">
      <t>サキ</t>
    </rPh>
    <phoneticPr fontId="19"/>
  </si>
  <si>
    <t>汚染土壌処理施設</t>
    <rPh sb="0" eb="2">
      <t>オセン</t>
    </rPh>
    <rPh sb="2" eb="4">
      <t>ドジョウ</t>
    </rPh>
    <rPh sb="4" eb="6">
      <t>ショリ</t>
    </rPh>
    <rPh sb="6" eb="8">
      <t>シセツ</t>
    </rPh>
    <phoneticPr fontId="19"/>
  </si>
  <si>
    <t>（移動先：</t>
    <phoneticPr fontId="19"/>
  </si>
  <si>
    <t>）</t>
  </si>
  <si>
    <t>区域間移動</t>
    <phoneticPr fontId="19"/>
  </si>
  <si>
    <t>（移動先：</t>
  </si>
  <si>
    <t>飛び地間移動</t>
  </si>
  <si>
    <t>その他（備考欄に詳細を記入すること）</t>
    <rPh sb="4" eb="6">
      <t>ビコウ</t>
    </rPh>
    <rPh sb="6" eb="7">
      <t>ラン</t>
    </rPh>
    <rPh sb="8" eb="10">
      <t>ショウサイ</t>
    </rPh>
    <rPh sb="11" eb="13">
      <t>キニュウ</t>
    </rPh>
    <phoneticPr fontId="33"/>
  </si>
  <si>
    <t>実施措置の着手時期</t>
    <rPh sb="0" eb="2">
      <t>ジッシ</t>
    </rPh>
    <rPh sb="2" eb="4">
      <t>ソチ</t>
    </rPh>
    <rPh sb="5" eb="7">
      <t>チャクシュ</t>
    </rPh>
    <rPh sb="7" eb="9">
      <t>ジキ</t>
    </rPh>
    <phoneticPr fontId="19"/>
  </si>
  <si>
    <t>【工事完了報告書の場合】規則第42条の２第２項各号に掲げる措置の実施が完了した時期</t>
    <rPh sb="1" eb="3">
      <t>コウジ</t>
    </rPh>
    <rPh sb="3" eb="5">
      <t>カンリョウ</t>
    </rPh>
    <rPh sb="5" eb="8">
      <t>ホウコクショ</t>
    </rPh>
    <rPh sb="9" eb="11">
      <t>バアイ</t>
    </rPh>
    <rPh sb="12" eb="14">
      <t>キソク</t>
    </rPh>
    <rPh sb="14" eb="15">
      <t>ダイ</t>
    </rPh>
    <rPh sb="17" eb="18">
      <t>ジョウ</t>
    </rPh>
    <rPh sb="20" eb="21">
      <t>ダイ</t>
    </rPh>
    <rPh sb="22" eb="23">
      <t>コウ</t>
    </rPh>
    <rPh sb="23" eb="25">
      <t>カクゴウ</t>
    </rPh>
    <rPh sb="26" eb="27">
      <t>カカ</t>
    </rPh>
    <rPh sb="29" eb="31">
      <t>ソチ</t>
    </rPh>
    <rPh sb="32" eb="34">
      <t>ジッシ</t>
    </rPh>
    <rPh sb="35" eb="37">
      <t>カンリョウ</t>
    </rPh>
    <rPh sb="39" eb="41">
      <t>ジキ</t>
    </rPh>
    <phoneticPr fontId="19"/>
  </si>
  <si>
    <t>【実施措置完了報告書の場合】実施措置に係る全ての措置の実施が完了した時期</t>
    <rPh sb="1" eb="3">
      <t>ジッシ</t>
    </rPh>
    <rPh sb="3" eb="5">
      <t>ソチ</t>
    </rPh>
    <rPh sb="5" eb="7">
      <t>カンリョウ</t>
    </rPh>
    <rPh sb="7" eb="10">
      <t>ホウコクショ</t>
    </rPh>
    <rPh sb="11" eb="13">
      <t>バアイ</t>
    </rPh>
    <rPh sb="14" eb="16">
      <t>ジッシ</t>
    </rPh>
    <rPh sb="16" eb="18">
      <t>ソチ</t>
    </rPh>
    <rPh sb="19" eb="20">
      <t>カカ</t>
    </rPh>
    <rPh sb="21" eb="22">
      <t>スベ</t>
    </rPh>
    <rPh sb="24" eb="26">
      <t>ソチ</t>
    </rPh>
    <rPh sb="27" eb="29">
      <t>ジッシ</t>
    </rPh>
    <rPh sb="30" eb="32">
      <t>カンリョウ</t>
    </rPh>
    <rPh sb="34" eb="36">
      <t>ジキ</t>
    </rPh>
    <phoneticPr fontId="19"/>
  </si>
  <si>
    <t>環境保全対策</t>
    <rPh sb="0" eb="2">
      <t>カンキョウ</t>
    </rPh>
    <rPh sb="2" eb="4">
      <t>ホゼン</t>
    </rPh>
    <rPh sb="4" eb="6">
      <t>タイサク</t>
    </rPh>
    <phoneticPr fontId="19"/>
  </si>
  <si>
    <t>お知らせ看板</t>
    <rPh sb="1" eb="2">
      <t>シ</t>
    </rPh>
    <rPh sb="4" eb="6">
      <t>カンバン</t>
    </rPh>
    <phoneticPr fontId="19"/>
  </si>
  <si>
    <t>仮囲いの設置</t>
    <rPh sb="0" eb="2">
      <t>カリガコ</t>
    </rPh>
    <rPh sb="4" eb="6">
      <t>セッチ</t>
    </rPh>
    <phoneticPr fontId="33"/>
  </si>
  <si>
    <t>散水</t>
    <rPh sb="0" eb="2">
      <t>サンスイ</t>
    </rPh>
    <phoneticPr fontId="33"/>
  </si>
  <si>
    <t>シート養生</t>
    <rPh sb="3" eb="5">
      <t>ヨウジョウ</t>
    </rPh>
    <phoneticPr fontId="33"/>
  </si>
  <si>
    <t>敷鉄板</t>
    <rPh sb="0" eb="3">
      <t>シキテッパン</t>
    </rPh>
    <phoneticPr fontId="33"/>
  </si>
  <si>
    <t>コンテナ(内袋付)やフレコンバック(内袋付)を使用した汚染土壌運搬</t>
    <rPh sb="23" eb="25">
      <t>シヨウ</t>
    </rPh>
    <rPh sb="27" eb="29">
      <t>オセン</t>
    </rPh>
    <rPh sb="29" eb="31">
      <t>ドジョウ</t>
    </rPh>
    <rPh sb="31" eb="33">
      <t>ウンパン</t>
    </rPh>
    <phoneticPr fontId="33"/>
  </si>
  <si>
    <t>防塵用フェンス・ネットの設置</t>
    <rPh sb="0" eb="3">
      <t>ボウジンヨウ</t>
    </rPh>
    <rPh sb="12" eb="14">
      <t>セッチ</t>
    </rPh>
    <phoneticPr fontId="19"/>
  </si>
  <si>
    <t>負圧テントの設置、排ガス処理</t>
    <rPh sb="0" eb="2">
      <t>フアツ</t>
    </rPh>
    <rPh sb="6" eb="8">
      <t>セッチ</t>
    </rPh>
    <rPh sb="9" eb="10">
      <t>ハイ</t>
    </rPh>
    <rPh sb="12" eb="14">
      <t>ショリ</t>
    </rPh>
    <phoneticPr fontId="19"/>
  </si>
  <si>
    <r>
      <rPr>
        <sz val="10.5"/>
        <rFont val="Meiryo UI"/>
        <family val="3"/>
        <charset val="128"/>
      </rPr>
      <t>粉塵又は有害物質濃度等の</t>
    </r>
    <r>
      <rPr>
        <sz val="10.5"/>
        <color theme="1"/>
        <rFont val="Meiryo UI"/>
        <family val="3"/>
        <charset val="128"/>
      </rPr>
      <t>周辺環境の監視（大気モニタリング）</t>
    </r>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19"/>
  </si>
  <si>
    <t>搬出車両の洗浄</t>
    <rPh sb="0" eb="2">
      <t>ハンシュツ</t>
    </rPh>
    <rPh sb="2" eb="4">
      <t>シャリョウ</t>
    </rPh>
    <rPh sb="5" eb="7">
      <t>センジョウ</t>
    </rPh>
    <phoneticPr fontId="19"/>
  </si>
  <si>
    <t>排水処理施設の設置、排水分析</t>
    <rPh sb="0" eb="2">
      <t>ハイスイ</t>
    </rPh>
    <rPh sb="2" eb="4">
      <t>ショリ</t>
    </rPh>
    <rPh sb="4" eb="6">
      <t>シセツ</t>
    </rPh>
    <rPh sb="7" eb="9">
      <t>セッチ</t>
    </rPh>
    <rPh sb="10" eb="12">
      <t>ハイスイ</t>
    </rPh>
    <rPh sb="12" eb="14">
      <t>ブンセキ</t>
    </rPh>
    <phoneticPr fontId="19"/>
  </si>
  <si>
    <t>運搬時の被覆（シート被覆等）</t>
    <rPh sb="0" eb="2">
      <t>ウンパン</t>
    </rPh>
    <rPh sb="2" eb="3">
      <t>ジ</t>
    </rPh>
    <rPh sb="4" eb="6">
      <t>ヒフク</t>
    </rPh>
    <rPh sb="10" eb="12">
      <t>ヒフク</t>
    </rPh>
    <rPh sb="12" eb="13">
      <t>ナド</t>
    </rPh>
    <phoneticPr fontId="19"/>
  </si>
  <si>
    <t>運搬時の積載状況の随時確認</t>
    <rPh sb="0" eb="2">
      <t>ウンパン</t>
    </rPh>
    <rPh sb="2" eb="3">
      <t>ジ</t>
    </rPh>
    <rPh sb="4" eb="6">
      <t>セキサイ</t>
    </rPh>
    <rPh sb="6" eb="8">
      <t>ジョウキョウ</t>
    </rPh>
    <rPh sb="9" eb="11">
      <t>ズイジ</t>
    </rPh>
    <rPh sb="11" eb="13">
      <t>カクニン</t>
    </rPh>
    <phoneticPr fontId="19"/>
  </si>
  <si>
    <t>低騒音、低振動の機械の使用</t>
    <rPh sb="0" eb="3">
      <t>テイソウオン</t>
    </rPh>
    <rPh sb="4" eb="7">
      <t>テイシンドウ</t>
    </rPh>
    <rPh sb="8" eb="10">
      <t>キカイ</t>
    </rPh>
    <rPh sb="11" eb="13">
      <t>シヨウ</t>
    </rPh>
    <phoneticPr fontId="19"/>
  </si>
  <si>
    <t>作業員の衛生管理（靴の洗浄等）</t>
    <rPh sb="0" eb="3">
      <t>サギョウイン</t>
    </rPh>
    <rPh sb="4" eb="6">
      <t>エイセイ</t>
    </rPh>
    <rPh sb="6" eb="8">
      <t>カンリ</t>
    </rPh>
    <rPh sb="9" eb="10">
      <t>クツ</t>
    </rPh>
    <rPh sb="11" eb="13">
      <t>センジョウ</t>
    </rPh>
    <rPh sb="13" eb="14">
      <t>ナド</t>
    </rPh>
    <phoneticPr fontId="19"/>
  </si>
  <si>
    <t>措置方法</t>
    <rPh sb="0" eb="2">
      <t>ソチ</t>
    </rPh>
    <rPh sb="2" eb="4">
      <t>ホウホウ</t>
    </rPh>
    <phoneticPr fontId="1"/>
  </si>
  <si>
    <t>チェック</t>
    <phoneticPr fontId="19"/>
  </si>
  <si>
    <t>●</t>
    <phoneticPr fontId="19"/>
  </si>
  <si>
    <t>オンサイト浄化（洗浄処理）</t>
  </si>
  <si>
    <t>オンサイト浄化（化学処理）</t>
  </si>
  <si>
    <t>オンサイト浄化（生物処理）</t>
  </si>
  <si>
    <t>オンサイト浄化（生石灰添加真空抽出）</t>
  </si>
  <si>
    <t>オンサイト浄化（磁力選別）</t>
  </si>
  <si>
    <t>原位置抽出（土壌ガス吸引）</t>
  </si>
  <si>
    <t>原位置抽出（地下水揚水）</t>
  </si>
  <si>
    <t>原位置抽出（エアースパージング）</t>
  </si>
  <si>
    <t>原位置分解（化学処理）</t>
  </si>
  <si>
    <t>原位置分解（生物処理）</t>
  </si>
  <si>
    <t>ファイトレメディエーション</t>
  </si>
  <si>
    <t>原位置土壌洗浄</t>
  </si>
  <si>
    <t>遮断工封じ込め</t>
  </si>
  <si>
    <t>原位置不溶化</t>
  </si>
  <si>
    <t>不溶化埋戻し</t>
  </si>
  <si>
    <t>アスファルト舗装（3cm以上）</t>
  </si>
  <si>
    <t>コンクリート舗装（10cm以上）</t>
  </si>
  <si>
    <t>立入禁止</t>
  </si>
  <si>
    <t>区域外土壌入換え</t>
  </si>
  <si>
    <t>区域内土壌入換え</t>
  </si>
  <si>
    <t>盛土</t>
  </si>
  <si>
    <t>シート「要措置区域所在地一覧」よりご記入ください。</t>
    <rPh sb="18" eb="20">
      <t>キニュウ</t>
    </rPh>
    <phoneticPr fontId="19"/>
  </si>
  <si>
    <t>東京都○○区○○町○丁目○番○号</t>
  </si>
  <si>
    <t>○○株式会社</t>
  </si>
  <si>
    <t>代表取締役 ○○ ○○</t>
  </si>
  <si>
    <t>土壌汚染の除去</t>
    <rPh sb="0" eb="2">
      <t>ドジョウ</t>
    </rPh>
    <rPh sb="2" eb="4">
      <t>オセン</t>
    </rPh>
    <rPh sb="5" eb="7">
      <t>ジョキョ</t>
    </rPh>
    <phoneticPr fontId="1"/>
  </si>
  <si>
    <t>令和○年○月○日</t>
    <rPh sb="0" eb="2">
      <t>レイワ</t>
    </rPh>
    <rPh sb="3" eb="4">
      <t>ネン</t>
    </rPh>
    <rPh sb="5" eb="6">
      <t>ガツ</t>
    </rPh>
    <rPh sb="7" eb="8">
      <t>ニチ</t>
    </rPh>
    <phoneticPr fontId="19"/>
  </si>
  <si>
    <t>令和○年○月○日</t>
    <phoneticPr fontId="19"/>
  </si>
  <si>
    <t>別紙　搬入土の分析結果のとおり</t>
  </si>
  <si>
    <t>株式会社○○</t>
  </si>
  <si>
    <t>○○県知事登録 濃度第○○</t>
  </si>
  <si>
    <t>実施措置の完了予定時期に係る変更</t>
  </si>
  <si>
    <t>汚染土壌の掘削が想定より早く終了したため、計画では令和○年○月○日としていたが、令和○年○月○日に終了した。</t>
    <rPh sb="0" eb="2">
      <t>オセン</t>
    </rPh>
    <rPh sb="2" eb="4">
      <t>ドジョウ</t>
    </rPh>
    <rPh sb="5" eb="7">
      <t>クッサク</t>
    </rPh>
    <rPh sb="8" eb="10">
      <t>ソウテイ</t>
    </rPh>
    <rPh sb="12" eb="13">
      <t>ハヤ</t>
    </rPh>
    <rPh sb="14" eb="16">
      <t>シュウリョウ</t>
    </rPh>
    <rPh sb="21" eb="23">
      <t>ケイカク</t>
    </rPh>
    <rPh sb="25" eb="27">
      <t>レイワ</t>
    </rPh>
    <rPh sb="28" eb="29">
      <t>ネン</t>
    </rPh>
    <rPh sb="30" eb="31">
      <t>ガツ</t>
    </rPh>
    <rPh sb="32" eb="33">
      <t>ニチ</t>
    </rPh>
    <rPh sb="40" eb="42">
      <t>レイワ</t>
    </rPh>
    <rPh sb="43" eb="44">
      <t>ネン</t>
    </rPh>
    <rPh sb="45" eb="46">
      <t>ガツ</t>
    </rPh>
    <rPh sb="47" eb="48">
      <t>ニチ</t>
    </rPh>
    <rPh sb="49" eb="51">
      <t>シュウリョウ</t>
    </rPh>
    <phoneticPr fontId="19"/>
  </si>
  <si>
    <t>○○株式会社△△課</t>
    <phoneticPr fontId="19"/>
  </si>
  <si>
    <t>○○○○</t>
    <phoneticPr fontId="19"/>
  </si>
  <si>
    <t>99-9999-9999</t>
    <phoneticPr fontId="19"/>
  </si>
  <si>
    <t>xxxxx@xx.xx.jp</t>
    <phoneticPr fontId="19"/>
  </si>
  <si>
    <t>指-○</t>
    <rPh sb="0" eb="1">
      <t>ユビ</t>
    </rPh>
    <phoneticPr fontId="19"/>
  </si>
  <si>
    <t>○町</t>
  </si>
  <si>
    <t>○丁目</t>
  </si>
  <si>
    <t>１</t>
  </si>
  <si>
    <t xml:space="preserve">要措置区域所在地一覧                                                     </t>
    <phoneticPr fontId="19"/>
  </si>
  <si>
    <t>法7条完了シート</t>
    <rPh sb="0" eb="1">
      <t>ホウ</t>
    </rPh>
    <rPh sb="2" eb="3">
      <t>ジョウ</t>
    </rPh>
    <rPh sb="3" eb="5">
      <t>カンリョウ</t>
    </rPh>
    <phoneticPr fontId="19"/>
  </si>
  <si>
    <t>報告日（窓口受理日、電子申請日）又は、報告日から、過去数日以内の日付を記載してください。</t>
    <rPh sb="0" eb="44">
      <t>ホウコクビマドグチジュリビデンシシンセイビマタホウコクビカコスウニチイナイヒヅケキサイ</t>
    </rPh>
    <phoneticPr fontId="19"/>
  </si>
  <si>
    <t>土壌汚染の除去（掘削除去）</t>
    <phoneticPr fontId="19"/>
  </si>
  <si>
    <t>土壌汚染の除去（原位置浄化）</t>
    <phoneticPr fontId="19"/>
  </si>
  <si>
    <t>画外の地下埋設物等存在したため、掘削土量が○㎥減となった。</t>
    <rPh sb="0" eb="1">
      <t>エ</t>
    </rPh>
    <rPh sb="1" eb="2">
      <t>ガイ</t>
    </rPh>
    <rPh sb="3" eb="5">
      <t>チカ</t>
    </rPh>
    <rPh sb="5" eb="7">
      <t>マイセツ</t>
    </rPh>
    <rPh sb="7" eb="8">
      <t>ブツ</t>
    </rPh>
    <rPh sb="8" eb="9">
      <t>トウ</t>
    </rPh>
    <rPh sb="9" eb="11">
      <t>ソンザイ</t>
    </rPh>
    <rPh sb="16" eb="18">
      <t>クッサク</t>
    </rPh>
    <rPh sb="18" eb="20">
      <t>ドリョウ</t>
    </rPh>
    <rPh sb="23" eb="24">
      <t>ゲン</t>
    </rPh>
    <phoneticPr fontId="19"/>
  </si>
  <si>
    <t>目標土壌溶出量適合の土壌の掘削除去した方法として施工フロー、掘削計画、山留計画、運搬計画、地下水　　　　　処理計画、掘削土量処理計画、埋戻し計画、工程表を添付資料○に示す。</t>
    <rPh sb="0" eb="2">
      <t>モクヒョウ</t>
    </rPh>
    <rPh sb="2" eb="4">
      <t>ドジョウ</t>
    </rPh>
    <rPh sb="4" eb="6">
      <t>ヨウシュツ</t>
    </rPh>
    <rPh sb="6" eb="7">
      <t>リョウ</t>
    </rPh>
    <rPh sb="7" eb="9">
      <t>テキゴウ</t>
    </rPh>
    <rPh sb="10" eb="12">
      <t>ドジョウ</t>
    </rPh>
    <rPh sb="13" eb="15">
      <t>クッサク</t>
    </rPh>
    <rPh sb="15" eb="17">
      <t>ジョキョ</t>
    </rPh>
    <rPh sb="19" eb="21">
      <t>ホウホウ</t>
    </rPh>
    <rPh sb="24" eb="26">
      <t>セコウ</t>
    </rPh>
    <rPh sb="30" eb="32">
      <t>クッサク</t>
    </rPh>
    <rPh sb="32" eb="34">
      <t>ケイカク</t>
    </rPh>
    <rPh sb="35" eb="37">
      <t>ヤマドメ</t>
    </rPh>
    <rPh sb="37" eb="39">
      <t>ケイカク</t>
    </rPh>
    <rPh sb="40" eb="42">
      <t>ウンパン</t>
    </rPh>
    <rPh sb="42" eb="44">
      <t>ケイカク</t>
    </rPh>
    <rPh sb="45" eb="48">
      <t>チカスイ</t>
    </rPh>
    <rPh sb="53" eb="55">
      <t>ショリ</t>
    </rPh>
    <rPh sb="55" eb="57">
      <t>ケイカク</t>
    </rPh>
    <rPh sb="58" eb="60">
      <t>クッサク</t>
    </rPh>
    <rPh sb="60" eb="62">
      <t>ドリョウ</t>
    </rPh>
    <rPh sb="62" eb="64">
      <t>ショリ</t>
    </rPh>
    <rPh sb="64" eb="66">
      <t>ケイカク</t>
    </rPh>
    <rPh sb="67" eb="69">
      <t>ウメモド</t>
    </rPh>
    <rPh sb="70" eb="72">
      <t>ケイカク</t>
    </rPh>
    <rPh sb="73" eb="76">
      <t>コウテイヒョウ</t>
    </rPh>
    <rPh sb="77" eb="79">
      <t>テンプ</t>
    </rPh>
    <rPh sb="79" eb="81">
      <t>シリョウ</t>
    </rPh>
    <rPh sb="83" eb="84">
      <t>シメ</t>
    </rPh>
    <phoneticPr fontId="19"/>
  </si>
  <si>
    <t>汚染土壌等の種類は掘削除去（オンサイト浄化）とし、熱分解による熱処理を行った。なお、熱処理時間については、当初計画どおり○時間であったが、処理土壌の品質管理の結果○時間に変更した。なお、熱処理の実施記録を添付書類○に示す。</t>
    <rPh sb="0" eb="2">
      <t>オセン</t>
    </rPh>
    <rPh sb="2" eb="4">
      <t>ドジョウ</t>
    </rPh>
    <rPh sb="4" eb="5">
      <t>トウ</t>
    </rPh>
    <rPh sb="6" eb="8">
      <t>シュルイ</t>
    </rPh>
    <rPh sb="9" eb="11">
      <t>クッサク</t>
    </rPh>
    <rPh sb="11" eb="13">
      <t>ジョキョ</t>
    </rPh>
    <rPh sb="19" eb="21">
      <t>ジョウカ</t>
    </rPh>
    <rPh sb="25" eb="26">
      <t>ネツ</t>
    </rPh>
    <rPh sb="26" eb="28">
      <t>ブンカイ</t>
    </rPh>
    <rPh sb="31" eb="32">
      <t>ネツ</t>
    </rPh>
    <rPh sb="32" eb="34">
      <t>ショリ</t>
    </rPh>
    <rPh sb="35" eb="36">
      <t>オコナ</t>
    </rPh>
    <rPh sb="42" eb="43">
      <t>ネツ</t>
    </rPh>
    <rPh sb="43" eb="45">
      <t>ショリ</t>
    </rPh>
    <rPh sb="45" eb="47">
      <t>ジカン</t>
    </rPh>
    <rPh sb="53" eb="55">
      <t>トウショ</t>
    </rPh>
    <rPh sb="55" eb="57">
      <t>ケイカク</t>
    </rPh>
    <rPh sb="61" eb="63">
      <t>ジカン</t>
    </rPh>
    <rPh sb="69" eb="71">
      <t>ショリ</t>
    </rPh>
    <rPh sb="71" eb="73">
      <t>ドジョウ</t>
    </rPh>
    <rPh sb="74" eb="76">
      <t>ヒンシツ</t>
    </rPh>
    <rPh sb="76" eb="78">
      <t>カンリ</t>
    </rPh>
    <rPh sb="79" eb="81">
      <t>ケッカ</t>
    </rPh>
    <rPh sb="82" eb="84">
      <t>ジカン</t>
    </rPh>
    <rPh sb="85" eb="87">
      <t>ヘンコウ</t>
    </rPh>
    <rPh sb="93" eb="94">
      <t>ネツ</t>
    </rPh>
    <rPh sb="94" eb="96">
      <t>ショリ</t>
    </rPh>
    <rPh sb="97" eb="99">
      <t>ジッシ</t>
    </rPh>
    <rPh sb="99" eb="101">
      <t>キロク</t>
    </rPh>
    <rPh sb="102" eb="104">
      <t>テンプ</t>
    </rPh>
    <rPh sb="104" eb="106">
      <t>ショルイ</t>
    </rPh>
    <rPh sb="108" eb="109">
      <t>シメ</t>
    </rPh>
    <phoneticPr fontId="19"/>
  </si>
  <si>
    <t>土壌汚染状況調査において基準不適合が確認された特定有害物質及び浄化過程で基準不適合となるおそれのある特定有害物質について、100㎥以下ごとに試料採取を行い、目標土壌溶出量以下の土壌であることを確認した。なお、その確認結果として、添付資料○に示す。</t>
    <rPh sb="0" eb="2">
      <t>ドジョウ</t>
    </rPh>
    <rPh sb="2" eb="4">
      <t>オセン</t>
    </rPh>
    <rPh sb="4" eb="6">
      <t>ジョウキョウ</t>
    </rPh>
    <rPh sb="6" eb="8">
      <t>チョウサ</t>
    </rPh>
    <rPh sb="12" eb="14">
      <t>キジュン</t>
    </rPh>
    <rPh sb="14" eb="17">
      <t>フテキゴウ</t>
    </rPh>
    <rPh sb="18" eb="20">
      <t>カクニン</t>
    </rPh>
    <rPh sb="23" eb="25">
      <t>トクテイ</t>
    </rPh>
    <rPh sb="25" eb="27">
      <t>ユウガイ</t>
    </rPh>
    <rPh sb="27" eb="29">
      <t>ブッシツ</t>
    </rPh>
    <rPh sb="29" eb="30">
      <t>オヨ</t>
    </rPh>
    <rPh sb="31" eb="33">
      <t>ジョウカ</t>
    </rPh>
    <rPh sb="33" eb="35">
      <t>カテイ</t>
    </rPh>
    <rPh sb="36" eb="38">
      <t>キジュン</t>
    </rPh>
    <rPh sb="38" eb="41">
      <t>フテキゴウ</t>
    </rPh>
    <rPh sb="50" eb="52">
      <t>トクテイ</t>
    </rPh>
    <rPh sb="52" eb="54">
      <t>ユウガイ</t>
    </rPh>
    <rPh sb="54" eb="56">
      <t>ブッシツ</t>
    </rPh>
    <rPh sb="65" eb="67">
      <t>イカ</t>
    </rPh>
    <rPh sb="70" eb="72">
      <t>シリョウ</t>
    </rPh>
    <rPh sb="72" eb="74">
      <t>サイシュ</t>
    </rPh>
    <rPh sb="75" eb="76">
      <t>オコナ</t>
    </rPh>
    <rPh sb="78" eb="80">
      <t>モクヒョウ</t>
    </rPh>
    <rPh sb="80" eb="82">
      <t>ドジョウ</t>
    </rPh>
    <rPh sb="82" eb="84">
      <t>ヨウシュツ</t>
    </rPh>
    <rPh sb="84" eb="85">
      <t>リョウ</t>
    </rPh>
    <rPh sb="85" eb="87">
      <t>イカ</t>
    </rPh>
    <rPh sb="88" eb="90">
      <t>ドジョウ</t>
    </rPh>
    <rPh sb="96" eb="98">
      <t>カクニン</t>
    </rPh>
    <rPh sb="106" eb="108">
      <t>カクニン</t>
    </rPh>
    <rPh sb="108" eb="110">
      <t>ケッカ</t>
    </rPh>
    <rPh sb="114" eb="116">
      <t>テンプ</t>
    </rPh>
    <rPh sb="116" eb="118">
      <t>シリョウ</t>
    </rPh>
    <rPh sb="120" eb="121">
      <t>シメ</t>
    </rPh>
    <phoneticPr fontId="19"/>
  </si>
  <si>
    <t>●</t>
  </si>
  <si>
    <t>○○株式会社</t>
    <rPh sb="2" eb="6">
      <t>カブシキガイシャ</t>
    </rPh>
    <phoneticPr fontId="19"/>
  </si>
  <si>
    <t>措置の完了確認として今後、２年間モニタリングを行う。</t>
    <rPh sb="0" eb="2">
      <t>ソチ</t>
    </rPh>
    <rPh sb="3" eb="5">
      <t>カンリョウ</t>
    </rPh>
    <rPh sb="5" eb="7">
      <t>カクニン</t>
    </rPh>
    <rPh sb="10" eb="12">
      <t>コンゴ</t>
    </rPh>
    <rPh sb="14" eb="15">
      <t>ネン</t>
    </rPh>
    <rPh sb="15" eb="16">
      <t>カン</t>
    </rPh>
    <rPh sb="23" eb="24">
      <t>オコナ</t>
    </rPh>
    <phoneticPr fontId="19"/>
  </si>
  <si>
    <t>計画より余堀りを多く行ったため、掘削土量が増加した。</t>
    <phoneticPr fontId="19"/>
  </si>
  <si>
    <t>計画では埋戻しを計画していたが、今後の工事の関係で、埋戻しはしないこととした。</t>
    <phoneticPr fontId="19"/>
  </si>
  <si>
    <t>準備が早く済んだため、着手を早めた。</t>
    <phoneticPr fontId="19"/>
  </si>
  <si>
    <t>想定より早く工事が完了したため</t>
    <phoneticPr fontId="19"/>
  </si>
  <si>
    <t>変更ではなく、実施時に係る連絡事項として記載</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</si>
</sst>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quot;@&quot;）&quot;"/>
    <numFmt numFmtId="178" formatCode="#,##0_ ;[Red]\-#,##0\ "/>
    <numFmt numFmtId="179" formatCode="#,##0.00_);[Red]\(#,##0.00\)"/>
  </numFmts>
  <fonts count="3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b/>
      <sz val="11"/>
      <color theme="1"/>
      <name val="Meiryo UI"/>
      <family val="3"/>
      <charset val="128"/>
    </font>
    <font>
      <sz val="11"/>
      <color theme="1"/>
      <name val="Meiryo UI"/>
      <family val="3"/>
      <charset val="128"/>
    </font>
    <font>
      <sz val="10.5"/>
      <color theme="1"/>
      <name val="ＭＳ 明朝"/>
      <family val="1"/>
      <charset val="128"/>
    </font>
    <font>
      <sz val="11"/>
      <color rgb="FF242424"/>
      <name val="Meiryo UI"/>
      <family val="3"/>
      <charset val="128"/>
    </font>
    <font>
      <sz val="9"/>
      <color indexed="81"/>
      <name val="MS P ゴシック"/>
      <family val="3"/>
      <charset val="128"/>
    </font>
    <font>
      <sz val="10.5"/>
      <name val="ＭＳ 明朝"/>
      <family val="1"/>
      <charset val="128"/>
    </font>
    <font>
      <b/>
      <sz val="10.5"/>
      <color theme="1"/>
      <name val="Meiryo UI"/>
      <family val="3"/>
      <charset val="128"/>
    </font>
    <font>
      <b/>
      <sz val="10.5"/>
      <color rgb="FFC00000"/>
      <name val="Meiryo UI"/>
      <family val="3"/>
      <charset val="128"/>
    </font>
    <font>
      <sz val="10.5"/>
      <color theme="1"/>
      <name val="Meiryo UI"/>
      <family val="3"/>
      <charset val="128"/>
    </font>
    <font>
      <b/>
      <sz val="10.5"/>
      <color theme="1"/>
      <name val="ＭＳ 明朝"/>
      <family val="1"/>
      <charset val="128"/>
    </font>
    <font>
      <b/>
      <sz val="14"/>
      <color theme="1"/>
      <name val="Meiryo UI"/>
      <family val="3"/>
      <charset val="128"/>
    </font>
    <font>
      <sz val="14"/>
      <color theme="1"/>
      <name val="Meiryo UI"/>
      <family val="3"/>
      <charset val="128"/>
    </font>
    <font>
      <b/>
      <sz val="12"/>
      <color theme="1"/>
      <name val="Meiryo UI"/>
      <family val="3"/>
      <charset val="128"/>
    </font>
    <font>
      <b/>
      <sz val="11"/>
      <color indexed="8"/>
      <name val="ＭＳ Ｐゴシック"/>
      <family val="3"/>
      <charset val="128"/>
    </font>
    <font>
      <sz val="11"/>
      <color theme="1"/>
      <name val="游ゴシック"/>
      <family val="2"/>
      <scheme val="minor"/>
    </font>
    <font>
      <sz val="10.5"/>
      <name val="Meiryo UI"/>
      <family val="3"/>
      <charset val="128"/>
    </font>
    <font>
      <sz val="14"/>
      <name val="Meiryo UI"/>
      <family val="3"/>
      <charset val="128"/>
    </font>
    <font>
      <b/>
      <sz val="11"/>
      <color theme="1"/>
      <name val="游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diagonal/>
    </border>
    <border>
      <left/>
      <right/>
      <top style="thin">
        <color rgb="FF000000"/>
      </top>
      <bottom/>
      <diagonal/>
    </border>
    <border>
      <left/>
      <right/>
      <top/>
      <bottom style="thin">
        <color rgb="FF000000"/>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rgb="FF000000"/>
      </left>
      <right/>
      <top style="thin">
        <color indexed="64"/>
      </top>
      <bottom/>
      <diagonal/>
    </border>
    <border>
      <left/>
      <right style="thin">
        <color indexed="64"/>
      </right>
      <top/>
      <bottom style="thin">
        <color rgb="FF000000"/>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34" fillId="0" borderId="0"/>
  </cellStyleXfs>
  <cellXfs count="306">
    <xf numFmtId="0" fontId="0" fillId="0" borderId="0" xfId="0">
      <alignment vertical="center"/>
    </xf>
    <xf numFmtId="0" fontId="18" fillId="0" borderId="0" xfId="0" applyFont="1" applyBorder="1" applyAlignment="1">
      <alignment horizontal="left" vertical="top" wrapText="1"/>
    </xf>
    <xf numFmtId="0" fontId="20" fillId="0" borderId="0" xfId="0" applyFont="1" applyAlignment="1">
      <alignment horizontal="center" vertical="center"/>
    </xf>
    <xf numFmtId="0" fontId="18" fillId="0" borderId="13" xfId="0" applyFont="1" applyBorder="1" applyAlignment="1">
      <alignment vertical="center" wrapText="1"/>
    </xf>
    <xf numFmtId="0" fontId="18" fillId="0" borderId="14" xfId="0" applyFont="1" applyBorder="1" applyAlignment="1">
      <alignment vertical="center" wrapText="1"/>
    </xf>
    <xf numFmtId="0" fontId="20" fillId="0" borderId="0" xfId="0" applyFont="1">
      <alignment vertical="center"/>
    </xf>
    <xf numFmtId="0" fontId="21" fillId="0" borderId="0" xfId="0" applyFont="1">
      <alignment vertical="center"/>
    </xf>
    <xf numFmtId="0" fontId="22" fillId="0" borderId="14" xfId="0" applyFont="1" applyBorder="1" applyAlignment="1">
      <alignment vertical="center" wrapText="1"/>
    </xf>
    <xf numFmtId="0" fontId="22" fillId="0" borderId="13" xfId="0" applyFont="1" applyBorder="1" applyAlignment="1">
      <alignment vertical="top" wrapText="1"/>
    </xf>
    <xf numFmtId="0" fontId="22" fillId="0" borderId="14" xfId="0" applyFont="1" applyBorder="1" applyAlignment="1">
      <alignment vertical="top" wrapText="1"/>
    </xf>
    <xf numFmtId="0" fontId="23" fillId="0" borderId="0" xfId="0" applyFont="1">
      <alignment vertical="center"/>
    </xf>
    <xf numFmtId="0" fontId="18" fillId="0" borderId="15" xfId="0" applyFont="1" applyBorder="1" applyAlignment="1">
      <alignment horizontal="center" vertical="center" wrapText="1"/>
    </xf>
    <xf numFmtId="0" fontId="18" fillId="0" borderId="0" xfId="0" applyFont="1" applyBorder="1" applyAlignment="1">
      <alignment vertical="center" wrapText="1"/>
    </xf>
    <xf numFmtId="0" fontId="22" fillId="0" borderId="0" xfId="0" applyFont="1" applyBorder="1" applyAlignment="1">
      <alignment horizontal="center" vertical="center" wrapText="1"/>
    </xf>
    <xf numFmtId="0" fontId="22" fillId="0" borderId="0" xfId="0" applyFont="1" applyBorder="1" applyAlignment="1">
      <alignmen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13" xfId="0" applyFont="1" applyBorder="1" applyAlignment="1">
      <alignment vertical="top" wrapText="1"/>
    </xf>
    <xf numFmtId="0" fontId="18" fillId="0" borderId="14" xfId="0" applyFont="1" applyBorder="1" applyAlignment="1">
      <alignment vertical="top" wrapText="1"/>
    </xf>
    <xf numFmtId="0" fontId="18" fillId="0" borderId="25" xfId="0" applyFont="1" applyBorder="1" applyAlignment="1">
      <alignment horizontal="left" vertical="top" wrapText="1"/>
    </xf>
    <xf numFmtId="0" fontId="0" fillId="0" borderId="27" xfId="0" applyBorder="1" applyAlignment="1">
      <alignment horizontal="left" vertical="center"/>
    </xf>
    <xf numFmtId="0" fontId="0" fillId="0" borderId="0" xfId="0" applyAlignment="1">
      <alignment vertical="center"/>
    </xf>
    <xf numFmtId="0" fontId="0" fillId="0" borderId="0" xfId="0">
      <alignment vertical="center"/>
    </xf>
    <xf numFmtId="0" fontId="0" fillId="0" borderId="0" xfId="0">
      <alignment vertical="center"/>
    </xf>
    <xf numFmtId="0" fontId="0" fillId="0" borderId="0" xfId="0">
      <alignment vertical="center"/>
    </xf>
    <xf numFmtId="0" fontId="25" fillId="0" borderId="0" xfId="0" applyFont="1" applyAlignment="1">
      <alignment horizontal="left" vertical="center"/>
    </xf>
    <xf numFmtId="0" fontId="22" fillId="0" borderId="0" xfId="0" applyFont="1">
      <alignment vertical="center"/>
    </xf>
    <xf numFmtId="0" fontId="22" fillId="0" borderId="10" xfId="0" applyFont="1" applyBorder="1" applyAlignment="1">
      <alignment vertical="center" wrapText="1"/>
    </xf>
    <xf numFmtId="0" fontId="22" fillId="0" borderId="11" xfId="0" applyFont="1" applyBorder="1">
      <alignment vertical="center"/>
    </xf>
    <xf numFmtId="0" fontId="22" fillId="0" borderId="11" xfId="0" applyFont="1" applyBorder="1" applyAlignment="1">
      <alignment vertical="center" wrapText="1"/>
    </xf>
    <xf numFmtId="0" fontId="22" fillId="0" borderId="12" xfId="0" applyFont="1" applyBorder="1" applyAlignment="1">
      <alignment vertical="center" wrapText="1"/>
    </xf>
    <xf numFmtId="0" fontId="26" fillId="0" borderId="0" xfId="0" applyFont="1" applyAlignment="1">
      <alignment horizontal="center" vertical="center"/>
    </xf>
    <xf numFmtId="0" fontId="22" fillId="0" borderId="13" xfId="0" applyFont="1" applyBorder="1" applyAlignment="1">
      <alignment vertical="center" wrapText="1"/>
    </xf>
    <xf numFmtId="0" fontId="22" fillId="0" borderId="0" xfId="0" applyFont="1" applyAlignment="1">
      <alignment vertical="center" wrapText="1"/>
    </xf>
    <xf numFmtId="0" fontId="27" fillId="0" borderId="0" xfId="0" applyFont="1">
      <alignment vertical="center"/>
    </xf>
    <xf numFmtId="0" fontId="26"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22" fillId="0" borderId="31" xfId="0" applyFont="1" applyBorder="1" applyAlignment="1">
      <alignment horizontal="center" vertical="center" wrapText="1"/>
    </xf>
    <xf numFmtId="0" fontId="0" fillId="0" borderId="0" xfId="0" applyAlignment="1">
      <alignment vertical="center" wrapText="1"/>
    </xf>
    <xf numFmtId="0" fontId="18" fillId="0" borderId="29" xfId="0" applyFont="1" applyBorder="1" applyAlignment="1">
      <alignment horizontal="left" vertical="top" wrapText="1"/>
    </xf>
    <xf numFmtId="0" fontId="22" fillId="0" borderId="23" xfId="0" applyFont="1" applyBorder="1">
      <alignment vertical="center"/>
    </xf>
    <xf numFmtId="0" fontId="29" fillId="0" borderId="0" xfId="0" applyFont="1">
      <alignment vertical="center"/>
    </xf>
    <xf numFmtId="0" fontId="22" fillId="0" borderId="14" xfId="0" applyFont="1" applyBorder="1">
      <alignment vertical="center"/>
    </xf>
    <xf numFmtId="0" fontId="22" fillId="35" borderId="31" xfId="0" applyFont="1" applyFill="1" applyBorder="1" applyAlignment="1" applyProtection="1">
      <alignment horizontal="center" vertical="center" wrapText="1"/>
      <protection locked="0"/>
    </xf>
    <xf numFmtId="0" fontId="22" fillId="34" borderId="31" xfId="0" applyFont="1" applyFill="1" applyBorder="1" applyAlignment="1" applyProtection="1">
      <alignment horizontal="center" vertical="center" wrapText="1"/>
      <protection locked="0"/>
    </xf>
    <xf numFmtId="0" fontId="22" fillId="34" borderId="31" xfId="0" applyFont="1" applyFill="1" applyBorder="1" applyAlignment="1" applyProtection="1">
      <alignment vertical="center" wrapText="1"/>
      <protection locked="0"/>
    </xf>
    <xf numFmtId="0" fontId="22" fillId="33" borderId="31" xfId="0" applyFont="1" applyFill="1" applyBorder="1" applyAlignment="1" applyProtection="1">
      <alignment vertical="center" wrapText="1"/>
      <protection locked="0"/>
    </xf>
    <xf numFmtId="49" fontId="22" fillId="34" borderId="31" xfId="0" quotePrefix="1" applyNumberFormat="1" applyFont="1" applyFill="1" applyBorder="1" applyAlignment="1" applyProtection="1">
      <alignment vertical="center" wrapText="1"/>
      <protection locked="0"/>
    </xf>
    <xf numFmtId="0" fontId="22" fillId="33" borderId="31" xfId="0" applyFont="1" applyFill="1" applyBorder="1" applyAlignment="1" applyProtection="1">
      <alignment horizontal="center" vertical="center" wrapText="1"/>
      <protection locked="0"/>
    </xf>
    <xf numFmtId="49" fontId="22" fillId="33" borderId="31" xfId="0" quotePrefix="1" applyNumberFormat="1" applyFont="1" applyFill="1" applyBorder="1" applyAlignment="1" applyProtection="1">
      <alignment vertical="center" wrapText="1"/>
      <protection locked="0"/>
    </xf>
    <xf numFmtId="49" fontId="22" fillId="33" borderId="31" xfId="0" applyNumberFormat="1" applyFont="1" applyFill="1" applyBorder="1" applyAlignment="1" applyProtection="1">
      <alignment vertical="center" wrapText="1"/>
      <protection locked="0"/>
    </xf>
    <xf numFmtId="0" fontId="22" fillId="0" borderId="19" xfId="0" applyFont="1" applyBorder="1">
      <alignment vertical="center"/>
    </xf>
    <xf numFmtId="0" fontId="22" fillId="0" borderId="20" xfId="0" applyFont="1" applyBorder="1">
      <alignment vertical="center"/>
    </xf>
    <xf numFmtId="0" fontId="22" fillId="0" borderId="0" xfId="0" applyFont="1" applyAlignment="1">
      <alignment horizontal="justify" vertical="center" wrapText="1"/>
    </xf>
    <xf numFmtId="0" fontId="22" fillId="0" borderId="0" xfId="0" applyFont="1" applyAlignment="1">
      <alignment horizontal="left" vertical="center"/>
    </xf>
    <xf numFmtId="0" fontId="18" fillId="0" borderId="28" xfId="0" applyFont="1" applyBorder="1" applyAlignment="1">
      <alignment horizontal="left" vertical="top" wrapText="1"/>
    </xf>
    <xf numFmtId="0" fontId="18" fillId="0" borderId="32" xfId="0" applyFont="1" applyBorder="1" applyAlignment="1">
      <alignment horizontal="left" vertical="top" wrapText="1"/>
    </xf>
    <xf numFmtId="0" fontId="22" fillId="0" borderId="13" xfId="0" applyFont="1" applyBorder="1" applyAlignment="1">
      <alignment horizontal="right" vertical="center" wrapText="1"/>
    </xf>
    <xf numFmtId="176" fontId="18" fillId="34" borderId="25" xfId="0" applyNumberFormat="1" applyFont="1" applyFill="1" applyBorder="1" applyAlignment="1" applyProtection="1">
      <alignment horizontal="left" vertical="center" wrapText="1"/>
      <protection locked="0"/>
    </xf>
    <xf numFmtId="177" fontId="18" fillId="35" borderId="0" xfId="0" applyNumberFormat="1" applyFont="1" applyFill="1" applyBorder="1" applyAlignment="1">
      <alignment vertical="center" wrapText="1"/>
    </xf>
    <xf numFmtId="0" fontId="18" fillId="0" borderId="33" xfId="0" applyFont="1" applyBorder="1" applyAlignment="1">
      <alignment horizontal="left" vertical="top" wrapText="1"/>
    </xf>
    <xf numFmtId="0" fontId="0" fillId="0" borderId="0" xfId="0">
      <alignment vertical="center"/>
    </xf>
    <xf numFmtId="49" fontId="18" fillId="34" borderId="17" xfId="0" applyNumberFormat="1" applyFont="1" applyFill="1" applyBorder="1" applyAlignment="1">
      <alignment vertical="center" wrapText="1"/>
    </xf>
    <xf numFmtId="49" fontId="18" fillId="33" borderId="21" xfId="0" applyNumberFormat="1" applyFont="1" applyFill="1" applyBorder="1" applyAlignment="1">
      <alignment vertical="center" wrapText="1"/>
    </xf>
    <xf numFmtId="0" fontId="0" fillId="0" borderId="0" xfId="0" applyAlignment="1">
      <alignment vertical="center" shrinkToFit="1"/>
    </xf>
    <xf numFmtId="0" fontId="20" fillId="0" borderId="0" xfId="0" applyFont="1" applyAlignment="1">
      <alignment horizontal="center" vertical="center" shrinkToFit="1"/>
    </xf>
    <xf numFmtId="0" fontId="20" fillId="0" borderId="0" xfId="0" applyFont="1" applyAlignment="1">
      <alignment vertical="center" shrinkToFit="1"/>
    </xf>
    <xf numFmtId="0" fontId="26" fillId="0" borderId="0" xfId="0" applyFont="1" applyAlignment="1">
      <alignment vertical="center" shrinkToFit="1"/>
    </xf>
    <xf numFmtId="0" fontId="28" fillId="0" borderId="0" xfId="0" applyFont="1" applyAlignment="1">
      <alignment vertical="center" shrinkToFit="1"/>
    </xf>
    <xf numFmtId="0" fontId="26" fillId="0" borderId="0" xfId="0" applyFont="1" applyAlignment="1">
      <alignment horizontal="center" vertical="center" shrinkToFit="1"/>
    </xf>
    <xf numFmtId="0" fontId="22" fillId="0" borderId="0" xfId="0" applyFont="1" applyAlignment="1">
      <alignment vertical="center" shrinkToFit="1"/>
    </xf>
    <xf numFmtId="0" fontId="29" fillId="0" borderId="0" xfId="0" applyFont="1" applyAlignment="1">
      <alignment vertical="center" shrinkToFit="1"/>
    </xf>
    <xf numFmtId="0" fontId="22" fillId="36" borderId="25" xfId="0" applyFont="1" applyFill="1" applyBorder="1" applyAlignment="1" applyProtection="1">
      <alignment vertical="center"/>
      <protection locked="0"/>
    </xf>
    <xf numFmtId="0" fontId="22" fillId="36" borderId="26" xfId="0" applyFont="1" applyFill="1" applyBorder="1" applyAlignment="1" applyProtection="1">
      <alignment vertical="center"/>
      <protection locked="0"/>
    </xf>
    <xf numFmtId="49" fontId="22" fillId="36" borderId="26" xfId="0" applyNumberFormat="1" applyFont="1" applyFill="1" applyBorder="1" applyAlignment="1" applyProtection="1">
      <alignment vertical="center"/>
      <protection locked="0"/>
    </xf>
    <xf numFmtId="0" fontId="22" fillId="36" borderId="27" xfId="0" applyFont="1" applyFill="1" applyBorder="1" applyAlignment="1" applyProtection="1">
      <alignment vertical="center"/>
      <protection locked="0"/>
    </xf>
    <xf numFmtId="0" fontId="18" fillId="33" borderId="21" xfId="0" applyFont="1" applyFill="1" applyBorder="1" applyAlignment="1">
      <alignment vertical="center" wrapText="1"/>
    </xf>
    <xf numFmtId="0" fontId="0" fillId="0" borderId="0" xfId="0">
      <alignment vertical="center"/>
    </xf>
    <xf numFmtId="0" fontId="26" fillId="0" borderId="0" xfId="0" applyFont="1" applyAlignment="1">
      <alignment horizontal="center" vertical="center"/>
    </xf>
    <xf numFmtId="0" fontId="30" fillId="0" borderId="0" xfId="0" applyFont="1">
      <alignment vertical="center"/>
    </xf>
    <xf numFmtId="0" fontId="31" fillId="0" borderId="0" xfId="0" applyFont="1">
      <alignment vertical="center"/>
    </xf>
    <xf numFmtId="0" fontId="28" fillId="0" borderId="31" xfId="0" applyFont="1" applyBorder="1">
      <alignment vertical="center"/>
    </xf>
    <xf numFmtId="0" fontId="32" fillId="0" borderId="31" xfId="0" applyFont="1" applyBorder="1" applyAlignment="1">
      <alignment horizontal="center" vertical="center" wrapText="1"/>
    </xf>
    <xf numFmtId="0" fontId="28" fillId="0" borderId="30" xfId="0" applyFont="1" applyBorder="1">
      <alignment vertical="center"/>
    </xf>
    <xf numFmtId="0" fontId="28" fillId="0" borderId="45" xfId="0" applyFont="1" applyBorder="1">
      <alignment vertical="center"/>
    </xf>
    <xf numFmtId="0" fontId="28" fillId="0" borderId="51" xfId="0" applyFont="1" applyBorder="1">
      <alignment vertical="center"/>
    </xf>
    <xf numFmtId="0" fontId="28" fillId="0" borderId="0" xfId="0" applyFont="1" applyAlignment="1">
      <alignment horizontal="left" vertical="top"/>
    </xf>
    <xf numFmtId="0" fontId="28" fillId="0" borderId="52" xfId="0" applyFont="1" applyBorder="1">
      <alignment vertical="center"/>
    </xf>
    <xf numFmtId="0" fontId="28" fillId="0" borderId="53" xfId="0" applyFont="1" applyBorder="1">
      <alignment vertical="center"/>
    </xf>
    <xf numFmtId="0" fontId="28" fillId="0" borderId="54" xfId="0" applyFont="1" applyBorder="1">
      <alignment vertical="center"/>
    </xf>
    <xf numFmtId="0" fontId="28" fillId="0" borderId="14" xfId="0" applyFont="1" applyBorder="1">
      <alignment vertical="center"/>
    </xf>
    <xf numFmtId="0" fontId="28" fillId="0" borderId="12" xfId="0" applyFont="1" applyBorder="1">
      <alignment vertical="center"/>
    </xf>
    <xf numFmtId="0" fontId="28" fillId="0" borderId="43" xfId="0" applyFont="1" applyBorder="1">
      <alignment vertical="center"/>
    </xf>
    <xf numFmtId="0" fontId="35" fillId="0" borderId="53" xfId="43" applyFont="1" applyBorder="1" applyAlignment="1">
      <alignment horizontal="center" vertical="center" wrapText="1"/>
    </xf>
    <xf numFmtId="0" fontId="36" fillId="33" borderId="54" xfId="0" applyFont="1" applyFill="1" applyBorder="1" applyAlignment="1">
      <alignment horizontal="center" vertical="center"/>
    </xf>
    <xf numFmtId="0" fontId="36" fillId="34" borderId="45" xfId="0" applyFont="1" applyFill="1" applyBorder="1" applyAlignment="1">
      <alignment horizontal="center" vertical="center"/>
    </xf>
    <xf numFmtId="0" fontId="36" fillId="34" borderId="53" xfId="0" applyFont="1" applyFill="1" applyBorder="1" applyAlignment="1">
      <alignment horizontal="center" vertical="center"/>
    </xf>
    <xf numFmtId="0" fontId="28" fillId="0" borderId="58" xfId="0" applyFont="1" applyBorder="1">
      <alignment vertical="center"/>
    </xf>
    <xf numFmtId="0" fontId="28" fillId="0" borderId="61" xfId="0" applyFont="1" applyBorder="1">
      <alignment vertical="center"/>
    </xf>
    <xf numFmtId="0" fontId="28" fillId="0" borderId="62" xfId="0" applyFont="1" applyBorder="1">
      <alignment vertical="center"/>
    </xf>
    <xf numFmtId="0" fontId="36" fillId="33" borderId="45" xfId="0" applyFont="1" applyFill="1" applyBorder="1" applyAlignment="1">
      <alignment horizontal="center" vertical="center"/>
    </xf>
    <xf numFmtId="0" fontId="28" fillId="0" borderId="51" xfId="0" applyFont="1" applyBorder="1" applyAlignment="1">
      <alignment horizontal="right" vertical="center"/>
    </xf>
    <xf numFmtId="0" fontId="28" fillId="0" borderId="58" xfId="0" applyFont="1" applyBorder="1" applyAlignment="1">
      <alignment horizontal="left" vertical="center"/>
    </xf>
    <xf numFmtId="0" fontId="28" fillId="37" borderId="52" xfId="0" applyFont="1" applyFill="1" applyBorder="1" applyAlignment="1">
      <alignment horizontal="center" vertical="top"/>
    </xf>
    <xf numFmtId="0" fontId="36" fillId="33" borderId="53" xfId="0" applyFont="1" applyFill="1" applyBorder="1" applyAlignment="1">
      <alignment horizontal="center" vertical="center"/>
    </xf>
    <xf numFmtId="0" fontId="28" fillId="0" borderId="54" xfId="0" applyFont="1" applyBorder="1" applyAlignment="1">
      <alignment horizontal="right" vertical="center"/>
    </xf>
    <xf numFmtId="0" fontId="28" fillId="0" borderId="61" xfId="0" applyFont="1" applyBorder="1" applyAlignment="1">
      <alignment horizontal="left" vertical="center"/>
    </xf>
    <xf numFmtId="0" fontId="28" fillId="0" borderId="54" xfId="0" applyFont="1" applyBorder="1" applyAlignment="1">
      <alignment horizontal="left" vertical="center"/>
    </xf>
    <xf numFmtId="0" fontId="28" fillId="36" borderId="30" xfId="0" applyFont="1" applyFill="1" applyBorder="1" applyAlignment="1">
      <alignment horizontal="center" vertical="top"/>
    </xf>
    <xf numFmtId="0" fontId="28" fillId="0" borderId="30" xfId="0" applyFont="1" applyBorder="1" applyAlignment="1">
      <alignment vertical="center" wrapText="1"/>
    </xf>
    <xf numFmtId="0" fontId="28" fillId="0" borderId="31" xfId="0" applyFont="1" applyBorder="1" applyAlignment="1">
      <alignment horizontal="left" vertical="top" wrapText="1"/>
    </xf>
    <xf numFmtId="0" fontId="28" fillId="36" borderId="31" xfId="0" applyFont="1" applyFill="1" applyBorder="1" applyAlignment="1">
      <alignment horizontal="center" vertical="top"/>
    </xf>
    <xf numFmtId="0" fontId="28" fillId="0" borderId="51" xfId="0" applyFont="1" applyBorder="1" applyAlignment="1">
      <alignment horizontal="left" vertical="center"/>
    </xf>
    <xf numFmtId="0" fontId="28" fillId="0" borderId="51" xfId="0" applyFont="1" applyBorder="1" applyAlignment="1">
      <alignment horizontal="center" vertical="center"/>
    </xf>
    <xf numFmtId="0" fontId="28" fillId="0" borderId="58" xfId="0" applyFont="1" applyBorder="1" applyAlignment="1">
      <alignment horizontal="center" vertical="center"/>
    </xf>
    <xf numFmtId="0" fontId="28" fillId="0" borderId="61" xfId="0" applyFont="1" applyBorder="1" applyAlignment="1">
      <alignment horizontal="center" vertical="center"/>
    </xf>
    <xf numFmtId="0" fontId="28" fillId="0" borderId="54" xfId="0" applyFont="1" applyBorder="1" applyAlignment="1">
      <alignment horizontal="center" vertical="center"/>
    </xf>
    <xf numFmtId="0" fontId="18" fillId="34" borderId="17" xfId="0" applyFont="1" applyFill="1" applyBorder="1" applyAlignment="1">
      <alignment vertical="center" wrapText="1"/>
    </xf>
    <xf numFmtId="0" fontId="37" fillId="0" borderId="0" xfId="0" applyFont="1">
      <alignment vertical="center"/>
    </xf>
    <xf numFmtId="0" fontId="0" fillId="0" borderId="0" xfId="0">
      <alignment vertical="center"/>
    </xf>
    <xf numFmtId="0" fontId="18" fillId="0" borderId="26" xfId="0" applyFont="1" applyBorder="1" applyAlignment="1">
      <alignment horizontal="left" vertical="top" wrapText="1"/>
    </xf>
    <xf numFmtId="0" fontId="18" fillId="0" borderId="0" xfId="0" applyFont="1" applyFill="1" applyBorder="1" applyAlignment="1">
      <alignment vertical="top" wrapText="1"/>
    </xf>
    <xf numFmtId="0" fontId="0" fillId="0" borderId="13" xfId="0" applyFill="1" applyBorder="1">
      <alignment vertical="center"/>
    </xf>
    <xf numFmtId="0" fontId="28" fillId="0" borderId="0" xfId="0" applyFont="1" applyAlignment="1">
      <alignment vertical="center" wrapText="1"/>
    </xf>
    <xf numFmtId="0" fontId="28" fillId="37" borderId="52" xfId="0" applyFont="1" applyFill="1" applyBorder="1" applyAlignment="1">
      <alignment horizontal="left" vertical="top" wrapText="1"/>
    </xf>
    <xf numFmtId="0" fontId="28" fillId="33" borderId="30" xfId="0" applyFont="1" applyFill="1" applyBorder="1" applyAlignment="1">
      <alignment horizontal="left" vertical="top" wrapText="1"/>
    </xf>
    <xf numFmtId="0" fontId="28" fillId="33" borderId="31" xfId="0" applyFont="1" applyFill="1" applyBorder="1" applyAlignment="1">
      <alignment horizontal="left" vertical="top" wrapText="1"/>
    </xf>
    <xf numFmtId="176" fontId="22" fillId="34" borderId="0" xfId="0" applyNumberFormat="1" applyFont="1" applyFill="1" applyBorder="1" applyAlignment="1">
      <alignment horizontal="right" vertical="center" wrapText="1"/>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22" fillId="36" borderId="10" xfId="0" applyFont="1" applyFill="1" applyBorder="1" applyAlignment="1">
      <alignment vertical="center" wrapText="1"/>
    </xf>
    <xf numFmtId="0" fontId="22" fillId="36" borderId="11" xfId="0" applyFont="1" applyFill="1" applyBorder="1" applyAlignment="1">
      <alignment vertical="center" wrapText="1"/>
    </xf>
    <xf numFmtId="0" fontId="22" fillId="36" borderId="0" xfId="0" applyFont="1" applyFill="1" applyAlignment="1">
      <alignment horizontal="center" vertical="center" wrapText="1"/>
    </xf>
    <xf numFmtId="0" fontId="22" fillId="36" borderId="35" xfId="0" applyFont="1" applyFill="1" applyBorder="1" applyAlignment="1">
      <alignment vertical="center" wrapText="1"/>
    </xf>
    <xf numFmtId="0" fontId="22" fillId="36" borderId="0" xfId="0" applyFont="1" applyFill="1" applyBorder="1" applyAlignment="1">
      <alignment vertical="center" wrapText="1"/>
    </xf>
    <xf numFmtId="0" fontId="18" fillId="0" borderId="35" xfId="0" applyFont="1" applyBorder="1" applyAlignment="1">
      <alignment horizontal="left" vertical="top" wrapText="1"/>
    </xf>
    <xf numFmtId="0" fontId="18" fillId="0" borderId="36" xfId="0" applyFont="1" applyBorder="1" applyAlignment="1">
      <alignment horizontal="left" vertical="top" wrapText="1"/>
    </xf>
    <xf numFmtId="0" fontId="18" fillId="33" borderId="35" xfId="0" applyFont="1" applyFill="1" applyBorder="1" applyAlignment="1">
      <alignment horizontal="left" vertical="top" wrapText="1"/>
    </xf>
    <xf numFmtId="0" fontId="18" fillId="33" borderId="0" xfId="0" applyFont="1" applyFill="1" applyBorder="1" applyAlignment="1">
      <alignment horizontal="left" vertical="top" wrapText="1"/>
    </xf>
    <xf numFmtId="0" fontId="18" fillId="33" borderId="36" xfId="0" applyFont="1" applyFill="1" applyBorder="1" applyAlignment="1">
      <alignment horizontal="left" vertical="top" wrapText="1"/>
    </xf>
    <xf numFmtId="0" fontId="22" fillId="33" borderId="35" xfId="0" applyFont="1" applyFill="1" applyBorder="1" applyAlignment="1" applyProtection="1">
      <alignment vertical="center" wrapText="1"/>
      <protection locked="0"/>
    </xf>
    <xf numFmtId="0" fontId="22" fillId="33" borderId="0" xfId="0" applyFont="1" applyFill="1" applyBorder="1" applyAlignment="1" applyProtection="1">
      <alignment vertical="center" wrapText="1"/>
      <protection locked="0"/>
    </xf>
    <xf numFmtId="177" fontId="22" fillId="33" borderId="0" xfId="0" applyNumberFormat="1" applyFont="1" applyFill="1" applyBorder="1" applyAlignment="1" applyProtection="1">
      <alignment vertical="center" wrapText="1"/>
      <protection locked="0"/>
    </xf>
    <xf numFmtId="177" fontId="22" fillId="33" borderId="14" xfId="0" applyNumberFormat="1" applyFont="1" applyFill="1" applyBorder="1" applyAlignment="1" applyProtection="1">
      <alignment vertical="center" wrapText="1"/>
      <protection locked="0"/>
    </xf>
    <xf numFmtId="0" fontId="22" fillId="33" borderId="37" xfId="0" applyFont="1" applyFill="1" applyBorder="1" applyAlignment="1" applyProtection="1">
      <alignment vertical="center" wrapText="1"/>
      <protection locked="0"/>
    </xf>
    <xf numFmtId="0" fontId="22" fillId="33" borderId="42" xfId="0" applyFont="1" applyFill="1" applyBorder="1" applyAlignment="1" applyProtection="1">
      <alignment vertical="center" wrapText="1"/>
      <protection locked="0"/>
    </xf>
    <xf numFmtId="0" fontId="18" fillId="0" borderId="0" xfId="0" applyFont="1" applyBorder="1" applyAlignment="1">
      <alignment horizontal="left" vertical="top" wrapText="1"/>
    </xf>
    <xf numFmtId="0" fontId="18" fillId="33" borderId="39" xfId="0" applyFont="1" applyFill="1" applyBorder="1" applyAlignment="1">
      <alignment horizontal="left" vertical="center" wrapText="1"/>
    </xf>
    <xf numFmtId="0" fontId="18" fillId="33" borderId="26" xfId="0" applyFont="1" applyFill="1" applyBorder="1" applyAlignment="1">
      <alignment horizontal="left" vertical="center" wrapText="1"/>
    </xf>
    <xf numFmtId="0" fontId="18" fillId="33" borderId="27" xfId="0" applyFont="1" applyFill="1" applyBorder="1" applyAlignment="1">
      <alignment horizontal="left" vertical="center" wrapText="1"/>
    </xf>
    <xf numFmtId="0" fontId="18" fillId="0" borderId="19" xfId="0" applyFont="1" applyBorder="1" applyAlignment="1">
      <alignment horizontal="left" vertical="center" wrapText="1"/>
    </xf>
    <xf numFmtId="0" fontId="18" fillId="0" borderId="23" xfId="0" applyFont="1" applyBorder="1" applyAlignment="1">
      <alignment horizontal="left" vertical="center" wrapText="1"/>
    </xf>
    <xf numFmtId="0" fontId="18" fillId="0" borderId="20" xfId="0" applyFont="1" applyBorder="1" applyAlignment="1">
      <alignment horizontal="left" vertical="center" wrapText="1"/>
    </xf>
    <xf numFmtId="0" fontId="18" fillId="34" borderId="40" xfId="0" applyFont="1" applyFill="1" applyBorder="1" applyAlignment="1">
      <alignment horizontal="left" vertical="center" wrapText="1"/>
    </xf>
    <xf numFmtId="0" fontId="18" fillId="34" borderId="30" xfId="0" applyFont="1" applyFill="1" applyBorder="1" applyAlignment="1">
      <alignment horizontal="left" vertical="center" wrapText="1"/>
    </xf>
    <xf numFmtId="0" fontId="18" fillId="0" borderId="24" xfId="0" applyFont="1" applyBorder="1" applyAlignment="1">
      <alignment horizontal="left" vertical="top" wrapText="1"/>
    </xf>
    <xf numFmtId="177" fontId="22" fillId="35" borderId="26" xfId="0" applyNumberFormat="1" applyFont="1" applyFill="1" applyBorder="1" applyAlignment="1" applyProtection="1">
      <alignment horizontal="left" vertical="center" wrapText="1"/>
      <protection locked="0"/>
    </xf>
    <xf numFmtId="177" fontId="22" fillId="35" borderId="27" xfId="0" applyNumberFormat="1" applyFont="1" applyFill="1" applyBorder="1" applyAlignment="1" applyProtection="1">
      <alignment horizontal="left" vertical="center" wrapText="1"/>
      <protection locked="0"/>
    </xf>
    <xf numFmtId="176" fontId="18" fillId="34" borderId="10" xfId="0" applyNumberFormat="1" applyFont="1" applyFill="1" applyBorder="1" applyAlignment="1" applyProtection="1">
      <alignment horizontal="left" vertical="center" wrapText="1"/>
      <protection locked="0"/>
    </xf>
    <xf numFmtId="176" fontId="18" fillId="34" borderId="11" xfId="0" applyNumberFormat="1" applyFont="1" applyFill="1" applyBorder="1" applyAlignment="1" applyProtection="1">
      <alignment horizontal="left" vertical="center" wrapText="1"/>
      <protection locked="0"/>
    </xf>
    <xf numFmtId="176" fontId="18" fillId="34" borderId="12" xfId="0" applyNumberFormat="1" applyFont="1" applyFill="1" applyBorder="1" applyAlignment="1" applyProtection="1">
      <alignment horizontal="left" vertical="center" wrapText="1"/>
      <protection locked="0"/>
    </xf>
    <xf numFmtId="0" fontId="18" fillId="0" borderId="0" xfId="0" applyFont="1" applyBorder="1" applyAlignment="1">
      <alignment horizontal="right" vertical="center" wrapText="1"/>
    </xf>
    <xf numFmtId="0" fontId="18" fillId="0" borderId="0" xfId="0" applyFont="1" applyAlignment="1">
      <alignment horizontal="justify" vertical="center" wrapText="1"/>
    </xf>
    <xf numFmtId="0" fontId="0" fillId="0" borderId="0" xfId="0">
      <alignment vertical="center"/>
    </xf>
    <xf numFmtId="0" fontId="18" fillId="0" borderId="0" xfId="0" applyFont="1" applyAlignment="1">
      <alignment horizontal="center" vertical="center"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0" xfId="0" applyFont="1" applyBorder="1" applyAlignment="1">
      <alignment horizontal="left" vertical="top" wrapText="1"/>
    </xf>
    <xf numFmtId="0" fontId="22" fillId="0" borderId="14" xfId="0" applyFont="1" applyBorder="1" applyAlignment="1">
      <alignment horizontal="left" vertical="top"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18" fillId="0" borderId="0" xfId="0" applyFont="1" applyBorder="1" applyAlignment="1">
      <alignment horizontal="left" vertical="center" wrapText="1"/>
    </xf>
    <xf numFmtId="0" fontId="18" fillId="0" borderId="13" xfId="0" applyFont="1" applyBorder="1" applyAlignment="1">
      <alignment vertical="center" wrapText="1"/>
    </xf>
    <xf numFmtId="0" fontId="18" fillId="0" borderId="0" xfId="0" applyFont="1" applyBorder="1" applyAlignment="1">
      <alignment vertical="center" wrapText="1"/>
    </xf>
    <xf numFmtId="0" fontId="18" fillId="34" borderId="0" xfId="0" applyFont="1" applyFill="1" applyBorder="1" applyAlignment="1">
      <alignment vertical="center" wrapText="1"/>
    </xf>
    <xf numFmtId="0" fontId="18" fillId="33" borderId="0" xfId="0" applyFont="1" applyFill="1" applyBorder="1" applyAlignment="1">
      <alignment vertical="center" wrapText="1"/>
    </xf>
    <xf numFmtId="0" fontId="18" fillId="0" borderId="13" xfId="0" applyFont="1" applyBorder="1" applyAlignment="1">
      <alignment horizontal="left" vertical="center" wrapText="1" indent="2"/>
    </xf>
    <xf numFmtId="0" fontId="18" fillId="0" borderId="0" xfId="0" applyFont="1" applyBorder="1" applyAlignment="1">
      <alignment horizontal="left" vertical="center" wrapText="1" indent="2"/>
    </xf>
    <xf numFmtId="0" fontId="18" fillId="0" borderId="14" xfId="0" applyFont="1" applyBorder="1" applyAlignment="1">
      <alignment horizontal="left" vertical="center" wrapText="1" indent="2"/>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44" xfId="0" applyFont="1" applyBorder="1" applyAlignment="1">
      <alignment horizontal="center" vertical="center" wrapText="1"/>
    </xf>
    <xf numFmtId="0" fontId="18" fillId="34" borderId="45" xfId="0" applyFont="1" applyFill="1" applyBorder="1" applyAlignment="1">
      <alignment vertical="center" wrapText="1"/>
    </xf>
    <xf numFmtId="0" fontId="18" fillId="34" borderId="46" xfId="0" applyFont="1" applyFill="1" applyBorder="1" applyAlignment="1">
      <alignment vertical="center" wrapText="1"/>
    </xf>
    <xf numFmtId="0" fontId="18" fillId="33" borderId="47" xfId="0" applyFont="1" applyFill="1" applyBorder="1" applyAlignment="1">
      <alignment vertical="center" wrapText="1"/>
    </xf>
    <xf numFmtId="0" fontId="18" fillId="33" borderId="48" xfId="0" applyFont="1" applyFill="1" applyBorder="1" applyAlignment="1">
      <alignment vertical="center" wrapText="1"/>
    </xf>
    <xf numFmtId="0" fontId="18" fillId="0" borderId="28" xfId="0" applyFont="1" applyBorder="1" applyAlignment="1">
      <alignment vertical="top" wrapText="1"/>
    </xf>
    <xf numFmtId="0" fontId="18" fillId="0" borderId="32" xfId="0" applyFont="1" applyBorder="1" applyAlignment="1">
      <alignment vertical="top" wrapText="1"/>
    </xf>
    <xf numFmtId="0" fontId="18" fillId="0" borderId="19" xfId="0" applyFont="1" applyBorder="1" applyAlignment="1">
      <alignment horizontal="left" vertical="top" wrapText="1"/>
    </xf>
    <xf numFmtId="0" fontId="18" fillId="0" borderId="23" xfId="0" applyFont="1" applyBorder="1" applyAlignment="1">
      <alignment horizontal="left" vertical="top" wrapText="1"/>
    </xf>
    <xf numFmtId="0" fontId="18" fillId="0" borderId="20" xfId="0" applyFont="1" applyBorder="1" applyAlignment="1">
      <alignment horizontal="left" vertical="top"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34" borderId="17" xfId="0" applyFont="1" applyFill="1" applyBorder="1" applyAlignment="1">
      <alignment vertical="center" wrapText="1"/>
    </xf>
    <xf numFmtId="0" fontId="18" fillId="34" borderId="18" xfId="0" applyFont="1" applyFill="1" applyBorder="1" applyAlignment="1">
      <alignment vertical="center" wrapText="1"/>
    </xf>
    <xf numFmtId="0" fontId="18" fillId="33" borderId="21" xfId="0" applyFont="1" applyFill="1" applyBorder="1" applyAlignment="1">
      <alignment vertical="center" wrapText="1"/>
    </xf>
    <xf numFmtId="0" fontId="18" fillId="33" borderId="22" xfId="0" applyFont="1" applyFill="1" applyBorder="1" applyAlignment="1">
      <alignment vertical="center" wrapText="1"/>
    </xf>
    <xf numFmtId="0" fontId="18" fillId="33" borderId="33" xfId="0" applyFont="1" applyFill="1" applyBorder="1" applyAlignment="1">
      <alignment horizontal="left" vertical="center" wrapText="1"/>
    </xf>
    <xf numFmtId="0" fontId="18" fillId="33" borderId="41" xfId="0" applyFont="1" applyFill="1" applyBorder="1" applyAlignment="1">
      <alignment horizontal="left" vertical="center" wrapText="1"/>
    </xf>
    <xf numFmtId="0" fontId="18" fillId="33" borderId="34" xfId="0" applyFont="1" applyFill="1" applyBorder="1" applyAlignment="1">
      <alignment horizontal="left" vertical="center" wrapText="1"/>
    </xf>
    <xf numFmtId="0" fontId="18" fillId="33" borderId="37" xfId="0" applyFont="1" applyFill="1" applyBorder="1" applyAlignment="1">
      <alignment horizontal="left" vertical="center" wrapText="1"/>
    </xf>
    <xf numFmtId="0" fontId="18" fillId="33" borderId="42" xfId="0" applyFont="1" applyFill="1" applyBorder="1" applyAlignment="1">
      <alignment horizontal="left" vertical="center" wrapText="1"/>
    </xf>
    <xf numFmtId="0" fontId="18" fillId="33" borderId="38" xfId="0" applyFont="1" applyFill="1" applyBorder="1" applyAlignment="1">
      <alignment horizontal="left" vertical="center" wrapText="1"/>
    </xf>
    <xf numFmtId="177" fontId="22" fillId="33" borderId="42" xfId="0" applyNumberFormat="1" applyFont="1" applyFill="1" applyBorder="1" applyAlignment="1" applyProtection="1">
      <alignment vertical="center" wrapText="1"/>
      <protection locked="0"/>
    </xf>
    <xf numFmtId="177" fontId="22" fillId="33" borderId="50" xfId="0" applyNumberFormat="1" applyFont="1" applyFill="1" applyBorder="1" applyAlignment="1" applyProtection="1">
      <alignment vertical="center" wrapText="1"/>
      <protection locked="0"/>
    </xf>
    <xf numFmtId="0" fontId="22" fillId="33" borderId="49" xfId="0" applyFont="1" applyFill="1" applyBorder="1" applyAlignment="1" applyProtection="1">
      <alignment vertical="center" wrapText="1"/>
      <protection locked="0"/>
    </xf>
    <xf numFmtId="0" fontId="22" fillId="33" borderId="11" xfId="0" applyFont="1" applyFill="1" applyBorder="1" applyAlignment="1" applyProtection="1">
      <alignment vertical="center" wrapText="1"/>
      <protection locked="0"/>
    </xf>
    <xf numFmtId="177" fontId="22" fillId="33" borderId="11" xfId="0" applyNumberFormat="1" applyFont="1" applyFill="1" applyBorder="1" applyAlignment="1" applyProtection="1">
      <alignment vertical="center" wrapText="1"/>
      <protection locked="0"/>
    </xf>
    <xf numFmtId="177" fontId="22" fillId="33" borderId="12" xfId="0" applyNumberFormat="1" applyFont="1" applyFill="1" applyBorder="1" applyAlignment="1" applyProtection="1">
      <alignment vertical="center" wrapText="1"/>
      <protection locked="0"/>
    </xf>
    <xf numFmtId="0" fontId="18" fillId="0" borderId="11" xfId="0" applyFont="1" applyBorder="1" applyAlignment="1">
      <alignment horizontal="justify" vertical="center" wrapText="1"/>
    </xf>
    <xf numFmtId="0" fontId="18" fillId="36" borderId="13" xfId="0" applyFont="1" applyFill="1" applyBorder="1" applyAlignment="1">
      <alignment vertical="top" wrapText="1"/>
    </xf>
    <xf numFmtId="0" fontId="18" fillId="36" borderId="0" xfId="0" applyFont="1" applyFill="1" applyBorder="1" applyAlignment="1">
      <alignment vertical="top" wrapText="1"/>
    </xf>
    <xf numFmtId="0" fontId="18" fillId="36" borderId="0" xfId="0" applyFont="1" applyFill="1" applyAlignment="1">
      <alignment vertical="top" wrapText="1"/>
    </xf>
    <xf numFmtId="0" fontId="18" fillId="36" borderId="14" xfId="0" applyFont="1" applyFill="1" applyBorder="1" applyAlignment="1">
      <alignment vertical="top" wrapText="1"/>
    </xf>
    <xf numFmtId="0" fontId="18" fillId="33" borderId="23" xfId="0" applyFont="1" applyFill="1" applyBorder="1" applyAlignment="1">
      <alignment vertical="top" wrapText="1"/>
    </xf>
    <xf numFmtId="0" fontId="18" fillId="33" borderId="20" xfId="0" applyFont="1" applyFill="1" applyBorder="1" applyAlignment="1">
      <alignment vertical="top" wrapText="1"/>
    </xf>
    <xf numFmtId="0" fontId="18" fillId="33" borderId="0" xfId="0" applyFont="1" applyFill="1" applyBorder="1" applyAlignment="1">
      <alignment vertical="top" wrapText="1"/>
    </xf>
    <xf numFmtId="0" fontId="18" fillId="33" borderId="14" xfId="0" applyFont="1" applyFill="1" applyBorder="1" applyAlignment="1">
      <alignment vertical="top" wrapText="1"/>
    </xf>
    <xf numFmtId="0" fontId="18" fillId="0" borderId="26" xfId="0" applyFont="1" applyBorder="1" applyAlignment="1">
      <alignment vertical="center" wrapText="1"/>
    </xf>
    <xf numFmtId="0" fontId="18" fillId="0" borderId="27" xfId="0" applyFont="1" applyBorder="1" applyAlignment="1">
      <alignment vertical="center" wrapText="1"/>
    </xf>
    <xf numFmtId="0" fontId="22" fillId="34" borderId="26" xfId="0" applyFont="1" applyFill="1" applyBorder="1">
      <alignment vertical="center"/>
    </xf>
    <xf numFmtId="0" fontId="18" fillId="0" borderId="26" xfId="0" applyFont="1" applyBorder="1" applyAlignment="1">
      <alignment horizontal="left" vertical="top" wrapText="1"/>
    </xf>
    <xf numFmtId="0" fontId="26" fillId="0" borderId="0" xfId="0" applyFont="1" applyAlignment="1">
      <alignment horizontal="center" vertical="center"/>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43" xfId="0" applyFont="1" applyBorder="1" applyAlignment="1">
      <alignment horizontal="center" vertical="center" wrapText="1"/>
    </xf>
    <xf numFmtId="0" fontId="35" fillId="35" borderId="25" xfId="43" applyFont="1" applyFill="1" applyBorder="1" applyAlignment="1">
      <alignment vertical="center" wrapText="1"/>
    </xf>
    <xf numFmtId="0" fontId="35" fillId="35" borderId="26" xfId="43" applyFont="1" applyFill="1" applyBorder="1" applyAlignment="1">
      <alignment vertical="center" wrapText="1"/>
    </xf>
    <xf numFmtId="0" fontId="35" fillId="35" borderId="27" xfId="43" applyFont="1" applyFill="1" applyBorder="1" applyAlignment="1">
      <alignment vertical="center" wrapText="1"/>
    </xf>
    <xf numFmtId="178" fontId="28" fillId="34" borderId="51" xfId="42" applyNumberFormat="1" applyFont="1" applyFill="1" applyBorder="1" applyAlignment="1">
      <alignment horizontal="right" vertical="center"/>
    </xf>
    <xf numFmtId="0" fontId="28" fillId="36" borderId="30" xfId="0" applyFont="1" applyFill="1" applyBorder="1" applyAlignment="1">
      <alignment horizontal="center" vertical="top"/>
    </xf>
    <xf numFmtId="0" fontId="28" fillId="36" borderId="52" xfId="0" applyFont="1" applyFill="1" applyBorder="1" applyAlignment="1">
      <alignment horizontal="center" vertical="top"/>
    </xf>
    <xf numFmtId="0" fontId="28" fillId="36" borderId="43" xfId="0" applyFont="1" applyFill="1" applyBorder="1" applyAlignment="1">
      <alignment horizontal="center" vertical="top"/>
    </xf>
    <xf numFmtId="0" fontId="28" fillId="33" borderId="30" xfId="0" applyFont="1" applyFill="1" applyBorder="1" applyAlignment="1">
      <alignment horizontal="left" vertical="top" wrapText="1"/>
    </xf>
    <xf numFmtId="0" fontId="28" fillId="33" borderId="52" xfId="0" applyFont="1" applyFill="1" applyBorder="1" applyAlignment="1">
      <alignment horizontal="left" vertical="top" wrapText="1"/>
    </xf>
    <xf numFmtId="0" fontId="28" fillId="33" borderId="43" xfId="0" applyFont="1" applyFill="1" applyBorder="1" applyAlignment="1">
      <alignment horizontal="left" vertical="top" wrapText="1"/>
    </xf>
    <xf numFmtId="179" fontId="28" fillId="34" borderId="54" xfId="42" applyNumberFormat="1" applyFont="1" applyFill="1" applyBorder="1" applyAlignment="1">
      <alignment horizontal="right" vertical="center"/>
    </xf>
    <xf numFmtId="0" fontId="28" fillId="0" borderId="0" xfId="0" applyFont="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5" fillId="0" borderId="47" xfId="43" applyFont="1" applyBorder="1" applyAlignment="1">
      <alignment horizontal="left" vertical="center" wrapText="1"/>
    </xf>
    <xf numFmtId="0" fontId="35" fillId="0" borderId="55" xfId="43" applyFont="1" applyBorder="1" applyAlignment="1">
      <alignment horizontal="left" vertical="center" wrapText="1"/>
    </xf>
    <xf numFmtId="0" fontId="35" fillId="35" borderId="55" xfId="43" applyFont="1" applyFill="1" applyBorder="1" applyAlignment="1">
      <alignment vertical="center" wrapText="1"/>
    </xf>
    <xf numFmtId="0" fontId="35" fillId="35" borderId="56" xfId="43" applyFont="1" applyFill="1" applyBorder="1" applyAlignment="1">
      <alignment vertical="center" wrapText="1"/>
    </xf>
    <xf numFmtId="179" fontId="28" fillId="34" borderId="51" xfId="42" applyNumberFormat="1" applyFont="1" applyFill="1" applyBorder="1" applyAlignment="1">
      <alignment horizontal="right" vertical="center"/>
    </xf>
    <xf numFmtId="0" fontId="28" fillId="34" borderId="45" xfId="0" applyFont="1" applyFill="1" applyBorder="1" applyAlignment="1">
      <alignment horizontal="left" vertical="center" shrinkToFit="1"/>
    </xf>
    <xf numFmtId="0" fontId="28" fillId="34" borderId="51" xfId="0" applyFont="1" applyFill="1" applyBorder="1" applyAlignment="1">
      <alignment horizontal="left" vertical="center" shrinkToFit="1"/>
    </xf>
    <xf numFmtId="0" fontId="28" fillId="34" borderId="46" xfId="0" applyFont="1" applyFill="1" applyBorder="1" applyAlignment="1">
      <alignment horizontal="left" vertical="center" shrinkToFit="1"/>
    </xf>
    <xf numFmtId="0" fontId="28" fillId="33" borderId="57" xfId="0" applyFont="1" applyFill="1" applyBorder="1" applyAlignment="1">
      <alignment vertical="center" shrinkToFit="1"/>
    </xf>
    <xf numFmtId="0" fontId="28" fillId="33" borderId="51" xfId="0" applyFont="1" applyFill="1" applyBorder="1" applyAlignment="1">
      <alignment vertical="center" shrinkToFit="1"/>
    </xf>
    <xf numFmtId="0" fontId="28" fillId="33" borderId="58" xfId="0" applyFont="1" applyFill="1" applyBorder="1" applyAlignment="1">
      <alignment vertical="center" shrinkToFit="1"/>
    </xf>
    <xf numFmtId="0" fontId="28" fillId="37" borderId="30" xfId="0" applyFont="1" applyFill="1" applyBorder="1" applyAlignment="1">
      <alignment horizontal="center" vertical="top"/>
    </xf>
    <xf numFmtId="0" fontId="28" fillId="37" borderId="52" xfId="0" applyFont="1" applyFill="1" applyBorder="1" applyAlignment="1">
      <alignment horizontal="center" vertical="top"/>
    </xf>
    <xf numFmtId="0" fontId="28" fillId="37" borderId="43" xfId="0" applyFont="1" applyFill="1" applyBorder="1" applyAlignment="1">
      <alignment horizontal="center" vertical="top"/>
    </xf>
    <xf numFmtId="0" fontId="28" fillId="37" borderId="30" xfId="0" applyFont="1" applyFill="1" applyBorder="1" applyAlignment="1">
      <alignment horizontal="left" vertical="top" wrapText="1"/>
    </xf>
    <xf numFmtId="0" fontId="28" fillId="37" borderId="52" xfId="0" applyFont="1" applyFill="1" applyBorder="1" applyAlignment="1">
      <alignment horizontal="left" vertical="top" wrapText="1"/>
    </xf>
    <xf numFmtId="0" fontId="28" fillId="37" borderId="43" xfId="0" applyFont="1" applyFill="1" applyBorder="1" applyAlignment="1">
      <alignment horizontal="left" vertical="top" wrapText="1"/>
    </xf>
    <xf numFmtId="0" fontId="28" fillId="33" borderId="53" xfId="0" applyFont="1" applyFill="1" applyBorder="1" applyAlignment="1">
      <alignment horizontal="left" vertical="center" shrinkToFit="1"/>
    </xf>
    <xf numFmtId="0" fontId="28" fillId="33" borderId="54" xfId="0" applyFont="1" applyFill="1" applyBorder="1" applyAlignment="1">
      <alignment horizontal="left" vertical="center" shrinkToFit="1"/>
    </xf>
    <xf numFmtId="0" fontId="28" fillId="33" borderId="59" xfId="0" applyFont="1" applyFill="1" applyBorder="1" applyAlignment="1">
      <alignment horizontal="left" vertical="center" shrinkToFit="1"/>
    </xf>
    <xf numFmtId="0" fontId="28" fillId="33" borderId="60" xfId="0" applyFont="1" applyFill="1" applyBorder="1" applyAlignment="1">
      <alignment vertical="center" shrinkToFit="1"/>
    </xf>
    <xf numFmtId="0" fontId="28" fillId="33" borderId="54" xfId="0" applyFont="1" applyFill="1" applyBorder="1" applyAlignment="1">
      <alignment vertical="center" shrinkToFit="1"/>
    </xf>
    <xf numFmtId="0" fontId="28" fillId="33" borderId="61" xfId="0" applyFont="1" applyFill="1" applyBorder="1" applyAlignment="1">
      <alignment vertical="center" shrinkToFit="1"/>
    </xf>
    <xf numFmtId="0" fontId="35" fillId="33" borderId="55" xfId="43" applyFont="1" applyFill="1" applyBorder="1" applyAlignment="1">
      <alignment vertical="center" wrapText="1"/>
    </xf>
    <xf numFmtId="0" fontId="35" fillId="33" borderId="56" xfId="43" applyFont="1" applyFill="1" applyBorder="1" applyAlignment="1">
      <alignment vertical="center" wrapText="1"/>
    </xf>
    <xf numFmtId="0" fontId="28" fillId="0" borderId="30" xfId="0" applyFont="1" applyBorder="1" applyAlignment="1">
      <alignment horizontal="left" vertical="top" wrapText="1"/>
    </xf>
    <xf numFmtId="0" fontId="28" fillId="0" borderId="52" xfId="0" applyFont="1" applyBorder="1" applyAlignment="1">
      <alignment horizontal="left" vertical="top" wrapText="1"/>
    </xf>
    <xf numFmtId="0" fontId="28" fillId="0" borderId="43" xfId="0" applyFont="1" applyBorder="1" applyAlignment="1">
      <alignment horizontal="left" vertical="top" wrapText="1"/>
    </xf>
    <xf numFmtId="0" fontId="36" fillId="34" borderId="45" xfId="43" applyFont="1" applyFill="1" applyBorder="1" applyAlignment="1">
      <alignment horizontal="center" vertical="center" wrapText="1"/>
    </xf>
    <xf numFmtId="0" fontId="36" fillId="34" borderId="51" xfId="43" applyFont="1" applyFill="1" applyBorder="1" applyAlignment="1">
      <alignment horizontal="center" vertical="center" wrapText="1"/>
    </xf>
    <xf numFmtId="0" fontId="35" fillId="0" borderId="51" xfId="43" applyFont="1" applyBorder="1" applyAlignment="1">
      <alignment vertical="center" wrapText="1"/>
    </xf>
    <xf numFmtId="0" fontId="35" fillId="0" borderId="58" xfId="43" applyFont="1" applyBorder="1" applyAlignment="1">
      <alignment vertical="center" wrapText="1"/>
    </xf>
    <xf numFmtId="0" fontId="35" fillId="0" borderId="54" xfId="43" applyFont="1" applyBorder="1" applyAlignment="1">
      <alignment vertical="center" wrapText="1"/>
    </xf>
    <xf numFmtId="0" fontId="35" fillId="0" borderId="61" xfId="43" applyFont="1" applyBorder="1" applyAlignment="1">
      <alignment vertical="center" wrapText="1"/>
    </xf>
    <xf numFmtId="0" fontId="36" fillId="34" borderId="53" xfId="43" applyFont="1" applyFill="1" applyBorder="1" applyAlignment="1">
      <alignment horizontal="center" vertical="center" wrapText="1"/>
    </xf>
    <xf numFmtId="0" fontId="36" fillId="34" borderId="54" xfId="43" applyFont="1" applyFill="1" applyBorder="1" applyAlignment="1">
      <alignment horizontal="center" vertical="center" wrapText="1"/>
    </xf>
    <xf numFmtId="0" fontId="35" fillId="0" borderId="19" xfId="43" applyFont="1" applyBorder="1" applyAlignment="1">
      <alignment horizontal="center" vertical="center" wrapText="1"/>
    </xf>
    <xf numFmtId="0" fontId="35" fillId="0" borderId="23" xfId="43" applyFont="1" applyBorder="1" applyAlignment="1">
      <alignment horizontal="center" vertical="center" wrapText="1"/>
    </xf>
    <xf numFmtId="0" fontId="35" fillId="36" borderId="30" xfId="43" applyFont="1" applyFill="1" applyBorder="1" applyAlignment="1">
      <alignment horizontal="center" vertical="top"/>
    </xf>
    <xf numFmtId="0" fontId="35" fillId="36" borderId="52" xfId="43" applyFont="1" applyFill="1" applyBorder="1" applyAlignment="1">
      <alignment horizontal="center" vertical="top"/>
    </xf>
    <xf numFmtId="0" fontId="35" fillId="36" borderId="43" xfId="43" applyFont="1" applyFill="1" applyBorder="1" applyAlignment="1">
      <alignment horizontal="center" vertical="top"/>
    </xf>
    <xf numFmtId="0" fontId="28" fillId="0" borderId="51" xfId="0" applyFont="1" applyBorder="1">
      <alignment vertical="center"/>
    </xf>
    <xf numFmtId="0" fontId="28" fillId="0" borderId="54" xfId="0" applyFont="1" applyBorder="1" applyAlignment="1">
      <alignment vertical="center" wrapText="1"/>
    </xf>
    <xf numFmtId="0" fontId="28" fillId="0" borderId="54" xfId="0" applyFont="1" applyBorder="1">
      <alignment vertical="center"/>
    </xf>
    <xf numFmtId="0" fontId="35" fillId="0" borderId="54" xfId="0" applyFont="1" applyBorder="1" applyAlignment="1">
      <alignment vertical="center" shrinkToFit="1"/>
    </xf>
    <xf numFmtId="0" fontId="28" fillId="33" borderId="54" xfId="0" applyFont="1" applyFill="1" applyBorder="1">
      <alignment vertical="center"/>
    </xf>
    <xf numFmtId="0" fontId="35" fillId="0" borderId="47" xfId="43" applyFont="1" applyBorder="1" applyAlignment="1">
      <alignment horizontal="center" vertical="center" wrapText="1"/>
    </xf>
    <xf numFmtId="0" fontId="35" fillId="0" borderId="55" xfId="43" applyFont="1" applyBorder="1" applyAlignment="1">
      <alignment horizontal="center" vertical="center" wrapText="1"/>
    </xf>
    <xf numFmtId="0" fontId="35" fillId="0" borderId="51" xfId="0" applyFont="1" applyBorder="1" applyAlignment="1">
      <alignment vertical="center" shrinkToFit="1"/>
    </xf>
    <xf numFmtId="0" fontId="28" fillId="33" borderId="51" xfId="0" applyFont="1" applyFill="1" applyBorder="1">
      <alignment vertical="center"/>
    </xf>
    <xf numFmtId="176" fontId="28" fillId="34" borderId="10" xfId="0" applyNumberFormat="1" applyFont="1" applyFill="1" applyBorder="1" applyAlignment="1">
      <alignment horizontal="left" vertical="center"/>
    </xf>
    <xf numFmtId="176" fontId="28" fillId="34" borderId="11" xfId="0" applyNumberFormat="1" applyFont="1" applyFill="1" applyBorder="1" applyAlignment="1">
      <alignment horizontal="left" vertical="center"/>
    </xf>
    <xf numFmtId="176" fontId="28" fillId="34" borderId="12" xfId="0" applyNumberFormat="1" applyFont="1" applyFill="1" applyBorder="1" applyAlignment="1">
      <alignment horizontal="left" vertical="center"/>
    </xf>
    <xf numFmtId="176" fontId="28" fillId="34" borderId="25" xfId="0" applyNumberFormat="1" applyFont="1" applyFill="1" applyBorder="1" applyAlignment="1">
      <alignment horizontal="left" vertical="center"/>
    </xf>
    <xf numFmtId="176" fontId="28" fillId="34" borderId="26" xfId="0" applyNumberFormat="1" applyFont="1" applyFill="1" applyBorder="1" applyAlignment="1">
      <alignment horizontal="left" vertical="center"/>
    </xf>
    <xf numFmtId="176" fontId="28" fillId="34" borderId="27" xfId="0" applyNumberFormat="1" applyFont="1" applyFill="1" applyBorder="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良い" xfId="6" builtinId="26" customBuiltin="1"/>
  </cellStyles>
  <dxfs count="37">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200_&#12501;&#12457;&#12540;&#12510;&#12483;&#12488;&#21270;&#12377;&#12427;&#27096;&#24335;&#12398;&#35201;&#20214;&#25972;&#29702;&#12289;&#12452;&#12513;&#12540;&#12472;&#20316;&#25104;&#65288;&#19968;&#27425;&#12522;&#12522;&#12540;&#12473;&#20998;&#65289;\2210_&#12501;&#12457;&#12540;&#12510;&#12483;&#12488;&#35201;&#20214;&#25972;&#29702;\02_&#26465;&#20363;&#20998;&#65288;&#9318;&#65374;&#9321;&#65289;\&#12304;&#27096;&#24335;&#26696;&#12305;&#9318;&#65374;&#9321;&#26465;&#20363;117&#26465;&#38306;&#36899;&#23626;&#20986;&#26360;&#65288;&#35352;&#20837;&#12354;&#12426;&#65289;_20221026_03.xlsx?44955473" TargetMode="External"/><Relationship Id="rId1" Type="http://schemas.openxmlformats.org/officeDocument/2006/relationships/externalLinkPath" Target="file:///\\44955473\&#12304;&#27096;&#24335;&#26696;&#12305;&#9318;&#65374;&#9321;&#26465;&#20363;117&#26465;&#38306;&#36899;&#23626;&#20986;&#26360;&#65288;&#35352;&#20837;&#12354;&#12426;&#65289;_20221026_03.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300_&#12501;&#12457;&#12540;&#12510;&#12483;&#12488;&#35373;&#35336;&#12289;&#20316;&#25104;&#12289;&#12486;&#12473;&#12488;&#65288;&#19968;&#27425;&#12522;&#12522;&#12540;&#12473;&#20998;&#65289;\&#12501;&#12457;&#12540;&#12510;&#12483;&#12488;&#21270;&#27096;&#24335;\yosiki-26_&#12304;&#12501;&#12457;&#12540;&#12510;&#12483;&#12488;&#21270;&#27096;&#24335;&#12305;&#9316;&#9317;&#27861;&#31532;16&#26465;&#31532;1&#38917;%20_&#27738;&#26579;&#22303;&#22732;&#12398;&#21306;&#22495;&#22806;&#25644;&#20986;&#23626;&#20986;&#26360;_20221226_01.xlsx?DB3FAE0B" TargetMode="External"/><Relationship Id="rId1" Type="http://schemas.openxmlformats.org/officeDocument/2006/relationships/externalLinkPath" Target="file:///\\DB3FAE0B\yosiki-26_&#12304;&#12501;&#12457;&#12540;&#12510;&#12483;&#12488;&#21270;&#27096;&#24335;&#12305;&#9316;&#9317;&#27861;&#31532;16&#26465;&#31532;1&#38917;%20_&#27738;&#26579;&#22303;&#22732;&#12398;&#21306;&#22495;&#22806;&#25644;&#20986;&#23626;&#20986;&#26360;_20221226_01.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200_&#12501;&#12457;&#12540;&#12510;&#12483;&#12488;&#21270;&#12377;&#12427;&#27096;&#24335;&#12398;&#35201;&#20214;&#25972;&#29702;&#12289;&#12452;&#12513;&#12540;&#12472;&#20316;&#25104;&#65288;&#19968;&#27425;&#12522;&#12522;&#12540;&#12473;&#20998;&#65289;\2210_&#12501;&#12457;&#12540;&#12510;&#12483;&#12488;&#35201;&#20214;&#25972;&#29702;\01_&#12469;&#12531;&#12503;&#12523;&#20316;&#25104;&#65288;&#9314;&#9315;&#65289;\&#12304;&#27096;&#24335;&#26696;&#12305;&#9314;&#24418;&#36074;&#22793;&#26356;&#26178;&#35201;&#23626;&#20986;&#21306;&#22495;&#20869;&#12395;&#12362;&#12369;&#12427;&#22303;&#22320;&#12398;&#24418;&#36074;&#12398;&#22793;&#26356;&#23626;&#20986;&#26360;&#65288;&#35352;&#20837;&#12354;&#12426;&#65289;_20221025_01.xlsx?C4809DFB" TargetMode="External"/><Relationship Id="rId1" Type="http://schemas.openxmlformats.org/officeDocument/2006/relationships/externalLinkPath" Target="file:///\\C4809DFB\&#12304;&#27096;&#24335;&#26696;&#12305;&#9314;&#24418;&#36074;&#22793;&#26356;&#26178;&#35201;&#23626;&#20986;&#21306;&#22495;&#20869;&#12395;&#12362;&#12369;&#12427;&#22303;&#22320;&#12398;&#24418;&#36074;&#12398;&#22793;&#26356;&#23626;&#20986;&#26360;&#65288;&#35352;&#20837;&#12354;&#12426;&#65289;_20221025_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300_&#12501;&#12457;&#12540;&#12510;&#12483;&#12488;&#35373;&#35336;&#12289;&#20316;&#25104;&#12289;&#12486;&#12473;&#12488;&#65288;&#19968;&#27425;&#12522;&#12522;&#12540;&#12473;&#20998;&#65289;\&#12501;&#12457;&#12540;&#12510;&#12483;&#12488;&#21270;&#27096;&#24335;\&#27231;&#33021;&#35201;&#20214;\&#12304;&#27096;&#24335;&#26696;&#12305;&#9312;&#27861;&#31532;4&#26465;&#31532;1&#38917;_&#19968;&#23450;&#35215;&#27169;&#20197;&#19978;&#12398;&#22303;&#22320;&#12398;&#24418;&#36074;&#12398;&#22793;&#26356;&#23626;&#20986;&#26360;_202210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⑦第34号様式（分割なし・あり）"/>
      <sheetName val="⑦第34号様式 (別紙)"/>
      <sheetName val="（別添資料）特定有害物質の使用及び排出等の状況に係る一覧"/>
      <sheetName val="⑧第32号様式（分割なし・あり）"/>
      <sheetName val="⑧第32号様式 (別紙)"/>
      <sheetName val="⑨第33号様式（分割なし・あり）"/>
      <sheetName val="（別添資料）筆一覧"/>
      <sheetName val="⑨第33号様式 (別紙)"/>
      <sheetName val="（別添資料）汚染状況一覧"/>
      <sheetName val="⑩第33号の２様式（分割なし・あり）"/>
      <sheetName val="管理シート"/>
    </sheetNames>
    <sheetDataSet>
      <sheetData sheetId="0">
        <row r="21">
          <cell r="E21" t="str">
            <v>千代田区</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2">
          <cell r="B2" t="str">
            <v>千代田区</v>
          </cell>
          <cell r="I2" t="str">
            <v>クロロエチレン</v>
          </cell>
          <cell r="O2" t="str">
            <v>全部</v>
          </cell>
          <cell r="Q2" t="str">
            <v>地下水汚染は生じていないため、法令で講ずべき措置とされている、最も環境・経済・社会への負荷が小さい地下水測定を選択した</v>
          </cell>
          <cell r="R2" t="str">
            <v>浄化等処理施設（浄化）</v>
          </cell>
          <cell r="S2" t="str">
            <v>要対策区域</v>
          </cell>
          <cell r="T2" t="str">
            <v>土壌含有量基準</v>
          </cell>
          <cell r="U2" t="str">
            <v>地下水基準</v>
          </cell>
          <cell r="V2" t="str">
            <v>超過</v>
          </cell>
        </row>
        <row r="3">
          <cell r="I3" t="str">
            <v>四塩化炭素</v>
          </cell>
          <cell r="O3" t="str">
            <v>一部</v>
          </cell>
          <cell r="Q3" t="str">
            <v>基準不適合土壌の全量掘削除去と比較して、必要最低限の掘削と舗装を組み合わせる方法が、環境・経済・社会への負荷が軽減するため</v>
          </cell>
          <cell r="R3" t="str">
            <v>浄化等処理施設（融解）</v>
          </cell>
          <cell r="S3" t="str">
            <v>地下水汚染拡大防止区域</v>
          </cell>
          <cell r="T3" t="str">
            <v>土壌溶出量基準</v>
          </cell>
          <cell r="U3" t="str">
            <v>第二地下水基準</v>
          </cell>
          <cell r="V3" t="str">
            <v>適合</v>
          </cell>
        </row>
        <row r="4">
          <cell r="I4" t="str">
            <v>1,2-ジクロロエタン</v>
          </cell>
          <cell r="Q4" t="str">
            <v>根切り工事を行う範囲のみ掘削除去し、基準不適合土壌の搬出・処理量を削減することで、環境・経済・社会への負荷が軽減するため</v>
          </cell>
          <cell r="R4" t="str">
            <v>浄化等処理施設（不溶化）</v>
          </cell>
          <cell r="S4" t="str">
            <v>要管理区域</v>
          </cell>
          <cell r="T4" t="str">
            <v>第二溶出量基準</v>
          </cell>
          <cell r="U4" t="str">
            <v>地下水基準及び第二地下水基準</v>
          </cell>
        </row>
        <row r="5">
          <cell r="I5" t="str">
            <v>1,1-ジクロロエチレン</v>
          </cell>
          <cell r="Q5" t="str">
            <v>自然由来による基準不適合土壌を敷地内で盛土として使用し、基準不適合土壌の搬出・処理量を削減することで、環境・経済・社会への負荷が軽減するため</v>
          </cell>
          <cell r="R5" t="str">
            <v>自然由来等土壌利用施設（自然由来等土壌構造物利用施設）</v>
          </cell>
          <cell r="T5" t="str">
            <v>土壌含有量基準及び土壌溶出量基準</v>
          </cell>
        </row>
        <row r="6">
          <cell r="I6" t="str">
            <v>1,2-ジクロロエチレン</v>
          </cell>
          <cell r="Q6" t="str">
            <v>根切り工事で発生した基準不適合土壌は、 敷地内で盛土や埋土として使用し、基準不適合土壌の搬出・処理量を削減することで、環境・経済・社会への負荷が軽減するため</v>
          </cell>
          <cell r="R6" t="str">
            <v>自然由来等土壌利用施設（自然由来等土壌海面埋立施設）</v>
          </cell>
          <cell r="T6" t="str">
            <v>土壌含有量基準及び第二溶出量基準</v>
          </cell>
        </row>
        <row r="7">
          <cell r="I7" t="str">
            <v>1,3-ジクロロプロペン</v>
          </cell>
          <cell r="Q7" t="str">
            <v>基準不適合土壌が地下水面より浅い深度に分布していることから、土壌ガス吸引による原位置での浄化対策を行うことで、環境・経済・社会への負荷が軽減するため</v>
          </cell>
          <cell r="R7" t="str">
            <v>セメント製造施設</v>
          </cell>
        </row>
        <row r="8">
          <cell r="I8" t="str">
            <v>ジクロロメタン</v>
          </cell>
          <cell r="Q8" t="str">
            <v>基準不適合土壌が地下水面より深い深度に分布し、 地下水基準の不適合も確認されていることから、 地下水揚水による原位置での浄化対策を行うことで、環境・経済・社会への負荷が軽減するため</v>
          </cell>
          <cell r="R8" t="str">
            <v>埋立処理施設</v>
          </cell>
        </row>
        <row r="9">
          <cell r="I9" t="str">
            <v>テトラクロロエチレン</v>
          </cell>
          <cell r="Q9" t="str">
            <v>その他（備考欄に詳細を記入すること）</v>
          </cell>
          <cell r="R9" t="str">
            <v>分別等処理施設</v>
          </cell>
        </row>
        <row r="10">
          <cell r="I10" t="str">
            <v>1,1,1-トリクロロエタン</v>
          </cell>
        </row>
        <row r="11">
          <cell r="I11" t="str">
            <v>1,1,2-トリクロロエタン</v>
          </cell>
        </row>
        <row r="12">
          <cell r="I12" t="str">
            <v>トリクロロエチレン</v>
          </cell>
        </row>
        <row r="13">
          <cell r="I13" t="str">
            <v>ベンゼン</v>
          </cell>
        </row>
        <row r="14">
          <cell r="I14" t="str">
            <v>カドミウム及びその化合物</v>
          </cell>
        </row>
        <row r="15">
          <cell r="I15" t="str">
            <v>六価クロム化合物</v>
          </cell>
        </row>
        <row r="16">
          <cell r="I16" t="str">
            <v>シアン化合物</v>
          </cell>
        </row>
        <row r="17">
          <cell r="I17" t="str">
            <v>水銀及びその化合物</v>
          </cell>
        </row>
        <row r="18">
          <cell r="I18" t="str">
            <v>セレン及びその化合物</v>
          </cell>
        </row>
        <row r="19">
          <cell r="I19" t="str">
            <v>鉛及びその化合物</v>
          </cell>
        </row>
        <row r="20">
          <cell r="I20" t="str">
            <v>砒素及びその化合物</v>
          </cell>
        </row>
        <row r="21">
          <cell r="I21" t="str">
            <v>ふっ素及びその化合物</v>
          </cell>
        </row>
        <row r="22">
          <cell r="I22" t="str">
            <v>ほう素及びその化合物</v>
          </cell>
        </row>
        <row r="23">
          <cell r="I23" t="str">
            <v>シマジン</v>
          </cell>
        </row>
        <row r="24">
          <cell r="I24" t="str">
            <v>チオベンカルブ</v>
          </cell>
        </row>
        <row r="25">
          <cell r="I25" t="str">
            <v>チラウム</v>
          </cell>
        </row>
        <row r="26">
          <cell r="I26" t="str">
            <v>ポリ塩化ビフェニル(PCB)</v>
          </cell>
        </row>
        <row r="27">
          <cell r="I27" t="str">
            <v>有機りん化合物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26"/>
      <sheetName val="法第16条第1項別紙"/>
      <sheetName val="（別紙）要措置区域等所在地一覧"/>
      <sheetName val="（別紙）汚染土壌の特定有害物質による汚染状態"/>
      <sheetName val="管理シート"/>
    </sheetNames>
    <sheetDataSet>
      <sheetData sheetId="0" refreshError="1"/>
      <sheetData sheetId="1" refreshError="1"/>
      <sheetData sheetId="2"/>
      <sheetData sheetId="3" refreshError="1"/>
      <sheetData sheetId="4">
        <row r="2">
          <cell r="B2" t="str">
            <v>クロロエチレン</v>
          </cell>
        </row>
        <row r="3">
          <cell r="B3" t="str">
            <v>四塩化炭素</v>
          </cell>
        </row>
        <row r="4">
          <cell r="B4" t="str">
            <v>1,2-ジクロロエタン</v>
          </cell>
        </row>
        <row r="5">
          <cell r="B5" t="str">
            <v>1,1-ジクロロエチレン</v>
          </cell>
        </row>
        <row r="6">
          <cell r="B6" t="str">
            <v>1,2-ジクロロエチレン</v>
          </cell>
        </row>
        <row r="7">
          <cell r="B7" t="str">
            <v>1,3-ジクロロプロペン</v>
          </cell>
        </row>
        <row r="8">
          <cell r="B8" t="str">
            <v>ジクロロメタン</v>
          </cell>
        </row>
        <row r="9">
          <cell r="B9" t="str">
            <v>テトラクロロエチレン</v>
          </cell>
        </row>
        <row r="10">
          <cell r="B10" t="str">
            <v>1,1,1-トリクロロエタン</v>
          </cell>
        </row>
        <row r="11">
          <cell r="B11" t="str">
            <v>1,1,2-トリクロロエタン</v>
          </cell>
        </row>
        <row r="12">
          <cell r="B12" t="str">
            <v>トリクロロエチレン</v>
          </cell>
        </row>
        <row r="13">
          <cell r="B13" t="str">
            <v>ベンゼン</v>
          </cell>
        </row>
        <row r="14">
          <cell r="B14" t="str">
            <v>カドミウム及びその化合物</v>
          </cell>
        </row>
        <row r="15">
          <cell r="B15" t="str">
            <v>六価クロム化合物</v>
          </cell>
        </row>
        <row r="16">
          <cell r="B16" t="str">
            <v>シアン化合物</v>
          </cell>
        </row>
        <row r="17">
          <cell r="B17" t="str">
            <v>水銀及びその化合物</v>
          </cell>
        </row>
        <row r="18">
          <cell r="B18" t="str">
            <v>セレン及びその化合物</v>
          </cell>
        </row>
        <row r="19">
          <cell r="B19" t="str">
            <v>鉛及びその化合物</v>
          </cell>
        </row>
        <row r="20">
          <cell r="B20" t="str">
            <v>砒素及びその化合物</v>
          </cell>
        </row>
        <row r="21">
          <cell r="B21" t="str">
            <v>ふっ素及びその化合物</v>
          </cell>
        </row>
        <row r="22">
          <cell r="B22" t="str">
            <v>ほう素及びその化合物</v>
          </cell>
        </row>
        <row r="23">
          <cell r="B23" t="str">
            <v>シマジン</v>
          </cell>
        </row>
        <row r="24">
          <cell r="B24" t="str">
            <v>チオベンカルブ</v>
          </cell>
        </row>
        <row r="25">
          <cell r="B25" t="str">
            <v>チラウム</v>
          </cell>
        </row>
        <row r="26">
          <cell r="B26" t="str">
            <v>ポリ塩化ビフェニル(PCB)</v>
          </cell>
        </row>
        <row r="27">
          <cell r="B27" t="str">
            <v>有機りん化合物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5（分割なし・あり）"/>
      <sheetName val="管理シート"/>
    </sheetNames>
    <sheetDataSet>
      <sheetData sheetId="0"/>
      <sheetData sheetId="1">
        <row r="2">
          <cell r="C2" t="str">
            <v>千代田区</v>
          </cell>
        </row>
        <row r="3">
          <cell r="C3" t="str">
            <v>中央区</v>
          </cell>
        </row>
        <row r="4">
          <cell r="C4" t="str">
            <v>港区</v>
          </cell>
        </row>
        <row r="5">
          <cell r="C5" t="str">
            <v>新宿区</v>
          </cell>
        </row>
        <row r="6">
          <cell r="C6" t="str">
            <v>文京区</v>
          </cell>
        </row>
        <row r="7">
          <cell r="C7" t="str">
            <v>台東区</v>
          </cell>
        </row>
        <row r="8">
          <cell r="C8" t="str">
            <v>墨田区</v>
          </cell>
        </row>
        <row r="9">
          <cell r="C9" t="str">
            <v>江東区</v>
          </cell>
        </row>
        <row r="10">
          <cell r="C10" t="str">
            <v>品川区</v>
          </cell>
        </row>
        <row r="11">
          <cell r="C11" t="str">
            <v>目黒区</v>
          </cell>
        </row>
        <row r="12">
          <cell r="C12" t="str">
            <v>大田区</v>
          </cell>
        </row>
        <row r="13">
          <cell r="C13" t="str">
            <v>世田谷区</v>
          </cell>
        </row>
        <row r="14">
          <cell r="C14" t="str">
            <v>渋谷区</v>
          </cell>
        </row>
        <row r="15">
          <cell r="C15" t="str">
            <v>中野区</v>
          </cell>
        </row>
        <row r="16">
          <cell r="C16" t="str">
            <v>杉並区</v>
          </cell>
        </row>
        <row r="17">
          <cell r="C17" t="str">
            <v>豊島区</v>
          </cell>
        </row>
        <row r="18">
          <cell r="C18" t="str">
            <v>北区</v>
          </cell>
        </row>
        <row r="19">
          <cell r="C19" t="str">
            <v>荒川区</v>
          </cell>
        </row>
        <row r="20">
          <cell r="C20" t="str">
            <v>板橋区</v>
          </cell>
        </row>
        <row r="21">
          <cell r="C21" t="str">
            <v>練馬区</v>
          </cell>
        </row>
        <row r="22">
          <cell r="C22" t="str">
            <v>足立区</v>
          </cell>
        </row>
        <row r="23">
          <cell r="C23" t="str">
            <v>葛飾区</v>
          </cell>
        </row>
        <row r="24">
          <cell r="C24" t="str">
            <v>江戸川区</v>
          </cell>
        </row>
        <row r="25">
          <cell r="C25" t="str">
            <v>八王子市</v>
          </cell>
        </row>
        <row r="26">
          <cell r="C26" t="str">
            <v>立川市</v>
          </cell>
        </row>
        <row r="27">
          <cell r="C27" t="str">
            <v>武蔵野市</v>
          </cell>
        </row>
        <row r="28">
          <cell r="C28" t="str">
            <v>三鷹市</v>
          </cell>
        </row>
        <row r="29">
          <cell r="C29" t="str">
            <v>青梅市</v>
          </cell>
        </row>
        <row r="30">
          <cell r="C30" t="str">
            <v>府中市</v>
          </cell>
        </row>
        <row r="31">
          <cell r="C31" t="str">
            <v>昭島市</v>
          </cell>
        </row>
        <row r="32">
          <cell r="C32" t="str">
            <v>調布市</v>
          </cell>
        </row>
        <row r="33">
          <cell r="C33" t="str">
            <v>町田市</v>
          </cell>
        </row>
        <row r="34">
          <cell r="C34" t="str">
            <v>小金井市</v>
          </cell>
        </row>
        <row r="35">
          <cell r="C35" t="str">
            <v>小平市</v>
          </cell>
        </row>
        <row r="36">
          <cell r="C36" t="str">
            <v>日野市</v>
          </cell>
        </row>
        <row r="37">
          <cell r="C37" t="str">
            <v>東村山市</v>
          </cell>
        </row>
        <row r="38">
          <cell r="C38" t="str">
            <v>国分寺市</v>
          </cell>
        </row>
        <row r="39">
          <cell r="C39" t="str">
            <v>国立市</v>
          </cell>
        </row>
        <row r="40">
          <cell r="C40" t="str">
            <v>福生市</v>
          </cell>
        </row>
        <row r="41">
          <cell r="C41" t="str">
            <v>狛江市</v>
          </cell>
        </row>
        <row r="42">
          <cell r="C42" t="str">
            <v>東大和市</v>
          </cell>
        </row>
        <row r="43">
          <cell r="C43" t="str">
            <v>清瀬市</v>
          </cell>
        </row>
        <row r="44">
          <cell r="C44" t="str">
            <v>東久留米市</v>
          </cell>
        </row>
        <row r="45">
          <cell r="C45" t="str">
            <v>武蔵村山市</v>
          </cell>
        </row>
        <row r="46">
          <cell r="C46" t="str">
            <v>多摩市</v>
          </cell>
        </row>
        <row r="47">
          <cell r="C47" t="str">
            <v>稲城市</v>
          </cell>
        </row>
        <row r="48">
          <cell r="C48" t="str">
            <v>羽村市</v>
          </cell>
        </row>
        <row r="49">
          <cell r="C49" t="str">
            <v>あきる野市</v>
          </cell>
        </row>
        <row r="50">
          <cell r="C50" t="str">
            <v>西東京市</v>
          </cell>
        </row>
        <row r="51">
          <cell r="C51" t="str">
            <v>瑞穂町</v>
          </cell>
        </row>
        <row r="52">
          <cell r="C52" t="str">
            <v>日の出町</v>
          </cell>
        </row>
        <row r="53">
          <cell r="C53" t="str">
            <v>檜原村</v>
          </cell>
        </row>
        <row r="54">
          <cell r="C54" t="str">
            <v>奥多摩町</v>
          </cell>
        </row>
        <row r="55">
          <cell r="C55" t="str">
            <v>大島町</v>
          </cell>
        </row>
        <row r="56">
          <cell r="C56" t="str">
            <v>利島村</v>
          </cell>
        </row>
        <row r="57">
          <cell r="C57" t="str">
            <v>新島村</v>
          </cell>
        </row>
        <row r="58">
          <cell r="C58" t="str">
            <v>神津島村</v>
          </cell>
        </row>
        <row r="59">
          <cell r="C59" t="str">
            <v>三宅村</v>
          </cell>
        </row>
        <row r="60">
          <cell r="C60" t="str">
            <v>御蔵島村</v>
          </cell>
        </row>
        <row r="61">
          <cell r="C61" t="str">
            <v>八丈町</v>
          </cell>
        </row>
        <row r="62">
          <cell r="C62" t="str">
            <v>青ヶ島村</v>
          </cell>
        </row>
        <row r="63">
          <cell r="C63" t="str">
            <v>小笠原村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6（分割なし・あり）"/>
      <sheetName val="（別添資料）筆一覧"/>
      <sheetName val="管理シート"/>
    </sheetNames>
    <sheetDataSet>
      <sheetData sheetId="0"/>
      <sheetData sheetId="1"/>
      <sheetData sheetId="2">
        <row r="2">
          <cell r="B2" t="str">
            <v>第３条第７項</v>
          </cell>
        </row>
        <row r="3">
          <cell r="B3" t="str">
            <v>第４条第１項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3"/>
  <sheetViews>
    <sheetView showGridLines="0" tabSelected="1" zoomScaleNormal="100" zoomScaleSheetLayoutView="90" workbookViewId="0"/>
  </sheetViews>
  <sheetFormatPr defaultRowHeight="18" outlineLevelRow="1"/>
  <cols>
    <col min="1" max="2" width="2.69921875" customWidth="1"/>
    <col min="3" max="3" width="9.09765625" customWidth="1"/>
    <col min="4" max="6" width="15.69921875" customWidth="1"/>
    <col min="7" max="7" width="18.3984375" customWidth="1"/>
    <col min="8" max="8" width="15.69921875" customWidth="1"/>
    <col min="9" max="10" width="2.69921875" customWidth="1"/>
    <col min="11" max="11" width="8.59765625" hidden="1" customWidth="1"/>
    <col min="12" max="12" width="8.59765625" style="23"/>
    <col min="14" max="14" width="30.59765625" style="65" customWidth="1"/>
  </cols>
  <sheetData>
    <row r="1" spans="2:15">
      <c r="B1" s="165" t="s">
        <v>24</v>
      </c>
      <c r="C1" s="166"/>
      <c r="D1" s="166"/>
      <c r="E1" s="166"/>
      <c r="F1" s="166"/>
      <c r="G1" s="166"/>
      <c r="H1" s="166"/>
      <c r="I1" s="166"/>
    </row>
    <row r="2" spans="2:15">
      <c r="B2" s="167" t="s">
        <v>0</v>
      </c>
      <c r="C2" s="166"/>
      <c r="D2" s="166"/>
      <c r="E2" s="166"/>
      <c r="F2" s="166"/>
      <c r="G2" s="166"/>
      <c r="H2" s="166"/>
      <c r="I2" s="166"/>
    </row>
    <row r="3" spans="2:15" ht="15" customHeight="1">
      <c r="B3" s="168"/>
      <c r="C3" s="169"/>
      <c r="D3" s="169"/>
      <c r="E3" s="169"/>
      <c r="F3" s="169"/>
      <c r="G3" s="169"/>
      <c r="H3" s="169"/>
      <c r="I3" s="170"/>
      <c r="M3" s="2" t="s">
        <v>8</v>
      </c>
      <c r="N3" s="66" t="s">
        <v>9</v>
      </c>
    </row>
    <row r="4" spans="2:15" ht="18.75" customHeight="1">
      <c r="B4" s="3"/>
      <c r="C4" s="164" t="s">
        <v>16</v>
      </c>
      <c r="D4" s="164"/>
      <c r="E4" s="164"/>
      <c r="F4" s="60"/>
      <c r="H4" s="12"/>
      <c r="I4" s="4"/>
      <c r="M4" s="5" t="s">
        <v>143</v>
      </c>
      <c r="N4" s="67"/>
      <c r="O4" s="6" t="s">
        <v>11</v>
      </c>
    </row>
    <row r="5" spans="2:15" ht="7.5" customHeight="1">
      <c r="B5" s="171"/>
      <c r="C5" s="172"/>
      <c r="D5" s="172"/>
      <c r="E5" s="172"/>
      <c r="F5" s="172"/>
      <c r="G5" s="172"/>
      <c r="H5" s="172"/>
      <c r="I5" s="173"/>
      <c r="M5" s="5"/>
      <c r="N5" s="67"/>
      <c r="O5" s="6"/>
    </row>
    <row r="6" spans="2:15" ht="18.75" customHeight="1">
      <c r="B6" s="174"/>
      <c r="C6" s="175"/>
      <c r="D6" s="175"/>
      <c r="E6" s="175"/>
      <c r="F6" s="13"/>
      <c r="G6" s="14"/>
      <c r="H6" s="128" t="s">
        <v>298</v>
      </c>
      <c r="I6" s="7"/>
      <c r="M6" s="5" t="s">
        <v>12</v>
      </c>
      <c r="N6" s="68" t="str">
        <f>IF(H6="","（エラー）未入力","（正常）入力済み")</f>
        <v>（正常）入力済み</v>
      </c>
      <c r="O6" s="6" t="s">
        <v>315</v>
      </c>
    </row>
    <row r="7" spans="2:15" ht="7.5" customHeight="1">
      <c r="B7" s="181"/>
      <c r="C7" s="182"/>
      <c r="D7" s="182"/>
      <c r="E7" s="182"/>
      <c r="F7" s="182"/>
      <c r="G7" s="182"/>
      <c r="H7" s="182"/>
      <c r="I7" s="183"/>
      <c r="M7" s="5"/>
      <c r="N7" s="68"/>
      <c r="O7" s="6"/>
    </row>
    <row r="8" spans="2:15" ht="18.75" customHeight="1">
      <c r="B8" s="3"/>
      <c r="C8" s="176" t="s">
        <v>156</v>
      </c>
      <c r="D8" s="176"/>
      <c r="E8" s="12"/>
      <c r="F8" s="12"/>
      <c r="G8" s="12"/>
      <c r="H8" s="12"/>
      <c r="I8" s="4"/>
      <c r="M8" s="5"/>
      <c r="N8" s="68"/>
      <c r="O8" s="6"/>
    </row>
    <row r="9" spans="2:15">
      <c r="B9" s="177"/>
      <c r="C9" s="178"/>
      <c r="D9" s="178"/>
      <c r="E9" s="164" t="s">
        <v>13</v>
      </c>
      <c r="F9" s="179" t="s">
        <v>294</v>
      </c>
      <c r="G9" s="179"/>
      <c r="H9" s="179"/>
      <c r="I9" s="4"/>
      <c r="M9" s="5" t="s">
        <v>12</v>
      </c>
      <c r="N9" s="68" t="str">
        <f>IF(F9="","（エラー）未入力","（正常）入力済み")</f>
        <v>（正常）入力済み</v>
      </c>
      <c r="O9" s="6" t="s">
        <v>14</v>
      </c>
    </row>
    <row r="10" spans="2:15">
      <c r="B10" s="177"/>
      <c r="C10" s="178"/>
      <c r="D10" s="178"/>
      <c r="E10" s="164"/>
      <c r="F10" s="180" t="s">
        <v>295</v>
      </c>
      <c r="G10" s="180"/>
      <c r="H10" s="180"/>
      <c r="I10" s="4"/>
      <c r="M10" s="5" t="s">
        <v>10</v>
      </c>
      <c r="N10" s="68" t="str">
        <f>IF(F10="","（注意）未入力","（正常）入力済み")</f>
        <v>（正常）入力済み</v>
      </c>
      <c r="O10" s="6" t="s">
        <v>15</v>
      </c>
    </row>
    <row r="11" spans="2:15" ht="18.75" customHeight="1">
      <c r="B11" s="177"/>
      <c r="C11" s="178"/>
      <c r="D11" s="178"/>
      <c r="E11" s="164"/>
      <c r="F11" s="179" t="s">
        <v>296</v>
      </c>
      <c r="G11" s="179"/>
      <c r="H11" s="179"/>
      <c r="I11" s="4"/>
      <c r="M11" s="5" t="s">
        <v>12</v>
      </c>
      <c r="N11" s="68" t="str">
        <f>IF(F11="","（エラー）未入力","（正常）入力済み")</f>
        <v>（正常）入力済み</v>
      </c>
      <c r="O11" s="6" t="s">
        <v>157</v>
      </c>
    </row>
    <row r="12" spans="2:15" ht="7.5" customHeight="1">
      <c r="B12" s="8"/>
      <c r="C12" s="14"/>
      <c r="D12" s="14"/>
      <c r="E12" s="14"/>
      <c r="F12" s="14"/>
      <c r="G12" s="14"/>
      <c r="H12" s="14"/>
      <c r="I12" s="9"/>
      <c r="M12" s="5"/>
      <c r="N12" s="67"/>
      <c r="O12" s="10"/>
    </row>
    <row r="13" spans="2:15">
      <c r="B13" s="17"/>
      <c r="C13" s="149" t="s">
        <v>165</v>
      </c>
      <c r="D13" s="149"/>
      <c r="E13" s="149"/>
      <c r="F13" s="149"/>
      <c r="G13" s="149"/>
      <c r="H13" s="149"/>
      <c r="I13" s="18"/>
    </row>
    <row r="14" spans="2:15" s="22" customFormat="1">
      <c r="B14" s="17"/>
      <c r="C14" s="149" t="s">
        <v>164</v>
      </c>
      <c r="D14" s="149"/>
      <c r="E14" s="149"/>
      <c r="F14" s="149"/>
      <c r="G14" s="149"/>
      <c r="H14" s="149"/>
      <c r="I14" s="18"/>
      <c r="L14" s="23"/>
      <c r="N14" s="65"/>
    </row>
    <row r="15" spans="2:15" ht="7.5" customHeight="1">
      <c r="B15" s="15"/>
      <c r="C15" s="1"/>
      <c r="D15" s="1"/>
      <c r="E15" s="1"/>
      <c r="F15" s="1"/>
      <c r="G15" s="1"/>
      <c r="H15" s="1"/>
      <c r="I15" s="16"/>
    </row>
    <row r="16" spans="2:15">
      <c r="B16" s="17"/>
      <c r="C16" s="129" t="s">
        <v>142</v>
      </c>
      <c r="D16" s="130"/>
      <c r="E16" s="133" t="str">
        <f>要措置区域所在地一覧!T45&amp;""</f>
        <v>千代田区○町○丁目１</v>
      </c>
      <c r="F16" s="134"/>
      <c r="G16" s="134"/>
      <c r="H16" s="30" t="s">
        <v>112</v>
      </c>
      <c r="I16" s="18"/>
      <c r="M16" s="35" t="s">
        <v>135</v>
      </c>
      <c r="N16" s="68"/>
      <c r="O16" s="37" t="s">
        <v>293</v>
      </c>
    </row>
    <row r="17" spans="1:15" s="23" customFormat="1">
      <c r="B17" s="17"/>
      <c r="C17" s="138"/>
      <c r="D17" s="139"/>
      <c r="E17" s="58" t="s">
        <v>113</v>
      </c>
      <c r="F17" s="135" t="str">
        <f>要措置区域所在地一覧!H45&amp;""</f>
        <v>指-○</v>
      </c>
      <c r="G17" s="135"/>
      <c r="H17" s="7" t="s">
        <v>114</v>
      </c>
      <c r="I17" s="18"/>
      <c r="M17" s="35" t="s">
        <v>135</v>
      </c>
      <c r="N17" s="68"/>
      <c r="O17" s="37" t="s">
        <v>293</v>
      </c>
    </row>
    <row r="18" spans="1:15" s="23" customFormat="1" hidden="1" outlineLevel="1">
      <c r="B18" s="17"/>
      <c r="C18" s="138"/>
      <c r="D18" s="139"/>
      <c r="E18" s="136" t="str">
        <f>要措置区域所在地一覧!T46&amp;""</f>
        <v/>
      </c>
      <c r="F18" s="137"/>
      <c r="G18" s="137"/>
      <c r="H18" s="7" t="s">
        <v>112</v>
      </c>
      <c r="I18" s="18"/>
      <c r="M18" s="35" t="s">
        <v>135</v>
      </c>
      <c r="N18" s="65"/>
      <c r="O18" s="37" t="s">
        <v>293</v>
      </c>
    </row>
    <row r="19" spans="1:15" s="23" customFormat="1" hidden="1" outlineLevel="1">
      <c r="B19" s="17"/>
      <c r="C19" s="138"/>
      <c r="D19" s="139"/>
      <c r="E19" s="58" t="s">
        <v>113</v>
      </c>
      <c r="F19" s="135" t="str">
        <f>要措置区域所在地一覧!H46&amp;""</f>
        <v/>
      </c>
      <c r="G19" s="135"/>
      <c r="H19" s="7" t="s">
        <v>114</v>
      </c>
      <c r="I19" s="18"/>
      <c r="M19" s="35" t="s">
        <v>135</v>
      </c>
      <c r="N19" s="65"/>
      <c r="O19" s="37" t="s">
        <v>293</v>
      </c>
    </row>
    <row r="20" spans="1:15" s="23" customFormat="1" hidden="1" outlineLevel="1">
      <c r="B20" s="17"/>
      <c r="C20" s="138"/>
      <c r="D20" s="139"/>
      <c r="E20" s="136" t="str">
        <f>要措置区域所在地一覧!T47&amp;""</f>
        <v/>
      </c>
      <c r="F20" s="137"/>
      <c r="G20" s="137"/>
      <c r="H20" s="7" t="s">
        <v>112</v>
      </c>
      <c r="I20" s="18"/>
      <c r="M20" s="35" t="s">
        <v>135</v>
      </c>
      <c r="N20" s="65"/>
      <c r="O20" s="37" t="s">
        <v>293</v>
      </c>
    </row>
    <row r="21" spans="1:15" s="23" customFormat="1" hidden="1" outlineLevel="1">
      <c r="B21" s="17"/>
      <c r="C21" s="138"/>
      <c r="D21" s="139"/>
      <c r="E21" s="58" t="s">
        <v>113</v>
      </c>
      <c r="F21" s="135" t="str">
        <f>要措置区域所在地一覧!H47&amp;""</f>
        <v/>
      </c>
      <c r="G21" s="135"/>
      <c r="H21" s="7" t="s">
        <v>114</v>
      </c>
      <c r="I21" s="18"/>
      <c r="M21" s="35" t="s">
        <v>135</v>
      </c>
      <c r="N21" s="65"/>
      <c r="O21" s="37" t="s">
        <v>293</v>
      </c>
    </row>
    <row r="22" spans="1:15" s="23" customFormat="1" collapsed="1">
      <c r="B22" s="17"/>
      <c r="C22" s="131"/>
      <c r="D22" s="132"/>
      <c r="E22" s="153" t="s">
        <v>115</v>
      </c>
      <c r="F22" s="154"/>
      <c r="G22" s="154"/>
      <c r="H22" s="155"/>
      <c r="I22" s="18"/>
      <c r="N22" s="65"/>
    </row>
    <row r="23" spans="1:15">
      <c r="B23" s="17"/>
      <c r="C23" s="129" t="s">
        <v>1</v>
      </c>
      <c r="D23" s="130"/>
      <c r="E23" s="156" t="s">
        <v>297</v>
      </c>
      <c r="F23" s="157"/>
      <c r="G23" s="157"/>
      <c r="H23" s="157"/>
      <c r="I23" s="18"/>
      <c r="M23" s="35" t="s">
        <v>12</v>
      </c>
      <c r="N23" s="68" t="str">
        <f>IF(E23="","（エラー）未入力","（正常）入力済み")</f>
        <v>（正常）入力済み</v>
      </c>
      <c r="O23" s="37" t="s">
        <v>136</v>
      </c>
    </row>
    <row r="24" spans="1:15" s="23" customFormat="1">
      <c r="B24" s="17"/>
      <c r="C24" s="138"/>
      <c r="D24" s="139"/>
      <c r="E24" s="140"/>
      <c r="F24" s="141"/>
      <c r="G24" s="141"/>
      <c r="H24" s="142"/>
      <c r="I24" s="18"/>
      <c r="M24" s="35" t="s">
        <v>137</v>
      </c>
      <c r="N24" s="68" t="str">
        <f>IF(E24="","（複数入力）未入力","（正常）入力済み")</f>
        <v>（複数入力）未入力</v>
      </c>
    </row>
    <row r="25" spans="1:15" s="23" customFormat="1">
      <c r="B25" s="17"/>
      <c r="C25" s="138"/>
      <c r="D25" s="139"/>
      <c r="E25" s="140"/>
      <c r="F25" s="141"/>
      <c r="G25" s="141"/>
      <c r="H25" s="142"/>
      <c r="I25" s="18"/>
      <c r="M25" s="35" t="s">
        <v>137</v>
      </c>
      <c r="N25" s="68" t="str">
        <f>IF(E25="","（複数入力）未入力","（正常）入力済み")</f>
        <v>（複数入力）未入力</v>
      </c>
    </row>
    <row r="26" spans="1:15" s="23" customFormat="1" hidden="1" outlineLevel="1">
      <c r="B26" s="17"/>
      <c r="C26" s="138"/>
      <c r="D26" s="139"/>
      <c r="E26" s="140"/>
      <c r="F26" s="141"/>
      <c r="G26" s="141"/>
      <c r="H26" s="142"/>
      <c r="I26" s="18"/>
      <c r="M26" s="35" t="s">
        <v>137</v>
      </c>
      <c r="N26" s="68" t="str">
        <f t="shared" ref="N26:N28" si="0">IF(E26="","（複数入力）未入力","（正常）入力済み")</f>
        <v>（複数入力）未入力</v>
      </c>
    </row>
    <row r="27" spans="1:15" s="23" customFormat="1" hidden="1" outlineLevel="1">
      <c r="B27" s="17"/>
      <c r="C27" s="138"/>
      <c r="D27" s="139"/>
      <c r="E27" s="140"/>
      <c r="F27" s="141"/>
      <c r="G27" s="141"/>
      <c r="H27" s="142"/>
      <c r="I27" s="18"/>
      <c r="M27" s="35" t="s">
        <v>137</v>
      </c>
      <c r="N27" s="68" t="str">
        <f t="shared" si="0"/>
        <v>（複数入力）未入力</v>
      </c>
    </row>
    <row r="28" spans="1:15" s="23" customFormat="1" hidden="1" outlineLevel="1">
      <c r="B28" s="17"/>
      <c r="C28" s="138"/>
      <c r="D28" s="139"/>
      <c r="E28" s="140"/>
      <c r="F28" s="141"/>
      <c r="G28" s="141"/>
      <c r="H28" s="142"/>
      <c r="I28" s="18"/>
      <c r="M28" s="35" t="s">
        <v>137</v>
      </c>
      <c r="N28" s="68" t="str">
        <f t="shared" si="0"/>
        <v>（複数入力）未入力</v>
      </c>
    </row>
    <row r="29" spans="1:15" ht="18" customHeight="1" collapsed="1">
      <c r="B29" s="17"/>
      <c r="C29" s="129" t="s">
        <v>2</v>
      </c>
      <c r="D29" s="130"/>
      <c r="E29" s="59" t="s">
        <v>298</v>
      </c>
      <c r="F29" s="159"/>
      <c r="G29" s="159"/>
      <c r="H29" s="160"/>
      <c r="I29" s="18"/>
      <c r="M29" s="34" t="s">
        <v>12</v>
      </c>
      <c r="N29" s="68" t="str">
        <f>IF(E29="","（エラー）未入力","（正常）入力済み")</f>
        <v>（正常）入力済み</v>
      </c>
    </row>
    <row r="30" spans="1:15" ht="42" customHeight="1">
      <c r="B30" s="17"/>
      <c r="C30" s="158" t="s">
        <v>3</v>
      </c>
      <c r="D30" s="158"/>
      <c r="E30" s="161" t="s">
        <v>299</v>
      </c>
      <c r="F30" s="162"/>
      <c r="G30" s="162"/>
      <c r="H30" s="163"/>
      <c r="I30" s="18"/>
      <c r="M30" s="34" t="s">
        <v>12</v>
      </c>
      <c r="N30" s="68" t="str">
        <f>IF(E30="","（エラー）未入力","（正常）入力済み")</f>
        <v>（正常）入力済み</v>
      </c>
    </row>
    <row r="31" spans="1:15" ht="52.8">
      <c r="A31" s="23"/>
      <c r="B31" s="17"/>
      <c r="C31" s="193" t="s">
        <v>139</v>
      </c>
      <c r="D31" s="61" t="s">
        <v>141</v>
      </c>
      <c r="E31" s="150" t="s">
        <v>300</v>
      </c>
      <c r="F31" s="151"/>
      <c r="G31" s="151"/>
      <c r="H31" s="152"/>
      <c r="I31" s="18"/>
      <c r="M31" s="35" t="s">
        <v>137</v>
      </c>
      <c r="N31" s="68"/>
    </row>
    <row r="32" spans="1:15" ht="52.8">
      <c r="A32" s="23"/>
      <c r="B32" s="17"/>
      <c r="C32" s="194"/>
      <c r="D32" s="56" t="s">
        <v>4</v>
      </c>
      <c r="E32" s="212" t="s">
        <v>301</v>
      </c>
      <c r="F32" s="213"/>
      <c r="G32" s="214" t="s">
        <v>302</v>
      </c>
      <c r="H32" s="215"/>
      <c r="I32" s="18"/>
      <c r="M32" s="35" t="s">
        <v>137</v>
      </c>
      <c r="N32" s="68"/>
    </row>
    <row r="33" spans="2:15" s="23" customFormat="1" hidden="1" outlineLevel="1">
      <c r="B33" s="17"/>
      <c r="C33" s="57"/>
      <c r="D33" s="57"/>
      <c r="E33" s="143"/>
      <c r="F33" s="144"/>
      <c r="G33" s="145"/>
      <c r="H33" s="146"/>
      <c r="I33" s="18"/>
      <c r="M33" s="35" t="s">
        <v>137</v>
      </c>
      <c r="N33" s="65"/>
    </row>
    <row r="34" spans="2:15" s="23" customFormat="1" hidden="1" outlineLevel="1">
      <c r="B34" s="17"/>
      <c r="C34" s="57"/>
      <c r="D34" s="57"/>
      <c r="E34" s="143"/>
      <c r="F34" s="144"/>
      <c r="G34" s="145"/>
      <c r="H34" s="146"/>
      <c r="I34" s="18"/>
      <c r="M34" s="35" t="s">
        <v>137</v>
      </c>
      <c r="N34" s="65"/>
    </row>
    <row r="35" spans="2:15" s="23" customFormat="1" hidden="1" outlineLevel="1">
      <c r="B35" s="17"/>
      <c r="C35" s="57"/>
      <c r="D35" s="57"/>
      <c r="E35" s="143"/>
      <c r="F35" s="144"/>
      <c r="G35" s="145"/>
      <c r="H35" s="146"/>
      <c r="I35" s="18"/>
      <c r="M35" s="35" t="s">
        <v>137</v>
      </c>
      <c r="N35" s="65"/>
    </row>
    <row r="36" spans="2:15" s="23" customFormat="1" ht="18" hidden="1" customHeight="1" outlineLevel="1">
      <c r="B36" s="17"/>
      <c r="C36" s="57"/>
      <c r="D36" s="40"/>
      <c r="E36" s="147"/>
      <c r="F36" s="148"/>
      <c r="G36" s="210"/>
      <c r="H36" s="211"/>
      <c r="I36" s="18"/>
      <c r="M36" s="35" t="s">
        <v>137</v>
      </c>
      <c r="N36" s="65"/>
    </row>
    <row r="37" spans="2:15" collapsed="1">
      <c r="B37" s="17"/>
      <c r="C37" s="129" t="s">
        <v>97</v>
      </c>
      <c r="D37" s="130"/>
      <c r="E37" s="204" t="s">
        <v>303</v>
      </c>
      <c r="F37" s="205"/>
      <c r="G37" s="205"/>
      <c r="H37" s="206"/>
      <c r="I37" s="18"/>
      <c r="M37" s="35" t="s">
        <v>137</v>
      </c>
      <c r="N37" s="68"/>
    </row>
    <row r="38" spans="2:15" s="23" customFormat="1" ht="40.5" customHeight="1">
      <c r="B38" s="17"/>
      <c r="C38" s="131"/>
      <c r="D38" s="132"/>
      <c r="E38" s="207" t="s">
        <v>304</v>
      </c>
      <c r="F38" s="208"/>
      <c r="G38" s="208"/>
      <c r="H38" s="209"/>
      <c r="I38" s="18"/>
      <c r="M38" s="35" t="s">
        <v>137</v>
      </c>
      <c r="N38" s="68"/>
    </row>
    <row r="39" spans="2:15" ht="7.5" customHeight="1">
      <c r="B39" s="195"/>
      <c r="C39" s="196"/>
      <c r="D39" s="196"/>
      <c r="E39" s="196"/>
      <c r="F39" s="196"/>
      <c r="G39" s="196"/>
      <c r="H39" s="196"/>
      <c r="I39" s="197"/>
    </row>
    <row r="40" spans="2:15" ht="18.75" customHeight="1">
      <c r="B40" s="184" t="s">
        <v>17</v>
      </c>
      <c r="C40" s="187" t="s">
        <v>5</v>
      </c>
      <c r="D40" s="188"/>
      <c r="E40" s="11" t="s">
        <v>18</v>
      </c>
      <c r="F40" s="11" t="s">
        <v>19</v>
      </c>
      <c r="G40" s="198" t="s">
        <v>20</v>
      </c>
      <c r="H40" s="198"/>
      <c r="I40" s="199"/>
      <c r="M40" s="5"/>
      <c r="N40" s="67"/>
      <c r="O40" s="6"/>
    </row>
    <row r="41" spans="2:15" ht="18.75" customHeight="1">
      <c r="B41" s="185"/>
      <c r="C41" s="189" t="s">
        <v>305</v>
      </c>
      <c r="D41" s="190"/>
      <c r="E41" s="118" t="s">
        <v>306</v>
      </c>
      <c r="F41" s="63" t="s">
        <v>307</v>
      </c>
      <c r="G41" s="200" t="s">
        <v>308</v>
      </c>
      <c r="H41" s="200"/>
      <c r="I41" s="201"/>
      <c r="M41" s="5" t="s">
        <v>12</v>
      </c>
      <c r="N41" s="68" t="str">
        <f>IF(E41="","（エラー）氏名未入力",IF(F41&amp;G41="","（エラー）電話番号又はメールアドレス未入力",IF($F$10&lt;&gt;"",IF(C41="","（エラー）所属未入力","（正常）入力済み"),"（正常）入力済み")))</f>
        <v>（正常）入力済み</v>
      </c>
      <c r="O41" s="37" t="s">
        <v>21</v>
      </c>
    </row>
    <row r="42" spans="2:15" ht="18.75" customHeight="1">
      <c r="B42" s="186"/>
      <c r="C42" s="191"/>
      <c r="D42" s="192"/>
      <c r="E42" s="77"/>
      <c r="F42" s="64"/>
      <c r="G42" s="202"/>
      <c r="H42" s="202"/>
      <c r="I42" s="203"/>
      <c r="M42" s="5" t="s">
        <v>10</v>
      </c>
      <c r="N42" s="68" t="str">
        <f>IF(E42="","（複数入力）氏名未入力",IF(F42&amp;G42="","（エラー）電話番号又はメールアドレス未入力",IF($F$10&lt;&gt;"",IF(C42="","（エラー）所属未入力","（正常）入力済み"),"（正常）入力済み")))</f>
        <v>（複数入力）氏名未入力</v>
      </c>
      <c r="O42" s="37" t="s">
        <v>150</v>
      </c>
    </row>
    <row r="43" spans="2:15">
      <c r="N43" s="69"/>
      <c r="O43" s="37" t="s">
        <v>151</v>
      </c>
    </row>
  </sheetData>
  <mergeCells count="57">
    <mergeCell ref="B40:B42"/>
    <mergeCell ref="C40:D40"/>
    <mergeCell ref="C41:D41"/>
    <mergeCell ref="C42:D42"/>
    <mergeCell ref="C16:D22"/>
    <mergeCell ref="C31:C32"/>
    <mergeCell ref="B39:I39"/>
    <mergeCell ref="G40:I40"/>
    <mergeCell ref="G41:I41"/>
    <mergeCell ref="G42:I42"/>
    <mergeCell ref="E37:H37"/>
    <mergeCell ref="E38:H38"/>
    <mergeCell ref="G36:H36"/>
    <mergeCell ref="E32:F32"/>
    <mergeCell ref="G32:H32"/>
    <mergeCell ref="E33:F33"/>
    <mergeCell ref="G34:H34"/>
    <mergeCell ref="E30:H30"/>
    <mergeCell ref="C29:D29"/>
    <mergeCell ref="E9:E11"/>
    <mergeCell ref="B1:I1"/>
    <mergeCell ref="B2:I2"/>
    <mergeCell ref="B3:I3"/>
    <mergeCell ref="B5:I5"/>
    <mergeCell ref="B6:E6"/>
    <mergeCell ref="C4:E4"/>
    <mergeCell ref="C8:D8"/>
    <mergeCell ref="B9:D11"/>
    <mergeCell ref="F9:H9"/>
    <mergeCell ref="F10:H10"/>
    <mergeCell ref="F11:H11"/>
    <mergeCell ref="B7:I7"/>
    <mergeCell ref="C13:H13"/>
    <mergeCell ref="C14:H14"/>
    <mergeCell ref="E31:H31"/>
    <mergeCell ref="E22:H22"/>
    <mergeCell ref="E23:H23"/>
    <mergeCell ref="C30:D30"/>
    <mergeCell ref="E28:H28"/>
    <mergeCell ref="E25:H25"/>
    <mergeCell ref="F29:H29"/>
    <mergeCell ref="C37:D38"/>
    <mergeCell ref="E16:G16"/>
    <mergeCell ref="F17:G17"/>
    <mergeCell ref="E18:G18"/>
    <mergeCell ref="F19:G19"/>
    <mergeCell ref="E20:G20"/>
    <mergeCell ref="F21:G21"/>
    <mergeCell ref="C23:D28"/>
    <mergeCell ref="E24:H24"/>
    <mergeCell ref="E26:H26"/>
    <mergeCell ref="E27:H27"/>
    <mergeCell ref="E35:F35"/>
    <mergeCell ref="G35:H35"/>
    <mergeCell ref="E36:F36"/>
    <mergeCell ref="G33:H33"/>
    <mergeCell ref="E34:F34"/>
  </mergeCells>
  <phoneticPr fontId="19"/>
  <conditionalFormatting sqref="M5:M12">
    <cfRule type="cellIs" dxfId="36" priority="103" operator="equal">
      <formula>"必須"</formula>
    </cfRule>
  </conditionalFormatting>
  <conditionalFormatting sqref="M3">
    <cfRule type="cellIs" dxfId="35" priority="100" operator="equal">
      <formula>"必須"</formula>
    </cfRule>
  </conditionalFormatting>
  <conditionalFormatting sqref="M4">
    <cfRule type="cellIs" dxfId="34" priority="97" operator="equal">
      <formula>"必須"</formula>
    </cfRule>
  </conditionalFormatting>
  <conditionalFormatting sqref="M40:M42">
    <cfRule type="cellIs" dxfId="33" priority="94" operator="equal">
      <formula>"必須"</formula>
    </cfRule>
  </conditionalFormatting>
  <conditionalFormatting sqref="M23">
    <cfRule type="cellIs" dxfId="32" priority="87" operator="equal">
      <formula>"必須"</formula>
    </cfRule>
  </conditionalFormatting>
  <conditionalFormatting sqref="M24">
    <cfRule type="cellIs" dxfId="31" priority="80" operator="equal">
      <formula>"必須"</formula>
    </cfRule>
  </conditionalFormatting>
  <conditionalFormatting sqref="M25">
    <cfRule type="cellIs" dxfId="30" priority="76" operator="equal">
      <formula>"必須"</formula>
    </cfRule>
  </conditionalFormatting>
  <conditionalFormatting sqref="M26:M28">
    <cfRule type="cellIs" dxfId="29" priority="26" operator="equal">
      <formula>"必須"</formula>
    </cfRule>
  </conditionalFormatting>
  <conditionalFormatting sqref="M31">
    <cfRule type="cellIs" dxfId="28" priority="22" operator="equal">
      <formula>"必須"</formula>
    </cfRule>
  </conditionalFormatting>
  <conditionalFormatting sqref="M32">
    <cfRule type="cellIs" dxfId="27" priority="18" operator="equal">
      <formula>"必須"</formula>
    </cfRule>
  </conditionalFormatting>
  <conditionalFormatting sqref="M37:M38">
    <cfRule type="cellIs" dxfId="26" priority="14" operator="equal">
      <formula>"必須"</formula>
    </cfRule>
  </conditionalFormatting>
  <conditionalFormatting sqref="N1:N1048576">
    <cfRule type="containsText" dxfId="25" priority="2" operator="containsText" text="（注意）">
      <formula>NOT(ISERROR(SEARCH("（注意）",N1)))</formula>
    </cfRule>
    <cfRule type="containsText" dxfId="24" priority="3" operator="containsText" text="（正常）">
      <formula>NOT(ISERROR(SEARCH("（正常）",N1)))</formula>
    </cfRule>
    <cfRule type="containsText" dxfId="23" priority="4" operator="containsText" text="（エラー）">
      <formula>NOT(ISERROR(SEARCH("（エラー）",N1)))</formula>
    </cfRule>
  </conditionalFormatting>
  <conditionalFormatting sqref="M33:M36">
    <cfRule type="cellIs" dxfId="22" priority="1" operator="equal">
      <formula>"必須"</formula>
    </cfRule>
  </conditionalFormatting>
  <pageMargins left="0.19685039370078741" right="0.19685039370078741" top="0.19685039370078741" bottom="0.19685039370078741" header="0.11811023622047244" footer="0.11811023622047244"/>
  <pageSetup paperSize="9" scale="91" fitToHeight="0"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マスタ!$B$2:$B$7</xm:f>
          </x14:formula1>
          <xm:sqref>E23:H28</xm:sqref>
        </x14:dataValidation>
        <x14:dataValidation type="list" allowBlank="1" showInputMessage="1" xr:uid="{00000000-0002-0000-0000-000001000000}">
          <x14:formula1>
            <xm:f>マスタ!$C$2</xm:f>
          </x14:formula1>
          <xm:sqref>E31:H31</xm:sqref>
        </x14:dataValidation>
        <x14:dataValidation type="list" allowBlank="1" showInputMessage="1" xr:uid="{00000000-0002-0000-0000-000002000000}">
          <x14:formula1>
            <xm:f>マスタ!$D$2:$D$4</xm:f>
          </x14:formula1>
          <xm:sqref>E37:H37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3"/>
  <sheetViews>
    <sheetView showGridLines="0" zoomScaleNormal="100" zoomScaleSheetLayoutView="90" workbookViewId="0"/>
  </sheetViews>
  <sheetFormatPr defaultColWidth="9" defaultRowHeight="18"/>
  <cols>
    <col min="1" max="2" width="2.69921875" style="62" customWidth="1"/>
    <col min="3" max="3" width="2.69921875" style="120" customWidth="1"/>
    <col min="4" max="4" width="9.09765625" style="62" customWidth="1"/>
    <col min="5" max="9" width="15.69921875" style="62" customWidth="1"/>
    <col min="10" max="11" width="2.69921875" style="62" customWidth="1"/>
    <col min="12" max="12" width="8.59765625" style="62" hidden="1" customWidth="1"/>
    <col min="13" max="14" width="9" style="62"/>
    <col min="15" max="15" width="30.59765625" style="65" customWidth="1"/>
    <col min="16" max="16" width="9" style="37"/>
    <col min="17" max="16384" width="9" style="62"/>
  </cols>
  <sheetData>
    <row r="1" spans="1:16">
      <c r="B1" s="167" t="s">
        <v>6</v>
      </c>
      <c r="C1" s="167"/>
      <c r="D1" s="166"/>
      <c r="E1" s="166"/>
      <c r="F1" s="166"/>
      <c r="G1" s="166"/>
      <c r="H1" s="166"/>
      <c r="I1" s="166"/>
      <c r="J1" s="166"/>
    </row>
    <row r="2" spans="1:16" ht="15.45" customHeight="1">
      <c r="B2" s="19"/>
      <c r="C2" s="121"/>
      <c r="D2" s="225" t="s">
        <v>22</v>
      </c>
      <c r="E2" s="226"/>
      <c r="F2" s="227" t="s">
        <v>116</v>
      </c>
      <c r="G2" s="227"/>
      <c r="H2" s="227"/>
      <c r="I2" s="227"/>
      <c r="J2" s="20"/>
      <c r="L2" s="62" t="str">
        <f>F2</f>
        <v>土壌汚染の除去（掘削除去）</v>
      </c>
      <c r="N2" s="35" t="s">
        <v>12</v>
      </c>
      <c r="O2" s="68" t="str">
        <f>IF(F2="","（エラー）未入力","（正常）入力済み")</f>
        <v>（正常）入力済み</v>
      </c>
      <c r="P2" s="37" t="s">
        <v>162</v>
      </c>
    </row>
    <row r="3" spans="1:16" ht="15.45" customHeight="1">
      <c r="B3" s="19"/>
      <c r="C3" s="121"/>
      <c r="D3" s="228" t="s">
        <v>23</v>
      </c>
      <c r="E3" s="228"/>
      <c r="F3" s="228"/>
      <c r="G3" s="228"/>
      <c r="H3" s="228"/>
      <c r="I3" s="228"/>
      <c r="J3" s="20"/>
    </row>
    <row r="4" spans="1:16" ht="15.45" customHeight="1">
      <c r="B4" s="217" t="str">
        <f>IFERROR(VLOOKUP(L4,マスタ_裏面の表示内容!$A$2:$E$16,5,FALSE),"")</f>
        <v>一　基準不適合土壌の掘削による除去</v>
      </c>
      <c r="C4" s="218"/>
      <c r="D4" s="219"/>
      <c r="E4" s="219"/>
      <c r="F4" s="219"/>
      <c r="G4" s="219"/>
      <c r="H4" s="219"/>
      <c r="I4" s="219"/>
      <c r="J4" s="220"/>
      <c r="L4" s="62" t="str">
        <f>$L$2&amp;1</f>
        <v>土壌汚染の除去（掘削除去）1</v>
      </c>
    </row>
    <row r="5" spans="1:16" ht="39.75" customHeight="1">
      <c r="B5" s="217" t="str">
        <f>IFERROR(VLOOKUP(L5,マスタ_裏面の表示内容!$A$2:$E$16,5,FALSE),"")</f>
        <v>　イ　土壌溶出量基準に適合しない汚染状態にある土地において、目標土壌溶出量を超える汚染状態にある土壌を掘削する範囲又は深さを変更した場合にあっては、変更後の範囲又は深さ</v>
      </c>
      <c r="C5" s="218"/>
      <c r="D5" s="219"/>
      <c r="E5" s="219"/>
      <c r="F5" s="219"/>
      <c r="G5" s="219"/>
      <c r="H5" s="219"/>
      <c r="I5" s="219"/>
      <c r="J5" s="220"/>
      <c r="L5" s="62" t="str">
        <f>$L$2&amp;2</f>
        <v>土壌汚染の除去（掘削除去）2</v>
      </c>
    </row>
    <row r="6" spans="1:16" ht="39.75" customHeight="1">
      <c r="B6" s="123"/>
      <c r="C6" s="122"/>
      <c r="D6" s="223" t="s">
        <v>318</v>
      </c>
      <c r="E6" s="223"/>
      <c r="F6" s="223"/>
      <c r="G6" s="223"/>
      <c r="H6" s="223"/>
      <c r="I6" s="223"/>
      <c r="J6" s="224"/>
      <c r="N6" s="5" t="s">
        <v>10</v>
      </c>
      <c r="O6" s="68" t="str">
        <f>IF(B5&lt;&gt;"",IF(D6="","（エラー）未入力","（正常）入力済み"),"")</f>
        <v>（正常）入力済み</v>
      </c>
      <c r="P6" s="37" t="s">
        <v>163</v>
      </c>
    </row>
    <row r="7" spans="1:16" ht="39.75" customHeight="1">
      <c r="B7" s="217" t="str">
        <f>IFERROR(VLOOKUP(L7,マスタ_裏面の表示内容!$A$2:$E$16,5,FALSE),"")</f>
        <v>　ロ　土壌溶出量基準に適合しない汚染状態にある土地において、当該要措置区域外から搬入した土壌によって埋め戻した場合にあっては、当該埋め戻した土壌が目標土壌溶出量を超えない汚染状態かつ土壌含有量基準に適合する汚染状態にあることを確認した結果</v>
      </c>
      <c r="C7" s="218"/>
      <c r="D7" s="219"/>
      <c r="E7" s="219"/>
      <c r="F7" s="219"/>
      <c r="G7" s="219"/>
      <c r="H7" s="219"/>
      <c r="I7" s="219"/>
      <c r="J7" s="220"/>
      <c r="L7" s="62" t="str">
        <f>$L$2&amp;3</f>
        <v>土壌汚染の除去（掘削除去）3</v>
      </c>
    </row>
    <row r="8" spans="1:16" ht="39.75" customHeight="1">
      <c r="B8" s="123"/>
      <c r="C8" s="122"/>
      <c r="D8" s="223" t="s">
        <v>319</v>
      </c>
      <c r="E8" s="223"/>
      <c r="F8" s="223"/>
      <c r="G8" s="223"/>
      <c r="H8" s="223"/>
      <c r="I8" s="223"/>
      <c r="J8" s="224"/>
      <c r="N8" s="5" t="s">
        <v>10</v>
      </c>
      <c r="O8" s="68" t="str">
        <f>IF(B7&lt;&gt;"",IF(D8="","（エラー）未入力","（正常）入力済み"),"")</f>
        <v>（正常）入力済み</v>
      </c>
      <c r="P8" s="37" t="s">
        <v>163</v>
      </c>
    </row>
    <row r="9" spans="1:16" ht="39.75" customHeight="1">
      <c r="B9" s="217" t="str">
        <f>IFERROR(VLOOKUP(L9,マスタ_裏面の表示内容!$A$2:$E$16,5,FALSE),"")</f>
        <v>　ハ　土壌溶出量基準に適合しない汚染状態にある土地において、掘削された目標土壌溶出量を超える汚染状態にある土壌を当該要措置区域内に設置した施設において浄化したもので埋め戻した場合であって、当該浄化の方法を変更した場合にあっては、変更後の方法</v>
      </c>
      <c r="C9" s="218"/>
      <c r="D9" s="219"/>
      <c r="E9" s="219"/>
      <c r="F9" s="219"/>
      <c r="G9" s="219"/>
      <c r="H9" s="219"/>
      <c r="I9" s="219"/>
      <c r="J9" s="220"/>
      <c r="L9" s="62" t="str">
        <f>$L$2&amp;4</f>
        <v>土壌汚染の除去（掘削除去）4</v>
      </c>
    </row>
    <row r="10" spans="1:16" ht="39.75" customHeight="1">
      <c r="B10" s="123"/>
      <c r="C10" s="122"/>
      <c r="D10" s="223" t="s">
        <v>320</v>
      </c>
      <c r="E10" s="223"/>
      <c r="F10" s="223"/>
      <c r="G10" s="223"/>
      <c r="H10" s="223"/>
      <c r="I10" s="223"/>
      <c r="J10" s="224"/>
      <c r="N10" s="5" t="s">
        <v>10</v>
      </c>
      <c r="O10" s="68" t="str">
        <f>IF(B9&lt;&gt;"",IF(D10="","（エラー）未入力","（正常）入力済み"),"")</f>
        <v>（正常）入力済み</v>
      </c>
      <c r="P10" s="37" t="s">
        <v>163</v>
      </c>
    </row>
    <row r="11" spans="1:16" ht="39.75" customHeight="1">
      <c r="B11" s="217" t="str">
        <f>IFERROR(VLOOKUP(L11,マスタ_裏面の表示内容!$A$2:$E$16,5,FALSE),"")</f>
        <v>　ニ　土壌溶出量基準に適合しない汚染状態にある土地において、掘削された目標土壌溶出量を超える汚染状態にある土壌を当該要措置区域内に設置した施設において浄化したもので埋め戻した場合にあっては、当該埋め戻した土壌が目標土壌溶出量を超えない汚染状態にある土壌となったことを確認した結果</v>
      </c>
      <c r="C11" s="218"/>
      <c r="D11" s="219"/>
      <c r="E11" s="219"/>
      <c r="F11" s="219"/>
      <c r="G11" s="219"/>
      <c r="H11" s="219"/>
      <c r="I11" s="219"/>
      <c r="J11" s="220"/>
      <c r="L11" s="62" t="str">
        <f>$L$2&amp;5</f>
        <v>土壌汚染の除去（掘削除去）5</v>
      </c>
    </row>
    <row r="12" spans="1:16" ht="39.75" customHeight="1">
      <c r="A12" s="21"/>
      <c r="B12" s="123"/>
      <c r="C12" s="122"/>
      <c r="D12" s="221" t="s">
        <v>321</v>
      </c>
      <c r="E12" s="221"/>
      <c r="F12" s="221"/>
      <c r="G12" s="221"/>
      <c r="H12" s="221"/>
      <c r="I12" s="221"/>
      <c r="J12" s="222"/>
      <c r="N12" s="5" t="s">
        <v>10</v>
      </c>
      <c r="O12" s="68" t="str">
        <f>IF(B11&lt;&gt;"",IF(D12="","（エラー）未入力","（正常）入力済み"),"")</f>
        <v>（正常）入力済み</v>
      </c>
      <c r="P12" s="37" t="s">
        <v>163</v>
      </c>
    </row>
    <row r="13" spans="1:16" ht="18" customHeight="1">
      <c r="B13" s="216" t="s">
        <v>7</v>
      </c>
      <c r="C13" s="216"/>
      <c r="D13" s="216"/>
      <c r="E13" s="216"/>
      <c r="F13" s="216"/>
      <c r="G13" s="216"/>
      <c r="H13" s="216"/>
      <c r="I13" s="216"/>
      <c r="J13" s="216"/>
    </row>
  </sheetData>
  <mergeCells count="14">
    <mergeCell ref="D6:J6"/>
    <mergeCell ref="B5:J5"/>
    <mergeCell ref="B1:J1"/>
    <mergeCell ref="D2:E2"/>
    <mergeCell ref="F2:I2"/>
    <mergeCell ref="D3:I3"/>
    <mergeCell ref="B4:J4"/>
    <mergeCell ref="B13:J13"/>
    <mergeCell ref="B7:J7"/>
    <mergeCell ref="B9:J9"/>
    <mergeCell ref="B11:J11"/>
    <mergeCell ref="D12:J12"/>
    <mergeCell ref="D10:J10"/>
    <mergeCell ref="D8:J8"/>
  </mergeCells>
  <phoneticPr fontId="19"/>
  <conditionalFormatting sqref="N2">
    <cfRule type="cellIs" dxfId="21" priority="34" operator="equal">
      <formula>"必須"</formula>
    </cfRule>
  </conditionalFormatting>
  <conditionalFormatting sqref="N6">
    <cfRule type="cellIs" dxfId="20" priority="31" operator="equal">
      <formula>"必須"</formula>
    </cfRule>
  </conditionalFormatting>
  <conditionalFormatting sqref="N8">
    <cfRule type="cellIs" dxfId="19" priority="30" operator="equal">
      <formula>"必須"</formula>
    </cfRule>
  </conditionalFormatting>
  <conditionalFormatting sqref="N10">
    <cfRule type="cellIs" dxfId="18" priority="29" operator="equal">
      <formula>"必須"</formula>
    </cfRule>
  </conditionalFormatting>
  <conditionalFormatting sqref="N12">
    <cfRule type="cellIs" dxfId="17" priority="28" operator="equal">
      <formula>"必須"</formula>
    </cfRule>
  </conditionalFormatting>
  <conditionalFormatting sqref="O1:O1048576">
    <cfRule type="containsText" dxfId="16" priority="1" operator="containsText" text="（注意）">
      <formula>NOT(ISERROR(SEARCH("（注意）",O1)))</formula>
    </cfRule>
    <cfRule type="containsText" dxfId="15" priority="2" operator="containsText" text="（正常）">
      <formula>NOT(ISERROR(SEARCH("（正常）",O1)))</formula>
    </cfRule>
    <cfRule type="containsText" dxfId="14" priority="3" operator="containsText" text="（エラー）">
      <formula>NOT(ISERROR(SEARCH("（エラー）",O1)))</formula>
    </cfRule>
  </conditionalFormatting>
  <pageMargins left="0.19685039370078741" right="0.19685039370078741" top="0.19685039370078741" bottom="0.19685039370078741" header="0.11811023622047244" footer="0.11811023622047244"/>
  <pageSetup paperSize="9" scale="93"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マスタ!$E$2:$E$8</xm:f>
          </x14:formula1>
          <xm:sqref>F2:I2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54"/>
  <sheetViews>
    <sheetView showGridLines="0" zoomScaleNormal="100" zoomScaleSheetLayoutView="70" workbookViewId="0"/>
  </sheetViews>
  <sheetFormatPr defaultColWidth="9" defaultRowHeight="13.2"/>
  <cols>
    <col min="1" max="2" width="2.59765625" style="26" customWidth="1"/>
    <col min="3" max="3" width="4.3984375" style="26" customWidth="1"/>
    <col min="4" max="7" width="5.59765625" style="26" hidden="1" customWidth="1"/>
    <col min="8" max="8" width="10.59765625" style="26" customWidth="1"/>
    <col min="9" max="9" width="20.59765625" style="26" customWidth="1"/>
    <col min="10" max="10" width="11.09765625" style="26" customWidth="1"/>
    <col min="11" max="13" width="15.69921875" style="26" customWidth="1"/>
    <col min="14" max="14" width="7.59765625" style="26" customWidth="1"/>
    <col min="15" max="16" width="2.59765625" style="26" customWidth="1"/>
    <col min="17" max="17" width="2.8984375" style="26" customWidth="1"/>
    <col min="18" max="18" width="9" style="42"/>
    <col min="19" max="19" width="30.59765625" style="71" customWidth="1"/>
    <col min="20" max="16384" width="9" style="26"/>
  </cols>
  <sheetData>
    <row r="1" spans="2:20" ht="15">
      <c r="B1" s="25" t="s">
        <v>313</v>
      </c>
      <c r="J1" s="41"/>
      <c r="K1" s="41"/>
      <c r="L1" s="41"/>
      <c r="M1" s="41"/>
      <c r="R1" s="229" t="s">
        <v>26</v>
      </c>
      <c r="S1" s="229"/>
      <c r="T1" s="36"/>
    </row>
    <row r="2" spans="2:20" ht="15">
      <c r="B2" s="27"/>
      <c r="C2" s="28" t="s">
        <v>102</v>
      </c>
      <c r="D2" s="28"/>
      <c r="E2" s="28"/>
      <c r="F2" s="28"/>
      <c r="G2" s="28"/>
      <c r="H2" s="29"/>
      <c r="I2" s="29"/>
      <c r="J2" s="33"/>
      <c r="K2" s="33"/>
      <c r="L2" s="33"/>
      <c r="M2" s="33"/>
      <c r="N2" s="29"/>
      <c r="O2" s="30"/>
      <c r="R2" s="31" t="s">
        <v>8</v>
      </c>
      <c r="S2" s="70" t="s">
        <v>9</v>
      </c>
      <c r="T2" s="36"/>
    </row>
    <row r="3" spans="2:20" ht="15">
      <c r="B3" s="32"/>
      <c r="C3" s="26" t="s">
        <v>158</v>
      </c>
      <c r="H3" s="33"/>
      <c r="I3" s="33"/>
      <c r="J3" s="33"/>
      <c r="K3" s="33"/>
      <c r="L3" s="33"/>
      <c r="M3" s="33"/>
      <c r="N3" s="33"/>
      <c r="O3" s="7"/>
      <c r="T3" s="36"/>
    </row>
    <row r="4" spans="2:20" ht="15">
      <c r="B4" s="32"/>
      <c r="C4" s="26" t="s">
        <v>159</v>
      </c>
      <c r="H4" s="33"/>
      <c r="I4" s="33"/>
      <c r="J4" s="33"/>
      <c r="K4" s="33"/>
      <c r="L4" s="33"/>
      <c r="M4" s="33"/>
      <c r="N4" s="33"/>
      <c r="O4" s="7"/>
      <c r="T4" s="36"/>
    </row>
    <row r="5" spans="2:20" ht="15">
      <c r="B5" s="32"/>
      <c r="C5" s="26" t="s">
        <v>160</v>
      </c>
      <c r="D5" s="33"/>
      <c r="E5" s="33"/>
      <c r="F5" s="33"/>
      <c r="G5" s="33"/>
      <c r="H5" s="33"/>
      <c r="I5" s="33"/>
      <c r="J5" s="33"/>
      <c r="O5" s="43"/>
      <c r="P5" s="2"/>
      <c r="Q5" s="2"/>
      <c r="R5" s="31"/>
      <c r="S5" s="70"/>
    </row>
    <row r="6" spans="2:20" ht="22.2" customHeight="1">
      <c r="B6" s="32"/>
      <c r="C6" s="233" t="s">
        <v>27</v>
      </c>
      <c r="D6" s="233"/>
      <c r="E6" s="233"/>
      <c r="F6" s="233"/>
      <c r="G6" s="233"/>
      <c r="H6" s="233" t="s">
        <v>138</v>
      </c>
      <c r="I6" s="233" t="s">
        <v>25</v>
      </c>
      <c r="J6" s="230" t="s">
        <v>28</v>
      </c>
      <c r="K6" s="231"/>
      <c r="L6" s="231"/>
      <c r="M6" s="232"/>
      <c r="N6" s="233" t="s">
        <v>29</v>
      </c>
      <c r="O6" s="7"/>
      <c r="R6" s="34"/>
    </row>
    <row r="7" spans="2:20" ht="22.2" customHeight="1">
      <c r="B7" s="32"/>
      <c r="C7" s="234"/>
      <c r="D7" s="234"/>
      <c r="E7" s="234"/>
      <c r="F7" s="234"/>
      <c r="G7" s="234"/>
      <c r="H7" s="234"/>
      <c r="I7" s="234"/>
      <c r="J7" s="38" t="s">
        <v>152</v>
      </c>
      <c r="K7" s="38" t="s">
        <v>153</v>
      </c>
      <c r="L7" s="38" t="s">
        <v>154</v>
      </c>
      <c r="M7" s="38" t="s">
        <v>155</v>
      </c>
      <c r="N7" s="234"/>
      <c r="O7" s="7"/>
      <c r="R7" s="34"/>
    </row>
    <row r="8" spans="2:20" ht="22.5" customHeight="1">
      <c r="B8" s="32"/>
      <c r="C8" s="38">
        <f>ROW()-7</f>
        <v>1</v>
      </c>
      <c r="D8" s="38">
        <f>COUNTIF($I$8:I8,I8)</f>
        <v>1</v>
      </c>
      <c r="E8" s="38">
        <f>IF(D8=1,COUNTIF($D$8:D8,D8),"")</f>
        <v>1</v>
      </c>
      <c r="F8" s="38" cm="1">
        <f t="array" ref="F8">IF(H8="今回報告",SUMPRODUCT(($H$8:H8="今回報告")*($I$8:I8=I8)),"")</f>
        <v>1</v>
      </c>
      <c r="G8" s="38">
        <f>IF(F8=1,COUNTIF($F$8:F8,F8),"")</f>
        <v>1</v>
      </c>
      <c r="H8" s="44" t="s">
        <v>147</v>
      </c>
      <c r="I8" s="45" t="s">
        <v>309</v>
      </c>
      <c r="J8" s="46" t="s">
        <v>32</v>
      </c>
      <c r="K8" s="46" t="s">
        <v>310</v>
      </c>
      <c r="L8" s="47" t="s">
        <v>311</v>
      </c>
      <c r="M8" s="48" t="s">
        <v>312</v>
      </c>
      <c r="N8" s="49"/>
      <c r="O8" s="7"/>
      <c r="R8" s="34" t="s">
        <v>12</v>
      </c>
      <c r="S8" s="68" t="str">
        <f>IF(I8&amp;J8&amp;K8&amp;M8="","（エラー）未入力",IF(AND(OR(I8="",J8="",K8="",M8=""),AND(J8&lt;&gt;"無地番",J8&lt;&gt;"道",J8&lt;&gt;"水")),"（エラー）一部未入力",IF(I8="","（エラー）一部未入力","（正常）入力済み")))</f>
        <v>（正常）入力済み</v>
      </c>
      <c r="T8" s="37" t="s">
        <v>148</v>
      </c>
    </row>
    <row r="9" spans="2:20" ht="22.5" customHeight="1">
      <c r="B9" s="32"/>
      <c r="C9" s="38">
        <f t="shared" ref="C9:C37" si="0">ROW()-7</f>
        <v>2</v>
      </c>
      <c r="D9" s="38">
        <f>COUNTIF($I$8:I9,I9)</f>
        <v>0</v>
      </c>
      <c r="E9" s="38" t="str">
        <f>IF(D9=1,COUNTIF($D$8:D9,D9),"")</f>
        <v/>
      </c>
      <c r="F9" s="38" t="str" cm="1">
        <f t="array" ref="F9">IF(H9="今回報告",SUMPRODUCT(($H$8:H9="今回報告")*($I$8:I9=I9)),"")</f>
        <v/>
      </c>
      <c r="G9" s="38" t="str">
        <f>IF(F9=1,COUNTIF($F$8:F9,F9),"")</f>
        <v/>
      </c>
      <c r="H9" s="44"/>
      <c r="I9" s="49"/>
      <c r="J9" s="47"/>
      <c r="K9" s="47"/>
      <c r="L9" s="47"/>
      <c r="M9" s="50"/>
      <c r="N9" s="49"/>
      <c r="O9" s="7"/>
      <c r="R9" s="35" t="s">
        <v>10</v>
      </c>
      <c r="S9" s="68" t="str">
        <f>IF(I9&amp;J9&amp;K9&amp;M9="","（複数選択）未入力",IF(AND(OR(I9="",J9="",K9="",M9=""),AND(J9&lt;&gt;"無地番",J9&lt;&gt;"道",J9&lt;&gt;"水")),"（エラー）一部未入力",IF(I9="","（エラー）一部未入力","（正常）入力済み")))</f>
        <v>（複数選択）未入力</v>
      </c>
      <c r="T9" s="37" t="s">
        <v>30</v>
      </c>
    </row>
    <row r="10" spans="2:20" ht="22.5" customHeight="1">
      <c r="B10" s="32"/>
      <c r="C10" s="38">
        <f t="shared" si="0"/>
        <v>3</v>
      </c>
      <c r="D10" s="38">
        <f>COUNTIF($I$8:I10,I10)</f>
        <v>0</v>
      </c>
      <c r="E10" s="38" t="str">
        <f>IF(D10=1,COUNTIF($D$8:D10,D10),"")</f>
        <v/>
      </c>
      <c r="F10" s="38" t="str" cm="1">
        <f t="array" ref="F10">IF(H10="今回報告",SUMPRODUCT(($H$8:H10="今回報告")*($I$8:I10=I10)),"")</f>
        <v/>
      </c>
      <c r="G10" s="38" t="str">
        <f>IF(F10=1,COUNTIF($F$8:F10,F10),"")</f>
        <v/>
      </c>
      <c r="H10" s="44"/>
      <c r="I10" s="49"/>
      <c r="J10" s="47"/>
      <c r="K10" s="47"/>
      <c r="L10" s="47"/>
      <c r="M10" s="50"/>
      <c r="N10" s="49"/>
      <c r="O10" s="7"/>
      <c r="R10" s="35" t="s">
        <v>10</v>
      </c>
      <c r="S10" s="68" t="str">
        <f>IF(I10&amp;J10&amp;K10&amp;M10="","（複数選択）未入力",IF(AND(OR(I10="",J10="",K10="",M10=""),AND(J10&lt;&gt;"無地番",J10&lt;&gt;"道",J10&lt;&gt;"水")),"（エラー）一部未入力",IF(I10="","（エラー）一部未入力","（正常）入力済み")))</f>
        <v>（複数選択）未入力</v>
      </c>
      <c r="T10" s="37" t="s">
        <v>103</v>
      </c>
    </row>
    <row r="11" spans="2:20" ht="22.5" customHeight="1">
      <c r="B11" s="32"/>
      <c r="C11" s="38">
        <f t="shared" si="0"/>
        <v>4</v>
      </c>
      <c r="D11" s="38">
        <f>COUNTIF($I$8:I11,I11)</f>
        <v>0</v>
      </c>
      <c r="E11" s="38" t="str">
        <f>IF(D11=1,COUNTIF($D$8:D11,D11),"")</f>
        <v/>
      </c>
      <c r="F11" s="38" t="str" cm="1">
        <f t="array" ref="F11">IF(H11="今回報告",SUMPRODUCT(($H$8:H11="今回報告")*($I$8:I11=I11)),"")</f>
        <v/>
      </c>
      <c r="G11" s="38" t="str">
        <f>IF(F11=1,COUNTIF($F$8:F11,F11),"")</f>
        <v/>
      </c>
      <c r="H11" s="44"/>
      <c r="I11" s="49"/>
      <c r="J11" s="47"/>
      <c r="K11" s="47"/>
      <c r="L11" s="47"/>
      <c r="M11" s="50"/>
      <c r="N11" s="49"/>
      <c r="O11" s="7"/>
      <c r="R11" s="35" t="s">
        <v>10</v>
      </c>
      <c r="S11" s="68" t="str">
        <f t="shared" ref="S11:S36" si="1">IF(I11&amp;J11&amp;K11&amp;M11="","（複数選択）未入力",IF(AND(OR(I11="",J11="",K11="",M11=""),AND(J11&lt;&gt;"無地番",J11&lt;&gt;"道",J11&lt;&gt;"水")),"（エラー）一部未入力",IF(I11="","（エラー）一部未入力","（正常）入力済み")))</f>
        <v>（複数選択）未入力</v>
      </c>
      <c r="T11" s="37" t="s">
        <v>104</v>
      </c>
    </row>
    <row r="12" spans="2:20" ht="22.5" customHeight="1">
      <c r="B12" s="32"/>
      <c r="C12" s="38">
        <f t="shared" si="0"/>
        <v>5</v>
      </c>
      <c r="D12" s="38">
        <f>COUNTIF($I$8:I12,I12)</f>
        <v>0</v>
      </c>
      <c r="E12" s="38" t="str">
        <f>IF(D12=1,COUNTIF($D$8:D12,D12),"")</f>
        <v/>
      </c>
      <c r="F12" s="38" t="str" cm="1">
        <f t="array" ref="F12">IF(H12="今回報告",SUMPRODUCT(($H$8:H12="今回報告")*($I$8:I12=I12)),"")</f>
        <v/>
      </c>
      <c r="G12" s="38" t="str">
        <f>IF(F12=1,COUNTIF($F$8:F12,F12),"")</f>
        <v/>
      </c>
      <c r="H12" s="44"/>
      <c r="I12" s="49"/>
      <c r="J12" s="47"/>
      <c r="K12" s="47"/>
      <c r="L12" s="47"/>
      <c r="M12" s="50"/>
      <c r="N12" s="49"/>
      <c r="O12" s="7"/>
      <c r="R12" s="35" t="s">
        <v>10</v>
      </c>
      <c r="S12" s="68" t="str">
        <f t="shared" si="1"/>
        <v>（複数選択）未入力</v>
      </c>
    </row>
    <row r="13" spans="2:20" ht="22.5" customHeight="1">
      <c r="B13" s="32"/>
      <c r="C13" s="38">
        <f t="shared" si="0"/>
        <v>6</v>
      </c>
      <c r="D13" s="38">
        <f>COUNTIF($I$8:I13,I13)</f>
        <v>0</v>
      </c>
      <c r="E13" s="38" t="str">
        <f>IF(D13=1,COUNTIF($D$8:D13,D13),"")</f>
        <v/>
      </c>
      <c r="F13" s="38" t="str" cm="1">
        <f t="array" ref="F13">IF(H13="今回報告",SUMPRODUCT(($H$8:H13="今回報告")*($I$8:I13=I13)),"")</f>
        <v/>
      </c>
      <c r="G13" s="38" t="str">
        <f>IF(F13=1,COUNTIF($F$8:F13,F13),"")</f>
        <v/>
      </c>
      <c r="H13" s="44"/>
      <c r="I13" s="49"/>
      <c r="J13" s="47"/>
      <c r="K13" s="47"/>
      <c r="L13" s="47"/>
      <c r="M13" s="50"/>
      <c r="N13" s="49"/>
      <c r="O13" s="7"/>
      <c r="R13" s="35" t="s">
        <v>10</v>
      </c>
      <c r="S13" s="68" t="str">
        <f t="shared" si="1"/>
        <v>（複数選択）未入力</v>
      </c>
    </row>
    <row r="14" spans="2:20" ht="22.5" customHeight="1">
      <c r="B14" s="32"/>
      <c r="C14" s="38">
        <f t="shared" si="0"/>
        <v>7</v>
      </c>
      <c r="D14" s="38">
        <f>COUNTIF($I$8:I14,I14)</f>
        <v>0</v>
      </c>
      <c r="E14" s="38" t="str">
        <f>IF(D14=1,COUNTIF($D$8:D14,D14),"")</f>
        <v/>
      </c>
      <c r="F14" s="38" t="str" cm="1">
        <f t="array" ref="F14">IF(H14="今回報告",SUMPRODUCT(($H$8:H14="今回報告")*($I$8:I14=I14)),"")</f>
        <v/>
      </c>
      <c r="G14" s="38" t="str">
        <f>IF(F14=1,COUNTIF($F$8:F14,F14),"")</f>
        <v/>
      </c>
      <c r="H14" s="44"/>
      <c r="I14" s="49"/>
      <c r="J14" s="47"/>
      <c r="K14" s="47"/>
      <c r="L14" s="47"/>
      <c r="M14" s="51"/>
      <c r="N14" s="49"/>
      <c r="O14" s="7"/>
      <c r="R14" s="35" t="s">
        <v>10</v>
      </c>
      <c r="S14" s="68" t="str">
        <f t="shared" si="1"/>
        <v>（複数選択）未入力</v>
      </c>
    </row>
    <row r="15" spans="2:20" ht="22.5" customHeight="1">
      <c r="B15" s="32"/>
      <c r="C15" s="38">
        <f t="shared" si="0"/>
        <v>8</v>
      </c>
      <c r="D15" s="38">
        <f>COUNTIF($I$8:I15,I15)</f>
        <v>0</v>
      </c>
      <c r="E15" s="38" t="str">
        <f>IF(D15=1,COUNTIF($D$8:D15,D15),"")</f>
        <v/>
      </c>
      <c r="F15" s="38" t="str" cm="1">
        <f t="array" ref="F15">IF(H15="今回報告",SUMPRODUCT(($H$8:H15="今回報告")*($I$8:I15=I15)),"")</f>
        <v/>
      </c>
      <c r="G15" s="38" t="str">
        <f>IF(F15=1,COUNTIF($F$8:F15,F15),"")</f>
        <v/>
      </c>
      <c r="H15" s="44"/>
      <c r="I15" s="49"/>
      <c r="J15" s="47"/>
      <c r="K15" s="47"/>
      <c r="L15" s="47"/>
      <c r="M15" s="51"/>
      <c r="N15" s="49"/>
      <c r="O15" s="7"/>
      <c r="R15" s="35" t="s">
        <v>10</v>
      </c>
      <c r="S15" s="68" t="str">
        <f t="shared" si="1"/>
        <v>（複数選択）未入力</v>
      </c>
    </row>
    <row r="16" spans="2:20" ht="22.5" customHeight="1">
      <c r="B16" s="32"/>
      <c r="C16" s="38">
        <f t="shared" si="0"/>
        <v>9</v>
      </c>
      <c r="D16" s="38">
        <f>COUNTIF($I$8:I16,I16)</f>
        <v>0</v>
      </c>
      <c r="E16" s="38" t="str">
        <f>IF(D16=1,COUNTIF($D$8:D16,D16),"")</f>
        <v/>
      </c>
      <c r="F16" s="38" t="str" cm="1">
        <f t="array" ref="F16">IF(H16="今回報告",SUMPRODUCT(($H$8:H16="今回報告")*($I$8:I16=I16)),"")</f>
        <v/>
      </c>
      <c r="G16" s="38" t="str">
        <f>IF(F16=1,COUNTIF($F$8:F16,F16),"")</f>
        <v/>
      </c>
      <c r="H16" s="44"/>
      <c r="I16" s="49"/>
      <c r="J16" s="47"/>
      <c r="K16" s="47"/>
      <c r="L16" s="47"/>
      <c r="M16" s="51"/>
      <c r="N16" s="49"/>
      <c r="O16" s="7"/>
      <c r="R16" s="35" t="s">
        <v>10</v>
      </c>
      <c r="S16" s="68" t="str">
        <f t="shared" si="1"/>
        <v>（複数選択）未入力</v>
      </c>
    </row>
    <row r="17" spans="2:19" ht="22.5" customHeight="1">
      <c r="B17" s="32"/>
      <c r="C17" s="38">
        <f t="shared" si="0"/>
        <v>10</v>
      </c>
      <c r="D17" s="38">
        <f>COUNTIF($I$8:I17,I17)</f>
        <v>0</v>
      </c>
      <c r="E17" s="38" t="str">
        <f>IF(D17=1,COUNTIF($D$8:D17,D17),"")</f>
        <v/>
      </c>
      <c r="F17" s="38" t="str" cm="1">
        <f t="array" ref="F17">IF(H17="今回報告",SUMPRODUCT(($H$8:H17="今回報告")*($I$8:I17=I17)),"")</f>
        <v/>
      </c>
      <c r="G17" s="38" t="str">
        <f>IF(F17=1,COUNTIF($F$8:F17,F17),"")</f>
        <v/>
      </c>
      <c r="H17" s="44"/>
      <c r="I17" s="49"/>
      <c r="J17" s="47"/>
      <c r="K17" s="47"/>
      <c r="L17" s="47"/>
      <c r="M17" s="51"/>
      <c r="N17" s="49"/>
      <c r="O17" s="7"/>
      <c r="R17" s="35" t="s">
        <v>10</v>
      </c>
      <c r="S17" s="68" t="str">
        <f t="shared" si="1"/>
        <v>（複数選択）未入力</v>
      </c>
    </row>
    <row r="18" spans="2:19" ht="22.5" customHeight="1">
      <c r="B18" s="32"/>
      <c r="C18" s="38">
        <f t="shared" si="0"/>
        <v>11</v>
      </c>
      <c r="D18" s="38">
        <f>COUNTIF($I$8:I18,I18)</f>
        <v>0</v>
      </c>
      <c r="E18" s="38" t="str">
        <f>IF(D18=1,COUNTIF($D$8:D18,D18),"")</f>
        <v/>
      </c>
      <c r="F18" s="38" t="str" cm="1">
        <f t="array" ref="F18">IF(H18="今回報告",SUMPRODUCT(($H$8:H18="今回報告")*($I$8:I18=I18)),"")</f>
        <v/>
      </c>
      <c r="G18" s="38" t="str">
        <f>IF(F18=1,COUNTIF($F$8:F18,F18),"")</f>
        <v/>
      </c>
      <c r="H18" s="44"/>
      <c r="I18" s="49"/>
      <c r="J18" s="47"/>
      <c r="K18" s="47"/>
      <c r="L18" s="47"/>
      <c r="M18" s="51"/>
      <c r="N18" s="49"/>
      <c r="O18" s="7"/>
      <c r="R18" s="35" t="s">
        <v>10</v>
      </c>
      <c r="S18" s="68" t="str">
        <f t="shared" si="1"/>
        <v>（複数選択）未入力</v>
      </c>
    </row>
    <row r="19" spans="2:19" ht="22.5" customHeight="1">
      <c r="B19" s="32"/>
      <c r="C19" s="38">
        <f t="shared" si="0"/>
        <v>12</v>
      </c>
      <c r="D19" s="38">
        <f>COUNTIF($I$8:I19,I19)</f>
        <v>0</v>
      </c>
      <c r="E19" s="38" t="str">
        <f>IF(D19=1,COUNTIF($D$8:D19,D19),"")</f>
        <v/>
      </c>
      <c r="F19" s="38" t="str" cm="1">
        <f t="array" ref="F19">IF(H19="今回報告",SUMPRODUCT(($H$8:H19="今回報告")*($I$8:I19=I19)),"")</f>
        <v/>
      </c>
      <c r="G19" s="38" t="str">
        <f>IF(F19=1,COUNTIF($F$8:F19,F19),"")</f>
        <v/>
      </c>
      <c r="H19" s="44"/>
      <c r="I19" s="49"/>
      <c r="J19" s="47"/>
      <c r="K19" s="47"/>
      <c r="L19" s="47"/>
      <c r="M19" s="51"/>
      <c r="N19" s="49"/>
      <c r="O19" s="7"/>
      <c r="R19" s="35" t="s">
        <v>10</v>
      </c>
      <c r="S19" s="68" t="str">
        <f t="shared" si="1"/>
        <v>（複数選択）未入力</v>
      </c>
    </row>
    <row r="20" spans="2:19" ht="22.5" customHeight="1">
      <c r="B20" s="32"/>
      <c r="C20" s="38">
        <f t="shared" si="0"/>
        <v>13</v>
      </c>
      <c r="D20" s="38">
        <f>COUNTIF($I$8:I20,I20)</f>
        <v>0</v>
      </c>
      <c r="E20" s="38" t="str">
        <f>IF(D20=1,COUNTIF($D$8:D20,D20),"")</f>
        <v/>
      </c>
      <c r="F20" s="38" t="str" cm="1">
        <f t="array" ref="F20">IF(H20="今回報告",SUMPRODUCT(($H$8:H20="今回報告")*($I$8:I20=I20)),"")</f>
        <v/>
      </c>
      <c r="G20" s="38" t="str">
        <f>IF(F20=1,COUNTIF($F$8:F20,F20),"")</f>
        <v/>
      </c>
      <c r="H20" s="44"/>
      <c r="I20" s="49"/>
      <c r="J20" s="47"/>
      <c r="K20" s="47"/>
      <c r="L20" s="47"/>
      <c r="M20" s="51"/>
      <c r="N20" s="49"/>
      <c r="O20" s="7"/>
      <c r="R20" s="35" t="s">
        <v>10</v>
      </c>
      <c r="S20" s="68" t="str">
        <f t="shared" si="1"/>
        <v>（複数選択）未入力</v>
      </c>
    </row>
    <row r="21" spans="2:19" ht="22.5" customHeight="1">
      <c r="B21" s="32"/>
      <c r="C21" s="38">
        <f t="shared" si="0"/>
        <v>14</v>
      </c>
      <c r="D21" s="38">
        <f>COUNTIF($I$8:I21,I21)</f>
        <v>0</v>
      </c>
      <c r="E21" s="38" t="str">
        <f>IF(D21=1,COUNTIF($D$8:D21,D21),"")</f>
        <v/>
      </c>
      <c r="F21" s="38" t="str" cm="1">
        <f t="array" ref="F21">IF(H21="今回報告",SUMPRODUCT(($H$8:H21="今回報告")*($I$8:I21=I21)),"")</f>
        <v/>
      </c>
      <c r="G21" s="38" t="str">
        <f>IF(F21=1,COUNTIF($F$8:F21,F21),"")</f>
        <v/>
      </c>
      <c r="H21" s="44"/>
      <c r="I21" s="49"/>
      <c r="J21" s="47"/>
      <c r="K21" s="47"/>
      <c r="L21" s="47"/>
      <c r="M21" s="51"/>
      <c r="N21" s="49"/>
      <c r="O21" s="7"/>
      <c r="R21" s="35" t="s">
        <v>10</v>
      </c>
      <c r="S21" s="68" t="str">
        <f t="shared" si="1"/>
        <v>（複数選択）未入力</v>
      </c>
    </row>
    <row r="22" spans="2:19" ht="22.5" customHeight="1">
      <c r="B22" s="32"/>
      <c r="C22" s="38">
        <f t="shared" si="0"/>
        <v>15</v>
      </c>
      <c r="D22" s="38">
        <f>COUNTIF($I$8:I22,I22)</f>
        <v>0</v>
      </c>
      <c r="E22" s="38" t="str">
        <f>IF(D22=1,COUNTIF($D$8:D22,D22),"")</f>
        <v/>
      </c>
      <c r="F22" s="38" t="str" cm="1">
        <f t="array" ref="F22">IF(H22="今回報告",SUMPRODUCT(($H$8:H22="今回報告")*($I$8:I22=I22)),"")</f>
        <v/>
      </c>
      <c r="G22" s="38" t="str">
        <f>IF(F22=1,COUNTIF($F$8:F22,F22),"")</f>
        <v/>
      </c>
      <c r="H22" s="44"/>
      <c r="I22" s="49"/>
      <c r="J22" s="47"/>
      <c r="K22" s="47"/>
      <c r="L22" s="47"/>
      <c r="M22" s="51"/>
      <c r="N22" s="49"/>
      <c r="O22" s="7"/>
      <c r="R22" s="35" t="s">
        <v>10</v>
      </c>
      <c r="S22" s="68" t="str">
        <f t="shared" si="1"/>
        <v>（複数選択）未入力</v>
      </c>
    </row>
    <row r="23" spans="2:19" ht="22.5" customHeight="1">
      <c r="B23" s="32"/>
      <c r="C23" s="38">
        <f t="shared" si="0"/>
        <v>16</v>
      </c>
      <c r="D23" s="38">
        <f>COUNTIF($I$8:I23,I23)</f>
        <v>0</v>
      </c>
      <c r="E23" s="38" t="str">
        <f>IF(D23=1,COUNTIF($D$8:D23,D23),"")</f>
        <v/>
      </c>
      <c r="F23" s="38" t="str" cm="1">
        <f t="array" ref="F23">IF(H23="今回報告",SUMPRODUCT(($H$8:H23="今回報告")*($I$8:I23=I23)),"")</f>
        <v/>
      </c>
      <c r="G23" s="38" t="str">
        <f>IF(F23=1,COUNTIF($F$8:F23,F23),"")</f>
        <v/>
      </c>
      <c r="H23" s="44"/>
      <c r="I23" s="49"/>
      <c r="J23" s="47"/>
      <c r="K23" s="47"/>
      <c r="L23" s="47"/>
      <c r="M23" s="51"/>
      <c r="N23" s="49"/>
      <c r="O23" s="7"/>
      <c r="R23" s="35" t="s">
        <v>10</v>
      </c>
      <c r="S23" s="68" t="str">
        <f t="shared" si="1"/>
        <v>（複数選択）未入力</v>
      </c>
    </row>
    <row r="24" spans="2:19" ht="22.5" customHeight="1">
      <c r="B24" s="32"/>
      <c r="C24" s="38">
        <f t="shared" si="0"/>
        <v>17</v>
      </c>
      <c r="D24" s="38">
        <f>COUNTIF($I$8:I24,I24)</f>
        <v>0</v>
      </c>
      <c r="E24" s="38" t="str">
        <f>IF(D24=1,COUNTIF($D$8:D24,D24),"")</f>
        <v/>
      </c>
      <c r="F24" s="38" t="str" cm="1">
        <f t="array" ref="F24">IF(H24="今回報告",SUMPRODUCT(($H$8:H24="今回報告")*($I$8:I24=I24)),"")</f>
        <v/>
      </c>
      <c r="G24" s="38" t="str">
        <f>IF(F24=1,COUNTIF($F$8:F24,F24),"")</f>
        <v/>
      </c>
      <c r="H24" s="44"/>
      <c r="I24" s="49"/>
      <c r="J24" s="47"/>
      <c r="K24" s="47"/>
      <c r="L24" s="47"/>
      <c r="M24" s="51"/>
      <c r="N24" s="49"/>
      <c r="O24" s="7"/>
      <c r="R24" s="35" t="s">
        <v>10</v>
      </c>
      <c r="S24" s="68" t="str">
        <f t="shared" si="1"/>
        <v>（複数選択）未入力</v>
      </c>
    </row>
    <row r="25" spans="2:19" ht="22.5" customHeight="1">
      <c r="B25" s="32"/>
      <c r="C25" s="38">
        <f t="shared" si="0"/>
        <v>18</v>
      </c>
      <c r="D25" s="38">
        <f>COUNTIF($I$8:I25,I25)</f>
        <v>0</v>
      </c>
      <c r="E25" s="38" t="str">
        <f>IF(D25=1,COUNTIF($D$8:D25,D25),"")</f>
        <v/>
      </c>
      <c r="F25" s="38" t="str" cm="1">
        <f t="array" ref="F25">IF(H25="今回報告",SUMPRODUCT(($H$8:H25="今回報告")*($I$8:I25=I25)),"")</f>
        <v/>
      </c>
      <c r="G25" s="38" t="str">
        <f>IF(F25=1,COUNTIF($F$8:F25,F25),"")</f>
        <v/>
      </c>
      <c r="H25" s="44"/>
      <c r="I25" s="49"/>
      <c r="J25" s="47"/>
      <c r="K25" s="47"/>
      <c r="L25" s="47"/>
      <c r="M25" s="51"/>
      <c r="N25" s="49"/>
      <c r="O25" s="7"/>
      <c r="R25" s="35" t="s">
        <v>10</v>
      </c>
      <c r="S25" s="68" t="str">
        <f t="shared" si="1"/>
        <v>（複数選択）未入力</v>
      </c>
    </row>
    <row r="26" spans="2:19" ht="22.5" customHeight="1">
      <c r="B26" s="32"/>
      <c r="C26" s="38">
        <f t="shared" si="0"/>
        <v>19</v>
      </c>
      <c r="D26" s="38">
        <f>COUNTIF($I$8:I26,I26)</f>
        <v>0</v>
      </c>
      <c r="E26" s="38" t="str">
        <f>IF(D26=1,COUNTIF($D$8:D26,D26),"")</f>
        <v/>
      </c>
      <c r="F26" s="38" t="str" cm="1">
        <f t="array" ref="F26">IF(H26="今回報告",SUMPRODUCT(($H$8:H26="今回報告")*($I$8:I26=I26)),"")</f>
        <v/>
      </c>
      <c r="G26" s="38" t="str">
        <f>IF(F26=1,COUNTIF($F$8:F26,F26),"")</f>
        <v/>
      </c>
      <c r="H26" s="44"/>
      <c r="I26" s="49"/>
      <c r="J26" s="47"/>
      <c r="K26" s="47"/>
      <c r="L26" s="47"/>
      <c r="M26" s="51"/>
      <c r="N26" s="49"/>
      <c r="O26" s="7"/>
      <c r="R26" s="35" t="s">
        <v>10</v>
      </c>
      <c r="S26" s="68" t="str">
        <f t="shared" si="1"/>
        <v>（複数選択）未入力</v>
      </c>
    </row>
    <row r="27" spans="2:19" ht="22.5" customHeight="1">
      <c r="B27" s="32"/>
      <c r="C27" s="38">
        <f t="shared" si="0"/>
        <v>20</v>
      </c>
      <c r="D27" s="38">
        <f>COUNTIF($I$8:I27,I27)</f>
        <v>0</v>
      </c>
      <c r="E27" s="38" t="str">
        <f>IF(D27=1,COUNTIF($D$8:D27,D27),"")</f>
        <v/>
      </c>
      <c r="F27" s="38" t="str" cm="1">
        <f t="array" ref="F27">IF(H27="今回報告",SUMPRODUCT(($H$8:H27="今回報告")*($I$8:I27=I27)),"")</f>
        <v/>
      </c>
      <c r="G27" s="38" t="str">
        <f>IF(F27=1,COUNTIF($F$8:F27,F27),"")</f>
        <v/>
      </c>
      <c r="H27" s="44"/>
      <c r="I27" s="49"/>
      <c r="J27" s="47"/>
      <c r="K27" s="47"/>
      <c r="L27" s="47"/>
      <c r="M27" s="51"/>
      <c r="N27" s="49"/>
      <c r="O27" s="7"/>
      <c r="R27" s="35" t="s">
        <v>10</v>
      </c>
      <c r="S27" s="68" t="str">
        <f t="shared" si="1"/>
        <v>（複数選択）未入力</v>
      </c>
    </row>
    <row r="28" spans="2:19" ht="22.5" customHeight="1">
      <c r="B28" s="32"/>
      <c r="C28" s="38">
        <f t="shared" si="0"/>
        <v>21</v>
      </c>
      <c r="D28" s="38">
        <f>COUNTIF($I$8:I28,I28)</f>
        <v>0</v>
      </c>
      <c r="E28" s="38" t="str">
        <f>IF(D28=1,COUNTIF($D$8:D28,D28),"")</f>
        <v/>
      </c>
      <c r="F28" s="38" t="str" cm="1">
        <f t="array" ref="F28">IF(H28="今回報告",SUMPRODUCT(($H$8:H28="今回報告")*($I$8:I28=I28)),"")</f>
        <v/>
      </c>
      <c r="G28" s="38" t="str">
        <f>IF(F28=1,COUNTIF($F$8:F28,F28),"")</f>
        <v/>
      </c>
      <c r="H28" s="44"/>
      <c r="I28" s="49"/>
      <c r="J28" s="47"/>
      <c r="K28" s="47"/>
      <c r="L28" s="47"/>
      <c r="M28" s="51"/>
      <c r="N28" s="49"/>
      <c r="O28" s="7"/>
      <c r="R28" s="35" t="s">
        <v>10</v>
      </c>
      <c r="S28" s="68" t="str">
        <f t="shared" si="1"/>
        <v>（複数選択）未入力</v>
      </c>
    </row>
    <row r="29" spans="2:19" ht="22.5" customHeight="1">
      <c r="B29" s="32"/>
      <c r="C29" s="38">
        <f t="shared" si="0"/>
        <v>22</v>
      </c>
      <c r="D29" s="38">
        <f>COUNTIF($I$8:I29,I29)</f>
        <v>0</v>
      </c>
      <c r="E29" s="38" t="str">
        <f>IF(D29=1,COUNTIF($D$8:D29,D29),"")</f>
        <v/>
      </c>
      <c r="F29" s="38" t="str" cm="1">
        <f t="array" ref="F29">IF(H29="今回報告",SUMPRODUCT(($H$8:H29="今回報告")*($I$8:I29=I29)),"")</f>
        <v/>
      </c>
      <c r="G29" s="38" t="str">
        <f>IF(F29=1,COUNTIF($F$8:F29,F29),"")</f>
        <v/>
      </c>
      <c r="H29" s="44"/>
      <c r="I29" s="49"/>
      <c r="J29" s="47"/>
      <c r="K29" s="47"/>
      <c r="L29" s="47"/>
      <c r="M29" s="51"/>
      <c r="N29" s="49"/>
      <c r="O29" s="7"/>
      <c r="R29" s="35" t="s">
        <v>10</v>
      </c>
      <c r="S29" s="68" t="str">
        <f t="shared" si="1"/>
        <v>（複数選択）未入力</v>
      </c>
    </row>
    <row r="30" spans="2:19" ht="22.5" customHeight="1">
      <c r="B30" s="32"/>
      <c r="C30" s="38">
        <f t="shared" si="0"/>
        <v>23</v>
      </c>
      <c r="D30" s="38">
        <f>COUNTIF($I$8:I30,I30)</f>
        <v>0</v>
      </c>
      <c r="E30" s="38" t="str">
        <f>IF(D30=1,COUNTIF($D$8:D30,D30),"")</f>
        <v/>
      </c>
      <c r="F30" s="38" t="str" cm="1">
        <f t="array" ref="F30">IF(H30="今回報告",SUMPRODUCT(($H$8:H30="今回報告")*($I$8:I30=I30)),"")</f>
        <v/>
      </c>
      <c r="G30" s="38" t="str">
        <f>IF(F30=1,COUNTIF($F$8:F30,F30),"")</f>
        <v/>
      </c>
      <c r="H30" s="44"/>
      <c r="I30" s="49"/>
      <c r="J30" s="47"/>
      <c r="K30" s="47"/>
      <c r="L30" s="47"/>
      <c r="M30" s="51"/>
      <c r="N30" s="49"/>
      <c r="O30" s="7"/>
      <c r="R30" s="35" t="s">
        <v>10</v>
      </c>
      <c r="S30" s="68" t="str">
        <f t="shared" si="1"/>
        <v>（複数選択）未入力</v>
      </c>
    </row>
    <row r="31" spans="2:19" ht="22.5" customHeight="1">
      <c r="B31" s="32"/>
      <c r="C31" s="38">
        <f t="shared" si="0"/>
        <v>24</v>
      </c>
      <c r="D31" s="38">
        <f>COUNTIF($I$8:I31,I31)</f>
        <v>0</v>
      </c>
      <c r="E31" s="38" t="str">
        <f>IF(D31=1,COUNTIF($D$8:D31,D31),"")</f>
        <v/>
      </c>
      <c r="F31" s="38" t="str" cm="1">
        <f t="array" ref="F31">IF(H31="今回報告",SUMPRODUCT(($H$8:H31="今回報告")*($I$8:I31=I31)),"")</f>
        <v/>
      </c>
      <c r="G31" s="38" t="str">
        <f>IF(F31=1,COUNTIF($F$8:F31,F31),"")</f>
        <v/>
      </c>
      <c r="H31" s="44"/>
      <c r="I31" s="49"/>
      <c r="J31" s="47"/>
      <c r="K31" s="47"/>
      <c r="L31" s="47"/>
      <c r="M31" s="51"/>
      <c r="N31" s="49"/>
      <c r="O31" s="7"/>
      <c r="R31" s="35" t="s">
        <v>10</v>
      </c>
      <c r="S31" s="68" t="str">
        <f t="shared" si="1"/>
        <v>（複数選択）未入力</v>
      </c>
    </row>
    <row r="32" spans="2:19" ht="22.5" customHeight="1">
      <c r="B32" s="32"/>
      <c r="C32" s="38">
        <f t="shared" si="0"/>
        <v>25</v>
      </c>
      <c r="D32" s="38">
        <f>COUNTIF($I$8:I32,I32)</f>
        <v>0</v>
      </c>
      <c r="E32" s="38" t="str">
        <f>IF(D32=1,COUNTIF($D$8:D32,D32),"")</f>
        <v/>
      </c>
      <c r="F32" s="38" t="str" cm="1">
        <f t="array" ref="F32">IF(H32="今回報告",SUMPRODUCT(($H$8:H32="今回報告")*($I$8:I32=I32)),"")</f>
        <v/>
      </c>
      <c r="G32" s="38" t="str">
        <f>IF(F32=1,COUNTIF($F$8:F32,F32),"")</f>
        <v/>
      </c>
      <c r="H32" s="44"/>
      <c r="I32" s="49"/>
      <c r="J32" s="47"/>
      <c r="K32" s="47"/>
      <c r="L32" s="47"/>
      <c r="M32" s="51"/>
      <c r="N32" s="49"/>
      <c r="O32" s="7"/>
      <c r="R32" s="35" t="s">
        <v>10</v>
      </c>
      <c r="S32" s="68" t="str">
        <f t="shared" si="1"/>
        <v>（複数選択）未入力</v>
      </c>
    </row>
    <row r="33" spans="2:24" ht="22.5" customHeight="1">
      <c r="B33" s="32"/>
      <c r="C33" s="38">
        <f t="shared" si="0"/>
        <v>26</v>
      </c>
      <c r="D33" s="38">
        <f>COUNTIF($I$8:I33,I33)</f>
        <v>0</v>
      </c>
      <c r="E33" s="38" t="str">
        <f>IF(D33=1,COUNTIF($D$8:D33,D33),"")</f>
        <v/>
      </c>
      <c r="F33" s="38" t="str" cm="1">
        <f t="array" ref="F33">IF(H33="今回報告",SUMPRODUCT(($H$8:H33="今回報告")*($I$8:I33=I33)),"")</f>
        <v/>
      </c>
      <c r="G33" s="38" t="str">
        <f>IF(F33=1,COUNTIF($F$8:F33,F33),"")</f>
        <v/>
      </c>
      <c r="H33" s="44"/>
      <c r="I33" s="49"/>
      <c r="J33" s="47"/>
      <c r="K33" s="47"/>
      <c r="L33" s="47"/>
      <c r="M33" s="51"/>
      <c r="N33" s="49"/>
      <c r="O33" s="7"/>
      <c r="R33" s="35" t="s">
        <v>10</v>
      </c>
      <c r="S33" s="68" t="str">
        <f t="shared" si="1"/>
        <v>（複数選択）未入力</v>
      </c>
    </row>
    <row r="34" spans="2:24" ht="22.5" customHeight="1">
      <c r="B34" s="32"/>
      <c r="C34" s="38">
        <f t="shared" si="0"/>
        <v>27</v>
      </c>
      <c r="D34" s="38">
        <f>COUNTIF($I$8:I34,I34)</f>
        <v>0</v>
      </c>
      <c r="E34" s="38" t="str">
        <f>IF(D34=1,COUNTIF($D$8:D34,D34),"")</f>
        <v/>
      </c>
      <c r="F34" s="38" t="str" cm="1">
        <f t="array" ref="F34">IF(H34="今回報告",SUMPRODUCT(($H$8:H34="今回報告")*($I$8:I34=I34)),"")</f>
        <v/>
      </c>
      <c r="G34" s="38" t="str">
        <f>IF(F34=1,COUNTIF($F$8:F34,F34),"")</f>
        <v/>
      </c>
      <c r="H34" s="44"/>
      <c r="I34" s="49"/>
      <c r="J34" s="47"/>
      <c r="K34" s="47"/>
      <c r="L34" s="47"/>
      <c r="M34" s="51"/>
      <c r="N34" s="49"/>
      <c r="O34" s="7"/>
      <c r="R34" s="35" t="s">
        <v>10</v>
      </c>
      <c r="S34" s="68" t="str">
        <f t="shared" si="1"/>
        <v>（複数選択）未入力</v>
      </c>
    </row>
    <row r="35" spans="2:24" ht="22.5" customHeight="1">
      <c r="B35" s="32"/>
      <c r="C35" s="38">
        <f t="shared" si="0"/>
        <v>28</v>
      </c>
      <c r="D35" s="38">
        <f>COUNTIF($I$8:I35,I35)</f>
        <v>0</v>
      </c>
      <c r="E35" s="38" t="str">
        <f>IF(D35=1,COUNTIF($D$8:D35,D35),"")</f>
        <v/>
      </c>
      <c r="F35" s="38" t="str" cm="1">
        <f t="array" ref="F35">IF(H35="今回報告",SUMPRODUCT(($H$8:H35="今回報告")*($I$8:I35=I35)),"")</f>
        <v/>
      </c>
      <c r="G35" s="38" t="str">
        <f>IF(F35=1,COUNTIF($F$8:F35,F35),"")</f>
        <v/>
      </c>
      <c r="H35" s="44"/>
      <c r="I35" s="49"/>
      <c r="J35" s="47"/>
      <c r="K35" s="47"/>
      <c r="L35" s="47"/>
      <c r="M35" s="51"/>
      <c r="N35" s="49"/>
      <c r="O35" s="7"/>
      <c r="R35" s="35" t="s">
        <v>10</v>
      </c>
      <c r="S35" s="68" t="str">
        <f t="shared" si="1"/>
        <v>（複数選択）未入力</v>
      </c>
    </row>
    <row r="36" spans="2:24" ht="22.5" customHeight="1">
      <c r="B36" s="32"/>
      <c r="C36" s="38">
        <f t="shared" si="0"/>
        <v>29</v>
      </c>
      <c r="D36" s="38">
        <f>COUNTIF($I$8:I36,I36)</f>
        <v>0</v>
      </c>
      <c r="E36" s="38" t="str">
        <f>IF(D36=1,COUNTIF($D$8:D36,D36),"")</f>
        <v/>
      </c>
      <c r="F36" s="38" t="str" cm="1">
        <f t="array" ref="F36">IF(H36="今回報告",SUMPRODUCT(($H$8:H36="今回報告")*($I$8:I36=I36)),"")</f>
        <v/>
      </c>
      <c r="G36" s="38" t="str">
        <f>IF(F36=1,COUNTIF($F$8:F36,F36),"")</f>
        <v/>
      </c>
      <c r="H36" s="44"/>
      <c r="I36" s="49"/>
      <c r="J36" s="47"/>
      <c r="K36" s="47"/>
      <c r="L36" s="47"/>
      <c r="M36" s="51"/>
      <c r="N36" s="49"/>
      <c r="O36" s="7"/>
      <c r="R36" s="35" t="s">
        <v>10</v>
      </c>
      <c r="S36" s="68" t="str">
        <f t="shared" si="1"/>
        <v>（複数選択）未入力</v>
      </c>
    </row>
    <row r="37" spans="2:24" ht="22.5" customHeight="1">
      <c r="B37" s="32"/>
      <c r="C37" s="38">
        <f t="shared" si="0"/>
        <v>30</v>
      </c>
      <c r="D37" s="38">
        <f>COUNTIF($I$8:I37,I37)</f>
        <v>0</v>
      </c>
      <c r="E37" s="38" t="str">
        <f>IF(D37=1,COUNTIF($D$8:D37,D37),"")</f>
        <v/>
      </c>
      <c r="F37" s="38" t="str" cm="1">
        <f t="array" ref="F37">IF(H37="今回報告",SUMPRODUCT(($H$8:H37="今回報告")*($I$8:I37=I37)),"")</f>
        <v/>
      </c>
      <c r="G37" s="38" t="str">
        <f>IF(F37=1,COUNTIF($F$8:F37,F37),"")</f>
        <v/>
      </c>
      <c r="H37" s="44"/>
      <c r="I37" s="49"/>
      <c r="J37" s="47"/>
      <c r="K37" s="47"/>
      <c r="L37" s="47"/>
      <c r="M37" s="51"/>
      <c r="N37" s="49"/>
      <c r="O37" s="7"/>
      <c r="R37" s="35" t="s">
        <v>10</v>
      </c>
      <c r="S37" s="68" t="str">
        <f t="shared" ref="S37" si="2">IF(I37&amp;J37&amp;K37&amp;M37="","（複数選択）未入力",IF(AND(OR(I37="",J37="",K37="",M37=""),AND(J37&lt;&gt;"無地番",J37&lt;&gt;"道",J37&lt;&gt;"水")),"（エラー）一部未入力",IF(I37="","（エラー）一部未入力","（正常）入力済み")))</f>
        <v>（複数選択）未入力</v>
      </c>
    </row>
    <row r="38" spans="2:24" ht="15">
      <c r="B38" s="32"/>
      <c r="C38" s="73" t="s">
        <v>161</v>
      </c>
      <c r="D38" s="74"/>
      <c r="E38" s="74"/>
      <c r="F38" s="74"/>
      <c r="G38" s="74"/>
      <c r="H38" s="75"/>
      <c r="I38" s="74"/>
      <c r="J38" s="74"/>
      <c r="K38" s="74"/>
      <c r="L38" s="74"/>
      <c r="M38" s="75"/>
      <c r="N38" s="76"/>
      <c r="O38" s="7"/>
      <c r="R38" s="35"/>
      <c r="S38" s="68"/>
    </row>
    <row r="39" spans="2:24" ht="7.5" customHeight="1">
      <c r="B39" s="52"/>
      <c r="C39" s="41"/>
      <c r="D39" s="41"/>
      <c r="E39" s="41"/>
      <c r="F39" s="41"/>
      <c r="G39" s="41"/>
      <c r="H39" s="41"/>
      <c r="I39" s="41"/>
      <c r="J39" s="41"/>
      <c r="K39" s="41"/>
      <c r="L39" s="41"/>
      <c r="M39" s="41"/>
      <c r="N39" s="41"/>
      <c r="O39" s="53"/>
    </row>
    <row r="40" spans="2:24" ht="15.75" customHeight="1">
      <c r="B40" s="54"/>
      <c r="C40" s="26" t="s">
        <v>105</v>
      </c>
      <c r="H40" s="33"/>
      <c r="I40" s="33"/>
      <c r="J40" s="33"/>
      <c r="K40" s="33"/>
      <c r="L40" s="33"/>
      <c r="M40" s="33"/>
      <c r="N40" s="33"/>
      <c r="O40" s="33"/>
      <c r="R40" s="26"/>
    </row>
    <row r="41" spans="2:24">
      <c r="B41" s="55"/>
      <c r="S41" s="72"/>
    </row>
    <row r="43" spans="2:24" hidden="1">
      <c r="C43" s="26" t="s">
        <v>106</v>
      </c>
      <c r="R43" s="26"/>
      <c r="W43" s="42"/>
    </row>
    <row r="44" spans="2:24" hidden="1">
      <c r="C44" s="26" t="s">
        <v>107</v>
      </c>
      <c r="M44" s="26" t="s">
        <v>108</v>
      </c>
      <c r="N44" s="26" t="s">
        <v>109</v>
      </c>
      <c r="P44" s="26" t="s">
        <v>110</v>
      </c>
      <c r="Q44" s="26" t="s">
        <v>111</v>
      </c>
      <c r="R44" s="26" t="s">
        <v>96</v>
      </c>
      <c r="X44" s="42"/>
    </row>
    <row r="45" spans="2:24" hidden="1">
      <c r="E45" s="26">
        <v>1</v>
      </c>
      <c r="H45" s="26" t="str">
        <f>_xlfn.IFNA(VLOOKUP($E45,$E$8:$K$38,5,FALSE),"")</f>
        <v>指-○</v>
      </c>
      <c r="I45" s="26" t="str">
        <f>VLOOKUP($E45,$E$8:$K$38,6,FALSE)</f>
        <v>千代田区</v>
      </c>
      <c r="J45" s="26" t="str">
        <f>VLOOKUP($E45,$E$8:$K$38,7,FALSE)</f>
        <v>○町</v>
      </c>
      <c r="K45" s="26" t="str">
        <f>VLOOKUP($E45,$E$8:$N$38,8,FALSE)&amp;""</f>
        <v>○丁目</v>
      </c>
      <c r="L45" s="26" t="str">
        <f>VLOOKUP($E45,$E$8:$N$38,9,FALSE)&amp;""</f>
        <v>１</v>
      </c>
      <c r="M45" s="26" t="str">
        <f>VLOOKUP($E45,$E$8:$N$38,10,FALSE)&amp;""</f>
        <v/>
      </c>
      <c r="N45" s="26">
        <f>COUNTIF($I$8:$I$38,H45)</f>
        <v>1</v>
      </c>
      <c r="P45" s="26" cm="1">
        <f t="array" ref="P45">SUMPRODUCT(($I$8:$I$38=H45)*($J$8:$J$38="無地番"))</f>
        <v>0</v>
      </c>
      <c r="Q45" s="26" cm="1">
        <f t="array" ref="Q45">SUMPRODUCT(($I$8:$I$38=H45)*($J$8:$J$38="道"))</f>
        <v>0</v>
      </c>
      <c r="R45" s="26" cm="1">
        <f t="array" ref="R45">SUMPRODUCT(($I$8:$I$38=H45)*($J$8:$J$38="水"))</f>
        <v>0</v>
      </c>
      <c r="S45" s="71" t="str">
        <f>IF(P45&gt;0," 無地番","")&amp;IF(Q45&gt;0," 道","")&amp;IF(R45&gt;0," 水","")</f>
        <v/>
      </c>
      <c r="T45" s="26" t="str">
        <f>_xlfn.IFNA(I45&amp;J45&amp;K45&amp;L45&amp;IF(M45="","","の一部")&amp;IF(N45&gt;1,"　外 "&amp;N45-1&amp;" 筆","")&amp;S45,"")</f>
        <v>千代田区○町○丁目１</v>
      </c>
    </row>
    <row r="46" spans="2:24" hidden="1">
      <c r="E46" s="26">
        <v>2</v>
      </c>
      <c r="H46" s="26" t="str">
        <f>_xlfn.IFNA(VLOOKUP($E46,$E$8:$K$38,5,FALSE),"")</f>
        <v/>
      </c>
      <c r="I46" s="26" t="e">
        <f>VLOOKUP($E46,$E$8:$K$38,6,FALSE)</f>
        <v>#N/A</v>
      </c>
      <c r="J46" s="26" t="e">
        <f>VLOOKUP($E46,$E$8:$K$38,7,FALSE)</f>
        <v>#N/A</v>
      </c>
      <c r="K46" s="26" t="e">
        <f>VLOOKUP($E46,$E$8:$N$38,8,FALSE)&amp;""</f>
        <v>#N/A</v>
      </c>
      <c r="L46" s="26" t="e">
        <f>VLOOKUP($E46,$E$8:$N$38,9,FALSE)&amp;""</f>
        <v>#N/A</v>
      </c>
      <c r="M46" s="26" t="e">
        <f>VLOOKUP($E46,$E$8:$N$38,10,FALSE)&amp;""</f>
        <v>#N/A</v>
      </c>
      <c r="N46" s="26">
        <f>COUNTIF($I$8:$I$38,H46)</f>
        <v>30</v>
      </c>
      <c r="P46" s="26" cm="1">
        <f t="array" ref="P46">SUMPRODUCT(($I$8:$I$38=H46)*($J$8:$J$38="無地番"))</f>
        <v>0</v>
      </c>
      <c r="Q46" s="26" cm="1">
        <f t="array" ref="Q46">SUMPRODUCT(($I$8:$I$38=H46)*($J$8:$J$38="道"))</f>
        <v>0</v>
      </c>
      <c r="R46" s="26" cm="1">
        <f t="array" ref="R46">SUMPRODUCT(($I$8:$I$38=H46)*($J$8:$J$38="水"))</f>
        <v>0</v>
      </c>
      <c r="S46" s="71" t="str">
        <f>IF(P46&gt;0," 無地番","")&amp;IF(Q46&gt;0," 道","")&amp;IF(R46&gt;0," 水","")</f>
        <v/>
      </c>
      <c r="T46" s="26" t="str">
        <f>_xlfn.IFNA(I46&amp;J46&amp;K46&amp;L46&amp;IF(M46="","","の一部")&amp;IF(N46&gt;1,"　外 "&amp;N46-1&amp;" 筆","")&amp;S46,"")</f>
        <v/>
      </c>
    </row>
    <row r="47" spans="2:24" hidden="1">
      <c r="E47" s="26">
        <v>3</v>
      </c>
      <c r="H47" s="26" t="str">
        <f>_xlfn.IFNA(VLOOKUP($E47,$E$8:$K$38,5,FALSE),"")</f>
        <v/>
      </c>
      <c r="I47" s="26" t="e">
        <f>VLOOKUP($E47,$E$8:$K$38,6,FALSE)</f>
        <v>#N/A</v>
      </c>
      <c r="J47" s="26" t="e">
        <f>VLOOKUP($E47,$E$8:$K$38,7,FALSE)</f>
        <v>#N/A</v>
      </c>
      <c r="K47" s="26" t="e">
        <f>VLOOKUP($E47,$E$8:$N$38,8,FALSE)&amp;""</f>
        <v>#N/A</v>
      </c>
      <c r="L47" s="26" t="e">
        <f>VLOOKUP($E47,$E$8:$N$38,9,FALSE)&amp;""</f>
        <v>#N/A</v>
      </c>
      <c r="M47" s="26" t="e">
        <f>VLOOKUP($E47,$E$8:$N$38,10,FALSE)&amp;""</f>
        <v>#N/A</v>
      </c>
      <c r="N47" s="26">
        <f>COUNTIF($I$8:$I$38,H47)</f>
        <v>30</v>
      </c>
      <c r="P47" s="26" cm="1">
        <f t="array" ref="P47">SUMPRODUCT(($I$8:$I$38=H47)*($J$8:$J$38="無地番"))</f>
        <v>0</v>
      </c>
      <c r="Q47" s="26" cm="1">
        <f t="array" ref="Q47">SUMPRODUCT(($I$8:$I$38=H47)*($J$8:$J$38="道"))</f>
        <v>0</v>
      </c>
      <c r="R47" s="26" cm="1">
        <f t="array" ref="R47">SUMPRODUCT(($I$8:$I$38=H47)*($J$8:$J$38="水"))</f>
        <v>0</v>
      </c>
      <c r="S47" s="71" t="str">
        <f>IF(P47&gt;0," 無地番","")&amp;IF(Q47&gt;0," 道","")&amp;IF(R47&gt;0," 水","")</f>
        <v/>
      </c>
      <c r="T47" s="26" t="str">
        <f>_xlfn.IFNA(I47&amp;J47&amp;K47&amp;L47&amp;IF(M47="","","の一部")&amp;IF(N47&gt;1,"　外 "&amp;N47-1&amp;" 筆","")&amp;S47,"")</f>
        <v/>
      </c>
    </row>
    <row r="48" spans="2:24" hidden="1">
      <c r="R48" s="26"/>
      <c r="X48" s="42"/>
    </row>
    <row r="49" spans="3:20" hidden="1">
      <c r="C49" s="26" t="s">
        <v>149</v>
      </c>
      <c r="R49" s="26"/>
      <c r="S49" s="72"/>
    </row>
    <row r="50" spans="3:20" hidden="1">
      <c r="E50" s="26">
        <v>1</v>
      </c>
      <c r="H50" s="26" t="str">
        <f>_xlfn.IFNA(VLOOKUP($E50,$G$8:$K$38,3,FALSE),"")</f>
        <v>指-○</v>
      </c>
      <c r="I50" s="26" t="str">
        <f>VLOOKUP($E50,$G$8:$K$38,4,FALSE)</f>
        <v>千代田区</v>
      </c>
      <c r="J50" s="26" t="str">
        <f>VLOOKUP($E50,$G$8:$K$38,5,FALSE)</f>
        <v>○町</v>
      </c>
      <c r="K50" s="26" t="str">
        <f>VLOOKUP($E50,$G$8:$N$38,6,FALSE)&amp;""</f>
        <v>○丁目</v>
      </c>
      <c r="L50" s="26" t="str">
        <f>VLOOKUP($E50,$G$8:$N$38,7,FALSE)&amp;""</f>
        <v>１</v>
      </c>
      <c r="M50" s="26" t="str">
        <f>VLOOKUP($E50,$G$8:$N$38,8,FALSE)&amp;""</f>
        <v/>
      </c>
      <c r="N50" s="26" cm="1">
        <f t="array" ref="N50">SUMPRODUCT(($H$8:$H$38=$C$49)*($I$8:$I$38=H50))</f>
        <v>1</v>
      </c>
      <c r="P50" s="26" cm="1">
        <f t="array" ref="P50">SUMPRODUCT(($F$8:$F$38&lt;&gt;"")*($I$8:$I$38=H50)*($J$8:$J$38="無地番"))</f>
        <v>0</v>
      </c>
      <c r="Q50" s="26" cm="1">
        <f t="array" ref="Q50">SUMPRODUCT(($F$8:$F$38&lt;&gt;"")*($I$8:$I$38=H50)*($J$8:$J$38="道"))</f>
        <v>0</v>
      </c>
      <c r="R50" s="26" cm="1">
        <f t="array" ref="R50">SUMPRODUCT(($F$8:$F$38&lt;&gt;"")*($I$8:$I$38=H50)*($J$8:$J$38="水"))</f>
        <v>0</v>
      </c>
      <c r="S50" s="71" t="str">
        <f>IF(P50&gt;0," 無地番","")&amp;IF(Q50&gt;0," 道","")&amp;IF(R50&gt;0," 水","")</f>
        <v/>
      </c>
      <c r="T50" s="26" t="str">
        <f>_xlfn.IFNA(I50&amp;J50&amp;K50&amp;L50&amp;IF(M50="","","の一部")&amp;IF(N50&gt;1,"　外 "&amp;N50-1&amp;" 筆","")&amp;S50,"")</f>
        <v>千代田区○町○丁目１</v>
      </c>
    </row>
    <row r="51" spans="3:20" hidden="1">
      <c r="E51" s="26">
        <v>2</v>
      </c>
      <c r="H51" s="26" t="str">
        <f>_xlfn.IFNA(VLOOKUP($E51,$G$8:$K$38,3,FALSE),"")</f>
        <v/>
      </c>
      <c r="I51" s="26" t="e">
        <f>VLOOKUP($E51,$G$8:$K$38,4,FALSE)</f>
        <v>#N/A</v>
      </c>
      <c r="J51" s="26" t="e">
        <f>VLOOKUP($E51,$G$8:$K$38,5,FALSE)</f>
        <v>#N/A</v>
      </c>
      <c r="K51" s="26" t="e">
        <f>VLOOKUP($E51,$G$8:$N$38,6,FALSE)&amp;""</f>
        <v>#N/A</v>
      </c>
      <c r="L51" s="26" t="e">
        <f>VLOOKUP($E51,$G$8:$N$38,7,FALSE)&amp;""</f>
        <v>#N/A</v>
      </c>
      <c r="M51" s="26" t="e">
        <f>VLOOKUP($E51,$G$8:$N$38,8,FALSE)&amp;""</f>
        <v>#N/A</v>
      </c>
      <c r="N51" s="26" cm="1">
        <f t="array" ref="N51">SUMPRODUCT(($H$8:$H$38=$C$49)*($I$8:$I$38=H51))</f>
        <v>0</v>
      </c>
      <c r="P51" s="26" cm="1">
        <f t="array" ref="P51">SUMPRODUCT(($F$8:$F$38&lt;&gt;"")*($I$8:$I$38=H51)*($J$8:$J$38="無地番"))</f>
        <v>0</v>
      </c>
      <c r="Q51" s="26" cm="1">
        <f t="array" ref="Q51">SUMPRODUCT(($F$8:$F$38&lt;&gt;"")*($I$8:$I$38=H51)*($J$8:$J$38="道"))</f>
        <v>0</v>
      </c>
      <c r="R51" s="26" cm="1">
        <f t="array" ref="R51">SUMPRODUCT(($F$8:$F$38&lt;&gt;"")*($I$8:$I$38=H51)*($J$8:$J$38="水"))</f>
        <v>0</v>
      </c>
      <c r="S51" s="71" t="str">
        <f>IF(P51&gt;0," 無地番","")&amp;IF(Q51&gt;0," 道","")&amp;IF(R51&gt;0," 水","")</f>
        <v/>
      </c>
      <c r="T51" s="26" t="str">
        <f>_xlfn.IFNA(I51&amp;J51&amp;K51&amp;L51&amp;IF(M51="","","の一部")&amp;IF(N51&gt;1,"　外 "&amp;N51-1&amp;" 筆","")&amp;S51,"")</f>
        <v/>
      </c>
    </row>
    <row r="52" spans="3:20" hidden="1">
      <c r="E52" s="26">
        <v>3</v>
      </c>
      <c r="H52" s="26" t="str">
        <f>_xlfn.IFNA(VLOOKUP($E52,$G$8:$K$38,3,FALSE),"")</f>
        <v/>
      </c>
      <c r="I52" s="26" t="e">
        <f>VLOOKUP($E52,$G$8:$K$38,4,FALSE)</f>
        <v>#N/A</v>
      </c>
      <c r="J52" s="26" t="e">
        <f>VLOOKUP($E52,$G$8:$K$38,5,FALSE)</f>
        <v>#N/A</v>
      </c>
      <c r="K52" s="26" t="e">
        <f>VLOOKUP($E52,$G$8:$N$38,6,FALSE)&amp;""</f>
        <v>#N/A</v>
      </c>
      <c r="L52" s="26" t="e">
        <f>VLOOKUP($E52,$G$8:$N$38,7,FALSE)&amp;""</f>
        <v>#N/A</v>
      </c>
      <c r="M52" s="26" t="e">
        <f>VLOOKUP($E52,$G$8:$N$38,8,FALSE)&amp;""</f>
        <v>#N/A</v>
      </c>
      <c r="N52" s="26" cm="1">
        <f t="array" ref="N52">SUMPRODUCT(($H$8:$H$38=$C$49)*($I$8:$I$38=H52))</f>
        <v>0</v>
      </c>
      <c r="P52" s="26" cm="1">
        <f t="array" ref="P52">SUMPRODUCT(($F$8:$F$38&lt;&gt;"")*($I$8:$I$38=H52)*($J$8:$J$38="無地番"))</f>
        <v>0</v>
      </c>
      <c r="Q52" s="26" cm="1">
        <f t="array" ref="Q52">SUMPRODUCT(($F$8:$F$38&lt;&gt;"")*($I$8:$I$38=H52)*($J$8:$J$38="道"))</f>
        <v>0</v>
      </c>
      <c r="R52" s="26" cm="1">
        <f t="array" ref="R52">SUMPRODUCT(($F$8:$F$38&lt;&gt;"")*($I$8:$I$38=H52)*($J$8:$J$38="水"))</f>
        <v>0</v>
      </c>
      <c r="S52" s="71" t="str">
        <f>IF(P52&gt;0," 無地番","")&amp;IF(Q52&gt;0," 道","")&amp;IF(R52&gt;0," 水","")</f>
        <v/>
      </c>
      <c r="T52" s="26" t="str">
        <f>_xlfn.IFNA(I52&amp;J52&amp;K52&amp;L52&amp;IF(M52="","","の一部")&amp;IF(N52&gt;1,"　外 "&amp;N52-1&amp;" 筆","")&amp;S52,"")</f>
        <v/>
      </c>
    </row>
    <row r="53" spans="3:20">
      <c r="R53" s="26"/>
    </row>
    <row r="54" spans="3:20">
      <c r="R54" s="26"/>
    </row>
  </sheetData>
  <sheetProtection formatRows="0"/>
  <mergeCells count="10">
    <mergeCell ref="R1:S1"/>
    <mergeCell ref="J6:M6"/>
    <mergeCell ref="C6:C7"/>
    <mergeCell ref="D6:D7"/>
    <mergeCell ref="E6:E7"/>
    <mergeCell ref="F6:F7"/>
    <mergeCell ref="G6:G7"/>
    <mergeCell ref="H6:H7"/>
    <mergeCell ref="I6:I7"/>
    <mergeCell ref="N6:N7"/>
  </mergeCells>
  <phoneticPr fontId="19"/>
  <conditionalFormatting sqref="T44:T52">
    <cfRule type="containsText" dxfId="13" priority="7" operator="containsText" text="（正常）">
      <formula>NOT(ISERROR(SEARCH("（正常）",T44)))</formula>
    </cfRule>
    <cfRule type="containsText" dxfId="12" priority="8" operator="containsText" text="（エラー）">
      <formula>NOT(ISERROR(SEARCH("（エラー）",T44)))</formula>
    </cfRule>
    <cfRule type="containsText" dxfId="11" priority="9" operator="containsText" text="（注意）">
      <formula>NOT(ISERROR(SEARCH("（注意）",T44)))</formula>
    </cfRule>
  </conditionalFormatting>
  <conditionalFormatting sqref="S1:S1048576">
    <cfRule type="containsText" dxfId="10" priority="1" operator="containsText" text="（正常）">
      <formula>NOT(ISERROR(SEARCH("（正常）",S1)))</formula>
    </cfRule>
    <cfRule type="containsText" dxfId="9" priority="2" operator="containsText" text="（エラー）">
      <formula>NOT(ISERROR(SEARCH("（エラー）",S1)))</formula>
    </cfRule>
    <cfRule type="containsText" dxfId="8" priority="3" operator="containsText" text="（注意）">
      <formula>NOT(ISERROR(SEARCH("（注意）",S1)))</formula>
    </cfRule>
  </conditionalFormatting>
  <printOptions horizontalCentered="1"/>
  <pageMargins left="0.19685039370078741" right="0.19685039370078741" top="0.19685039370078741" bottom="0.19685039370078741" header="0.31496062992125984" footer="0.11811023622047245"/>
  <pageSetup paperSize="9" scale="82" fitToHeight="0" orientation="portrait" r:id="rId1"/>
  <headerFooter>
    <oddFooter>&amp;C&amp;P／&amp;Nページ</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マスタ!$F$2</xm:f>
          </x14:formula1>
          <xm:sqref>H8:H37</xm:sqref>
        </x14:dataValidation>
        <x14:dataValidation type="list" allowBlank="1" showInputMessage="1" showErrorMessage="1" xr:uid="{00000000-0002-0000-0200-000001000000}">
          <x14:formula1>
            <xm:f>マスタ!$G$2:$G$66</xm:f>
          </x14:formula1>
          <xm:sqref>J8:J37</xm:sqref>
        </x14:dataValidation>
        <x14:dataValidation type="list" allowBlank="1" showInputMessage="1" showErrorMessage="1" xr:uid="{00000000-0002-0000-0200-000002000000}">
          <x14:formula1>
            <xm:f>マスタ!$H$2</xm:f>
          </x14:formula1>
          <xm:sqref>N8:N37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G73"/>
  <sheetViews>
    <sheetView showGridLines="0" zoomScaleNormal="100" zoomScaleSheetLayoutView="85" workbookViewId="0"/>
  </sheetViews>
  <sheetFormatPr defaultColWidth="9" defaultRowHeight="15"/>
  <cols>
    <col min="1" max="1" width="2" style="37" customWidth="1"/>
    <col min="2" max="2" width="20.59765625" style="37" customWidth="1"/>
    <col min="3" max="5" width="4.5" style="37" customWidth="1"/>
    <col min="6" max="6" width="4.59765625" style="37" customWidth="1"/>
    <col min="7" max="7" width="10.59765625" style="37" customWidth="1"/>
    <col min="8" max="8" width="7.09765625" style="37" customWidth="1"/>
    <col min="9" max="9" width="4.5" style="37" customWidth="1"/>
    <col min="10" max="10" width="10.59765625" style="37" customWidth="1"/>
    <col min="11" max="11" width="5.5" style="37" customWidth="1"/>
    <col min="12" max="14" width="4.5" style="37" customWidth="1"/>
    <col min="15" max="15" width="4.59765625" style="37" customWidth="1"/>
    <col min="16" max="16" width="10.59765625" style="37" customWidth="1"/>
    <col min="17" max="17" width="7.09765625" style="37" customWidth="1"/>
    <col min="18" max="18" width="4.5" style="37" customWidth="1"/>
    <col min="19" max="19" width="10.59765625" style="37" customWidth="1"/>
    <col min="20" max="20" width="5.5" style="37" customWidth="1"/>
    <col min="21" max="21" width="6.09765625" style="37" bestFit="1" customWidth="1"/>
    <col min="22" max="22" width="25.59765625" style="124" customWidth="1"/>
    <col min="23" max="23" width="4.09765625" style="37" customWidth="1"/>
    <col min="24" max="29" width="7.3984375" style="37" hidden="1" customWidth="1"/>
    <col min="30" max="30" width="4.09765625" style="37" customWidth="1"/>
    <col min="31" max="31" width="9" style="37"/>
    <col min="32" max="32" width="30.59765625" style="69" customWidth="1"/>
    <col min="33" max="16384" width="9" style="37"/>
  </cols>
  <sheetData>
    <row r="1" spans="2:33" ht="18.600000000000001">
      <c r="B1" s="80" t="s">
        <v>314</v>
      </c>
      <c r="X1" s="37" t="s">
        <v>166</v>
      </c>
      <c r="AE1" s="229" t="s">
        <v>26</v>
      </c>
      <c r="AF1" s="229"/>
    </row>
    <row r="2" spans="2:33" ht="18.600000000000001">
      <c r="B2" s="81" t="s">
        <v>167</v>
      </c>
      <c r="AE2" s="79"/>
      <c r="AF2" s="70"/>
    </row>
    <row r="3" spans="2:33" ht="13.95" customHeight="1">
      <c r="X3" s="246" t="s">
        <v>168</v>
      </c>
      <c r="Y3" s="246"/>
      <c r="Z3" s="246" t="s">
        <v>169</v>
      </c>
      <c r="AA3" s="246"/>
      <c r="AB3" s="246" t="s">
        <v>170</v>
      </c>
      <c r="AC3" s="246"/>
      <c r="AE3" s="79" t="s">
        <v>8</v>
      </c>
      <c r="AF3" s="70" t="s">
        <v>9</v>
      </c>
    </row>
    <row r="4" spans="2:33" ht="32.4">
      <c r="B4" s="82"/>
      <c r="C4" s="247" t="s">
        <v>171</v>
      </c>
      <c r="D4" s="248"/>
      <c r="E4" s="248"/>
      <c r="F4" s="248"/>
      <c r="G4" s="248"/>
      <c r="H4" s="248"/>
      <c r="I4" s="248"/>
      <c r="J4" s="248"/>
      <c r="K4" s="249"/>
      <c r="L4" s="247" t="s">
        <v>172</v>
      </c>
      <c r="M4" s="248"/>
      <c r="N4" s="248"/>
      <c r="O4" s="248"/>
      <c r="P4" s="248"/>
      <c r="Q4" s="248"/>
      <c r="R4" s="248"/>
      <c r="S4" s="248"/>
      <c r="T4" s="249"/>
      <c r="U4" s="83" t="s">
        <v>173</v>
      </c>
      <c r="V4" s="83" t="s">
        <v>174</v>
      </c>
      <c r="W4" s="79"/>
      <c r="X4" s="79"/>
      <c r="Y4" s="79"/>
      <c r="Z4" s="79"/>
      <c r="AA4" s="79"/>
      <c r="AB4" s="79"/>
      <c r="AC4" s="79"/>
    </row>
    <row r="5" spans="2:33" ht="24" customHeight="1">
      <c r="B5" s="84" t="s">
        <v>175</v>
      </c>
      <c r="C5" s="85" t="s">
        <v>176</v>
      </c>
      <c r="D5" s="86"/>
      <c r="E5" s="238">
        <v>1</v>
      </c>
      <c r="F5" s="238"/>
      <c r="G5" s="238"/>
      <c r="H5" s="238"/>
      <c r="I5" s="86"/>
      <c r="J5" s="86"/>
      <c r="K5" s="86"/>
      <c r="L5" s="85" t="s">
        <v>176</v>
      </c>
      <c r="M5" s="86"/>
      <c r="N5" s="238">
        <v>1</v>
      </c>
      <c r="O5" s="238"/>
      <c r="P5" s="238"/>
      <c r="Q5" s="238"/>
      <c r="R5" s="86"/>
      <c r="S5" s="86"/>
      <c r="T5" s="86"/>
      <c r="U5" s="239" t="str">
        <f>IF(COUNTIF(AB5:AB7,FALSE)&lt;1,"無","有")</f>
        <v>無</v>
      </c>
      <c r="V5" s="242"/>
      <c r="W5" s="87"/>
      <c r="X5" s="87"/>
      <c r="Y5" s="87"/>
      <c r="Z5" s="87"/>
      <c r="AA5" s="87"/>
      <c r="AB5" s="87" t="b">
        <f>IF(E5=N5,TRUE,FALSE)</f>
        <v>1</v>
      </c>
      <c r="AC5" s="87"/>
      <c r="AE5" s="35" t="s">
        <v>137</v>
      </c>
      <c r="AF5" s="68" t="str">
        <f>IF(U5="有",IF(V5="","（エラー）未記入","（正常）記入済み"),"記入不要")</f>
        <v>記入不要</v>
      </c>
      <c r="AG5" s="37" t="s">
        <v>177</v>
      </c>
    </row>
    <row r="6" spans="2:33" ht="24" customHeight="1">
      <c r="B6" s="88"/>
      <c r="C6" s="89" t="s">
        <v>178</v>
      </c>
      <c r="D6" s="90"/>
      <c r="E6" s="245">
        <v>100</v>
      </c>
      <c r="F6" s="245"/>
      <c r="G6" s="245"/>
      <c r="H6" s="245"/>
      <c r="I6" s="90" t="s">
        <v>179</v>
      </c>
      <c r="J6" s="90"/>
      <c r="K6" s="90"/>
      <c r="L6" s="89" t="s">
        <v>178</v>
      </c>
      <c r="M6" s="90"/>
      <c r="N6" s="245">
        <v>100</v>
      </c>
      <c r="O6" s="245"/>
      <c r="P6" s="245"/>
      <c r="Q6" s="245"/>
      <c r="R6" s="90" t="s">
        <v>179</v>
      </c>
      <c r="S6" s="90"/>
      <c r="T6" s="91"/>
      <c r="U6" s="240"/>
      <c r="V6" s="243"/>
      <c r="W6" s="87"/>
      <c r="X6" s="87"/>
      <c r="Y6" s="87"/>
      <c r="Z6" s="87"/>
      <c r="AA6" s="87"/>
      <c r="AB6" s="87" t="b">
        <f>IF(E6=N6,TRUE,FALSE)</f>
        <v>1</v>
      </c>
      <c r="AC6" s="87"/>
    </row>
    <row r="7" spans="2:33" ht="24" customHeight="1">
      <c r="B7" s="88"/>
      <c r="C7" s="250" t="s">
        <v>180</v>
      </c>
      <c r="D7" s="251"/>
      <c r="E7" s="252"/>
      <c r="F7" s="252"/>
      <c r="G7" s="252"/>
      <c r="H7" s="252"/>
      <c r="I7" s="252"/>
      <c r="J7" s="252"/>
      <c r="K7" s="253"/>
      <c r="L7" s="250" t="s">
        <v>180</v>
      </c>
      <c r="M7" s="251"/>
      <c r="N7" s="252"/>
      <c r="O7" s="252"/>
      <c r="P7" s="252"/>
      <c r="Q7" s="252"/>
      <c r="R7" s="252"/>
      <c r="S7" s="252"/>
      <c r="T7" s="253"/>
      <c r="U7" s="241"/>
      <c r="V7" s="244"/>
      <c r="W7" s="87"/>
      <c r="X7" s="87"/>
      <c r="Y7" s="87"/>
      <c r="Z7" s="87"/>
      <c r="AA7" s="87"/>
      <c r="AB7" s="87" t="b">
        <f>IF(E7=N7,TRUE,FALSE)</f>
        <v>1</v>
      </c>
      <c r="AC7" s="87"/>
    </row>
    <row r="8" spans="2:33" ht="24" customHeight="1">
      <c r="B8" s="84" t="s">
        <v>181</v>
      </c>
      <c r="C8" s="85" t="s">
        <v>182</v>
      </c>
      <c r="D8" s="86"/>
      <c r="E8" s="254">
        <v>210</v>
      </c>
      <c r="F8" s="254"/>
      <c r="G8" s="254"/>
      <c r="H8" s="254"/>
      <c r="I8" s="86" t="s">
        <v>183</v>
      </c>
      <c r="J8" s="86"/>
      <c r="K8" s="86"/>
      <c r="L8" s="85" t="s">
        <v>182</v>
      </c>
      <c r="M8" s="86"/>
      <c r="N8" s="254">
        <v>234.47</v>
      </c>
      <c r="O8" s="254"/>
      <c r="P8" s="254"/>
      <c r="Q8" s="254"/>
      <c r="R8" s="86" t="s">
        <v>183</v>
      </c>
      <c r="S8" s="86"/>
      <c r="T8" s="92"/>
      <c r="U8" s="239" t="str">
        <f>IF(COUNTIF(AB8:AB9,FALSE)&lt;1,"無","有")</f>
        <v>有</v>
      </c>
      <c r="V8" s="242" t="s">
        <v>325</v>
      </c>
      <c r="W8" s="87"/>
      <c r="X8" s="87"/>
      <c r="Y8" s="87"/>
      <c r="Z8" s="87"/>
      <c r="AA8" s="87"/>
      <c r="AB8" s="87" t="b">
        <f>IF(E8=N8,TRUE,FALSE)</f>
        <v>0</v>
      </c>
      <c r="AC8" s="87"/>
      <c r="AE8" s="35" t="s">
        <v>137</v>
      </c>
      <c r="AF8" s="68" t="str">
        <f>IF(U8="有",IF(V8="","（エラー）未記入","（正常）記入済み"),"記入不要")</f>
        <v>（正常）記入済み</v>
      </c>
    </row>
    <row r="9" spans="2:33" ht="24" customHeight="1">
      <c r="B9" s="88"/>
      <c r="C9" s="250" t="s">
        <v>180</v>
      </c>
      <c r="D9" s="251"/>
      <c r="E9" s="252"/>
      <c r="F9" s="252"/>
      <c r="G9" s="252"/>
      <c r="H9" s="252"/>
      <c r="I9" s="252"/>
      <c r="J9" s="252"/>
      <c r="K9" s="253"/>
      <c r="L9" s="250" t="s">
        <v>180</v>
      </c>
      <c r="M9" s="251"/>
      <c r="N9" s="252"/>
      <c r="O9" s="252"/>
      <c r="P9" s="252"/>
      <c r="Q9" s="252"/>
      <c r="R9" s="252"/>
      <c r="S9" s="252"/>
      <c r="T9" s="253"/>
      <c r="U9" s="241"/>
      <c r="V9" s="244"/>
      <c r="W9" s="87"/>
      <c r="X9" s="87"/>
      <c r="Y9" s="87"/>
      <c r="Z9" s="87"/>
      <c r="AA9" s="87"/>
      <c r="AB9" s="87" t="b">
        <f>IF(E9=N9,TRUE,FALSE)</f>
        <v>1</v>
      </c>
      <c r="AC9" s="87"/>
    </row>
    <row r="10" spans="2:33" ht="24" customHeight="1">
      <c r="B10" s="84" t="s">
        <v>184</v>
      </c>
      <c r="C10" s="255" t="s">
        <v>192</v>
      </c>
      <c r="D10" s="256"/>
      <c r="E10" s="256"/>
      <c r="F10" s="256"/>
      <c r="G10" s="257"/>
      <c r="H10" s="258"/>
      <c r="I10" s="259"/>
      <c r="J10" s="259"/>
      <c r="K10" s="260"/>
      <c r="L10" s="255" t="s">
        <v>192</v>
      </c>
      <c r="M10" s="256"/>
      <c r="N10" s="256"/>
      <c r="O10" s="256"/>
      <c r="P10" s="257"/>
      <c r="Q10" s="258"/>
      <c r="R10" s="259"/>
      <c r="S10" s="259"/>
      <c r="T10" s="260"/>
      <c r="U10" s="261"/>
      <c r="V10" s="264"/>
      <c r="W10" s="87"/>
      <c r="X10" s="87"/>
      <c r="Y10" s="87"/>
      <c r="Z10" s="87"/>
      <c r="AA10" s="87"/>
      <c r="AB10" s="87" t="b">
        <f>IF(C10&amp;H10=L10&amp;Q10,TRUE,FALSE)</f>
        <v>1</v>
      </c>
      <c r="AC10" s="87"/>
      <c r="AE10" s="35"/>
      <c r="AF10" s="68"/>
      <c r="AG10" s="37" t="s">
        <v>187</v>
      </c>
    </row>
    <row r="11" spans="2:33" ht="24" customHeight="1">
      <c r="B11" s="88"/>
      <c r="C11" s="267"/>
      <c r="D11" s="268"/>
      <c r="E11" s="268"/>
      <c r="F11" s="268"/>
      <c r="G11" s="269"/>
      <c r="H11" s="270"/>
      <c r="I11" s="271"/>
      <c r="J11" s="271"/>
      <c r="K11" s="272"/>
      <c r="L11" s="267"/>
      <c r="M11" s="268"/>
      <c r="N11" s="268"/>
      <c r="O11" s="268"/>
      <c r="P11" s="269"/>
      <c r="Q11" s="270"/>
      <c r="R11" s="271"/>
      <c r="S11" s="271"/>
      <c r="T11" s="272"/>
      <c r="U11" s="262"/>
      <c r="V11" s="265"/>
      <c r="W11" s="87"/>
      <c r="X11" s="87"/>
      <c r="Y11" s="87"/>
      <c r="Z11" s="87"/>
      <c r="AA11" s="87"/>
      <c r="AB11" s="87" t="b">
        <f>IF(C11&amp;H11=L11&amp;Q11,TRUE,FALSE)</f>
        <v>1</v>
      </c>
      <c r="AC11" s="87"/>
    </row>
    <row r="12" spans="2:33" ht="24" customHeight="1">
      <c r="B12" s="88"/>
      <c r="C12" s="267"/>
      <c r="D12" s="268"/>
      <c r="E12" s="268"/>
      <c r="F12" s="268"/>
      <c r="G12" s="269"/>
      <c r="H12" s="270"/>
      <c r="I12" s="271"/>
      <c r="J12" s="271"/>
      <c r="K12" s="272"/>
      <c r="L12" s="267"/>
      <c r="M12" s="268"/>
      <c r="N12" s="268"/>
      <c r="O12" s="268"/>
      <c r="P12" s="269"/>
      <c r="Q12" s="270"/>
      <c r="R12" s="271"/>
      <c r="S12" s="271"/>
      <c r="T12" s="272"/>
      <c r="U12" s="262"/>
      <c r="V12" s="265"/>
      <c r="W12" s="87"/>
      <c r="X12" s="87"/>
      <c r="Y12" s="87"/>
      <c r="Z12" s="87"/>
      <c r="AA12" s="87"/>
      <c r="AB12" s="87" t="b">
        <f>IF(C12&amp;H12=L12&amp;Q12,TRUE,FALSE)</f>
        <v>1</v>
      </c>
      <c r="AC12" s="87"/>
    </row>
    <row r="13" spans="2:33" ht="24" customHeight="1">
      <c r="B13" s="88"/>
      <c r="C13" s="267"/>
      <c r="D13" s="268"/>
      <c r="E13" s="268"/>
      <c r="F13" s="268"/>
      <c r="G13" s="269"/>
      <c r="H13" s="270"/>
      <c r="I13" s="271"/>
      <c r="J13" s="271"/>
      <c r="K13" s="272"/>
      <c r="L13" s="267"/>
      <c r="M13" s="268"/>
      <c r="N13" s="268"/>
      <c r="O13" s="268"/>
      <c r="P13" s="269"/>
      <c r="Q13" s="270"/>
      <c r="R13" s="271"/>
      <c r="S13" s="271"/>
      <c r="T13" s="272"/>
      <c r="U13" s="262"/>
      <c r="V13" s="265"/>
      <c r="W13" s="87"/>
      <c r="X13" s="87"/>
      <c r="Y13" s="87"/>
      <c r="Z13" s="87"/>
      <c r="AA13" s="87"/>
      <c r="AB13" s="87" t="b">
        <f>IF(C13&amp;H13=L13&amp;Q13,TRUE,FALSE)</f>
        <v>1</v>
      </c>
      <c r="AC13" s="87"/>
    </row>
    <row r="14" spans="2:33" ht="24" customHeight="1">
      <c r="B14" s="88"/>
      <c r="C14" s="267"/>
      <c r="D14" s="268"/>
      <c r="E14" s="268"/>
      <c r="F14" s="268"/>
      <c r="G14" s="269"/>
      <c r="H14" s="270"/>
      <c r="I14" s="271"/>
      <c r="J14" s="271"/>
      <c r="K14" s="272"/>
      <c r="L14" s="267"/>
      <c r="M14" s="268"/>
      <c r="N14" s="268"/>
      <c r="O14" s="268"/>
      <c r="P14" s="269"/>
      <c r="Q14" s="270"/>
      <c r="R14" s="271"/>
      <c r="S14" s="271"/>
      <c r="T14" s="272"/>
      <c r="U14" s="262"/>
      <c r="V14" s="265"/>
      <c r="W14" s="87"/>
      <c r="X14" s="87"/>
      <c r="Y14" s="87"/>
      <c r="Z14" s="87"/>
      <c r="AA14" s="87"/>
      <c r="AB14" s="87" t="b">
        <f>IF(C14&amp;H14=L14&amp;Q14,TRUE,FALSE)</f>
        <v>1</v>
      </c>
      <c r="AC14" s="87"/>
    </row>
    <row r="15" spans="2:33" ht="24" customHeight="1">
      <c r="B15" s="93"/>
      <c r="C15" s="250" t="s">
        <v>180</v>
      </c>
      <c r="D15" s="251"/>
      <c r="E15" s="273"/>
      <c r="F15" s="273"/>
      <c r="G15" s="273"/>
      <c r="H15" s="273"/>
      <c r="I15" s="273"/>
      <c r="J15" s="273"/>
      <c r="K15" s="274"/>
      <c r="L15" s="250" t="s">
        <v>180</v>
      </c>
      <c r="M15" s="251"/>
      <c r="N15" s="273"/>
      <c r="O15" s="273"/>
      <c r="P15" s="273"/>
      <c r="Q15" s="273"/>
      <c r="R15" s="273"/>
      <c r="S15" s="273"/>
      <c r="T15" s="274"/>
      <c r="U15" s="263"/>
      <c r="V15" s="266"/>
      <c r="W15" s="87"/>
      <c r="X15" s="87"/>
      <c r="Y15" s="87"/>
      <c r="Z15" s="87"/>
      <c r="AA15" s="87"/>
      <c r="AB15" s="87"/>
      <c r="AC15" s="87"/>
    </row>
    <row r="16" spans="2:33" ht="30" customHeight="1">
      <c r="B16" s="275" t="s">
        <v>195</v>
      </c>
      <c r="C16" s="278"/>
      <c r="D16" s="279"/>
      <c r="E16" s="280" t="s">
        <v>196</v>
      </c>
      <c r="F16" s="280"/>
      <c r="G16" s="280"/>
      <c r="H16" s="280"/>
      <c r="I16" s="280"/>
      <c r="J16" s="280"/>
      <c r="K16" s="281"/>
      <c r="L16" s="278"/>
      <c r="M16" s="279"/>
      <c r="N16" s="280" t="s">
        <v>196</v>
      </c>
      <c r="O16" s="280"/>
      <c r="P16" s="280"/>
      <c r="Q16" s="280"/>
      <c r="R16" s="280"/>
      <c r="S16" s="280"/>
      <c r="T16" s="281"/>
      <c r="U16" s="288" t="str">
        <f>IF(COUNTIF(AB16:AB31,FALSE)&lt;1,"無","有")</f>
        <v>無</v>
      </c>
      <c r="V16" s="242"/>
      <c r="W16" s="87"/>
      <c r="X16" s="87" t="b">
        <f>IF(C16="●",TRUE,FALSE)</f>
        <v>0</v>
      </c>
      <c r="Y16" s="87"/>
      <c r="Z16" s="87" t="b">
        <f>IF(L16="●",TRUE,FALSE)</f>
        <v>0</v>
      </c>
      <c r="AA16" s="87"/>
      <c r="AB16" s="87" t="b">
        <f>IF(X16=Z16,TRUE,FALSE)</f>
        <v>1</v>
      </c>
      <c r="AC16" s="87"/>
      <c r="AE16" s="35" t="s">
        <v>137</v>
      </c>
      <c r="AF16" s="68" t="str">
        <f>IF(U16="有",IF(V16="","（エラー）未記入","（正常）記入済み"),"記入不要")</f>
        <v>記入不要</v>
      </c>
    </row>
    <row r="17" spans="2:32" ht="30" customHeight="1">
      <c r="B17" s="276"/>
      <c r="C17" s="284"/>
      <c r="D17" s="285"/>
      <c r="E17" s="282" t="s">
        <v>197</v>
      </c>
      <c r="F17" s="282"/>
      <c r="G17" s="282"/>
      <c r="H17" s="282"/>
      <c r="I17" s="282"/>
      <c r="J17" s="282"/>
      <c r="K17" s="283"/>
      <c r="L17" s="284"/>
      <c r="M17" s="285"/>
      <c r="N17" s="282" t="s">
        <v>197</v>
      </c>
      <c r="O17" s="282"/>
      <c r="P17" s="282"/>
      <c r="Q17" s="282"/>
      <c r="R17" s="282"/>
      <c r="S17" s="282"/>
      <c r="T17" s="283"/>
      <c r="U17" s="289"/>
      <c r="V17" s="243"/>
      <c r="W17" s="87"/>
      <c r="X17" s="87" t="b">
        <f t="shared" ref="X17:X20" si="0">IF(C17="●",TRUE,FALSE)</f>
        <v>0</v>
      </c>
      <c r="Y17" s="87"/>
      <c r="Z17" s="87" t="b">
        <f t="shared" ref="Z17:Z30" si="1">IF(L17="●",TRUE,FALSE)</f>
        <v>0</v>
      </c>
      <c r="AA17" s="87"/>
      <c r="AB17" s="87" t="b">
        <f>IF(X17=Z17,TRUE,FALSE)</f>
        <v>1</v>
      </c>
      <c r="AC17" s="87"/>
    </row>
    <row r="18" spans="2:32" ht="30" customHeight="1">
      <c r="B18" s="276"/>
      <c r="C18" s="284" t="s">
        <v>322</v>
      </c>
      <c r="D18" s="285"/>
      <c r="E18" s="282" t="s">
        <v>198</v>
      </c>
      <c r="F18" s="282"/>
      <c r="G18" s="282"/>
      <c r="H18" s="282"/>
      <c r="I18" s="282"/>
      <c r="J18" s="282"/>
      <c r="K18" s="283"/>
      <c r="L18" s="284" t="s">
        <v>322</v>
      </c>
      <c r="M18" s="285"/>
      <c r="N18" s="282" t="s">
        <v>199</v>
      </c>
      <c r="O18" s="282"/>
      <c r="P18" s="282"/>
      <c r="Q18" s="282"/>
      <c r="R18" s="282"/>
      <c r="S18" s="282"/>
      <c r="T18" s="283"/>
      <c r="U18" s="289"/>
      <c r="V18" s="243"/>
      <c r="W18" s="87"/>
      <c r="X18" s="87" t="b">
        <f t="shared" si="0"/>
        <v>1</v>
      </c>
      <c r="Y18" s="87"/>
      <c r="Z18" s="87" t="b">
        <f t="shared" si="1"/>
        <v>1</v>
      </c>
      <c r="AA18" s="87"/>
      <c r="AB18" s="87" t="b">
        <f>IF(X18=Z18,TRUE,FALSE)</f>
        <v>1</v>
      </c>
      <c r="AC18" s="87"/>
    </row>
    <row r="19" spans="2:32" ht="45" customHeight="1">
      <c r="B19" s="276"/>
      <c r="C19" s="284"/>
      <c r="D19" s="285"/>
      <c r="E19" s="282" t="s">
        <v>200</v>
      </c>
      <c r="F19" s="282"/>
      <c r="G19" s="282"/>
      <c r="H19" s="282"/>
      <c r="I19" s="282"/>
      <c r="J19" s="282"/>
      <c r="K19" s="283"/>
      <c r="L19" s="284"/>
      <c r="M19" s="285"/>
      <c r="N19" s="282" t="s">
        <v>201</v>
      </c>
      <c r="O19" s="282"/>
      <c r="P19" s="282"/>
      <c r="Q19" s="282"/>
      <c r="R19" s="282"/>
      <c r="S19" s="282"/>
      <c r="T19" s="283"/>
      <c r="U19" s="289"/>
      <c r="V19" s="243"/>
      <c r="W19" s="87"/>
      <c r="X19" s="87" t="b">
        <f t="shared" si="0"/>
        <v>0</v>
      </c>
      <c r="Y19" s="87"/>
      <c r="Z19" s="87" t="b">
        <f t="shared" si="1"/>
        <v>0</v>
      </c>
      <c r="AA19" s="87"/>
      <c r="AB19" s="87" t="b">
        <f>IF(X19=Z19,TRUE,FALSE)</f>
        <v>1</v>
      </c>
      <c r="AC19" s="87"/>
    </row>
    <row r="20" spans="2:32" ht="30" customHeight="1">
      <c r="B20" s="276"/>
      <c r="C20" s="284"/>
      <c r="D20" s="285"/>
      <c r="E20" s="282" t="s">
        <v>202</v>
      </c>
      <c r="F20" s="282"/>
      <c r="G20" s="282"/>
      <c r="H20" s="282"/>
      <c r="I20" s="282"/>
      <c r="J20" s="282"/>
      <c r="K20" s="283"/>
      <c r="L20" s="284"/>
      <c r="M20" s="285"/>
      <c r="N20" s="282" t="s">
        <v>203</v>
      </c>
      <c r="O20" s="282"/>
      <c r="P20" s="282"/>
      <c r="Q20" s="282"/>
      <c r="R20" s="282"/>
      <c r="S20" s="282"/>
      <c r="T20" s="283"/>
      <c r="U20" s="289"/>
      <c r="V20" s="243"/>
      <c r="W20" s="87"/>
      <c r="X20" s="87" t="b">
        <f t="shared" si="0"/>
        <v>0</v>
      </c>
      <c r="Y20" s="87"/>
      <c r="Z20" s="87" t="b">
        <f t="shared" si="1"/>
        <v>0</v>
      </c>
      <c r="AA20" s="87"/>
      <c r="AB20" s="87" t="b">
        <f t="shared" ref="AB20:AB29" si="2">IF(X20=Z20,TRUE,FALSE)</f>
        <v>1</v>
      </c>
      <c r="AC20" s="87"/>
    </row>
    <row r="21" spans="2:32" ht="34.5" customHeight="1">
      <c r="B21" s="276"/>
      <c r="C21" s="94" t="s">
        <v>204</v>
      </c>
      <c r="D21" s="95"/>
      <c r="E21" s="282" t="s">
        <v>205</v>
      </c>
      <c r="F21" s="282"/>
      <c r="G21" s="282"/>
      <c r="H21" s="282"/>
      <c r="I21" s="282"/>
      <c r="J21" s="282"/>
      <c r="K21" s="283"/>
      <c r="L21" s="94" t="s">
        <v>204</v>
      </c>
      <c r="M21" s="95"/>
      <c r="N21" s="282" t="s">
        <v>206</v>
      </c>
      <c r="O21" s="282"/>
      <c r="P21" s="282"/>
      <c r="Q21" s="282"/>
      <c r="R21" s="282"/>
      <c r="S21" s="282"/>
      <c r="T21" s="283"/>
      <c r="U21" s="289"/>
      <c r="V21" s="243"/>
      <c r="W21" s="87"/>
      <c r="X21" s="87" t="b">
        <f>IF(D21="●",TRUE,FALSE)</f>
        <v>0</v>
      </c>
      <c r="Y21" s="87"/>
      <c r="Z21" s="87" t="b">
        <f>IF(M21="●",TRUE,FALSE)</f>
        <v>0</v>
      </c>
      <c r="AA21" s="87"/>
      <c r="AB21" s="87" t="b">
        <f t="shared" si="2"/>
        <v>1</v>
      </c>
      <c r="AC21" s="87"/>
    </row>
    <row r="22" spans="2:32" ht="34.5" customHeight="1">
      <c r="B22" s="276"/>
      <c r="C22" s="94" t="s">
        <v>207</v>
      </c>
      <c r="D22" s="95"/>
      <c r="E22" s="282" t="s">
        <v>208</v>
      </c>
      <c r="F22" s="282"/>
      <c r="G22" s="282"/>
      <c r="H22" s="282"/>
      <c r="I22" s="282"/>
      <c r="J22" s="282"/>
      <c r="K22" s="283"/>
      <c r="L22" s="94" t="s">
        <v>207</v>
      </c>
      <c r="M22" s="95"/>
      <c r="N22" s="282" t="s">
        <v>209</v>
      </c>
      <c r="O22" s="282"/>
      <c r="P22" s="282"/>
      <c r="Q22" s="282"/>
      <c r="R22" s="282"/>
      <c r="S22" s="282"/>
      <c r="T22" s="283"/>
      <c r="U22" s="289"/>
      <c r="V22" s="243"/>
      <c r="W22" s="87"/>
      <c r="X22" s="87" t="b">
        <f t="shared" ref="X22:X27" si="3">IF(D22="●",TRUE,FALSE)</f>
        <v>0</v>
      </c>
      <c r="Y22" s="87"/>
      <c r="Z22" s="87" t="b">
        <f t="shared" ref="Z22:Z27" si="4">IF(M22="●",TRUE,FALSE)</f>
        <v>0</v>
      </c>
      <c r="AA22" s="87"/>
      <c r="AB22" s="87" t="b">
        <f t="shared" si="2"/>
        <v>1</v>
      </c>
      <c r="AC22" s="87"/>
    </row>
    <row r="23" spans="2:32" ht="34.5" customHeight="1">
      <c r="B23" s="276"/>
      <c r="C23" s="94" t="s">
        <v>210</v>
      </c>
      <c r="D23" s="95"/>
      <c r="E23" s="282" t="s">
        <v>211</v>
      </c>
      <c r="F23" s="282"/>
      <c r="G23" s="282"/>
      <c r="H23" s="282"/>
      <c r="I23" s="282"/>
      <c r="J23" s="282"/>
      <c r="K23" s="283"/>
      <c r="L23" s="94" t="s">
        <v>210</v>
      </c>
      <c r="M23" s="95"/>
      <c r="N23" s="282" t="s">
        <v>212</v>
      </c>
      <c r="O23" s="282"/>
      <c r="P23" s="282"/>
      <c r="Q23" s="282"/>
      <c r="R23" s="282"/>
      <c r="S23" s="282"/>
      <c r="T23" s="283"/>
      <c r="U23" s="289"/>
      <c r="V23" s="243"/>
      <c r="W23" s="87"/>
      <c r="X23" s="87" t="b">
        <f t="shared" si="3"/>
        <v>0</v>
      </c>
      <c r="Y23" s="87"/>
      <c r="Z23" s="87" t="b">
        <f t="shared" si="4"/>
        <v>0</v>
      </c>
      <c r="AA23" s="87"/>
      <c r="AB23" s="87" t="b">
        <f t="shared" si="2"/>
        <v>1</v>
      </c>
      <c r="AC23" s="87"/>
    </row>
    <row r="24" spans="2:32" ht="34.5" customHeight="1">
      <c r="B24" s="276"/>
      <c r="C24" s="94" t="s">
        <v>213</v>
      </c>
      <c r="D24" s="95"/>
      <c r="E24" s="282" t="s">
        <v>214</v>
      </c>
      <c r="F24" s="282"/>
      <c r="G24" s="282"/>
      <c r="H24" s="282"/>
      <c r="I24" s="282"/>
      <c r="J24" s="282"/>
      <c r="K24" s="283"/>
      <c r="L24" s="94" t="s">
        <v>213</v>
      </c>
      <c r="M24" s="95"/>
      <c r="N24" s="282" t="s">
        <v>215</v>
      </c>
      <c r="O24" s="282"/>
      <c r="P24" s="282"/>
      <c r="Q24" s="282"/>
      <c r="R24" s="282"/>
      <c r="S24" s="282"/>
      <c r="T24" s="283"/>
      <c r="U24" s="289"/>
      <c r="V24" s="243"/>
      <c r="W24" s="87"/>
      <c r="X24" s="87" t="b">
        <f t="shared" si="3"/>
        <v>0</v>
      </c>
      <c r="Y24" s="87"/>
      <c r="Z24" s="87" t="b">
        <f t="shared" si="4"/>
        <v>0</v>
      </c>
      <c r="AA24" s="87"/>
      <c r="AB24" s="87" t="b">
        <f t="shared" si="2"/>
        <v>1</v>
      </c>
      <c r="AC24" s="87"/>
    </row>
    <row r="25" spans="2:32" ht="34.5" customHeight="1">
      <c r="B25" s="276"/>
      <c r="C25" s="94" t="s">
        <v>216</v>
      </c>
      <c r="D25" s="95"/>
      <c r="E25" s="282" t="s">
        <v>217</v>
      </c>
      <c r="F25" s="282"/>
      <c r="G25" s="282"/>
      <c r="H25" s="282"/>
      <c r="I25" s="282"/>
      <c r="J25" s="282"/>
      <c r="K25" s="283"/>
      <c r="L25" s="94" t="s">
        <v>216</v>
      </c>
      <c r="M25" s="95"/>
      <c r="N25" s="282" t="s">
        <v>218</v>
      </c>
      <c r="O25" s="282"/>
      <c r="P25" s="282"/>
      <c r="Q25" s="282"/>
      <c r="R25" s="282"/>
      <c r="S25" s="282"/>
      <c r="T25" s="283"/>
      <c r="U25" s="289"/>
      <c r="V25" s="243"/>
      <c r="W25" s="87"/>
      <c r="X25" s="87" t="b">
        <f t="shared" si="3"/>
        <v>0</v>
      </c>
      <c r="Y25" s="87"/>
      <c r="Z25" s="87" t="b">
        <f t="shared" si="4"/>
        <v>0</v>
      </c>
      <c r="AA25" s="87"/>
      <c r="AB25" s="87" t="b">
        <f>IF(X25=Z25,TRUE,FALSE)</f>
        <v>1</v>
      </c>
      <c r="AC25" s="87"/>
    </row>
    <row r="26" spans="2:32" ht="48.75" customHeight="1">
      <c r="B26" s="276"/>
      <c r="C26" s="94" t="s">
        <v>219</v>
      </c>
      <c r="D26" s="95"/>
      <c r="E26" s="282" t="s">
        <v>220</v>
      </c>
      <c r="F26" s="282"/>
      <c r="G26" s="282"/>
      <c r="H26" s="282"/>
      <c r="I26" s="282"/>
      <c r="J26" s="282"/>
      <c r="K26" s="283"/>
      <c r="L26" s="94" t="s">
        <v>219</v>
      </c>
      <c r="M26" s="95"/>
      <c r="N26" s="282" t="s">
        <v>221</v>
      </c>
      <c r="O26" s="282"/>
      <c r="P26" s="282"/>
      <c r="Q26" s="282"/>
      <c r="R26" s="282"/>
      <c r="S26" s="282"/>
      <c r="T26" s="283"/>
      <c r="U26" s="289"/>
      <c r="V26" s="243"/>
      <c r="W26" s="87"/>
      <c r="X26" s="87" t="b">
        <f t="shared" si="3"/>
        <v>0</v>
      </c>
      <c r="Y26" s="87"/>
      <c r="Z26" s="87" t="b">
        <f t="shared" si="4"/>
        <v>0</v>
      </c>
      <c r="AA26" s="87"/>
      <c r="AB26" s="87" t="b">
        <f>IF(X26=Z26,TRUE,FALSE)</f>
        <v>1</v>
      </c>
      <c r="AC26" s="87"/>
    </row>
    <row r="27" spans="2:32" ht="27.75" customHeight="1">
      <c r="B27" s="276"/>
      <c r="C27" s="94" t="s">
        <v>222</v>
      </c>
      <c r="D27" s="95"/>
      <c r="E27" s="282" t="s">
        <v>223</v>
      </c>
      <c r="F27" s="282"/>
      <c r="G27" s="282"/>
      <c r="H27" s="282"/>
      <c r="I27" s="282"/>
      <c r="J27" s="282"/>
      <c r="K27" s="283"/>
      <c r="L27" s="94" t="s">
        <v>222</v>
      </c>
      <c r="M27" s="95"/>
      <c r="N27" s="282" t="s">
        <v>223</v>
      </c>
      <c r="O27" s="282"/>
      <c r="P27" s="282"/>
      <c r="Q27" s="282"/>
      <c r="R27" s="282"/>
      <c r="S27" s="282"/>
      <c r="T27" s="283"/>
      <c r="U27" s="289"/>
      <c r="V27" s="243"/>
      <c r="W27" s="87"/>
      <c r="X27" s="87" t="b">
        <f t="shared" si="3"/>
        <v>0</v>
      </c>
      <c r="Y27" s="87"/>
      <c r="Z27" s="87" t="b">
        <f t="shared" si="4"/>
        <v>0</v>
      </c>
      <c r="AA27" s="87"/>
      <c r="AB27" s="87" t="b">
        <f t="shared" ref="AB27" si="5">IF(X27=Z27,TRUE,FALSE)</f>
        <v>1</v>
      </c>
      <c r="AC27" s="87"/>
    </row>
    <row r="28" spans="2:32" ht="30" customHeight="1">
      <c r="B28" s="276"/>
      <c r="C28" s="284"/>
      <c r="D28" s="285"/>
      <c r="E28" s="282" t="s">
        <v>205</v>
      </c>
      <c r="F28" s="282"/>
      <c r="G28" s="282"/>
      <c r="H28" s="282"/>
      <c r="I28" s="282"/>
      <c r="J28" s="282"/>
      <c r="K28" s="283"/>
      <c r="L28" s="284"/>
      <c r="M28" s="285"/>
      <c r="N28" s="282" t="s">
        <v>206</v>
      </c>
      <c r="O28" s="282"/>
      <c r="P28" s="282"/>
      <c r="Q28" s="282"/>
      <c r="R28" s="282"/>
      <c r="S28" s="282"/>
      <c r="T28" s="283"/>
      <c r="U28" s="289"/>
      <c r="V28" s="243"/>
      <c r="W28" s="87"/>
      <c r="X28" s="87" t="b">
        <f>IF(C28="●",TRUE,FALSE)</f>
        <v>0</v>
      </c>
      <c r="Y28" s="87"/>
      <c r="Z28" s="87" t="b">
        <f t="shared" ref="Z28:Z29" si="6">IF(L28="●",TRUE,FALSE)</f>
        <v>0</v>
      </c>
      <c r="AA28" s="87"/>
      <c r="AB28" s="87" t="b">
        <f t="shared" si="2"/>
        <v>1</v>
      </c>
      <c r="AC28" s="87"/>
    </row>
    <row r="29" spans="2:32" ht="30" customHeight="1">
      <c r="B29" s="276"/>
      <c r="C29" s="284"/>
      <c r="D29" s="285"/>
      <c r="E29" s="282" t="s">
        <v>208</v>
      </c>
      <c r="F29" s="282"/>
      <c r="G29" s="282"/>
      <c r="H29" s="282"/>
      <c r="I29" s="282"/>
      <c r="J29" s="282"/>
      <c r="K29" s="283"/>
      <c r="L29" s="284"/>
      <c r="M29" s="285"/>
      <c r="N29" s="282" t="s">
        <v>209</v>
      </c>
      <c r="O29" s="282"/>
      <c r="P29" s="282"/>
      <c r="Q29" s="282"/>
      <c r="R29" s="282"/>
      <c r="S29" s="282"/>
      <c r="T29" s="283"/>
      <c r="U29" s="289"/>
      <c r="V29" s="243"/>
      <c r="W29" s="87"/>
      <c r="X29" s="87" t="b">
        <f t="shared" ref="X29" si="7">IF(C29="●",TRUE,FALSE)</f>
        <v>0</v>
      </c>
      <c r="Y29" s="87"/>
      <c r="Z29" s="87" t="b">
        <f t="shared" si="6"/>
        <v>0</v>
      </c>
      <c r="AA29" s="87"/>
      <c r="AB29" s="87" t="b">
        <f t="shared" si="2"/>
        <v>1</v>
      </c>
      <c r="AC29" s="87"/>
    </row>
    <row r="30" spans="2:32" ht="24" customHeight="1">
      <c r="B30" s="276"/>
      <c r="C30" s="284"/>
      <c r="D30" s="285"/>
      <c r="E30" s="282" t="s">
        <v>194</v>
      </c>
      <c r="F30" s="282"/>
      <c r="G30" s="282"/>
      <c r="H30" s="282"/>
      <c r="I30" s="282"/>
      <c r="J30" s="282"/>
      <c r="K30" s="283"/>
      <c r="L30" s="284"/>
      <c r="M30" s="285"/>
      <c r="N30" s="282" t="s">
        <v>194</v>
      </c>
      <c r="O30" s="282"/>
      <c r="P30" s="282"/>
      <c r="Q30" s="282"/>
      <c r="R30" s="282"/>
      <c r="S30" s="282"/>
      <c r="T30" s="283"/>
      <c r="U30" s="289"/>
      <c r="V30" s="243"/>
      <c r="W30" s="87"/>
      <c r="X30" s="87" t="b">
        <f>IF(C30="●",TRUE,FALSE)</f>
        <v>0</v>
      </c>
      <c r="Y30" s="87"/>
      <c r="Z30" s="87" t="b">
        <f t="shared" si="1"/>
        <v>0</v>
      </c>
      <c r="AA30" s="87"/>
      <c r="AB30" s="87" t="b">
        <f>IF(X30=Z30,TRUE,FALSE)</f>
        <v>1</v>
      </c>
      <c r="AC30" s="87"/>
    </row>
    <row r="31" spans="2:32" ht="24" customHeight="1">
      <c r="B31" s="277"/>
      <c r="C31" s="286" t="s">
        <v>180</v>
      </c>
      <c r="D31" s="287"/>
      <c r="E31" s="273"/>
      <c r="F31" s="273"/>
      <c r="G31" s="273"/>
      <c r="H31" s="273"/>
      <c r="I31" s="273"/>
      <c r="J31" s="273"/>
      <c r="K31" s="274"/>
      <c r="L31" s="286" t="s">
        <v>180</v>
      </c>
      <c r="M31" s="287"/>
      <c r="N31" s="273"/>
      <c r="O31" s="273"/>
      <c r="P31" s="273"/>
      <c r="Q31" s="273"/>
      <c r="R31" s="273"/>
      <c r="S31" s="273"/>
      <c r="T31" s="274"/>
      <c r="U31" s="290"/>
      <c r="V31" s="244"/>
      <c r="W31" s="87"/>
      <c r="X31" s="87"/>
      <c r="Y31" s="87"/>
      <c r="Z31" s="87"/>
      <c r="AA31" s="87"/>
      <c r="AB31" s="87" t="b">
        <f>IF(E31=N31,TRUE,FALSE)</f>
        <v>1</v>
      </c>
      <c r="AC31" s="87"/>
    </row>
    <row r="32" spans="2:32" ht="30" customHeight="1">
      <c r="B32" s="84" t="s">
        <v>224</v>
      </c>
      <c r="C32" s="96"/>
      <c r="D32" s="280" t="s">
        <v>225</v>
      </c>
      <c r="E32" s="280"/>
      <c r="F32" s="280"/>
      <c r="G32" s="280"/>
      <c r="H32" s="280"/>
      <c r="I32" s="280"/>
      <c r="J32" s="280"/>
      <c r="K32" s="281"/>
      <c r="L32" s="96"/>
      <c r="M32" s="280" t="s">
        <v>226</v>
      </c>
      <c r="N32" s="280"/>
      <c r="O32" s="280"/>
      <c r="P32" s="280"/>
      <c r="Q32" s="280"/>
      <c r="R32" s="280"/>
      <c r="S32" s="280"/>
      <c r="T32" s="281"/>
      <c r="U32" s="239" t="str">
        <f>IF(COUNTIF(AB32:AB38,FALSE)&lt;1,"無","有")</f>
        <v>有</v>
      </c>
      <c r="V32" s="242" t="s">
        <v>326</v>
      </c>
      <c r="W32" s="87"/>
      <c r="X32" s="87" t="b">
        <f t="shared" ref="X32:X37" si="8">IF(C32="●",TRUE,FALSE)</f>
        <v>0</v>
      </c>
      <c r="Y32" s="87"/>
      <c r="Z32" s="87" t="b">
        <f t="shared" ref="Z32:Z37" si="9">IF(L32="●",TRUE,FALSE)</f>
        <v>0</v>
      </c>
      <c r="AA32" s="87"/>
      <c r="AB32" s="87" t="b">
        <f>IF(X32=Z32,TRUE,FALSE)</f>
        <v>1</v>
      </c>
      <c r="AC32" s="87"/>
      <c r="AE32" s="35" t="s">
        <v>137</v>
      </c>
      <c r="AF32" s="68" t="str">
        <f>IF(U32="有",IF(V32="","（エラー）未記入","（正常）記入済み"),"記入不要")</f>
        <v>（正常）記入済み</v>
      </c>
    </row>
    <row r="33" spans="2:32" ht="30" customHeight="1">
      <c r="B33" s="88"/>
      <c r="C33" s="97"/>
      <c r="D33" s="282" t="s">
        <v>227</v>
      </c>
      <c r="E33" s="282"/>
      <c r="F33" s="282"/>
      <c r="G33" s="282"/>
      <c r="H33" s="282"/>
      <c r="I33" s="282"/>
      <c r="J33" s="282"/>
      <c r="K33" s="283"/>
      <c r="L33" s="97"/>
      <c r="M33" s="282" t="s">
        <v>227</v>
      </c>
      <c r="N33" s="282"/>
      <c r="O33" s="282"/>
      <c r="P33" s="282"/>
      <c r="Q33" s="282"/>
      <c r="R33" s="282"/>
      <c r="S33" s="282"/>
      <c r="T33" s="283"/>
      <c r="U33" s="240"/>
      <c r="V33" s="243"/>
      <c r="W33" s="87"/>
      <c r="X33" s="87" t="b">
        <f t="shared" si="8"/>
        <v>0</v>
      </c>
      <c r="Y33" s="87"/>
      <c r="Z33" s="87" t="b">
        <f t="shared" si="9"/>
        <v>0</v>
      </c>
      <c r="AA33" s="87"/>
      <c r="AB33" s="87" t="b">
        <f t="shared" ref="AB33:AB37" si="10">IF(X33=Z33,TRUE,FALSE)</f>
        <v>1</v>
      </c>
      <c r="AC33" s="87"/>
    </row>
    <row r="34" spans="2:32" ht="30" customHeight="1">
      <c r="B34" s="88"/>
      <c r="C34" s="97" t="s">
        <v>322</v>
      </c>
      <c r="D34" s="282" t="s">
        <v>228</v>
      </c>
      <c r="E34" s="282"/>
      <c r="F34" s="282"/>
      <c r="G34" s="282"/>
      <c r="H34" s="282"/>
      <c r="I34" s="282"/>
      <c r="J34" s="282"/>
      <c r="K34" s="283"/>
      <c r="L34" s="97"/>
      <c r="M34" s="282" t="s">
        <v>229</v>
      </c>
      <c r="N34" s="282"/>
      <c r="O34" s="282"/>
      <c r="P34" s="282"/>
      <c r="Q34" s="282"/>
      <c r="R34" s="282"/>
      <c r="S34" s="282"/>
      <c r="T34" s="283"/>
      <c r="U34" s="240"/>
      <c r="V34" s="243"/>
      <c r="W34" s="87"/>
      <c r="X34" s="87" t="b">
        <f t="shared" si="8"/>
        <v>1</v>
      </c>
      <c r="Y34" s="87"/>
      <c r="Z34" s="87" t="b">
        <f t="shared" si="9"/>
        <v>0</v>
      </c>
      <c r="AA34" s="87"/>
      <c r="AB34" s="87" t="b">
        <f t="shared" si="10"/>
        <v>0</v>
      </c>
      <c r="AC34" s="87"/>
    </row>
    <row r="35" spans="2:32" ht="30" customHeight="1">
      <c r="B35" s="88"/>
      <c r="C35" s="97"/>
      <c r="D35" s="282" t="s">
        <v>230</v>
      </c>
      <c r="E35" s="282"/>
      <c r="F35" s="282"/>
      <c r="G35" s="282"/>
      <c r="H35" s="282"/>
      <c r="I35" s="282"/>
      <c r="J35" s="282"/>
      <c r="K35" s="283"/>
      <c r="L35" s="97"/>
      <c r="M35" s="282" t="s">
        <v>231</v>
      </c>
      <c r="N35" s="282"/>
      <c r="O35" s="282"/>
      <c r="P35" s="282"/>
      <c r="Q35" s="282"/>
      <c r="R35" s="282"/>
      <c r="S35" s="282"/>
      <c r="T35" s="283"/>
      <c r="U35" s="240"/>
      <c r="V35" s="243"/>
      <c r="W35" s="87"/>
      <c r="X35" s="87" t="b">
        <f t="shared" si="8"/>
        <v>0</v>
      </c>
      <c r="Y35" s="87"/>
      <c r="Z35" s="87" t="b">
        <f t="shared" si="9"/>
        <v>0</v>
      </c>
      <c r="AA35" s="87"/>
      <c r="AB35" s="87" t="b">
        <f t="shared" si="10"/>
        <v>1</v>
      </c>
      <c r="AC35" s="87"/>
    </row>
    <row r="36" spans="2:32" ht="24" customHeight="1">
      <c r="B36" s="88"/>
      <c r="C36" s="97"/>
      <c r="D36" s="282" t="s">
        <v>232</v>
      </c>
      <c r="E36" s="282"/>
      <c r="F36" s="282"/>
      <c r="G36" s="282"/>
      <c r="H36" s="282"/>
      <c r="I36" s="282"/>
      <c r="J36" s="282"/>
      <c r="K36" s="283"/>
      <c r="L36" s="97" t="s">
        <v>322</v>
      </c>
      <c r="M36" s="282" t="s">
        <v>233</v>
      </c>
      <c r="N36" s="282"/>
      <c r="O36" s="282"/>
      <c r="P36" s="282"/>
      <c r="Q36" s="282"/>
      <c r="R36" s="282"/>
      <c r="S36" s="282"/>
      <c r="T36" s="283"/>
      <c r="U36" s="240"/>
      <c r="V36" s="243"/>
      <c r="W36" s="87"/>
      <c r="X36" s="87" t="b">
        <f t="shared" si="8"/>
        <v>0</v>
      </c>
      <c r="Y36" s="87"/>
      <c r="Z36" s="87" t="b">
        <f t="shared" si="9"/>
        <v>1</v>
      </c>
      <c r="AA36" s="87"/>
      <c r="AB36" s="87" t="b">
        <f t="shared" si="10"/>
        <v>0</v>
      </c>
      <c r="AC36" s="87"/>
    </row>
    <row r="37" spans="2:32" ht="24" customHeight="1">
      <c r="B37" s="88"/>
      <c r="C37" s="97"/>
      <c r="D37" s="282" t="s">
        <v>194</v>
      </c>
      <c r="E37" s="282"/>
      <c r="F37" s="282"/>
      <c r="G37" s="282"/>
      <c r="H37" s="282"/>
      <c r="I37" s="282"/>
      <c r="J37" s="282"/>
      <c r="K37" s="283"/>
      <c r="L37" s="97"/>
      <c r="M37" s="282" t="s">
        <v>194</v>
      </c>
      <c r="N37" s="282"/>
      <c r="O37" s="282"/>
      <c r="P37" s="282"/>
      <c r="Q37" s="282"/>
      <c r="R37" s="282"/>
      <c r="S37" s="282"/>
      <c r="T37" s="283"/>
      <c r="U37" s="240"/>
      <c r="V37" s="243"/>
      <c r="W37" s="87"/>
      <c r="X37" s="87" t="b">
        <f t="shared" si="8"/>
        <v>0</v>
      </c>
      <c r="Y37" s="87"/>
      <c r="Z37" s="87" t="b">
        <f t="shared" si="9"/>
        <v>0</v>
      </c>
      <c r="AA37" s="87"/>
      <c r="AB37" s="87" t="b">
        <f t="shared" si="10"/>
        <v>1</v>
      </c>
      <c r="AC37" s="87"/>
    </row>
    <row r="38" spans="2:32" ht="24" customHeight="1">
      <c r="B38" s="93"/>
      <c r="C38" s="286" t="s">
        <v>180</v>
      </c>
      <c r="D38" s="287"/>
      <c r="E38" s="273"/>
      <c r="F38" s="273"/>
      <c r="G38" s="273"/>
      <c r="H38" s="273"/>
      <c r="I38" s="273"/>
      <c r="J38" s="273"/>
      <c r="K38" s="274"/>
      <c r="L38" s="286" t="s">
        <v>180</v>
      </c>
      <c r="M38" s="287"/>
      <c r="N38" s="273"/>
      <c r="O38" s="273"/>
      <c r="P38" s="273"/>
      <c r="Q38" s="273"/>
      <c r="R38" s="273"/>
      <c r="S38" s="273"/>
      <c r="T38" s="274"/>
      <c r="U38" s="241"/>
      <c r="V38" s="244"/>
      <c r="W38" s="87"/>
      <c r="X38" s="87"/>
      <c r="Y38" s="87"/>
      <c r="Z38" s="87"/>
      <c r="AA38" s="87"/>
      <c r="AB38" s="87" t="b">
        <f>IF(E38=N38,TRUE,FALSE)</f>
        <v>1</v>
      </c>
      <c r="AC38" s="87"/>
    </row>
    <row r="39" spans="2:32" ht="24" customHeight="1">
      <c r="B39" s="84" t="s">
        <v>234</v>
      </c>
      <c r="C39" s="97"/>
      <c r="D39" s="291" t="s">
        <v>235</v>
      </c>
      <c r="E39" s="291"/>
      <c r="F39" s="291"/>
      <c r="G39" s="291"/>
      <c r="H39" s="291"/>
      <c r="I39" s="291"/>
      <c r="J39" s="291"/>
      <c r="K39" s="98"/>
      <c r="L39" s="97"/>
      <c r="M39" s="291" t="s">
        <v>235</v>
      </c>
      <c r="N39" s="291"/>
      <c r="O39" s="291"/>
      <c r="P39" s="291"/>
      <c r="Q39" s="291"/>
      <c r="R39" s="291"/>
      <c r="S39" s="291"/>
      <c r="T39" s="98"/>
      <c r="U39" s="240" t="str">
        <f>IF(COUNTIF(AB39:AB47,FALSE)&lt;1,"無","有")</f>
        <v>無</v>
      </c>
      <c r="V39" s="243"/>
      <c r="W39" s="87"/>
      <c r="X39" s="87" t="b">
        <f t="shared" ref="X39:X46" si="11">IF(C39="●",TRUE,FALSE)</f>
        <v>0</v>
      </c>
      <c r="Y39" s="87"/>
      <c r="Z39" s="87" t="b">
        <f t="shared" ref="Z39:Z46" si="12">IF(L39="●",TRUE,FALSE)</f>
        <v>0</v>
      </c>
      <c r="AA39" s="87"/>
      <c r="AB39" s="87" t="b">
        <f>IF(X39=Z39,TRUE,FALSE)</f>
        <v>1</v>
      </c>
      <c r="AC39" s="87"/>
      <c r="AE39" s="35" t="s">
        <v>137</v>
      </c>
      <c r="AF39" s="68" t="str">
        <f>IF(U39="有",IF(V39="","（エラー）未記入","（正常）記入済み"),"記入不要")</f>
        <v>記入不要</v>
      </c>
    </row>
    <row r="40" spans="2:32" ht="30" customHeight="1">
      <c r="B40" s="88"/>
      <c r="C40" s="97"/>
      <c r="D40" s="292" t="s">
        <v>236</v>
      </c>
      <c r="E40" s="293"/>
      <c r="F40" s="293"/>
      <c r="G40" s="293"/>
      <c r="H40" s="293"/>
      <c r="I40" s="293"/>
      <c r="J40" s="293"/>
      <c r="K40" s="99"/>
      <c r="L40" s="97"/>
      <c r="M40" s="292" t="s">
        <v>236</v>
      </c>
      <c r="N40" s="292"/>
      <c r="O40" s="293"/>
      <c r="P40" s="293"/>
      <c r="Q40" s="293"/>
      <c r="R40" s="293"/>
      <c r="S40" s="293"/>
      <c r="T40" s="99"/>
      <c r="U40" s="240"/>
      <c r="V40" s="243"/>
      <c r="W40" s="87"/>
      <c r="X40" s="87" t="b">
        <f t="shared" si="11"/>
        <v>0</v>
      </c>
      <c r="Y40" s="87"/>
      <c r="Z40" s="87" t="b">
        <f t="shared" si="12"/>
        <v>0</v>
      </c>
      <c r="AA40" s="87"/>
      <c r="AB40" s="87" t="b">
        <f t="shared" ref="AB40:AB45" si="13">IF(X40=Z40,TRUE,FALSE)</f>
        <v>1</v>
      </c>
      <c r="AC40" s="87"/>
    </row>
    <row r="41" spans="2:32" ht="24" customHeight="1">
      <c r="B41" s="88"/>
      <c r="C41" s="97"/>
      <c r="D41" s="293" t="s">
        <v>237</v>
      </c>
      <c r="E41" s="293"/>
      <c r="F41" s="293"/>
      <c r="G41" s="293"/>
      <c r="H41" s="293"/>
      <c r="I41" s="293"/>
      <c r="J41" s="293"/>
      <c r="K41" s="99"/>
      <c r="L41" s="97"/>
      <c r="M41" s="293" t="s">
        <v>237</v>
      </c>
      <c r="N41" s="293"/>
      <c r="O41" s="293"/>
      <c r="P41" s="293"/>
      <c r="Q41" s="293"/>
      <c r="R41" s="293"/>
      <c r="S41" s="293"/>
      <c r="T41" s="99"/>
      <c r="U41" s="240"/>
      <c r="V41" s="243"/>
      <c r="W41" s="87"/>
      <c r="X41" s="87" t="b">
        <f t="shared" si="11"/>
        <v>0</v>
      </c>
      <c r="Y41" s="87"/>
      <c r="Z41" s="87" t="b">
        <f t="shared" si="12"/>
        <v>0</v>
      </c>
      <c r="AA41" s="87"/>
      <c r="AB41" s="87" t="b">
        <f t="shared" si="13"/>
        <v>1</v>
      </c>
      <c r="AC41" s="87"/>
    </row>
    <row r="42" spans="2:32" ht="24" customHeight="1">
      <c r="B42" s="88"/>
      <c r="C42" s="97"/>
      <c r="D42" s="293" t="s">
        <v>238</v>
      </c>
      <c r="E42" s="293"/>
      <c r="F42" s="293"/>
      <c r="G42" s="293"/>
      <c r="H42" s="293"/>
      <c r="I42" s="293"/>
      <c r="J42" s="293"/>
      <c r="K42" s="99"/>
      <c r="L42" s="97"/>
      <c r="M42" s="293" t="s">
        <v>238</v>
      </c>
      <c r="N42" s="293"/>
      <c r="O42" s="293"/>
      <c r="P42" s="293"/>
      <c r="Q42" s="293"/>
      <c r="R42" s="293"/>
      <c r="S42" s="293"/>
      <c r="T42" s="99"/>
      <c r="U42" s="240"/>
      <c r="V42" s="243"/>
      <c r="W42" s="87"/>
      <c r="X42" s="87" t="b">
        <f t="shared" si="11"/>
        <v>0</v>
      </c>
      <c r="Y42" s="87"/>
      <c r="Z42" s="87" t="b">
        <f t="shared" si="12"/>
        <v>0</v>
      </c>
      <c r="AA42" s="87"/>
      <c r="AB42" s="87" t="b">
        <f t="shared" si="13"/>
        <v>1</v>
      </c>
      <c r="AC42" s="87"/>
    </row>
    <row r="43" spans="2:32" ht="24" customHeight="1">
      <c r="B43" s="88"/>
      <c r="C43" s="97" t="s">
        <v>322</v>
      </c>
      <c r="D43" s="293" t="s">
        <v>239</v>
      </c>
      <c r="E43" s="293"/>
      <c r="F43" s="293"/>
      <c r="G43" s="293"/>
      <c r="H43" s="293"/>
      <c r="I43" s="293"/>
      <c r="J43" s="293"/>
      <c r="K43" s="99"/>
      <c r="L43" s="97" t="s">
        <v>322</v>
      </c>
      <c r="M43" s="293" t="s">
        <v>239</v>
      </c>
      <c r="N43" s="293"/>
      <c r="O43" s="293"/>
      <c r="P43" s="293"/>
      <c r="Q43" s="293"/>
      <c r="R43" s="293"/>
      <c r="S43" s="293"/>
      <c r="T43" s="99"/>
      <c r="U43" s="240"/>
      <c r="V43" s="243"/>
      <c r="W43" s="87"/>
      <c r="X43" s="87" t="b">
        <f t="shared" si="11"/>
        <v>1</v>
      </c>
      <c r="Y43" s="87"/>
      <c r="Z43" s="87" t="b">
        <f t="shared" si="12"/>
        <v>1</v>
      </c>
      <c r="AA43" s="87"/>
      <c r="AB43" s="87" t="b">
        <f>IF(X43=Z43,TRUE,FALSE)</f>
        <v>1</v>
      </c>
      <c r="AC43" s="87"/>
    </row>
    <row r="44" spans="2:32" ht="24" customHeight="1">
      <c r="B44" s="88"/>
      <c r="C44" s="97"/>
      <c r="D44" s="293" t="s">
        <v>240</v>
      </c>
      <c r="E44" s="293"/>
      <c r="F44" s="293"/>
      <c r="G44" s="293"/>
      <c r="H44" s="293"/>
      <c r="I44" s="293"/>
      <c r="J44" s="293"/>
      <c r="K44" s="99"/>
      <c r="L44" s="97"/>
      <c r="M44" s="293" t="s">
        <v>240</v>
      </c>
      <c r="N44" s="293"/>
      <c r="O44" s="293"/>
      <c r="P44" s="293"/>
      <c r="Q44" s="293"/>
      <c r="R44" s="293"/>
      <c r="S44" s="293"/>
      <c r="T44" s="99"/>
      <c r="U44" s="240"/>
      <c r="V44" s="243"/>
      <c r="W44" s="87"/>
      <c r="X44" s="87" t="b">
        <f t="shared" si="11"/>
        <v>0</v>
      </c>
      <c r="Y44" s="87"/>
      <c r="Z44" s="87" t="b">
        <f t="shared" si="12"/>
        <v>0</v>
      </c>
      <c r="AA44" s="87"/>
      <c r="AB44" s="87" t="b">
        <f t="shared" si="13"/>
        <v>1</v>
      </c>
      <c r="AC44" s="87"/>
    </row>
    <row r="45" spans="2:32" ht="24" customHeight="1">
      <c r="B45" s="88"/>
      <c r="C45" s="97"/>
      <c r="D45" s="293" t="s">
        <v>241</v>
      </c>
      <c r="E45" s="293"/>
      <c r="F45" s="293"/>
      <c r="G45" s="293"/>
      <c r="H45" s="293"/>
      <c r="I45" s="293"/>
      <c r="J45" s="293"/>
      <c r="K45" s="99"/>
      <c r="L45" s="97"/>
      <c r="M45" s="293" t="s">
        <v>241</v>
      </c>
      <c r="N45" s="293"/>
      <c r="O45" s="293"/>
      <c r="P45" s="293"/>
      <c r="Q45" s="293"/>
      <c r="R45" s="293"/>
      <c r="S45" s="293"/>
      <c r="T45" s="99"/>
      <c r="U45" s="240"/>
      <c r="V45" s="243"/>
      <c r="W45" s="87"/>
      <c r="X45" s="87" t="b">
        <f t="shared" si="11"/>
        <v>0</v>
      </c>
      <c r="Y45" s="87"/>
      <c r="Z45" s="87" t="b">
        <f t="shared" si="12"/>
        <v>0</v>
      </c>
      <c r="AA45" s="87"/>
      <c r="AB45" s="87" t="b">
        <f t="shared" si="13"/>
        <v>1</v>
      </c>
      <c r="AC45" s="87"/>
    </row>
    <row r="46" spans="2:32" ht="24" customHeight="1">
      <c r="B46" s="88"/>
      <c r="C46" s="97"/>
      <c r="D46" s="293" t="s">
        <v>194</v>
      </c>
      <c r="E46" s="293"/>
      <c r="F46" s="293"/>
      <c r="G46" s="293"/>
      <c r="H46" s="293"/>
      <c r="I46" s="293"/>
      <c r="J46" s="293"/>
      <c r="K46" s="100"/>
      <c r="L46" s="97"/>
      <c r="M46" s="293" t="s">
        <v>194</v>
      </c>
      <c r="N46" s="293"/>
      <c r="O46" s="293"/>
      <c r="P46" s="293"/>
      <c r="Q46" s="293"/>
      <c r="R46" s="293"/>
      <c r="S46" s="293"/>
      <c r="T46" s="100"/>
      <c r="U46" s="240"/>
      <c r="V46" s="243"/>
      <c r="W46" s="87"/>
      <c r="X46" s="87" t="b">
        <f t="shared" si="11"/>
        <v>0</v>
      </c>
      <c r="Y46" s="87"/>
      <c r="Z46" s="87" t="b">
        <f t="shared" si="12"/>
        <v>0</v>
      </c>
      <c r="AA46" s="87"/>
      <c r="AB46" s="87" t="b">
        <f>IF(X46=Z46,TRUE,FALSE)</f>
        <v>1</v>
      </c>
      <c r="AC46" s="87"/>
    </row>
    <row r="47" spans="2:32" ht="24" customHeight="1">
      <c r="B47" s="88"/>
      <c r="C47" s="286" t="s">
        <v>180</v>
      </c>
      <c r="D47" s="287"/>
      <c r="E47" s="273"/>
      <c r="F47" s="273"/>
      <c r="G47" s="273"/>
      <c r="H47" s="273"/>
      <c r="I47" s="273"/>
      <c r="J47" s="273"/>
      <c r="K47" s="274"/>
      <c r="L47" s="286" t="s">
        <v>180</v>
      </c>
      <c r="M47" s="287"/>
      <c r="N47" s="273"/>
      <c r="O47" s="273"/>
      <c r="P47" s="273"/>
      <c r="Q47" s="273"/>
      <c r="R47" s="273"/>
      <c r="S47" s="273"/>
      <c r="T47" s="274"/>
      <c r="U47" s="241"/>
      <c r="V47" s="244"/>
      <c r="W47" s="87"/>
      <c r="X47" s="87"/>
      <c r="Y47" s="87"/>
      <c r="Z47" s="87"/>
      <c r="AA47" s="87"/>
      <c r="AB47" s="87" t="b">
        <f>IF(E47=N47,TRUE,FALSE)</f>
        <v>1</v>
      </c>
      <c r="AC47" s="87"/>
    </row>
    <row r="48" spans="2:32" ht="24" customHeight="1">
      <c r="B48" s="84" t="s">
        <v>242</v>
      </c>
      <c r="C48" s="101" t="s">
        <v>322</v>
      </c>
      <c r="D48" s="298" t="s">
        <v>243</v>
      </c>
      <c r="E48" s="298"/>
      <c r="F48" s="298"/>
      <c r="G48" s="102" t="s">
        <v>244</v>
      </c>
      <c r="H48" s="299" t="s">
        <v>323</v>
      </c>
      <c r="I48" s="299"/>
      <c r="J48" s="299"/>
      <c r="K48" s="103" t="s">
        <v>245</v>
      </c>
      <c r="L48" s="101" t="s">
        <v>322</v>
      </c>
      <c r="M48" s="298" t="s">
        <v>243</v>
      </c>
      <c r="N48" s="298"/>
      <c r="O48" s="298"/>
      <c r="P48" s="102" t="s">
        <v>244</v>
      </c>
      <c r="Q48" s="299" t="s">
        <v>323</v>
      </c>
      <c r="R48" s="299"/>
      <c r="S48" s="299"/>
      <c r="T48" s="103" t="s">
        <v>245</v>
      </c>
      <c r="U48" s="104"/>
      <c r="V48" s="125"/>
      <c r="W48" s="87"/>
      <c r="X48" s="87" t="b">
        <f>IF(C48="●",TRUE,FALSE)</f>
        <v>1</v>
      </c>
      <c r="Y48" s="87"/>
      <c r="Z48" s="87" t="b">
        <f>IF(L48="●",TRUE,FALSE)</f>
        <v>1</v>
      </c>
      <c r="AB48" s="87" t="b">
        <f>IF(X48=Z48,TRUE,FALSE)</f>
        <v>1</v>
      </c>
      <c r="AC48" s="87" t="b">
        <f>IF(H48=Q48,TRUE,FALSE)</f>
        <v>1</v>
      </c>
      <c r="AE48" s="35"/>
      <c r="AF48" s="68"/>
    </row>
    <row r="49" spans="2:32" ht="24" customHeight="1">
      <c r="B49" s="88"/>
      <c r="C49" s="105"/>
      <c r="D49" s="294" t="s">
        <v>246</v>
      </c>
      <c r="E49" s="294"/>
      <c r="F49" s="294"/>
      <c r="G49" s="106" t="s">
        <v>247</v>
      </c>
      <c r="H49" s="295"/>
      <c r="I49" s="295"/>
      <c r="J49" s="295"/>
      <c r="K49" s="107" t="s">
        <v>245</v>
      </c>
      <c r="L49" s="105"/>
      <c r="M49" s="294" t="s">
        <v>246</v>
      </c>
      <c r="N49" s="294"/>
      <c r="O49" s="294"/>
      <c r="P49" s="106" t="s">
        <v>247</v>
      </c>
      <c r="Q49" s="295"/>
      <c r="R49" s="295"/>
      <c r="S49" s="295"/>
      <c r="T49" s="107" t="s">
        <v>245</v>
      </c>
      <c r="U49" s="104"/>
      <c r="V49" s="125"/>
      <c r="W49" s="87"/>
      <c r="X49" s="87" t="b">
        <f t="shared" ref="X49:X51" si="14">IF(C49="●",TRUE,FALSE)</f>
        <v>0</v>
      </c>
      <c r="Y49" s="87"/>
      <c r="Z49" s="87" t="b">
        <f t="shared" ref="Z49:Z50" si="15">IF(L49="●",TRUE,FALSE)</f>
        <v>0</v>
      </c>
      <c r="AA49" s="87"/>
      <c r="AB49" s="87" t="b">
        <f t="shared" ref="AB49:AB51" si="16">IF(X49=Z49,TRUE,FALSE)</f>
        <v>1</v>
      </c>
      <c r="AC49" s="87" t="b">
        <f>IF(H49=Q49,TRUE,FALSE)</f>
        <v>1</v>
      </c>
      <c r="AE49" s="35"/>
      <c r="AF49" s="68"/>
    </row>
    <row r="50" spans="2:32" ht="24" customHeight="1">
      <c r="B50" s="88"/>
      <c r="C50" s="105"/>
      <c r="D50" s="294" t="s">
        <v>248</v>
      </c>
      <c r="E50" s="294"/>
      <c r="F50" s="294"/>
      <c r="G50" s="106" t="s">
        <v>247</v>
      </c>
      <c r="H50" s="295"/>
      <c r="I50" s="295"/>
      <c r="J50" s="295"/>
      <c r="K50" s="107" t="s">
        <v>245</v>
      </c>
      <c r="L50" s="105"/>
      <c r="M50" s="294" t="s">
        <v>248</v>
      </c>
      <c r="N50" s="294"/>
      <c r="O50" s="294"/>
      <c r="P50" s="106" t="s">
        <v>247</v>
      </c>
      <c r="Q50" s="295"/>
      <c r="R50" s="295"/>
      <c r="S50" s="295"/>
      <c r="T50" s="107" t="s">
        <v>245</v>
      </c>
      <c r="U50" s="104"/>
      <c r="V50" s="125"/>
      <c r="W50" s="87"/>
      <c r="X50" s="87" t="b">
        <f t="shared" si="14"/>
        <v>0</v>
      </c>
      <c r="Y50" s="87"/>
      <c r="Z50" s="87" t="b">
        <f t="shared" si="15"/>
        <v>0</v>
      </c>
      <c r="AA50" s="87"/>
      <c r="AB50" s="87" t="b">
        <f t="shared" si="16"/>
        <v>1</v>
      </c>
      <c r="AC50" s="87" t="b">
        <f>IF(H50=Q50,TRUE,FALSE)</f>
        <v>1</v>
      </c>
      <c r="AE50" s="35"/>
      <c r="AF50" s="68"/>
    </row>
    <row r="51" spans="2:32" ht="24" customHeight="1">
      <c r="B51" s="88"/>
      <c r="C51" s="105"/>
      <c r="D51" s="108" t="s">
        <v>249</v>
      </c>
      <c r="E51" s="90"/>
      <c r="F51" s="90"/>
      <c r="G51" s="90"/>
      <c r="H51" s="90"/>
      <c r="I51" s="90"/>
      <c r="J51" s="90"/>
      <c r="K51" s="99"/>
      <c r="L51" s="105"/>
      <c r="M51" s="108" t="s">
        <v>249</v>
      </c>
      <c r="N51" s="90"/>
      <c r="O51" s="90"/>
      <c r="P51" s="90"/>
      <c r="Q51" s="90"/>
      <c r="R51" s="90"/>
      <c r="S51" s="90"/>
      <c r="T51" s="99"/>
      <c r="U51" s="104"/>
      <c r="V51" s="125"/>
      <c r="W51" s="87"/>
      <c r="X51" s="87" t="b">
        <f t="shared" si="14"/>
        <v>0</v>
      </c>
      <c r="Y51" s="87"/>
      <c r="Z51" s="87" t="b">
        <f>IF(L51="●",TRUE,FALSE)</f>
        <v>0</v>
      </c>
      <c r="AA51" s="87"/>
      <c r="AB51" s="87" t="b">
        <f t="shared" si="16"/>
        <v>1</v>
      </c>
      <c r="AC51" s="87"/>
    </row>
    <row r="52" spans="2:32" ht="24" customHeight="1">
      <c r="B52" s="88"/>
      <c r="C52" s="296" t="s">
        <v>180</v>
      </c>
      <c r="D52" s="297"/>
      <c r="E52" s="273"/>
      <c r="F52" s="273"/>
      <c r="G52" s="273"/>
      <c r="H52" s="273"/>
      <c r="I52" s="273"/>
      <c r="J52" s="273"/>
      <c r="K52" s="274"/>
      <c r="L52" s="296" t="s">
        <v>180</v>
      </c>
      <c r="M52" s="297"/>
      <c r="N52" s="273"/>
      <c r="O52" s="273"/>
      <c r="P52" s="273"/>
      <c r="Q52" s="273"/>
      <c r="R52" s="273"/>
      <c r="S52" s="273"/>
      <c r="T52" s="274"/>
      <c r="U52" s="104"/>
      <c r="V52" s="125"/>
      <c r="W52" s="87"/>
      <c r="X52" s="87"/>
      <c r="Y52" s="87"/>
      <c r="Z52" s="87"/>
      <c r="AA52" s="87"/>
      <c r="AB52" s="87" t="b">
        <f>IF(E52=N52,TRUE,FALSE)</f>
        <v>1</v>
      </c>
      <c r="AC52" s="87"/>
    </row>
    <row r="53" spans="2:32" ht="36" customHeight="1">
      <c r="B53" s="84" t="s">
        <v>250</v>
      </c>
      <c r="C53" s="300">
        <v>44621</v>
      </c>
      <c r="D53" s="301"/>
      <c r="E53" s="301"/>
      <c r="F53" s="301"/>
      <c r="G53" s="301"/>
      <c r="H53" s="301"/>
      <c r="I53" s="301"/>
      <c r="J53" s="301"/>
      <c r="K53" s="302"/>
      <c r="L53" s="300">
        <v>44977</v>
      </c>
      <c r="M53" s="301"/>
      <c r="N53" s="301"/>
      <c r="O53" s="301"/>
      <c r="P53" s="301"/>
      <c r="Q53" s="301"/>
      <c r="R53" s="301"/>
      <c r="S53" s="301"/>
      <c r="T53" s="302"/>
      <c r="U53" s="109" t="str">
        <f>IF(COUNTIF(AB53:AB53,FALSE)&lt;1,"無","有")</f>
        <v>有</v>
      </c>
      <c r="V53" s="126" t="s">
        <v>327</v>
      </c>
      <c r="W53" s="87"/>
      <c r="X53" s="87"/>
      <c r="Y53" s="87"/>
      <c r="Z53" s="87"/>
      <c r="AA53" s="87"/>
      <c r="AB53" s="87" t="b">
        <f>IF(C53=L53,TRUE,FALSE)</f>
        <v>0</v>
      </c>
      <c r="AC53" s="87"/>
      <c r="AE53" s="35" t="s">
        <v>137</v>
      </c>
      <c r="AF53" s="68" t="str">
        <f>IF(U53="有",IF(V53="","（エラー）未記入","（正常）記入済み"),"記入不要")</f>
        <v>（正常）記入済み</v>
      </c>
    </row>
    <row r="54" spans="2:32" ht="60">
      <c r="B54" s="110" t="s">
        <v>251</v>
      </c>
      <c r="C54" s="300">
        <v>44957</v>
      </c>
      <c r="D54" s="301"/>
      <c r="E54" s="301"/>
      <c r="F54" s="301"/>
      <c r="G54" s="301"/>
      <c r="H54" s="301"/>
      <c r="I54" s="301"/>
      <c r="J54" s="301"/>
      <c r="K54" s="302"/>
      <c r="L54" s="300">
        <v>44923</v>
      </c>
      <c r="M54" s="301"/>
      <c r="N54" s="301"/>
      <c r="O54" s="301"/>
      <c r="P54" s="301"/>
      <c r="Q54" s="301"/>
      <c r="R54" s="301"/>
      <c r="S54" s="301"/>
      <c r="T54" s="302"/>
      <c r="U54" s="109" t="str">
        <f>IF(COUNTIF(AB54:AB54,FALSE)&lt;1,"無","有")</f>
        <v>有</v>
      </c>
      <c r="V54" s="126" t="s">
        <v>328</v>
      </c>
      <c r="W54" s="87"/>
      <c r="X54" s="87"/>
      <c r="Y54" s="87"/>
      <c r="Z54" s="87"/>
      <c r="AA54" s="87"/>
      <c r="AB54" s="87" t="b">
        <f>IF(C54=L54,TRUE,FALSE)</f>
        <v>0</v>
      </c>
      <c r="AC54" s="87"/>
      <c r="AE54" s="35" t="s">
        <v>137</v>
      </c>
      <c r="AF54" s="68" t="str">
        <f>IF(U54="有",IF(V54="","（エラー）未記入","（正常）記入済み"),"記入不要")</f>
        <v>（正常）記入済み</v>
      </c>
    </row>
    <row r="55" spans="2:32" ht="60">
      <c r="B55" s="111" t="s">
        <v>252</v>
      </c>
      <c r="C55" s="303"/>
      <c r="D55" s="304"/>
      <c r="E55" s="304"/>
      <c r="F55" s="304"/>
      <c r="G55" s="304"/>
      <c r="H55" s="304"/>
      <c r="I55" s="304"/>
      <c r="J55" s="304"/>
      <c r="K55" s="305"/>
      <c r="L55" s="303"/>
      <c r="M55" s="304"/>
      <c r="N55" s="304"/>
      <c r="O55" s="304"/>
      <c r="P55" s="304"/>
      <c r="Q55" s="304"/>
      <c r="R55" s="304"/>
      <c r="S55" s="304"/>
      <c r="T55" s="305"/>
      <c r="U55" s="112" t="str">
        <f>IF(COUNTIF(AB55:AB55,FALSE)&lt;1,"無","有")</f>
        <v>無</v>
      </c>
      <c r="V55" s="127"/>
      <c r="W55" s="87"/>
      <c r="X55" s="87"/>
      <c r="Y55" s="87"/>
      <c r="Z55" s="87"/>
      <c r="AA55" s="87"/>
      <c r="AB55" s="87" t="b">
        <f>IF(C55=L55,TRUE,FALSE)</f>
        <v>1</v>
      </c>
      <c r="AC55" s="87"/>
      <c r="AE55" s="35" t="s">
        <v>137</v>
      </c>
      <c r="AF55" s="68" t="str">
        <f>IF(U55="有",IF(V55="","（エラー）未記入","（正常）記入済み"),"記入不要")</f>
        <v>記入不要</v>
      </c>
    </row>
    <row r="56" spans="2:32" ht="24" customHeight="1">
      <c r="B56" s="84" t="s">
        <v>253</v>
      </c>
      <c r="C56" s="96" t="s">
        <v>322</v>
      </c>
      <c r="D56" s="113" t="s">
        <v>254</v>
      </c>
      <c r="E56" s="114"/>
      <c r="F56" s="114"/>
      <c r="G56" s="114"/>
      <c r="H56" s="114"/>
      <c r="I56" s="114"/>
      <c r="J56" s="114"/>
      <c r="K56" s="114"/>
      <c r="L56" s="96" t="s">
        <v>322</v>
      </c>
      <c r="M56" s="113" t="s">
        <v>254</v>
      </c>
      <c r="N56" s="113"/>
      <c r="O56" s="114"/>
      <c r="P56" s="114"/>
      <c r="Q56" s="114"/>
      <c r="R56" s="114"/>
      <c r="S56" s="114"/>
      <c r="T56" s="115"/>
      <c r="U56" s="239" t="str">
        <f>IF(COUNTIF(AB56:AB72,FALSE)&lt;1,"無","有")</f>
        <v>無</v>
      </c>
      <c r="V56" s="242"/>
      <c r="W56" s="87"/>
      <c r="X56" s="87" t="b">
        <f t="shared" ref="X56:X71" si="17">IF(C56="●",TRUE,FALSE)</f>
        <v>1</v>
      </c>
      <c r="Y56" s="87"/>
      <c r="Z56" s="87" t="b">
        <f t="shared" ref="Z56:Z71" si="18">IF(L56="●",TRUE,FALSE)</f>
        <v>1</v>
      </c>
      <c r="AA56" s="87"/>
      <c r="AB56" s="87" t="b">
        <f>IF(X56=Z56,TRUE,FALSE)</f>
        <v>1</v>
      </c>
      <c r="AC56" s="87"/>
      <c r="AE56" s="35" t="s">
        <v>137</v>
      </c>
      <c r="AF56" s="68" t="str">
        <f>IF(U56="有",IF(V56="","（エラー）未記入","（正常）記入済み"),"記入不要")</f>
        <v>記入不要</v>
      </c>
    </row>
    <row r="57" spans="2:32" ht="24" customHeight="1">
      <c r="B57" s="88"/>
      <c r="C57" s="97" t="s">
        <v>322</v>
      </c>
      <c r="D57" s="90" t="s">
        <v>255</v>
      </c>
      <c r="E57" s="90"/>
      <c r="F57" s="90"/>
      <c r="G57" s="90"/>
      <c r="H57" s="90"/>
      <c r="I57" s="90"/>
      <c r="J57" s="90"/>
      <c r="K57" s="90"/>
      <c r="L57" s="97" t="s">
        <v>322</v>
      </c>
      <c r="M57" s="90" t="s">
        <v>255</v>
      </c>
      <c r="N57" s="90"/>
      <c r="O57" s="90"/>
      <c r="P57" s="90"/>
      <c r="Q57" s="90"/>
      <c r="R57" s="90"/>
      <c r="S57" s="90"/>
      <c r="T57" s="116"/>
      <c r="U57" s="240"/>
      <c r="V57" s="243"/>
      <c r="W57" s="87"/>
      <c r="X57" s="87" t="b">
        <f t="shared" si="17"/>
        <v>1</v>
      </c>
      <c r="Y57" s="87"/>
      <c r="Z57" s="87" t="b">
        <f t="shared" si="18"/>
        <v>1</v>
      </c>
      <c r="AA57" s="87"/>
      <c r="AB57" s="87" t="b">
        <f>IF(X57=Z57,TRUE,FALSE)</f>
        <v>1</v>
      </c>
      <c r="AC57" s="87"/>
    </row>
    <row r="58" spans="2:32" ht="24" customHeight="1">
      <c r="B58" s="88"/>
      <c r="C58" s="97"/>
      <c r="D58" s="90" t="s">
        <v>256</v>
      </c>
      <c r="E58" s="90"/>
      <c r="F58" s="90"/>
      <c r="G58" s="90"/>
      <c r="H58" s="90"/>
      <c r="I58" s="90"/>
      <c r="J58" s="90"/>
      <c r="K58" s="90"/>
      <c r="L58" s="97"/>
      <c r="M58" s="90" t="s">
        <v>256</v>
      </c>
      <c r="N58" s="90"/>
      <c r="O58" s="90"/>
      <c r="P58" s="90"/>
      <c r="Q58" s="90"/>
      <c r="R58" s="90"/>
      <c r="S58" s="90"/>
      <c r="T58" s="116"/>
      <c r="U58" s="240"/>
      <c r="V58" s="243"/>
      <c r="W58" s="87"/>
      <c r="X58" s="87" t="b">
        <f t="shared" si="17"/>
        <v>0</v>
      </c>
      <c r="Y58" s="87"/>
      <c r="Z58" s="87" t="b">
        <f t="shared" si="18"/>
        <v>0</v>
      </c>
      <c r="AA58" s="87"/>
      <c r="AB58" s="87" t="b">
        <f t="shared" ref="AB58:AB70" si="19">IF(X58=Z58,TRUE,FALSE)</f>
        <v>1</v>
      </c>
      <c r="AC58" s="87"/>
    </row>
    <row r="59" spans="2:32" ht="24" customHeight="1">
      <c r="B59" s="88"/>
      <c r="C59" s="97" t="s">
        <v>322</v>
      </c>
      <c r="D59" s="90" t="s">
        <v>257</v>
      </c>
      <c r="E59" s="90"/>
      <c r="F59" s="90"/>
      <c r="G59" s="90"/>
      <c r="H59" s="90"/>
      <c r="I59" s="90"/>
      <c r="J59" s="90"/>
      <c r="K59" s="90"/>
      <c r="L59" s="97" t="s">
        <v>322</v>
      </c>
      <c r="M59" s="90" t="s">
        <v>257</v>
      </c>
      <c r="N59" s="90"/>
      <c r="O59" s="90"/>
      <c r="P59" s="90"/>
      <c r="Q59" s="90"/>
      <c r="R59" s="90"/>
      <c r="S59" s="90"/>
      <c r="T59" s="116"/>
      <c r="U59" s="240"/>
      <c r="V59" s="243"/>
      <c r="W59" s="87"/>
      <c r="X59" s="87" t="b">
        <f t="shared" si="17"/>
        <v>1</v>
      </c>
      <c r="Y59" s="87"/>
      <c r="Z59" s="87" t="b">
        <f t="shared" si="18"/>
        <v>1</v>
      </c>
      <c r="AA59" s="87"/>
      <c r="AB59" s="87" t="b">
        <f t="shared" si="19"/>
        <v>1</v>
      </c>
      <c r="AC59" s="87"/>
    </row>
    <row r="60" spans="2:32" ht="24" customHeight="1">
      <c r="B60" s="88"/>
      <c r="C60" s="97" t="s">
        <v>322</v>
      </c>
      <c r="D60" s="90" t="s">
        <v>258</v>
      </c>
      <c r="E60" s="90"/>
      <c r="F60" s="90"/>
      <c r="G60" s="90"/>
      <c r="H60" s="90"/>
      <c r="I60" s="90"/>
      <c r="J60" s="90"/>
      <c r="K60" s="90"/>
      <c r="L60" s="97" t="s">
        <v>322</v>
      </c>
      <c r="M60" s="90" t="s">
        <v>258</v>
      </c>
      <c r="N60" s="90"/>
      <c r="O60" s="90"/>
      <c r="P60" s="90"/>
      <c r="Q60" s="90"/>
      <c r="R60" s="90"/>
      <c r="S60" s="90"/>
      <c r="T60" s="116"/>
      <c r="U60" s="240"/>
      <c r="V60" s="243"/>
      <c r="W60" s="87"/>
      <c r="X60" s="87" t="b">
        <f t="shared" si="17"/>
        <v>1</v>
      </c>
      <c r="Y60" s="87"/>
      <c r="Z60" s="87" t="b">
        <f t="shared" si="18"/>
        <v>1</v>
      </c>
      <c r="AA60" s="87"/>
      <c r="AB60" s="87" t="b">
        <f t="shared" si="19"/>
        <v>1</v>
      </c>
      <c r="AC60" s="87"/>
    </row>
    <row r="61" spans="2:32" ht="24" customHeight="1">
      <c r="B61" s="88"/>
      <c r="C61" s="97"/>
      <c r="D61" s="90" t="s">
        <v>259</v>
      </c>
      <c r="E61" s="90"/>
      <c r="F61" s="90"/>
      <c r="G61" s="90"/>
      <c r="H61" s="90"/>
      <c r="I61" s="90"/>
      <c r="J61" s="90"/>
      <c r="K61" s="90"/>
      <c r="L61" s="97"/>
      <c r="M61" s="90" t="s">
        <v>259</v>
      </c>
      <c r="N61" s="90"/>
      <c r="O61" s="90"/>
      <c r="P61" s="90"/>
      <c r="Q61" s="90"/>
      <c r="R61" s="90"/>
      <c r="S61" s="90"/>
      <c r="T61" s="116"/>
      <c r="U61" s="240"/>
      <c r="V61" s="243"/>
      <c r="W61" s="87"/>
      <c r="X61" s="87" t="b">
        <f t="shared" si="17"/>
        <v>0</v>
      </c>
      <c r="Y61" s="87"/>
      <c r="Z61" s="87" t="b">
        <f t="shared" si="18"/>
        <v>0</v>
      </c>
      <c r="AA61" s="87"/>
      <c r="AB61" s="87" t="b">
        <f t="shared" si="19"/>
        <v>1</v>
      </c>
      <c r="AC61" s="87"/>
    </row>
    <row r="62" spans="2:32" ht="24" customHeight="1">
      <c r="B62" s="88"/>
      <c r="C62" s="97"/>
      <c r="D62" s="108" t="s">
        <v>260</v>
      </c>
      <c r="E62" s="117"/>
      <c r="F62" s="117"/>
      <c r="G62" s="117"/>
      <c r="H62" s="117"/>
      <c r="I62" s="117"/>
      <c r="J62" s="117"/>
      <c r="K62" s="117"/>
      <c r="L62" s="97"/>
      <c r="M62" s="108" t="s">
        <v>260</v>
      </c>
      <c r="N62" s="108"/>
      <c r="O62" s="117"/>
      <c r="P62" s="117"/>
      <c r="Q62" s="117"/>
      <c r="R62" s="117"/>
      <c r="S62" s="117"/>
      <c r="T62" s="116"/>
      <c r="U62" s="240"/>
      <c r="V62" s="243"/>
      <c r="W62" s="87"/>
      <c r="X62" s="87" t="b">
        <f t="shared" si="17"/>
        <v>0</v>
      </c>
      <c r="Y62" s="87"/>
      <c r="Z62" s="87" t="b">
        <f t="shared" si="18"/>
        <v>0</v>
      </c>
      <c r="AA62" s="87"/>
      <c r="AB62" s="87" t="b">
        <f t="shared" si="19"/>
        <v>1</v>
      </c>
      <c r="AC62" s="87"/>
    </row>
    <row r="63" spans="2:32" ht="24" customHeight="1">
      <c r="B63" s="88"/>
      <c r="C63" s="97"/>
      <c r="D63" s="108" t="s">
        <v>261</v>
      </c>
      <c r="E63" s="117"/>
      <c r="F63" s="117"/>
      <c r="G63" s="117"/>
      <c r="H63" s="117"/>
      <c r="I63" s="117"/>
      <c r="J63" s="117"/>
      <c r="K63" s="117"/>
      <c r="L63" s="97"/>
      <c r="M63" s="108" t="s">
        <v>261</v>
      </c>
      <c r="N63" s="108"/>
      <c r="O63" s="117"/>
      <c r="P63" s="117"/>
      <c r="Q63" s="117"/>
      <c r="R63" s="117"/>
      <c r="S63" s="117"/>
      <c r="T63" s="116"/>
      <c r="U63" s="240"/>
      <c r="V63" s="243"/>
      <c r="W63" s="87"/>
      <c r="X63" s="87" t="b">
        <f t="shared" si="17"/>
        <v>0</v>
      </c>
      <c r="Y63" s="87"/>
      <c r="Z63" s="87" t="b">
        <f t="shared" si="18"/>
        <v>0</v>
      </c>
      <c r="AA63" s="87"/>
      <c r="AB63" s="87" t="b">
        <f t="shared" si="19"/>
        <v>1</v>
      </c>
      <c r="AC63" s="87"/>
    </row>
    <row r="64" spans="2:32" ht="24" customHeight="1">
      <c r="B64" s="88"/>
      <c r="C64" s="97" t="s">
        <v>322</v>
      </c>
      <c r="D64" s="108" t="s">
        <v>262</v>
      </c>
      <c r="E64" s="117"/>
      <c r="F64" s="117"/>
      <c r="G64" s="117"/>
      <c r="H64" s="117"/>
      <c r="I64" s="117"/>
      <c r="J64" s="117"/>
      <c r="K64" s="117"/>
      <c r="L64" s="97" t="s">
        <v>322</v>
      </c>
      <c r="M64" s="108" t="s">
        <v>262</v>
      </c>
      <c r="N64" s="108"/>
      <c r="O64" s="117"/>
      <c r="P64" s="117"/>
      <c r="Q64" s="117"/>
      <c r="R64" s="117"/>
      <c r="S64" s="117"/>
      <c r="T64" s="116"/>
      <c r="U64" s="240"/>
      <c r="V64" s="243"/>
      <c r="W64" s="87"/>
      <c r="X64" s="87" t="b">
        <f t="shared" si="17"/>
        <v>1</v>
      </c>
      <c r="Y64" s="87"/>
      <c r="Z64" s="87" t="b">
        <f t="shared" si="18"/>
        <v>1</v>
      </c>
      <c r="AA64" s="87"/>
      <c r="AB64" s="87" t="b">
        <f t="shared" si="19"/>
        <v>1</v>
      </c>
      <c r="AC64" s="87"/>
    </row>
    <row r="65" spans="2:32" ht="24" customHeight="1">
      <c r="B65" s="88"/>
      <c r="C65" s="97" t="s">
        <v>322</v>
      </c>
      <c r="D65" s="108" t="s">
        <v>263</v>
      </c>
      <c r="E65" s="117"/>
      <c r="F65" s="117"/>
      <c r="G65" s="117"/>
      <c r="H65" s="117"/>
      <c r="I65" s="117"/>
      <c r="J65" s="117"/>
      <c r="K65" s="117"/>
      <c r="L65" s="97" t="s">
        <v>322</v>
      </c>
      <c r="M65" s="108" t="s">
        <v>263</v>
      </c>
      <c r="N65" s="108"/>
      <c r="O65" s="117"/>
      <c r="P65" s="117"/>
      <c r="Q65" s="117"/>
      <c r="R65" s="117"/>
      <c r="S65" s="117"/>
      <c r="T65" s="116"/>
      <c r="U65" s="240"/>
      <c r="V65" s="243"/>
      <c r="W65" s="87"/>
      <c r="X65" s="87" t="b">
        <f t="shared" si="17"/>
        <v>1</v>
      </c>
      <c r="Y65" s="87"/>
      <c r="Z65" s="87" t="b">
        <f t="shared" si="18"/>
        <v>1</v>
      </c>
      <c r="AA65" s="87"/>
      <c r="AB65" s="87" t="b">
        <f t="shared" si="19"/>
        <v>1</v>
      </c>
      <c r="AC65" s="87"/>
    </row>
    <row r="66" spans="2:32" ht="24" customHeight="1">
      <c r="B66" s="88"/>
      <c r="C66" s="97"/>
      <c r="D66" s="108" t="s">
        <v>264</v>
      </c>
      <c r="E66" s="117"/>
      <c r="F66" s="117"/>
      <c r="G66" s="117"/>
      <c r="H66" s="117"/>
      <c r="I66" s="117"/>
      <c r="J66" s="117"/>
      <c r="K66" s="117"/>
      <c r="L66" s="97"/>
      <c r="M66" s="108" t="s">
        <v>264</v>
      </c>
      <c r="N66" s="108"/>
      <c r="O66" s="117"/>
      <c r="P66" s="117"/>
      <c r="Q66" s="117"/>
      <c r="R66" s="117"/>
      <c r="S66" s="117"/>
      <c r="T66" s="116"/>
      <c r="U66" s="240"/>
      <c r="V66" s="243"/>
      <c r="W66" s="87"/>
      <c r="X66" s="87" t="b">
        <f t="shared" si="17"/>
        <v>0</v>
      </c>
      <c r="Y66" s="87"/>
      <c r="Z66" s="87" t="b">
        <f t="shared" si="18"/>
        <v>0</v>
      </c>
      <c r="AA66" s="87"/>
      <c r="AB66" s="87" t="b">
        <f t="shared" si="19"/>
        <v>1</v>
      </c>
      <c r="AC66" s="87"/>
    </row>
    <row r="67" spans="2:32" ht="24" customHeight="1">
      <c r="B67" s="88"/>
      <c r="C67" s="97"/>
      <c r="D67" s="108" t="s">
        <v>265</v>
      </c>
      <c r="E67" s="117"/>
      <c r="F67" s="117"/>
      <c r="G67" s="117"/>
      <c r="H67" s="117"/>
      <c r="I67" s="117"/>
      <c r="J67" s="117"/>
      <c r="K67" s="117"/>
      <c r="L67" s="97"/>
      <c r="M67" s="108" t="s">
        <v>265</v>
      </c>
      <c r="N67" s="108"/>
      <c r="O67" s="117"/>
      <c r="P67" s="117"/>
      <c r="Q67" s="117"/>
      <c r="R67" s="117"/>
      <c r="S67" s="117"/>
      <c r="T67" s="116"/>
      <c r="U67" s="240"/>
      <c r="V67" s="243"/>
      <c r="W67" s="87"/>
      <c r="X67" s="87" t="b">
        <f t="shared" si="17"/>
        <v>0</v>
      </c>
      <c r="Y67" s="87"/>
      <c r="Z67" s="87" t="b">
        <f t="shared" si="18"/>
        <v>0</v>
      </c>
      <c r="AA67" s="87"/>
      <c r="AB67" s="87" t="b">
        <f t="shared" si="19"/>
        <v>1</v>
      </c>
      <c r="AC67" s="87"/>
    </row>
    <row r="68" spans="2:32" ht="24" customHeight="1">
      <c r="B68" s="88"/>
      <c r="C68" s="97"/>
      <c r="D68" s="108" t="s">
        <v>266</v>
      </c>
      <c r="E68" s="117"/>
      <c r="F68" s="117"/>
      <c r="G68" s="117"/>
      <c r="H68" s="117"/>
      <c r="I68" s="117"/>
      <c r="J68" s="117"/>
      <c r="K68" s="117"/>
      <c r="L68" s="97"/>
      <c r="M68" s="108" t="s">
        <v>266</v>
      </c>
      <c r="N68" s="108"/>
      <c r="O68" s="117"/>
      <c r="P68" s="117"/>
      <c r="Q68" s="117"/>
      <c r="R68" s="117"/>
      <c r="S68" s="117"/>
      <c r="T68" s="116"/>
      <c r="U68" s="240"/>
      <c r="V68" s="243"/>
      <c r="W68" s="87"/>
      <c r="X68" s="87" t="b">
        <f t="shared" si="17"/>
        <v>0</v>
      </c>
      <c r="Y68" s="87"/>
      <c r="Z68" s="87" t="b">
        <f t="shared" si="18"/>
        <v>0</v>
      </c>
      <c r="AA68" s="87"/>
      <c r="AB68" s="87" t="b">
        <f t="shared" si="19"/>
        <v>1</v>
      </c>
      <c r="AC68" s="87"/>
    </row>
    <row r="69" spans="2:32" ht="24" customHeight="1">
      <c r="B69" s="88"/>
      <c r="C69" s="97" t="s">
        <v>322</v>
      </c>
      <c r="D69" s="108" t="s">
        <v>267</v>
      </c>
      <c r="E69" s="117"/>
      <c r="F69" s="117"/>
      <c r="G69" s="117"/>
      <c r="H69" s="117"/>
      <c r="I69" s="117"/>
      <c r="J69" s="117"/>
      <c r="K69" s="117"/>
      <c r="L69" s="97" t="s">
        <v>322</v>
      </c>
      <c r="M69" s="108" t="s">
        <v>267</v>
      </c>
      <c r="N69" s="108"/>
      <c r="O69" s="117"/>
      <c r="P69" s="117"/>
      <c r="Q69" s="117"/>
      <c r="R69" s="117"/>
      <c r="S69" s="117"/>
      <c r="T69" s="116"/>
      <c r="U69" s="240"/>
      <c r="V69" s="243"/>
      <c r="W69" s="87"/>
      <c r="X69" s="87" t="b">
        <f t="shared" si="17"/>
        <v>1</v>
      </c>
      <c r="Y69" s="87"/>
      <c r="Z69" s="87" t="b">
        <f t="shared" si="18"/>
        <v>1</v>
      </c>
      <c r="AA69" s="87"/>
      <c r="AB69" s="87" t="b">
        <f t="shared" si="19"/>
        <v>1</v>
      </c>
      <c r="AC69" s="87"/>
    </row>
    <row r="70" spans="2:32" ht="24" customHeight="1">
      <c r="B70" s="88"/>
      <c r="C70" s="97" t="s">
        <v>322</v>
      </c>
      <c r="D70" s="108" t="s">
        <v>268</v>
      </c>
      <c r="E70" s="117"/>
      <c r="F70" s="117"/>
      <c r="G70" s="117"/>
      <c r="H70" s="117"/>
      <c r="I70" s="117"/>
      <c r="J70" s="117"/>
      <c r="K70" s="117"/>
      <c r="L70" s="97" t="s">
        <v>322</v>
      </c>
      <c r="M70" s="108" t="s">
        <v>268</v>
      </c>
      <c r="N70" s="108"/>
      <c r="O70" s="117"/>
      <c r="P70" s="117"/>
      <c r="Q70" s="117"/>
      <c r="R70" s="117"/>
      <c r="S70" s="117"/>
      <c r="T70" s="116"/>
      <c r="U70" s="240"/>
      <c r="V70" s="243"/>
      <c r="W70" s="87"/>
      <c r="X70" s="87" t="b">
        <f t="shared" si="17"/>
        <v>1</v>
      </c>
      <c r="Y70" s="87"/>
      <c r="Z70" s="87" t="b">
        <f t="shared" si="18"/>
        <v>1</v>
      </c>
      <c r="AA70" s="87"/>
      <c r="AB70" s="87" t="b">
        <f t="shared" si="19"/>
        <v>1</v>
      </c>
      <c r="AC70" s="87"/>
    </row>
    <row r="71" spans="2:32" ht="24" customHeight="1">
      <c r="B71" s="88"/>
      <c r="C71" s="97"/>
      <c r="D71" s="108" t="s">
        <v>249</v>
      </c>
      <c r="E71" s="117"/>
      <c r="F71" s="117"/>
      <c r="G71" s="117"/>
      <c r="H71" s="117"/>
      <c r="I71" s="117"/>
      <c r="J71" s="117"/>
      <c r="K71" s="117"/>
      <c r="L71" s="97"/>
      <c r="M71" s="108" t="s">
        <v>249</v>
      </c>
      <c r="N71" s="108"/>
      <c r="O71" s="117"/>
      <c r="P71" s="117"/>
      <c r="Q71" s="117"/>
      <c r="R71" s="117"/>
      <c r="S71" s="117"/>
      <c r="T71" s="116"/>
      <c r="U71" s="240"/>
      <c r="V71" s="243"/>
      <c r="W71" s="87"/>
      <c r="X71" s="87" t="b">
        <f t="shared" si="17"/>
        <v>0</v>
      </c>
      <c r="Y71" s="87"/>
      <c r="Z71" s="87" t="b">
        <f t="shared" si="18"/>
        <v>0</v>
      </c>
      <c r="AA71" s="87"/>
      <c r="AB71" s="87" t="b">
        <f>IF(X71=Z71,TRUE,FALSE)</f>
        <v>1</v>
      </c>
      <c r="AC71" s="87"/>
    </row>
    <row r="72" spans="2:32" ht="24" customHeight="1">
      <c r="B72" s="93"/>
      <c r="C72" s="296" t="s">
        <v>180</v>
      </c>
      <c r="D72" s="297"/>
      <c r="E72" s="273"/>
      <c r="F72" s="273"/>
      <c r="G72" s="273"/>
      <c r="H72" s="273"/>
      <c r="I72" s="273"/>
      <c r="J72" s="273"/>
      <c r="K72" s="274"/>
      <c r="L72" s="296" t="s">
        <v>180</v>
      </c>
      <c r="M72" s="297"/>
      <c r="N72" s="273"/>
      <c r="O72" s="273"/>
      <c r="P72" s="273"/>
      <c r="Q72" s="273"/>
      <c r="R72" s="273"/>
      <c r="S72" s="273"/>
      <c r="T72" s="274"/>
      <c r="U72" s="241"/>
      <c r="V72" s="244"/>
      <c r="W72" s="87"/>
      <c r="X72" s="87"/>
      <c r="Y72" s="87"/>
      <c r="Z72" s="87"/>
      <c r="AA72" s="87"/>
      <c r="AB72" s="87" t="b">
        <f>IF(E72=N72,TRUE,FALSE)</f>
        <v>1</v>
      </c>
      <c r="AC72" s="87"/>
    </row>
    <row r="73" spans="2:32" ht="28.5" customHeight="1">
      <c r="B73" s="82" t="s">
        <v>180</v>
      </c>
      <c r="C73" s="235"/>
      <c r="D73" s="236"/>
      <c r="E73" s="236"/>
      <c r="F73" s="236"/>
      <c r="G73" s="236"/>
      <c r="H73" s="236"/>
      <c r="I73" s="236"/>
      <c r="J73" s="236"/>
      <c r="K73" s="237"/>
      <c r="L73" s="235" t="s">
        <v>324</v>
      </c>
      <c r="M73" s="236"/>
      <c r="N73" s="236"/>
      <c r="O73" s="236"/>
      <c r="P73" s="236"/>
      <c r="Q73" s="236"/>
      <c r="R73" s="236"/>
      <c r="S73" s="236"/>
      <c r="T73" s="237"/>
      <c r="U73" s="112" t="str">
        <f>IF(COUNTIF(AB73:AB73,FALSE)&lt;1,"無","有")</f>
        <v>有</v>
      </c>
      <c r="V73" s="127" t="s">
        <v>329</v>
      </c>
      <c r="W73" s="87"/>
      <c r="X73" s="87"/>
      <c r="Y73" s="87"/>
      <c r="Z73" s="87"/>
      <c r="AA73" s="87"/>
      <c r="AB73" s="87" t="b">
        <f>IF(C73=L73,TRUE,FALSE)</f>
        <v>0</v>
      </c>
      <c r="AC73" s="87"/>
      <c r="AE73" s="35" t="s">
        <v>137</v>
      </c>
      <c r="AF73" s="68" t="str">
        <f>IF(U73="有",IF(V73="","（エラー）未記入","（正常）記入済み"),"記入不要")</f>
        <v>（正常）記入済み</v>
      </c>
    </row>
  </sheetData>
  <mergeCells count="173">
    <mergeCell ref="C53:K53"/>
    <mergeCell ref="L54:T54"/>
    <mergeCell ref="L53:T53"/>
    <mergeCell ref="U56:U72"/>
    <mergeCell ref="V56:V72"/>
    <mergeCell ref="C72:D72"/>
    <mergeCell ref="E72:K72"/>
    <mergeCell ref="L72:M72"/>
    <mergeCell ref="N72:T72"/>
    <mergeCell ref="C55:K55"/>
    <mergeCell ref="L55:T55"/>
    <mergeCell ref="C54:K54"/>
    <mergeCell ref="D50:F50"/>
    <mergeCell ref="H50:J50"/>
    <mergeCell ref="M50:O50"/>
    <mergeCell ref="Q50:S50"/>
    <mergeCell ref="C52:D52"/>
    <mergeCell ref="E52:K52"/>
    <mergeCell ref="L52:M52"/>
    <mergeCell ref="N52:T52"/>
    <mergeCell ref="D48:F48"/>
    <mergeCell ref="H48:J48"/>
    <mergeCell ref="M48:O48"/>
    <mergeCell ref="Q48:S48"/>
    <mergeCell ref="D49:F49"/>
    <mergeCell ref="H49:J49"/>
    <mergeCell ref="M49:O49"/>
    <mergeCell ref="Q49:S49"/>
    <mergeCell ref="D39:J39"/>
    <mergeCell ref="M39:S39"/>
    <mergeCell ref="U39:U47"/>
    <mergeCell ref="V39:V47"/>
    <mergeCell ref="D40:J40"/>
    <mergeCell ref="M40:S40"/>
    <mergeCell ref="D41:J41"/>
    <mergeCell ref="M41:S41"/>
    <mergeCell ref="D42:J42"/>
    <mergeCell ref="M42:S42"/>
    <mergeCell ref="D46:J46"/>
    <mergeCell ref="M46:S46"/>
    <mergeCell ref="C47:D47"/>
    <mergeCell ref="E47:K47"/>
    <mergeCell ref="L47:M47"/>
    <mergeCell ref="N47:T47"/>
    <mergeCell ref="D43:J43"/>
    <mergeCell ref="M43:S43"/>
    <mergeCell ref="D44:J44"/>
    <mergeCell ref="M44:S44"/>
    <mergeCell ref="D45:J45"/>
    <mergeCell ref="M45:S45"/>
    <mergeCell ref="D37:K37"/>
    <mergeCell ref="M37:T37"/>
    <mergeCell ref="C38:D38"/>
    <mergeCell ref="E38:K38"/>
    <mergeCell ref="L38:M38"/>
    <mergeCell ref="N38:T38"/>
    <mergeCell ref="U32:U38"/>
    <mergeCell ref="V32:V38"/>
    <mergeCell ref="D33:K33"/>
    <mergeCell ref="M33:T33"/>
    <mergeCell ref="D34:K34"/>
    <mergeCell ref="M34:T34"/>
    <mergeCell ref="D35:K35"/>
    <mergeCell ref="M35:T35"/>
    <mergeCell ref="D36:K36"/>
    <mergeCell ref="M36:T36"/>
    <mergeCell ref="D32:K32"/>
    <mergeCell ref="M32:T32"/>
    <mergeCell ref="C30:D30"/>
    <mergeCell ref="E30:K30"/>
    <mergeCell ref="L30:M30"/>
    <mergeCell ref="N30:T30"/>
    <mergeCell ref="N27:T27"/>
    <mergeCell ref="C28:D28"/>
    <mergeCell ref="E28:K28"/>
    <mergeCell ref="L28:M28"/>
    <mergeCell ref="N28:T28"/>
    <mergeCell ref="V16:V31"/>
    <mergeCell ref="C17:D17"/>
    <mergeCell ref="E17:K17"/>
    <mergeCell ref="L17:M17"/>
    <mergeCell ref="N17:T17"/>
    <mergeCell ref="C18:D18"/>
    <mergeCell ref="E18:K18"/>
    <mergeCell ref="L18:M18"/>
    <mergeCell ref="N18:T18"/>
    <mergeCell ref="C19:D19"/>
    <mergeCell ref="E23:K23"/>
    <mergeCell ref="N23:T23"/>
    <mergeCell ref="E24:K24"/>
    <mergeCell ref="N24:T24"/>
    <mergeCell ref="E25:K25"/>
    <mergeCell ref="N25:T25"/>
    <mergeCell ref="E20:K20"/>
    <mergeCell ref="L20:M20"/>
    <mergeCell ref="N20:T20"/>
    <mergeCell ref="C31:D31"/>
    <mergeCell ref="E31:K31"/>
    <mergeCell ref="L31:M31"/>
    <mergeCell ref="N31:T31"/>
    <mergeCell ref="U16:U31"/>
    <mergeCell ref="C13:G13"/>
    <mergeCell ref="H13:K13"/>
    <mergeCell ref="L13:P13"/>
    <mergeCell ref="Q13:T13"/>
    <mergeCell ref="B16:B31"/>
    <mergeCell ref="C16:D16"/>
    <mergeCell ref="E16:K16"/>
    <mergeCell ref="L16:M16"/>
    <mergeCell ref="N16:T16"/>
    <mergeCell ref="E21:K21"/>
    <mergeCell ref="N21:T21"/>
    <mergeCell ref="E22:K22"/>
    <mergeCell ref="N22:T22"/>
    <mergeCell ref="C29:D29"/>
    <mergeCell ref="E29:K29"/>
    <mergeCell ref="L29:M29"/>
    <mergeCell ref="N29:T29"/>
    <mergeCell ref="E26:K26"/>
    <mergeCell ref="N26:T26"/>
    <mergeCell ref="E27:K27"/>
    <mergeCell ref="E19:K19"/>
    <mergeCell ref="L19:M19"/>
    <mergeCell ref="N19:T19"/>
    <mergeCell ref="C20:D20"/>
    <mergeCell ref="E8:H8"/>
    <mergeCell ref="N8:Q8"/>
    <mergeCell ref="C10:G10"/>
    <mergeCell ref="H10:K10"/>
    <mergeCell ref="L10:P10"/>
    <mergeCell ref="Q10:T10"/>
    <mergeCell ref="U10:U15"/>
    <mergeCell ref="V10:V15"/>
    <mergeCell ref="C11:G11"/>
    <mergeCell ref="H11:K11"/>
    <mergeCell ref="L11:P11"/>
    <mergeCell ref="Q11:T11"/>
    <mergeCell ref="C14:G14"/>
    <mergeCell ref="H14:K14"/>
    <mergeCell ref="L14:P14"/>
    <mergeCell ref="Q14:T14"/>
    <mergeCell ref="C15:D15"/>
    <mergeCell ref="E15:K15"/>
    <mergeCell ref="L15:M15"/>
    <mergeCell ref="N15:T15"/>
    <mergeCell ref="C12:G12"/>
    <mergeCell ref="H12:K12"/>
    <mergeCell ref="L12:P12"/>
    <mergeCell ref="Q12:T12"/>
    <mergeCell ref="L73:T73"/>
    <mergeCell ref="C73:K73"/>
    <mergeCell ref="E5:H5"/>
    <mergeCell ref="N5:Q5"/>
    <mergeCell ref="U5:U7"/>
    <mergeCell ref="V5:V7"/>
    <mergeCell ref="E6:H6"/>
    <mergeCell ref="N6:Q6"/>
    <mergeCell ref="AE1:AF1"/>
    <mergeCell ref="X3:Y3"/>
    <mergeCell ref="Z3:AA3"/>
    <mergeCell ref="AB3:AC3"/>
    <mergeCell ref="C4:K4"/>
    <mergeCell ref="L4:T4"/>
    <mergeCell ref="U8:U9"/>
    <mergeCell ref="V8:V9"/>
    <mergeCell ref="C9:D9"/>
    <mergeCell ref="E9:K9"/>
    <mergeCell ref="L9:M9"/>
    <mergeCell ref="N9:T9"/>
    <mergeCell ref="C7:D7"/>
    <mergeCell ref="E7:K7"/>
    <mergeCell ref="L7:M7"/>
    <mergeCell ref="N7:T7"/>
  </mergeCells>
  <phoneticPr fontId="19"/>
  <conditionalFormatting sqref="D21:D27">
    <cfRule type="expression" dxfId="7" priority="7">
      <formula>#REF!=TRUE</formula>
    </cfRule>
    <cfRule type="expression" dxfId="6" priority="8">
      <formula>$AH$45=TRUE</formula>
    </cfRule>
  </conditionalFormatting>
  <conditionalFormatting sqref="M21:M27">
    <cfRule type="expression" dxfId="5" priority="5">
      <formula>#REF!=TRUE</formula>
    </cfRule>
    <cfRule type="expression" dxfId="4" priority="6">
      <formula>$AH$45=TRUE</formula>
    </cfRule>
  </conditionalFormatting>
  <conditionalFormatting sqref="V1:V1048576">
    <cfRule type="expression" dxfId="3" priority="4">
      <formula>$U1="無"</formula>
    </cfRule>
  </conditionalFormatting>
  <conditionalFormatting sqref="AF1:AF1048576">
    <cfRule type="containsText" dxfId="2" priority="1" operator="containsText" text="（注意）">
      <formula>NOT(ISERROR(SEARCH("（注意）",AF1)))</formula>
    </cfRule>
    <cfRule type="containsText" dxfId="1" priority="2" operator="containsText" text="（正常）">
      <formula>NOT(ISERROR(SEARCH("（正常）",AF1)))</formula>
    </cfRule>
    <cfRule type="containsText" dxfId="0" priority="3" operator="containsText" text="（エラー）">
      <formula>NOT(ISERROR(SEARCH("（エラー）",AF1)))</formula>
    </cfRule>
  </conditionalFormatting>
  <dataValidations count="3">
    <dataValidation type="whole" operator="greaterThanOrEqual" allowBlank="1" showInputMessage="1" showErrorMessage="1" sqref="E5:H5 N5:Q5" xr:uid="{00000000-0002-0000-0300-000000000000}">
      <formula1>0</formula1>
    </dataValidation>
    <dataValidation type="decimal" operator="greaterThanOrEqual" allowBlank="1" showInputMessage="1" showErrorMessage="1" sqref="E8:H8 N6:Q6 E6:H6 N8:Q8" xr:uid="{00000000-0002-0000-0300-000001000000}">
      <formula1>0</formula1>
    </dataValidation>
    <dataValidation type="list" allowBlank="1" showInputMessage="1" showErrorMessage="1" sqref="C16:D20 D21:D27 L16:M20 M21:M27 C32:C37 L32:L37 C39:C46 L39:L46 C48:C51 L48:L51 C56:C71 L56:L71 L28:M30 C28:D30" xr:uid="{00000000-0002-0000-0300-000002000000}">
      <formula1>"●"</formula1>
    </dataValidation>
  </dataValidations>
  <printOptions horizontalCentered="1"/>
  <pageMargins left="0.19685039370078741" right="0.19685039370078741" top="0.19685039370078741" bottom="0.19685039370078741" header="0.11811023622047245" footer="0"/>
  <pageSetup paperSize="9" scale="80" fitToHeight="0" orientation="landscape" r:id="rId1"/>
  <headerFooter>
    <oddFooter>&amp;C&amp;"メイリオ,レギュラー"&amp;10&amp;P／&amp;Nページ</oddFooter>
  </headerFooter>
  <rowBreaks count="3" manualBreakCount="3">
    <brk id="15" min="1" max="21" man="1"/>
    <brk id="31" min="1" max="21" man="1"/>
    <brk id="55" min="1" max="21" man="1"/>
  </rowBreaks>
  <colBreaks count="1" manualBreakCount="1">
    <brk id="29"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マスタ!$I$2:$I$31</xm:f>
          </x14:formula1>
          <xm:sqref>C10:T14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66"/>
  <sheetViews>
    <sheetView workbookViewId="0">
      <selection activeCell="E1" sqref="E1"/>
    </sheetView>
  </sheetViews>
  <sheetFormatPr defaultRowHeight="18"/>
  <cols>
    <col min="2" max="2" width="20.59765625" customWidth="1"/>
    <col min="4" max="4" width="42.5" customWidth="1"/>
    <col min="5" max="5" width="34.59765625" customWidth="1"/>
    <col min="6" max="6" width="21.09765625" style="62" customWidth="1"/>
    <col min="9" max="9" width="23.09765625" style="78" customWidth="1"/>
    <col min="10" max="10" width="9" style="78"/>
    <col min="11" max="11" width="21.09765625" customWidth="1"/>
    <col min="12" max="12" width="13.3984375" customWidth="1"/>
    <col min="13" max="13" width="38.3984375" customWidth="1"/>
  </cols>
  <sheetData>
    <row r="1" spans="2:14" s="119" customFormat="1">
      <c r="B1" s="119" t="s">
        <v>31</v>
      </c>
      <c r="C1" s="119" t="s">
        <v>141</v>
      </c>
      <c r="D1" s="119" t="s">
        <v>98</v>
      </c>
      <c r="E1" s="119" t="s">
        <v>117</v>
      </c>
      <c r="F1" s="119" t="s">
        <v>146</v>
      </c>
      <c r="G1" s="119" t="s">
        <v>140</v>
      </c>
      <c r="H1" s="119" t="s">
        <v>29</v>
      </c>
      <c r="I1" s="119" t="s">
        <v>269</v>
      </c>
      <c r="J1" s="119" t="s">
        <v>270</v>
      </c>
    </row>
    <row r="2" spans="2:14">
      <c r="B2" s="62" t="s">
        <v>118</v>
      </c>
      <c r="C2" t="s">
        <v>145</v>
      </c>
      <c r="D2" t="s">
        <v>100</v>
      </c>
      <c r="E2" s="62" t="s">
        <v>118</v>
      </c>
      <c r="F2" s="62" t="s">
        <v>147</v>
      </c>
      <c r="G2" s="23" t="s">
        <v>32</v>
      </c>
      <c r="H2" t="s">
        <v>29</v>
      </c>
      <c r="I2" s="78" t="s">
        <v>185</v>
      </c>
      <c r="J2" s="78" t="s">
        <v>271</v>
      </c>
      <c r="N2" s="23"/>
    </row>
    <row r="3" spans="2:14">
      <c r="B3" s="62" t="s">
        <v>119</v>
      </c>
      <c r="D3" t="s">
        <v>101</v>
      </c>
      <c r="E3" s="62" t="s">
        <v>119</v>
      </c>
      <c r="G3" s="23" t="s">
        <v>33</v>
      </c>
      <c r="I3" s="78" t="s">
        <v>186</v>
      </c>
    </row>
    <row r="4" spans="2:14">
      <c r="B4" s="62" t="s">
        <v>120</v>
      </c>
      <c r="D4" t="s">
        <v>99</v>
      </c>
      <c r="E4" s="62" t="s">
        <v>120</v>
      </c>
      <c r="G4" s="23" t="s">
        <v>34</v>
      </c>
      <c r="I4" s="78" t="s">
        <v>188</v>
      </c>
    </row>
    <row r="5" spans="2:14">
      <c r="B5" s="62" t="s">
        <v>144</v>
      </c>
      <c r="E5" s="62" t="s">
        <v>121</v>
      </c>
      <c r="G5" s="23" t="s">
        <v>35</v>
      </c>
      <c r="I5" s="78" t="s">
        <v>189</v>
      </c>
    </row>
    <row r="6" spans="2:14">
      <c r="B6" s="62" t="s">
        <v>119</v>
      </c>
      <c r="E6" s="62" t="s">
        <v>122</v>
      </c>
      <c r="G6" s="23" t="s">
        <v>36</v>
      </c>
      <c r="I6" s="78" t="s">
        <v>190</v>
      </c>
    </row>
    <row r="7" spans="2:14">
      <c r="B7" s="62" t="s">
        <v>123</v>
      </c>
      <c r="E7" s="62" t="s">
        <v>119</v>
      </c>
      <c r="G7" s="23" t="s">
        <v>37</v>
      </c>
      <c r="I7" s="78" t="s">
        <v>191</v>
      </c>
    </row>
    <row r="8" spans="2:14">
      <c r="B8" s="23"/>
      <c r="E8" s="62" t="s">
        <v>123</v>
      </c>
      <c r="G8" s="23" t="s">
        <v>38</v>
      </c>
      <c r="I8" s="78" t="s">
        <v>192</v>
      </c>
    </row>
    <row r="9" spans="2:14">
      <c r="B9" s="23"/>
      <c r="E9" s="23"/>
      <c r="G9" s="23" t="s">
        <v>39</v>
      </c>
      <c r="I9" s="78" t="s">
        <v>193</v>
      </c>
    </row>
    <row r="10" spans="2:14">
      <c r="E10" s="23"/>
      <c r="G10" s="23" t="s">
        <v>40</v>
      </c>
      <c r="I10" s="78" t="s">
        <v>272</v>
      </c>
    </row>
    <row r="11" spans="2:14">
      <c r="E11" s="23"/>
      <c r="G11" s="23" t="s">
        <v>41</v>
      </c>
      <c r="I11" s="78" t="s">
        <v>273</v>
      </c>
    </row>
    <row r="12" spans="2:14">
      <c r="E12" s="23"/>
      <c r="G12" s="23" t="s">
        <v>42</v>
      </c>
      <c r="I12" s="78" t="s">
        <v>274</v>
      </c>
    </row>
    <row r="13" spans="2:14">
      <c r="E13" s="23"/>
      <c r="G13" s="23" t="s">
        <v>43</v>
      </c>
      <c r="I13" s="78" t="s">
        <v>275</v>
      </c>
    </row>
    <row r="14" spans="2:14">
      <c r="E14" s="23"/>
      <c r="G14" s="23" t="s">
        <v>44</v>
      </c>
      <c r="I14" s="78" t="s">
        <v>276</v>
      </c>
    </row>
    <row r="15" spans="2:14">
      <c r="G15" s="23" t="s">
        <v>45</v>
      </c>
      <c r="I15" s="78" t="s">
        <v>277</v>
      </c>
    </row>
    <row r="16" spans="2:14">
      <c r="G16" s="23" t="s">
        <v>46</v>
      </c>
      <c r="I16" s="78" t="s">
        <v>278</v>
      </c>
    </row>
    <row r="17" spans="7:9">
      <c r="G17" s="23" t="s">
        <v>47</v>
      </c>
      <c r="I17" s="78" t="s">
        <v>279</v>
      </c>
    </row>
    <row r="18" spans="7:9">
      <c r="G18" s="23" t="s">
        <v>48</v>
      </c>
      <c r="I18" s="78" t="s">
        <v>280</v>
      </c>
    </row>
    <row r="19" spans="7:9">
      <c r="G19" s="23" t="s">
        <v>49</v>
      </c>
      <c r="I19" s="78" t="s">
        <v>281</v>
      </c>
    </row>
    <row r="20" spans="7:9">
      <c r="G20" s="23" t="s">
        <v>50</v>
      </c>
      <c r="I20" s="78" t="s">
        <v>282</v>
      </c>
    </row>
    <row r="21" spans="7:9">
      <c r="G21" s="23" t="s">
        <v>51</v>
      </c>
      <c r="I21" s="78" t="s">
        <v>283</v>
      </c>
    </row>
    <row r="22" spans="7:9">
      <c r="G22" s="23" t="s">
        <v>52</v>
      </c>
      <c r="I22" s="78" t="s">
        <v>284</v>
      </c>
    </row>
    <row r="23" spans="7:9">
      <c r="G23" s="23" t="s">
        <v>53</v>
      </c>
      <c r="I23" s="78" t="s">
        <v>285</v>
      </c>
    </row>
    <row r="24" spans="7:9">
      <c r="G24" s="23" t="s">
        <v>54</v>
      </c>
      <c r="I24" s="78" t="s">
        <v>286</v>
      </c>
    </row>
    <row r="25" spans="7:9">
      <c r="G25" s="23" t="s">
        <v>55</v>
      </c>
      <c r="I25" s="78" t="s">
        <v>287</v>
      </c>
    </row>
    <row r="26" spans="7:9">
      <c r="G26" s="23" t="s">
        <v>56</v>
      </c>
      <c r="I26" s="78" t="s">
        <v>288</v>
      </c>
    </row>
    <row r="27" spans="7:9">
      <c r="G27" s="23" t="s">
        <v>57</v>
      </c>
      <c r="I27" s="78" t="s">
        <v>289</v>
      </c>
    </row>
    <row r="28" spans="7:9">
      <c r="G28" s="23" t="s">
        <v>58</v>
      </c>
      <c r="I28" s="78" t="s">
        <v>290</v>
      </c>
    </row>
    <row r="29" spans="7:9">
      <c r="G29" s="23" t="s">
        <v>59</v>
      </c>
      <c r="I29" s="78" t="s">
        <v>291</v>
      </c>
    </row>
    <row r="30" spans="7:9">
      <c r="G30" s="23" t="s">
        <v>60</v>
      </c>
      <c r="I30" s="78" t="s">
        <v>292</v>
      </c>
    </row>
    <row r="31" spans="7:9">
      <c r="G31" s="23" t="s">
        <v>61</v>
      </c>
      <c r="I31" s="78" t="s">
        <v>194</v>
      </c>
    </row>
    <row r="32" spans="7:9">
      <c r="G32" s="23" t="s">
        <v>62</v>
      </c>
    </row>
    <row r="33" spans="7:7">
      <c r="G33" s="23" t="s">
        <v>63</v>
      </c>
    </row>
    <row r="34" spans="7:7">
      <c r="G34" s="23" t="s">
        <v>64</v>
      </c>
    </row>
    <row r="35" spans="7:7">
      <c r="G35" s="23" t="s">
        <v>65</v>
      </c>
    </row>
    <row r="36" spans="7:7">
      <c r="G36" s="23" t="s">
        <v>66</v>
      </c>
    </row>
    <row r="37" spans="7:7">
      <c r="G37" s="23" t="s">
        <v>67</v>
      </c>
    </row>
    <row r="38" spans="7:7">
      <c r="G38" s="23" t="s">
        <v>68</v>
      </c>
    </row>
    <row r="39" spans="7:7">
      <c r="G39" s="23" t="s">
        <v>69</v>
      </c>
    </row>
    <row r="40" spans="7:7">
      <c r="G40" s="23" t="s">
        <v>70</v>
      </c>
    </row>
    <row r="41" spans="7:7">
      <c r="G41" s="23" t="s">
        <v>71</v>
      </c>
    </row>
    <row r="42" spans="7:7">
      <c r="G42" s="23" t="s">
        <v>72</v>
      </c>
    </row>
    <row r="43" spans="7:7">
      <c r="G43" s="23" t="s">
        <v>73</v>
      </c>
    </row>
    <row r="44" spans="7:7">
      <c r="G44" s="23" t="s">
        <v>74</v>
      </c>
    </row>
    <row r="45" spans="7:7">
      <c r="G45" s="23" t="s">
        <v>75</v>
      </c>
    </row>
    <row r="46" spans="7:7">
      <c r="G46" s="23" t="s">
        <v>76</v>
      </c>
    </row>
    <row r="47" spans="7:7">
      <c r="G47" s="23" t="s">
        <v>77</v>
      </c>
    </row>
    <row r="48" spans="7:7">
      <c r="G48" s="23" t="s">
        <v>78</v>
      </c>
    </row>
    <row r="49" spans="7:7">
      <c r="G49" s="23" t="s">
        <v>79</v>
      </c>
    </row>
    <row r="50" spans="7:7">
      <c r="G50" s="23" t="s">
        <v>80</v>
      </c>
    </row>
    <row r="51" spans="7:7">
      <c r="G51" s="23" t="s">
        <v>81</v>
      </c>
    </row>
    <row r="52" spans="7:7">
      <c r="G52" s="23" t="s">
        <v>82</v>
      </c>
    </row>
    <row r="53" spans="7:7">
      <c r="G53" s="23" t="s">
        <v>83</v>
      </c>
    </row>
    <row r="54" spans="7:7">
      <c r="G54" s="23" t="s">
        <v>84</v>
      </c>
    </row>
    <row r="55" spans="7:7">
      <c r="G55" s="23" t="s">
        <v>85</v>
      </c>
    </row>
    <row r="56" spans="7:7">
      <c r="G56" s="23" t="s">
        <v>86</v>
      </c>
    </row>
    <row r="57" spans="7:7">
      <c r="G57" s="23" t="s">
        <v>87</v>
      </c>
    </row>
    <row r="58" spans="7:7">
      <c r="G58" s="23" t="s">
        <v>88</v>
      </c>
    </row>
    <row r="59" spans="7:7">
      <c r="G59" s="23" t="s">
        <v>89</v>
      </c>
    </row>
    <row r="60" spans="7:7">
      <c r="G60" s="23" t="s">
        <v>90</v>
      </c>
    </row>
    <row r="61" spans="7:7">
      <c r="G61" s="23" t="s">
        <v>91</v>
      </c>
    </row>
    <row r="62" spans="7:7">
      <c r="G62" s="23" t="s">
        <v>92</v>
      </c>
    </row>
    <row r="63" spans="7:7">
      <c r="G63" s="23" t="s">
        <v>93</v>
      </c>
    </row>
    <row r="64" spans="7:7">
      <c r="G64" s="23" t="s">
        <v>94</v>
      </c>
    </row>
    <row r="65" spans="7:7">
      <c r="G65" s="23" t="s">
        <v>95</v>
      </c>
    </row>
    <row r="66" spans="7:7">
      <c r="G66" s="23" t="s">
        <v>96</v>
      </c>
    </row>
  </sheetData>
  <phoneticPr fontId="19"/>
  <pageMargins left="0.7" right="0.7" top="0.75" bottom="0.75" header="0.3" footer="0.3"/>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0"/>
  <sheetViews>
    <sheetView topLeftCell="A7" zoomScaleNormal="100" workbookViewId="0">
      <selection activeCell="E1" sqref="E1"/>
    </sheetView>
  </sheetViews>
  <sheetFormatPr defaultColWidth="9" defaultRowHeight="18"/>
  <cols>
    <col min="1" max="1" width="44.09765625" style="24" customWidth="1"/>
    <col min="2" max="2" width="9" style="24"/>
    <col min="3" max="4" width="14.69921875" style="24" customWidth="1"/>
    <col min="5" max="5" width="50" style="24" customWidth="1"/>
    <col min="6" max="6" width="1.5" style="24" customWidth="1"/>
    <col min="7" max="16384" width="9" style="24"/>
  </cols>
  <sheetData>
    <row r="1" spans="1:5">
      <c r="A1" s="24" t="s">
        <v>125</v>
      </c>
      <c r="C1" s="39" t="s">
        <v>31</v>
      </c>
      <c r="E1" s="24" t="s">
        <v>126</v>
      </c>
    </row>
    <row r="2" spans="1:5" ht="36">
      <c r="A2" s="24" t="str">
        <f>C2&amp;D2&amp;B2</f>
        <v>土壌汚染の除去（掘削除去）1</v>
      </c>
      <c r="B2" s="24">
        <v>1</v>
      </c>
      <c r="C2" s="39" t="s">
        <v>316</v>
      </c>
      <c r="E2" s="24" t="s">
        <v>127</v>
      </c>
    </row>
    <row r="3" spans="1:5" ht="36" customHeight="1">
      <c r="A3" s="24" t="str">
        <f t="shared" ref="A3:A9" si="0">C3&amp;D3&amp;B3</f>
        <v>土壌汚染の除去（掘削除去）2</v>
      </c>
      <c r="B3" s="24">
        <v>2</v>
      </c>
      <c r="C3" s="39" t="s">
        <v>116</v>
      </c>
      <c r="E3" s="39" t="s">
        <v>129</v>
      </c>
    </row>
    <row r="4" spans="1:5" ht="90">
      <c r="A4" s="24" t="str">
        <f t="shared" si="0"/>
        <v>土壌汚染の除去（掘削除去）3</v>
      </c>
      <c r="B4" s="24">
        <v>3</v>
      </c>
      <c r="C4" s="39" t="s">
        <v>116</v>
      </c>
      <c r="E4" s="39" t="s">
        <v>130</v>
      </c>
    </row>
    <row r="5" spans="1:5" ht="90">
      <c r="A5" s="24" t="str">
        <f t="shared" si="0"/>
        <v>土壌汚染の除去（掘削除去）4</v>
      </c>
      <c r="B5" s="24">
        <v>4</v>
      </c>
      <c r="C5" s="39" t="s">
        <v>116</v>
      </c>
      <c r="E5" s="39" t="s">
        <v>131</v>
      </c>
    </row>
    <row r="6" spans="1:5" ht="108">
      <c r="A6" s="24" t="str">
        <f t="shared" si="0"/>
        <v>土壌汚染の除去（掘削除去）5</v>
      </c>
      <c r="B6" s="24">
        <v>5</v>
      </c>
      <c r="C6" s="39" t="s">
        <v>116</v>
      </c>
      <c r="E6" s="39" t="s">
        <v>132</v>
      </c>
    </row>
    <row r="7" spans="1:5" ht="36">
      <c r="A7" s="24" t="str">
        <f t="shared" si="0"/>
        <v>土壌汚染の除去（原位置浄化）1</v>
      </c>
      <c r="B7" s="24">
        <v>1</v>
      </c>
      <c r="C7" s="39" t="s">
        <v>124</v>
      </c>
      <c r="E7" s="24" t="s">
        <v>128</v>
      </c>
    </row>
    <row r="8" spans="1:5" ht="72">
      <c r="A8" s="24" t="str">
        <f t="shared" si="0"/>
        <v>土壌汚染の除去（原位置浄化）2</v>
      </c>
      <c r="B8" s="24">
        <v>2</v>
      </c>
      <c r="C8" s="39" t="s">
        <v>124</v>
      </c>
      <c r="E8" s="39" t="s">
        <v>133</v>
      </c>
    </row>
    <row r="9" spans="1:5" ht="72">
      <c r="A9" s="24" t="str">
        <f t="shared" si="0"/>
        <v>土壌汚染の除去（原位置浄化）3</v>
      </c>
      <c r="B9" s="24">
        <v>3</v>
      </c>
      <c r="C9" s="39" t="s">
        <v>317</v>
      </c>
      <c r="E9" s="39" t="s">
        <v>134</v>
      </c>
    </row>
    <row r="10" spans="1:5">
      <c r="C10" s="39"/>
    </row>
  </sheetData>
  <phoneticPr fontId="19"/>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様式第10（表面）</vt:lpstr>
      <vt:lpstr>様式第10（裏面）</vt:lpstr>
      <vt:lpstr>要措置区域所在地一覧</vt:lpstr>
      <vt:lpstr>完了シート</vt:lpstr>
      <vt:lpstr>マスタ</vt:lpstr>
      <vt:lpstr>マスタ_裏面の表示内容</vt:lpstr>
      <vt:lpstr>'様式第10（表面）'!OLE_LINK1</vt:lpstr>
      <vt:lpstr>'様式第10（裏面）'!OLE_LINK2</vt:lpstr>
      <vt:lpstr>'様式第10（表面）'!OLE_LINK33</vt:lpstr>
      <vt:lpstr>完了シート!Print_Area</vt:lpstr>
      <vt:lpstr>'様式第10（表面）'!Print_Area</vt:lpstr>
      <vt:lpstr>'様式第10（裏面）'!Print_Area</vt:lpstr>
      <vt:lpstr>要措置区域所在地一覧!Print_Area</vt:lpstr>
      <vt:lpstr>完了シート!Print_Titles</vt:lpstr>
      <vt:lpstr>要措置区域所在地一覧!Print_Titles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2023-03-30T05:17:44Z</dcterms:created>
  <dcterms:modified xsi:type="dcterms:W3CDTF">2024-02-21T10:05:27Z</dcterms:modified>
</cp:coreProperties>
</file>