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10.224.202.23\c4環境保安課\R5 LP補助事業（補正）\03_R6三定補正\60_周知\HP\08_記載例\0107差し替え\"/>
    </mc:Choice>
  </mc:AlternateContent>
  <xr:revisionPtr revIDLastSave="0" documentId="13_ncr:1_{19A2EC47-4364-412A-BE1E-11431406D907}" xr6:coauthVersionLast="47" xr6:coauthVersionMax="47" xr10:uidLastSave="{00000000-0000-0000-0000-000000000000}"/>
  <bookViews>
    <workbookView xWindow="-108" yWindow="-108" windowWidth="23256" windowHeight="12456" tabRatio="745" xr2:uid="{00000000-000D-0000-FFFF-FFFF00000000}"/>
  </bookViews>
  <sheets>
    <sheet name="交付申請兼実績報告" sheetId="1" r:id="rId1"/>
    <sheet name="別紙_一覧表" sheetId="8" r:id="rId2"/>
    <sheet name="交付申請兼実績報告 (記入例)" sheetId="5" r:id="rId3"/>
    <sheet name="別紙_一覧表 (記入例) " sheetId="6" r:id="rId4"/>
  </sheets>
  <definedNames>
    <definedName name="_xlnm.Print_Area" localSheetId="0">交付申請兼実績報告!$A$1:$K$42</definedName>
    <definedName name="_xlnm.Print_Area" localSheetId="2">'交付申請兼実績報告 (記入例)'!$A$1:$K$42</definedName>
    <definedName name="_xlnm.Print_Area" localSheetId="1">別紙_一覧表!$A$1:$H$193</definedName>
    <definedName name="_xlnm.Print_Area" localSheetId="3">'別紙_一覧表 (記入例) '!$A$1:$H$32</definedName>
    <definedName name="_xlnm.Print_Titles" localSheetId="3">'別紙_一覧表 (記入例) '!$2:$18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8" l="1"/>
  <c r="E8" i="6"/>
  <c r="G9" i="8"/>
  <c r="E9" i="6"/>
  <c r="I10" i="8"/>
  <c r="I8" i="8"/>
  <c r="C12" i="6"/>
  <c r="E10" i="6"/>
  <c r="C25" i="1"/>
  <c r="H191" i="8"/>
  <c r="G191" i="8"/>
  <c r="F191" i="8"/>
  <c r="H190" i="8"/>
  <c r="G190" i="8"/>
  <c r="F190" i="8"/>
  <c r="H189" i="8"/>
  <c r="G189" i="8"/>
  <c r="F189" i="8"/>
  <c r="H188" i="8"/>
  <c r="G188" i="8"/>
  <c r="F188" i="8"/>
  <c r="H187" i="8"/>
  <c r="G187" i="8"/>
  <c r="F187" i="8"/>
  <c r="H186" i="8"/>
  <c r="G186" i="8"/>
  <c r="F186" i="8"/>
  <c r="H185" i="8"/>
  <c r="G185" i="8"/>
  <c r="F185" i="8"/>
  <c r="H184" i="8"/>
  <c r="G184" i="8"/>
  <c r="F184" i="8"/>
  <c r="H183" i="8"/>
  <c r="G183" i="8"/>
  <c r="F183" i="8"/>
  <c r="H182" i="8"/>
  <c r="G182" i="8"/>
  <c r="F182" i="8"/>
  <c r="H181" i="8"/>
  <c r="G181" i="8"/>
  <c r="F181" i="8"/>
  <c r="H180" i="8"/>
  <c r="G180" i="8"/>
  <c r="F180" i="8"/>
  <c r="H179" i="8"/>
  <c r="G179" i="8"/>
  <c r="F179" i="8"/>
  <c r="H178" i="8"/>
  <c r="G178" i="8"/>
  <c r="F178" i="8"/>
  <c r="H177" i="8"/>
  <c r="G177" i="8"/>
  <c r="F177" i="8"/>
  <c r="H176" i="8"/>
  <c r="G176" i="8"/>
  <c r="F176" i="8"/>
  <c r="H175" i="8"/>
  <c r="G175" i="8"/>
  <c r="F175" i="8"/>
  <c r="H174" i="8"/>
  <c r="G174" i="8"/>
  <c r="F174" i="8"/>
  <c r="H173" i="8"/>
  <c r="G173" i="8"/>
  <c r="F173" i="8"/>
  <c r="H172" i="8"/>
  <c r="G172" i="8"/>
  <c r="F172" i="8"/>
  <c r="H171" i="8"/>
  <c r="G171" i="8"/>
  <c r="F171" i="8"/>
  <c r="H170" i="8"/>
  <c r="G170" i="8"/>
  <c r="F170" i="8"/>
  <c r="H169" i="8"/>
  <c r="G169" i="8"/>
  <c r="F169" i="8"/>
  <c r="H168" i="8"/>
  <c r="G168" i="8"/>
  <c r="F168" i="8"/>
  <c r="H167" i="8"/>
  <c r="G167" i="8"/>
  <c r="F167" i="8"/>
  <c r="H166" i="8"/>
  <c r="G166" i="8"/>
  <c r="F166" i="8"/>
  <c r="H165" i="8"/>
  <c r="G165" i="8"/>
  <c r="F165" i="8"/>
  <c r="H164" i="8"/>
  <c r="G164" i="8"/>
  <c r="F164" i="8"/>
  <c r="H163" i="8"/>
  <c r="G163" i="8"/>
  <c r="F163" i="8"/>
  <c r="H162" i="8"/>
  <c r="G162" i="8"/>
  <c r="F162" i="8"/>
  <c r="H161" i="8"/>
  <c r="G161" i="8"/>
  <c r="F161" i="8"/>
  <c r="H160" i="8"/>
  <c r="G160" i="8"/>
  <c r="F160" i="8"/>
  <c r="H159" i="8"/>
  <c r="G159" i="8"/>
  <c r="F159" i="8"/>
  <c r="H158" i="8"/>
  <c r="G158" i="8"/>
  <c r="F158" i="8"/>
  <c r="H157" i="8"/>
  <c r="G157" i="8"/>
  <c r="F157" i="8"/>
  <c r="H156" i="8"/>
  <c r="G156" i="8"/>
  <c r="F156" i="8"/>
  <c r="H155" i="8"/>
  <c r="G155" i="8"/>
  <c r="F155" i="8"/>
  <c r="H154" i="8"/>
  <c r="G154" i="8"/>
  <c r="F154" i="8"/>
  <c r="H153" i="8"/>
  <c r="G153" i="8"/>
  <c r="F153" i="8"/>
  <c r="H152" i="8"/>
  <c r="G152" i="8"/>
  <c r="F152" i="8"/>
  <c r="H151" i="8"/>
  <c r="G151" i="8"/>
  <c r="F151" i="8"/>
  <c r="H150" i="8"/>
  <c r="G150" i="8"/>
  <c r="F150" i="8"/>
  <c r="H149" i="8"/>
  <c r="G149" i="8"/>
  <c r="F149" i="8"/>
  <c r="H148" i="8"/>
  <c r="G148" i="8"/>
  <c r="F148" i="8"/>
  <c r="H147" i="8"/>
  <c r="G147" i="8"/>
  <c r="F147" i="8"/>
  <c r="H146" i="8"/>
  <c r="G146" i="8"/>
  <c r="F146" i="8"/>
  <c r="H145" i="8"/>
  <c r="G145" i="8"/>
  <c r="F145" i="8"/>
  <c r="H144" i="8"/>
  <c r="G144" i="8"/>
  <c r="F144" i="8"/>
  <c r="H143" i="8"/>
  <c r="G143" i="8"/>
  <c r="F143" i="8"/>
  <c r="H142" i="8"/>
  <c r="G142" i="8"/>
  <c r="F142" i="8"/>
  <c r="H141" i="8"/>
  <c r="G141" i="8"/>
  <c r="F141" i="8"/>
  <c r="H140" i="8"/>
  <c r="G140" i="8"/>
  <c r="F140" i="8"/>
  <c r="H139" i="8"/>
  <c r="G139" i="8"/>
  <c r="F139" i="8"/>
  <c r="H138" i="8"/>
  <c r="G138" i="8"/>
  <c r="F138" i="8"/>
  <c r="H137" i="8"/>
  <c r="G137" i="8"/>
  <c r="F137" i="8"/>
  <c r="H136" i="8"/>
  <c r="G136" i="8"/>
  <c r="F136" i="8"/>
  <c r="H135" i="8"/>
  <c r="G135" i="8"/>
  <c r="F135" i="8"/>
  <c r="H134" i="8"/>
  <c r="G134" i="8"/>
  <c r="F134" i="8"/>
  <c r="H133" i="8"/>
  <c r="G133" i="8"/>
  <c r="F133" i="8"/>
  <c r="H132" i="8"/>
  <c r="G132" i="8"/>
  <c r="F132" i="8"/>
  <c r="H131" i="8"/>
  <c r="G131" i="8"/>
  <c r="F131" i="8"/>
  <c r="H130" i="8"/>
  <c r="G130" i="8"/>
  <c r="F130" i="8"/>
  <c r="H129" i="8"/>
  <c r="G129" i="8"/>
  <c r="F129" i="8"/>
  <c r="H128" i="8"/>
  <c r="G128" i="8"/>
  <c r="F128" i="8"/>
  <c r="H127" i="8"/>
  <c r="G127" i="8"/>
  <c r="F127" i="8"/>
  <c r="H126" i="8"/>
  <c r="G126" i="8"/>
  <c r="F126" i="8"/>
  <c r="H125" i="8"/>
  <c r="G125" i="8"/>
  <c r="F125" i="8"/>
  <c r="H124" i="8"/>
  <c r="G124" i="8"/>
  <c r="F124" i="8"/>
  <c r="H123" i="8"/>
  <c r="G123" i="8"/>
  <c r="F123" i="8"/>
  <c r="H122" i="8"/>
  <c r="G122" i="8"/>
  <c r="F122" i="8"/>
  <c r="H121" i="8"/>
  <c r="G121" i="8"/>
  <c r="F121" i="8"/>
  <c r="H120" i="8"/>
  <c r="G120" i="8"/>
  <c r="F120" i="8"/>
  <c r="H119" i="8"/>
  <c r="G119" i="8"/>
  <c r="F119" i="8"/>
  <c r="H118" i="8"/>
  <c r="G118" i="8"/>
  <c r="F118" i="8"/>
  <c r="H117" i="8"/>
  <c r="G117" i="8"/>
  <c r="F117" i="8"/>
  <c r="H116" i="8"/>
  <c r="G116" i="8"/>
  <c r="F116" i="8"/>
  <c r="H115" i="8"/>
  <c r="G115" i="8"/>
  <c r="F115" i="8"/>
  <c r="H114" i="8"/>
  <c r="G114" i="8"/>
  <c r="F114" i="8"/>
  <c r="H113" i="8"/>
  <c r="G113" i="8"/>
  <c r="F113" i="8"/>
  <c r="H112" i="8"/>
  <c r="G112" i="8"/>
  <c r="F112" i="8"/>
  <c r="H111" i="8"/>
  <c r="G111" i="8"/>
  <c r="F111" i="8"/>
  <c r="H110" i="8"/>
  <c r="G110" i="8"/>
  <c r="F110" i="8"/>
  <c r="H109" i="8"/>
  <c r="G109" i="8"/>
  <c r="F109" i="8"/>
  <c r="H108" i="8"/>
  <c r="G108" i="8"/>
  <c r="F108" i="8"/>
  <c r="H107" i="8"/>
  <c r="G107" i="8"/>
  <c r="F107" i="8"/>
  <c r="H106" i="8"/>
  <c r="G106" i="8"/>
  <c r="F106" i="8"/>
  <c r="H105" i="8"/>
  <c r="G105" i="8"/>
  <c r="F105" i="8"/>
  <c r="H104" i="8"/>
  <c r="G104" i="8"/>
  <c r="F104" i="8"/>
  <c r="H103" i="8"/>
  <c r="G103" i="8"/>
  <c r="F103" i="8"/>
  <c r="H102" i="8"/>
  <c r="G102" i="8"/>
  <c r="F102" i="8"/>
  <c r="H101" i="8"/>
  <c r="G101" i="8"/>
  <c r="F101" i="8"/>
  <c r="H100" i="8"/>
  <c r="G100" i="8"/>
  <c r="F100" i="8"/>
  <c r="H99" i="8"/>
  <c r="G99" i="8"/>
  <c r="F99" i="8"/>
  <c r="H98" i="8"/>
  <c r="G98" i="8"/>
  <c r="F98" i="8"/>
  <c r="H97" i="8"/>
  <c r="G97" i="8"/>
  <c r="F97" i="8"/>
  <c r="H96" i="8"/>
  <c r="G96" i="8"/>
  <c r="F96" i="8"/>
  <c r="H95" i="8"/>
  <c r="G95" i="8"/>
  <c r="F95" i="8"/>
  <c r="H94" i="8"/>
  <c r="G94" i="8"/>
  <c r="F94" i="8"/>
  <c r="H93" i="8"/>
  <c r="G93" i="8"/>
  <c r="F93" i="8"/>
  <c r="H92" i="8"/>
  <c r="G92" i="8"/>
  <c r="F92" i="8"/>
  <c r="H91" i="8"/>
  <c r="G91" i="8"/>
  <c r="F91" i="8"/>
  <c r="H90" i="8"/>
  <c r="G90" i="8"/>
  <c r="F90" i="8"/>
  <c r="H89" i="8"/>
  <c r="G89" i="8"/>
  <c r="F89" i="8"/>
  <c r="H88" i="8"/>
  <c r="G88" i="8"/>
  <c r="F88" i="8"/>
  <c r="H87" i="8"/>
  <c r="G87" i="8"/>
  <c r="F87" i="8"/>
  <c r="H86" i="8"/>
  <c r="G86" i="8"/>
  <c r="F86" i="8"/>
  <c r="H85" i="8"/>
  <c r="G85" i="8"/>
  <c r="F85" i="8"/>
  <c r="H84" i="8"/>
  <c r="G84" i="8"/>
  <c r="F84" i="8"/>
  <c r="H83" i="8"/>
  <c r="G83" i="8"/>
  <c r="F83" i="8"/>
  <c r="H82" i="8"/>
  <c r="G82" i="8"/>
  <c r="F82" i="8"/>
  <c r="H81" i="8"/>
  <c r="G81" i="8"/>
  <c r="F81" i="8"/>
  <c r="H80" i="8"/>
  <c r="G80" i="8"/>
  <c r="F80" i="8"/>
  <c r="H79" i="8"/>
  <c r="G79" i="8"/>
  <c r="F79" i="8"/>
  <c r="H78" i="8"/>
  <c r="G78" i="8"/>
  <c r="F78" i="8"/>
  <c r="H77" i="8"/>
  <c r="G77" i="8"/>
  <c r="F77" i="8"/>
  <c r="H76" i="8"/>
  <c r="G76" i="8"/>
  <c r="F76" i="8"/>
  <c r="H75" i="8"/>
  <c r="G75" i="8"/>
  <c r="F75" i="8"/>
  <c r="H74" i="8"/>
  <c r="G74" i="8"/>
  <c r="F74" i="8"/>
  <c r="H73" i="8"/>
  <c r="G73" i="8"/>
  <c r="F73" i="8"/>
  <c r="H72" i="8"/>
  <c r="G72" i="8"/>
  <c r="F72" i="8"/>
  <c r="H71" i="8"/>
  <c r="G71" i="8"/>
  <c r="F71" i="8"/>
  <c r="H70" i="8"/>
  <c r="G70" i="8"/>
  <c r="F70" i="8"/>
  <c r="H69" i="8"/>
  <c r="G69" i="8"/>
  <c r="F69" i="8"/>
  <c r="H68" i="8"/>
  <c r="G68" i="8"/>
  <c r="F68" i="8"/>
  <c r="H67" i="8"/>
  <c r="G67" i="8"/>
  <c r="F67" i="8"/>
  <c r="H66" i="8"/>
  <c r="G66" i="8"/>
  <c r="F66" i="8"/>
  <c r="H65" i="8"/>
  <c r="G65" i="8"/>
  <c r="F65" i="8"/>
  <c r="H64" i="8"/>
  <c r="G64" i="8"/>
  <c r="F64" i="8"/>
  <c r="H63" i="8"/>
  <c r="G63" i="8"/>
  <c r="F63" i="8"/>
  <c r="H62" i="8"/>
  <c r="G62" i="8"/>
  <c r="F62" i="8"/>
  <c r="H61" i="8"/>
  <c r="G61" i="8"/>
  <c r="F61" i="8"/>
  <c r="H60" i="8"/>
  <c r="G60" i="8"/>
  <c r="F60" i="8"/>
  <c r="H59" i="8"/>
  <c r="G59" i="8"/>
  <c r="F59" i="8"/>
  <c r="H58" i="8"/>
  <c r="G58" i="8"/>
  <c r="F58" i="8"/>
  <c r="H57" i="8"/>
  <c r="G57" i="8"/>
  <c r="F57" i="8"/>
  <c r="H56" i="8"/>
  <c r="G56" i="8"/>
  <c r="F56" i="8"/>
  <c r="H55" i="8"/>
  <c r="G55" i="8"/>
  <c r="F55" i="8"/>
  <c r="H54" i="8"/>
  <c r="G54" i="8"/>
  <c r="F54" i="8"/>
  <c r="H53" i="8"/>
  <c r="G53" i="8"/>
  <c r="F53" i="8"/>
  <c r="H52" i="8"/>
  <c r="G52" i="8"/>
  <c r="F52" i="8"/>
  <c r="H51" i="8"/>
  <c r="G51" i="8"/>
  <c r="F51" i="8"/>
  <c r="H50" i="8"/>
  <c r="G50" i="8"/>
  <c r="F50" i="8"/>
  <c r="H49" i="8"/>
  <c r="G49" i="8"/>
  <c r="F49" i="8"/>
  <c r="H48" i="8"/>
  <c r="G48" i="8"/>
  <c r="F48" i="8"/>
  <c r="H47" i="8"/>
  <c r="G47" i="8"/>
  <c r="F47" i="8"/>
  <c r="H46" i="8"/>
  <c r="G46" i="8"/>
  <c r="F46" i="8"/>
  <c r="H45" i="8"/>
  <c r="G45" i="8"/>
  <c r="F45" i="8"/>
  <c r="H44" i="8"/>
  <c r="G44" i="8"/>
  <c r="F44" i="8"/>
  <c r="H43" i="8"/>
  <c r="G43" i="8"/>
  <c r="F43" i="8"/>
  <c r="H42" i="8"/>
  <c r="G42" i="8"/>
  <c r="F42" i="8"/>
  <c r="H41" i="8"/>
  <c r="G41" i="8"/>
  <c r="F41" i="8"/>
  <c r="H40" i="8"/>
  <c r="G40" i="8"/>
  <c r="F40" i="8"/>
  <c r="H39" i="8"/>
  <c r="G39" i="8"/>
  <c r="F39" i="8"/>
  <c r="H38" i="8"/>
  <c r="G38" i="8"/>
  <c r="F38" i="8"/>
  <c r="H37" i="8"/>
  <c r="G37" i="8"/>
  <c r="F37" i="8"/>
  <c r="H36" i="8"/>
  <c r="G36" i="8"/>
  <c r="F36" i="8"/>
  <c r="H35" i="8"/>
  <c r="G35" i="8"/>
  <c r="F35" i="8"/>
  <c r="H34" i="8"/>
  <c r="G34" i="8"/>
  <c r="F34" i="8"/>
  <c r="H33" i="8"/>
  <c r="G33" i="8"/>
  <c r="F33" i="8"/>
  <c r="H32" i="8"/>
  <c r="G32" i="8"/>
  <c r="F32" i="8"/>
  <c r="H31" i="8"/>
  <c r="G31" i="8"/>
  <c r="F31" i="8"/>
  <c r="H30" i="8"/>
  <c r="G30" i="8"/>
  <c r="F30" i="8"/>
  <c r="H29" i="8"/>
  <c r="G29" i="8"/>
  <c r="F29" i="8"/>
  <c r="H28" i="8"/>
  <c r="G28" i="8"/>
  <c r="F28" i="8"/>
  <c r="H27" i="8"/>
  <c r="G27" i="8"/>
  <c r="F27" i="8"/>
  <c r="H26" i="8"/>
  <c r="G26" i="8" s="1"/>
  <c r="F26" i="8"/>
  <c r="H25" i="8"/>
  <c r="G25" i="8"/>
  <c r="F25" i="8"/>
  <c r="H24" i="8"/>
  <c r="G24" i="8" s="1"/>
  <c r="F24" i="8"/>
  <c r="H23" i="8"/>
  <c r="G23" i="8"/>
  <c r="F23" i="8"/>
  <c r="H22" i="8"/>
  <c r="F22" i="8"/>
  <c r="H21" i="8"/>
  <c r="G21" i="8" s="1"/>
  <c r="D18" i="8"/>
  <c r="C12" i="8"/>
  <c r="C26" i="1" s="1"/>
  <c r="D11" i="8"/>
  <c r="E10" i="8"/>
  <c r="E9" i="8"/>
  <c r="E8" i="8"/>
  <c r="A7" i="8"/>
  <c r="E5" i="8"/>
  <c r="B5" i="8"/>
  <c r="A21" i="8"/>
  <c r="G22" i="8" l="1"/>
  <c r="G15" i="8" s="1"/>
  <c r="H193" i="8"/>
  <c r="C10" i="8" s="1"/>
  <c r="C24" i="1" s="1"/>
  <c r="C16" i="8"/>
  <c r="C7" i="8"/>
  <c r="F26" i="6"/>
  <c r="B5" i="6"/>
  <c r="E5" i="6"/>
  <c r="D11" i="6"/>
  <c r="D18" i="6"/>
  <c r="A20" i="6"/>
  <c r="F20" i="6"/>
  <c r="H20" i="6"/>
  <c r="A21" i="6"/>
  <c r="F21" i="6"/>
  <c r="H21" i="6"/>
  <c r="G21" i="6" s="1"/>
  <c r="A22" i="6"/>
  <c r="F22" i="6"/>
  <c r="H22" i="6"/>
  <c r="G22" i="6" s="1"/>
  <c r="A23" i="6"/>
  <c r="F23" i="6"/>
  <c r="H23" i="6"/>
  <c r="G23" i="6" s="1"/>
  <c r="A24" i="6"/>
  <c r="F24" i="6"/>
  <c r="H24" i="6"/>
  <c r="G24" i="6" s="1"/>
  <c r="A25" i="6"/>
  <c r="F25" i="6"/>
  <c r="H25" i="6"/>
  <c r="G25" i="6" s="1"/>
  <c r="A26" i="6"/>
  <c r="H26" i="6"/>
  <c r="G26" i="6" s="1"/>
  <c r="A27" i="6"/>
  <c r="F27" i="6"/>
  <c r="H27" i="6"/>
  <c r="G27" i="6" s="1"/>
  <c r="A28" i="6"/>
  <c r="F28" i="6"/>
  <c r="H28" i="6"/>
  <c r="G28" i="6" s="1"/>
  <c r="A29" i="6"/>
  <c r="F29" i="6"/>
  <c r="H29" i="6"/>
  <c r="G29" i="6" s="1"/>
  <c r="A22" i="8"/>
  <c r="C13" i="8" l="1"/>
  <c r="C20" i="1"/>
  <c r="C7" i="6"/>
  <c r="C16" i="6"/>
  <c r="H31" i="6"/>
  <c r="C10" i="6" s="1"/>
  <c r="G20" i="6"/>
  <c r="G15" i="6" s="1"/>
  <c r="A23" i="8"/>
  <c r="C13" i="6" l="1"/>
  <c r="C14" i="6" s="1"/>
  <c r="G9" i="6"/>
  <c r="D13" i="8"/>
  <c r="C14" i="8"/>
  <c r="C27" i="1"/>
  <c r="C28" i="1" s="1"/>
  <c r="C29" i="1" s="1"/>
  <c r="C25" i="5"/>
  <c r="A24" i="8"/>
  <c r="A25" i="8"/>
  <c r="C20" i="5" l="1"/>
  <c r="C24" i="5"/>
  <c r="C26" i="5"/>
  <c r="C27" i="5"/>
  <c r="A26" i="8"/>
  <c r="C28" i="5" l="1"/>
  <c r="C19" i="5" s="1"/>
  <c r="A27" i="8"/>
  <c r="C19" i="1" l="1"/>
  <c r="A28" i="8"/>
  <c r="A29" i="8" s="1"/>
  <c r="A30" i="8"/>
  <c r="A31" i="8"/>
  <c r="A32" i="8" s="1"/>
  <c r="A33" i="8" s="1"/>
  <c r="A34" i="8" s="1"/>
  <c r="A35" i="8" s="1"/>
  <c r="A36" i="8" s="1"/>
  <c r="A37" i="8" s="1"/>
  <c r="A38" i="8" s="1"/>
  <c r="A39" i="8" s="1"/>
  <c r="A40" i="8" s="1"/>
  <c r="A41" i="8" s="1"/>
  <c r="A42" i="8"/>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alcChain>
</file>

<file path=xl/sharedStrings.xml><?xml version="1.0" encoding="utf-8"?>
<sst xmlns="http://schemas.openxmlformats.org/spreadsheetml/2006/main" count="208" uniqueCount="120">
  <si>
    <t>第２号様式</t>
    <phoneticPr fontId="2"/>
  </si>
  <si>
    <t>月</t>
    <rPh sb="0" eb="1">
      <t>ガツ</t>
    </rPh>
    <phoneticPr fontId="2"/>
  </si>
  <si>
    <t>日</t>
    <rPh sb="0" eb="1">
      <t>ニチ</t>
    </rPh>
    <phoneticPr fontId="2"/>
  </si>
  <si>
    <t>東京都知事　殿</t>
  </si>
  <si>
    <t>（申請者）</t>
  </si>
  <si>
    <t>住所</t>
    <rPh sb="0" eb="2">
      <t>ジュウショ</t>
    </rPh>
    <phoneticPr fontId="2"/>
  </si>
  <si>
    <t>氏名又は名称</t>
    <rPh sb="0" eb="2">
      <t>シメイ</t>
    </rPh>
    <rPh sb="2" eb="3">
      <t>マタ</t>
    </rPh>
    <rPh sb="4" eb="6">
      <t>メイショウ</t>
    </rPh>
    <phoneticPr fontId="2"/>
  </si>
  <si>
    <t>代表者氏名</t>
    <rPh sb="0" eb="3">
      <t>ダイヒョウシャ</t>
    </rPh>
    <rPh sb="3" eb="5">
      <t>シメイ</t>
    </rPh>
    <phoneticPr fontId="2"/>
  </si>
  <si>
    <t>東京都家庭等に対するＬＰガス価格高騰緊急対策事業に係る補助金交付申請書兼実績報告書</t>
    <phoneticPr fontId="2"/>
  </si>
  <si>
    <r>
      <rPr>
        <sz val="11"/>
        <rFont val="ＭＳ Ｐゴシック"/>
        <family val="3"/>
        <charset val="128"/>
      </rPr>
      <t>　東京都家庭等に対するＬＰガス価格高騰緊急対策事業補助金交付要綱（令和６年度）第４条第１項及び第13条第１項の規定に基づき、標記補助金について、関係書類を添えて下記のとおり交付申請及び実績報告します。</t>
    </r>
    <phoneticPr fontId="2"/>
  </si>
  <si>
    <t>記</t>
  </si>
  <si>
    <t>１　補助事業の実施内容及び収支状況等</t>
  </si>
  <si>
    <t>（１）補助事業の内容</t>
  </si>
  <si>
    <t>　東京都内におけるＬＰガスの小売価格の上昇等を踏まえ、ＬＰガスを利用する都内一般消費者等の負担軽減を図るため、ＬＰガス使用料金の値引き支援を実施した。</t>
    <phoneticPr fontId="2"/>
  </si>
  <si>
    <t>（２）補助事業の収支状況等</t>
    <phoneticPr fontId="2"/>
  </si>
  <si>
    <t>期間</t>
    <rPh sb="0" eb="2">
      <t>キカン</t>
    </rPh>
    <phoneticPr fontId="2"/>
  </si>
  <si>
    <t>実績額</t>
    <rPh sb="0" eb="2">
      <t>ジッセキ</t>
    </rPh>
    <rPh sb="2" eb="3">
      <t>ガク</t>
    </rPh>
    <phoneticPr fontId="2"/>
  </si>
  <si>
    <t>値引き実施世帯数</t>
    <rPh sb="0" eb="2">
      <t>ネビ</t>
    </rPh>
    <rPh sb="3" eb="5">
      <t>ジッシ</t>
    </rPh>
    <rPh sb="5" eb="7">
      <t>セタイ</t>
    </rPh>
    <rPh sb="7" eb="8">
      <t>スウ</t>
    </rPh>
    <phoneticPr fontId="2"/>
  </si>
  <si>
    <t>　内訳</t>
    <rPh sb="1" eb="3">
      <t>ウチワケ</t>
    </rPh>
    <phoneticPr fontId="2"/>
  </si>
  <si>
    <t>（消費税及び地方消費税を除く。）　</t>
  </si>
  <si>
    <t>補助対象経費※</t>
  </si>
  <si>
    <t>支援の経費</t>
  </si>
  <si>
    <t>支援実施
のための
事務経費</t>
    <phoneticPr fontId="2"/>
  </si>
  <si>
    <t>システム
改修等経費</t>
    <phoneticPr fontId="2"/>
  </si>
  <si>
    <t>申請書類
作成等手数料</t>
    <phoneticPr fontId="2"/>
  </si>
  <si>
    <t>減額対応
手数料</t>
    <phoneticPr fontId="2"/>
  </si>
  <si>
    <t>合計</t>
  </si>
  <si>
    <t>※ 実績額と異なる場合のみ記入</t>
    <phoneticPr fontId="2"/>
  </si>
  <si>
    <t>４　その他</t>
  </si>
  <si>
    <t>支払金口座</t>
    <rPh sb="0" eb="3">
      <t>シハライキン</t>
    </rPh>
    <rPh sb="3" eb="5">
      <t>コウザ</t>
    </rPh>
    <phoneticPr fontId="2"/>
  </si>
  <si>
    <t>変更有</t>
    <rPh sb="0" eb="2">
      <t>ヘンコウ</t>
    </rPh>
    <rPh sb="2" eb="3">
      <t>アリ</t>
    </rPh>
    <phoneticPr fontId="2"/>
  </si>
  <si>
    <t>変更無</t>
    <rPh sb="0" eb="2">
      <t>ヘンコウ</t>
    </rPh>
    <rPh sb="2" eb="3">
      <t>ナシ</t>
    </rPh>
    <phoneticPr fontId="2"/>
  </si>
  <si>
    <t>初提出</t>
    <rPh sb="0" eb="1">
      <t>ハツ</t>
    </rPh>
    <rPh sb="1" eb="3">
      <t>テイシュツ</t>
    </rPh>
    <phoneticPr fontId="2"/>
  </si>
  <si>
    <t>事務担当者等</t>
  </si>
  <si>
    <t>所属・担当者氏名</t>
    <phoneticPr fontId="2"/>
  </si>
  <si>
    <t>住所</t>
    <phoneticPr fontId="2"/>
  </si>
  <si>
    <t>電話番号</t>
  </si>
  <si>
    <t>整理番号
（都使用欄）</t>
    <phoneticPr fontId="2"/>
  </si>
  <si>
    <t>メールアドレス</t>
  </si>
  <si>
    <t>　押印省略時の本人確認日、
　確認方法及び確認者　（都使用欄）</t>
    <rPh sb="26" eb="27">
      <t>ト</t>
    </rPh>
    <rPh sb="27" eb="29">
      <t>シヨウ</t>
    </rPh>
    <rPh sb="29" eb="30">
      <t>ラン</t>
    </rPh>
    <phoneticPr fontId="2"/>
  </si>
  <si>
    <t>　　　年　　　月　　　日</t>
    <rPh sb="3" eb="4">
      <t>ネン</t>
    </rPh>
    <rPh sb="7" eb="8">
      <t>ガツ</t>
    </rPh>
    <rPh sb="11" eb="12">
      <t>ニチ</t>
    </rPh>
    <phoneticPr fontId="2"/>
  </si>
  <si>
    <t xml:space="preserve">  □対話　□電話　
  □テレビ会議</t>
    <phoneticPr fontId="2"/>
  </si>
  <si>
    <t>（確認者氏名）</t>
    <rPh sb="1" eb="3">
      <t>カクニン</t>
    </rPh>
    <rPh sb="3" eb="4">
      <t>シャ</t>
    </rPh>
    <rPh sb="4" eb="6">
      <t>シメイ</t>
    </rPh>
    <phoneticPr fontId="2"/>
  </si>
  <si>
    <t>実績額整理表　及び　値引き実施世帯等一覧表</t>
    <rPh sb="0" eb="2">
      <t>ジッセキ</t>
    </rPh>
    <rPh sb="2" eb="3">
      <t>ガク</t>
    </rPh>
    <rPh sb="3" eb="5">
      <t>セイリ</t>
    </rPh>
    <rPh sb="5" eb="6">
      <t>ヒョウ</t>
    </rPh>
    <rPh sb="7" eb="8">
      <t>オヨ</t>
    </rPh>
    <rPh sb="17" eb="18">
      <t>ナド</t>
    </rPh>
    <phoneticPr fontId="8"/>
  </si>
  <si>
    <t>【税込】</t>
    <rPh sb="1" eb="3">
      <t>ゼイコ</t>
    </rPh>
    <phoneticPr fontId="8"/>
  </si>
  <si>
    <t>販売事業者名</t>
    <rPh sb="0" eb="2">
      <t>ハンバイ</t>
    </rPh>
    <rPh sb="2" eb="5">
      <t>ジギョウシャ</t>
    </rPh>
    <rPh sb="5" eb="6">
      <t>メイ</t>
    </rPh>
    <phoneticPr fontId="8"/>
  </si>
  <si>
    <t>【税抜】</t>
    <rPh sb="1" eb="2">
      <t>ゼイ</t>
    </rPh>
    <rPh sb="2" eb="3">
      <t>ヌ</t>
    </rPh>
    <phoneticPr fontId="8"/>
  </si>
  <si>
    <t>値引き実施世帯数</t>
    <rPh sb="0" eb="2">
      <t>ネビ</t>
    </rPh>
    <rPh sb="3" eb="5">
      <t>ジッシ</t>
    </rPh>
    <rPh sb="5" eb="7">
      <t>セタイ</t>
    </rPh>
    <rPh sb="7" eb="8">
      <t>スウ</t>
    </rPh>
    <phoneticPr fontId="8"/>
  </si>
  <si>
    <t>＜実績額整理表＞</t>
    <rPh sb="1" eb="3">
      <t>ジッセキ</t>
    </rPh>
    <rPh sb="3" eb="4">
      <t>ガク</t>
    </rPh>
    <rPh sb="4" eb="6">
      <t>セイリ</t>
    </rPh>
    <rPh sb="6" eb="7">
      <t>ヒョウ</t>
    </rPh>
    <phoneticPr fontId="8"/>
  </si>
  <si>
    <t>※消費税及び地方消費税を除く</t>
    <phoneticPr fontId="8"/>
  </si>
  <si>
    <t>支援の経費（値引き額総計）</t>
    <rPh sb="0" eb="2">
      <t>シエン</t>
    </rPh>
    <rPh sb="3" eb="5">
      <t>ケイヒ</t>
    </rPh>
    <rPh sb="6" eb="8">
      <t>ネビキ</t>
    </rPh>
    <rPh sb="9" eb="10">
      <t>ガク</t>
    </rPh>
    <rPh sb="10" eb="12">
      <t>ソウケイ</t>
    </rPh>
    <phoneticPr fontId="8"/>
  </si>
  <si>
    <t>事務経費</t>
    <rPh sb="0" eb="2">
      <t>ジム</t>
    </rPh>
    <rPh sb="2" eb="4">
      <t>ケイヒ</t>
    </rPh>
    <phoneticPr fontId="8"/>
  </si>
  <si>
    <t>システム改修等経費</t>
    <rPh sb="4" eb="6">
      <t>カイシュウ</t>
    </rPh>
    <rPh sb="6" eb="7">
      <t>ナド</t>
    </rPh>
    <rPh sb="7" eb="9">
      <t>ケイヒ</t>
    </rPh>
    <phoneticPr fontId="8"/>
  </si>
  <si>
    <t>申請書類作成等手数料</t>
    <rPh sb="0" eb="2">
      <t>シンセイ</t>
    </rPh>
    <rPh sb="2" eb="4">
      <t>ショルイ</t>
    </rPh>
    <rPh sb="4" eb="6">
      <t>サクセイ</t>
    </rPh>
    <rPh sb="6" eb="7">
      <t>ナド</t>
    </rPh>
    <rPh sb="7" eb="10">
      <t>テスウリョウ</t>
    </rPh>
    <phoneticPr fontId="8"/>
  </si>
  <si>
    <t>減額対応手数料</t>
    <rPh sb="0" eb="2">
      <t>ゲンガク</t>
    </rPh>
    <rPh sb="2" eb="4">
      <t>タイオウ</t>
    </rPh>
    <rPh sb="4" eb="7">
      <t>テスウリョウ</t>
    </rPh>
    <phoneticPr fontId="8"/>
  </si>
  <si>
    <t>合計</t>
    <rPh sb="0" eb="2">
      <t>ゴウケイ</t>
    </rPh>
    <phoneticPr fontId="8"/>
  </si>
  <si>
    <t>＜値引き実施世帯等一覧表＞</t>
    <rPh sb="1" eb="3">
      <t>ネビキ</t>
    </rPh>
    <rPh sb="4" eb="6">
      <t>ジッシ</t>
    </rPh>
    <rPh sb="6" eb="8">
      <t>セタイ</t>
    </rPh>
    <rPh sb="8" eb="9">
      <t>トウ</t>
    </rPh>
    <rPh sb="9" eb="11">
      <t>イチラン</t>
    </rPh>
    <rPh sb="11" eb="12">
      <t>ヒョウ</t>
    </rPh>
    <phoneticPr fontId="8"/>
  </si>
  <si>
    <t>通し番号</t>
    <rPh sb="0" eb="1">
      <t>トオ</t>
    </rPh>
    <rPh sb="2" eb="4">
      <t>バンゴウ</t>
    </rPh>
    <phoneticPr fontId="8"/>
  </si>
  <si>
    <t>都内一般消費者等
の管理番号</t>
    <rPh sb="0" eb="2">
      <t>トナイ</t>
    </rPh>
    <rPh sb="2" eb="4">
      <t>イッパン</t>
    </rPh>
    <rPh sb="4" eb="7">
      <t>ショウヒシャ</t>
    </rPh>
    <rPh sb="7" eb="8">
      <t>トウ</t>
    </rPh>
    <rPh sb="10" eb="12">
      <t>カンリ</t>
    </rPh>
    <rPh sb="12" eb="14">
      <t>バンゴウ</t>
    </rPh>
    <phoneticPr fontId="8"/>
  </si>
  <si>
    <t>区市町村名</t>
    <rPh sb="0" eb="4">
      <t>クシチョウソン</t>
    </rPh>
    <rPh sb="4" eb="5">
      <t>メイ</t>
    </rPh>
    <phoneticPr fontId="8"/>
  </si>
  <si>
    <t>値引き額</t>
    <rPh sb="0" eb="2">
      <t>ネビ</t>
    </rPh>
    <rPh sb="3" eb="4">
      <t>ガク</t>
    </rPh>
    <phoneticPr fontId="8"/>
  </si>
  <si>
    <r>
      <t xml:space="preserve">備考
</t>
    </r>
    <r>
      <rPr>
        <b/>
        <sz val="10"/>
        <color theme="1"/>
        <rFont val="ＭＳ ゴシック"/>
        <family val="3"/>
        <charset val="128"/>
      </rPr>
      <t>（管理番号の重複の理由等）</t>
    </r>
    <rPh sb="0" eb="2">
      <t>ビコウ</t>
    </rPh>
    <rPh sb="4" eb="6">
      <t>カンリ</t>
    </rPh>
    <rPh sb="6" eb="8">
      <t>バンゴウ</t>
    </rPh>
    <rPh sb="9" eb="11">
      <t>チョウフク</t>
    </rPh>
    <rPh sb="12" eb="14">
      <t>リユウ</t>
    </rPh>
    <rPh sb="14" eb="15">
      <t>ナド</t>
    </rPh>
    <phoneticPr fontId="8"/>
  </si>
  <si>
    <t>重複</t>
    <rPh sb="0" eb="2">
      <t>チョウフク</t>
    </rPh>
    <phoneticPr fontId="8"/>
  </si>
  <si>
    <t>（自動入力欄）</t>
    <rPh sb="3" eb="5">
      <t>ニュウリョク</t>
    </rPh>
    <rPh sb="5" eb="6">
      <t>ラン</t>
    </rPh>
    <phoneticPr fontId="8"/>
  </si>
  <si>
    <t>判定</t>
    <rPh sb="0" eb="2">
      <t>ハンテイ</t>
    </rPh>
    <phoneticPr fontId="8"/>
  </si>
  <si>
    <t>値引き額【税抜】</t>
    <rPh sb="0" eb="2">
      <t>ネビキ</t>
    </rPh>
    <rPh sb="3" eb="4">
      <t>ガク</t>
    </rPh>
    <rPh sb="5" eb="6">
      <t>ゼイ</t>
    </rPh>
    <rPh sb="6" eb="7">
      <t>ヌ</t>
    </rPh>
    <phoneticPr fontId="8"/>
  </si>
  <si>
    <t>※行が足りない場合は、この上に適宜追加してください（一部の列に計算式があるので、行をコピーして挿入してください）</t>
    <rPh sb="13" eb="14">
      <t>ウエ</t>
    </rPh>
    <rPh sb="26" eb="28">
      <t>イチブ</t>
    </rPh>
    <rPh sb="29" eb="30">
      <t>レツ</t>
    </rPh>
    <rPh sb="31" eb="34">
      <t>ケイサンシキ</t>
    </rPh>
    <rPh sb="40" eb="41">
      <t>ギョウ</t>
    </rPh>
    <rPh sb="47" eb="49">
      <t>ソウニュウ</t>
    </rPh>
    <phoneticPr fontId="8"/>
  </si>
  <si>
    <t>値引き額総計</t>
    <rPh sb="0" eb="2">
      <t>ネビ</t>
    </rPh>
    <rPh sb="3" eb="4">
      <t>ガク</t>
    </rPh>
    <rPh sb="4" eb="6">
      <t>ソウケイ</t>
    </rPh>
    <phoneticPr fontId="8"/>
  </si>
  <si>
    <t>東京都○○区○○町○丁目○番○号</t>
    <phoneticPr fontId="2"/>
  </si>
  <si>
    <t>株式会社　○○○○</t>
    <phoneticPr fontId="2"/>
  </si>
  <si>
    <t>代表取締役　○○　○○</t>
    <phoneticPr fontId="2"/>
  </si>
  <si>
    <t>令和６年１１月１日から令和７年４月３０日まで</t>
    <rPh sb="0" eb="2">
      <t>レイワ</t>
    </rPh>
    <rPh sb="3" eb="4">
      <t>ネン</t>
    </rPh>
    <rPh sb="6" eb="7">
      <t>ガツ</t>
    </rPh>
    <rPh sb="8" eb="9">
      <t>ニチ</t>
    </rPh>
    <rPh sb="11" eb="13">
      <t>レイワ</t>
    </rPh>
    <rPh sb="14" eb="15">
      <t>ネン</t>
    </rPh>
    <rPh sb="16" eb="17">
      <t>ガツ</t>
    </rPh>
    <rPh sb="19" eb="20">
      <t>ニチ</t>
    </rPh>
    <phoneticPr fontId="2"/>
  </si>
  <si>
    <t>〇</t>
  </si>
  <si>
    <t>○○会社○○部　東京　太郎</t>
    <phoneticPr fontId="2"/>
  </si>
  <si>
    <t>03-XXXX-XXXX</t>
    <phoneticPr fontId="2"/>
  </si>
  <si>
    <t>lpgas@example.com</t>
    <phoneticPr fontId="2"/>
  </si>
  <si>
    <t>株式会社　○○○○</t>
    <phoneticPr fontId="8"/>
  </si>
  <si>
    <t>12345-6789-1</t>
    <phoneticPr fontId="8"/>
  </si>
  <si>
    <t>新宿区</t>
    <rPh sb="0" eb="3">
      <t>シンジュクク</t>
    </rPh>
    <phoneticPr fontId="8"/>
  </si>
  <si>
    <t>12345-6789-2</t>
    <phoneticPr fontId="8"/>
  </si>
  <si>
    <t>12345-6789-3</t>
  </si>
  <si>
    <t>12345-6789-4</t>
  </si>
  <si>
    <t>12345-6789-5</t>
  </si>
  <si>
    <t>12345-6789-6</t>
  </si>
  <si>
    <t>12345-6789-7</t>
  </si>
  <si>
    <t>12345-6789-8</t>
  </si>
  <si>
    <t>～～～～ため</t>
    <phoneticPr fontId="8"/>
  </si>
  <si>
    <t>12345-6789-9</t>
    <phoneticPr fontId="8"/>
  </si>
  <si>
    <t>令和</t>
    <rPh sb="0" eb="2">
      <t>レイワ</t>
    </rPh>
    <phoneticPr fontId="2"/>
  </si>
  <si>
    <t>年</t>
    <rPh sb="0" eb="1">
      <t>ネン</t>
    </rPh>
    <phoneticPr fontId="2"/>
  </si>
  <si>
    <t>令和　　年　　　月　　　日から令和　　年　　　月　　　日まで</t>
    <rPh sb="0" eb="2">
      <t>レイワ</t>
    </rPh>
    <rPh sb="4" eb="5">
      <t>ネン</t>
    </rPh>
    <rPh sb="8" eb="9">
      <t>ガツ</t>
    </rPh>
    <rPh sb="12" eb="13">
      <t>ニチ</t>
    </rPh>
    <rPh sb="15" eb="17">
      <t>レイワ</t>
    </rPh>
    <rPh sb="19" eb="20">
      <t>ネン</t>
    </rPh>
    <rPh sb="23" eb="24">
      <t>ガツ</t>
    </rPh>
    <rPh sb="27" eb="28">
      <t>ニチ</t>
    </rPh>
    <phoneticPr fontId="2"/>
  </si>
  <si>
    <t>令和７年</t>
    <rPh sb="0" eb="2">
      <t>レイワ</t>
    </rPh>
    <rPh sb="3" eb="4">
      <t>ネン</t>
    </rPh>
    <phoneticPr fontId="2"/>
  </si>
  <si>
    <t>列2</t>
  </si>
  <si>
    <t>列3</t>
  </si>
  <si>
    <t>列4</t>
  </si>
  <si>
    <t>列5</t>
  </si>
  <si>
    <t>列6</t>
  </si>
  <si>
    <t>列7</t>
  </si>
  <si>
    <t>列8</t>
  </si>
  <si>
    <t>0</t>
    <phoneticPr fontId="2"/>
  </si>
  <si>
    <t>※行が足りない場合は、この上に適宜追加してください</t>
    <rPh sb="13" eb="14">
      <t>ウエ</t>
    </rPh>
    <phoneticPr fontId="8"/>
  </si>
  <si>
    <t>150以下</t>
    <rPh sb="3" eb="5">
      <t>イカ</t>
    </rPh>
    <phoneticPr fontId="2"/>
  </si>
  <si>
    <t>14001以上</t>
    <rPh sb="5" eb="7">
      <t>イジョウ</t>
    </rPh>
    <phoneticPr fontId="2"/>
  </si>
  <si>
    <t>151-14000</t>
    <phoneticPr fontId="2"/>
  </si>
  <si>
    <t>今回の減額対応手数料</t>
    <rPh sb="0" eb="2">
      <t>コンカイ</t>
    </rPh>
    <rPh sb="3" eb="5">
      <t>ゲンガク</t>
    </rPh>
    <rPh sb="5" eb="7">
      <t>タイオウ</t>
    </rPh>
    <rPh sb="7" eb="10">
      <t>テスウリョウ</t>
    </rPh>
    <phoneticPr fontId="2"/>
  </si>
  <si>
    <t>パターン</t>
    <phoneticPr fontId="2"/>
  </si>
  <si>
    <t>システム改修等経費</t>
    <phoneticPr fontId="2"/>
  </si>
  <si>
    <t>(b)×200-30,000</t>
    <phoneticPr fontId="2"/>
  </si>
  <si>
    <t>(b-a)×200</t>
    <phoneticPr fontId="2"/>
  </si>
  <si>
    <t>2800000-(a)×200</t>
    <phoneticPr fontId="2"/>
  </si>
  <si>
    <t>前回までの値引き実施世帯数(a)</t>
    <rPh sb="0" eb="2">
      <t>ゼンカイ</t>
    </rPh>
    <rPh sb="5" eb="7">
      <t>ネビ</t>
    </rPh>
    <rPh sb="8" eb="10">
      <t>ジッシ</t>
    </rPh>
    <rPh sb="10" eb="12">
      <t>セタイ</t>
    </rPh>
    <rPh sb="12" eb="13">
      <t>スウ</t>
    </rPh>
    <phoneticPr fontId="2"/>
  </si>
  <si>
    <t>令和６年度値引き実施世帯数（総数）(b)</t>
    <rPh sb="0" eb="2">
      <t>レイワ</t>
    </rPh>
    <rPh sb="3" eb="5">
      <t>ネンド</t>
    </rPh>
    <rPh sb="5" eb="7">
      <t>ネビ</t>
    </rPh>
    <rPh sb="8" eb="10">
      <t>ジッシ</t>
    </rPh>
    <rPh sb="10" eb="12">
      <t>セタイ</t>
    </rPh>
    <rPh sb="12" eb="13">
      <t>スウ</t>
    </rPh>
    <rPh sb="14" eb="16">
      <t>ソウスウ</t>
    </rPh>
    <phoneticPr fontId="2"/>
  </si>
  <si>
    <t>12345-6789-9</t>
    <phoneticPr fontId="2"/>
  </si>
  <si>
    <t>2回目以上</t>
  </si>
  <si>
    <r>
      <t>☜この欄には</t>
    </r>
    <r>
      <rPr>
        <b/>
        <u/>
        <sz val="16"/>
        <color rgb="FFFF0000"/>
        <rFont val="游ゴシック"/>
        <family val="3"/>
        <charset val="128"/>
        <scheme val="minor"/>
      </rPr>
      <t>申請者</t>
    </r>
    <r>
      <rPr>
        <b/>
        <sz val="11"/>
        <color rgb="FFFF0000"/>
        <rFont val="游ゴシック"/>
        <family val="3"/>
        <charset val="128"/>
        <scheme val="minor"/>
      </rPr>
      <t>の担当者情報を入力してください（申請者と所属が同じ方）。</t>
    </r>
    <phoneticPr fontId="2"/>
  </si>
  <si>
    <t>申請者所属以外にも当申請に係る問合せ先がある場合は、返信用封筒フォーマットの記載欄に入力してください。</t>
    <rPh sb="0" eb="3">
      <t>シンセイシャ</t>
    </rPh>
    <rPh sb="3" eb="5">
      <t>ショゾク</t>
    </rPh>
    <phoneticPr fontId="2"/>
  </si>
  <si>
    <t>初回</t>
  </si>
  <si>
    <r>
      <rPr>
        <b/>
        <u/>
        <sz val="10"/>
        <rFont val="游ゴシック"/>
        <family val="3"/>
        <charset val="128"/>
        <scheme val="minor"/>
      </rPr>
      <t>令和６年(2024年)10月以降の</t>
    </r>
    <r>
      <rPr>
        <b/>
        <sz val="10"/>
        <rFont val="游ゴシック"/>
        <family val="3"/>
        <charset val="128"/>
        <scheme val="minor"/>
      </rPr>
      <t>実績報告回数</t>
    </r>
    <rPh sb="0" eb="2">
      <t>レイワ</t>
    </rPh>
    <rPh sb="3" eb="4">
      <t>ネン</t>
    </rPh>
    <rPh sb="9" eb="10">
      <t>ネン</t>
    </rPh>
    <rPh sb="13" eb="16">
      <t>ガツイコウ</t>
    </rPh>
    <rPh sb="17" eb="19">
      <t>ジッセキ</t>
    </rPh>
    <rPh sb="19" eb="21">
      <t>ホウコク</t>
    </rPh>
    <rPh sb="21" eb="23">
      <t>カイスウ</t>
    </rPh>
    <phoneticPr fontId="2"/>
  </si>
  <si>
    <r>
      <rPr>
        <b/>
        <sz val="10"/>
        <color rgb="FFFF0000"/>
        <rFont val="游ゴシック"/>
        <family val="3"/>
        <charset val="128"/>
      </rPr>
      <t>☜</t>
    </r>
    <r>
      <rPr>
        <b/>
        <sz val="10"/>
        <color rgb="FFFF0000"/>
        <rFont val="游ゴシック"/>
        <family val="3"/>
        <charset val="128"/>
        <scheme val="minor"/>
      </rPr>
      <t>複数回に分けて実績報告を行っている場合は「2回目以上」としてください。※※前年度事業からの累計回数ではありません※※</t>
    </r>
    <phoneticPr fontId="2"/>
  </si>
  <si>
    <t>令和６年(2024年)10月以降の実績報告回数</t>
    <rPh sb="0" eb="2">
      <t>レイワ</t>
    </rPh>
    <rPh sb="3" eb="4">
      <t>ネン</t>
    </rPh>
    <rPh sb="9" eb="10">
      <t>ネン</t>
    </rPh>
    <rPh sb="13" eb="16">
      <t>ガツイコウ</t>
    </rPh>
    <rPh sb="17" eb="19">
      <t>ジッセキ</t>
    </rPh>
    <rPh sb="19" eb="21">
      <t>ホウコク</t>
    </rPh>
    <rPh sb="21" eb="23">
      <t>カイスウ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</si>
</sst>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 #,##0_ ;_ * \-#,##0_ ;_ * &quot;-&quot;_ ;_ @_ "/>
    <numFmt numFmtId="176" formatCode="&quot;金　&quot;#,##0&quot;　円_x000a_(自動計算)&quot;"/>
    <numFmt numFmtId="177" formatCode="&quot;金　&quot;#,##0&quot;　円&quot;"/>
    <numFmt numFmtId="178" formatCode="0_);[Red]\(0\)"/>
    <numFmt numFmtId="179" formatCode="0\ &quot;世帯&quot;\_x000a_\(&quot;一&quot;&quot;覧&quot;&quot;表&quot;&quot;よ&quot;&quot;り&quot;\)"/>
    <numFmt numFmtId="180" formatCode="&quot;金　&quot;#,##0&quot;　円_x000a_(一覧表より）&quot;"/>
    <numFmt numFmtId="181" formatCode="#,##0_);[Red]\(#,##0\)"/>
  </numFmts>
  <fonts count="32">
    <font>
      <sz val="11"/>
      <name val="ＭＳ Ｐゴシック"/>
      <family val="3"/>
      <charset val="128"/>
    </font>
    <font>
      <sz val="11"/>
      <color theme="1"/>
      <name val="游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2"/>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1"/>
      <name val="游ゴシック"/>
      <family val="3"/>
      <charset val="128"/>
      <scheme val="minor"/>
    </font>
    <font>
      <b/>
      <sz val="10"/>
      <color rgb="FFFF0000"/>
      <name val="游ゴシック"/>
      <family val="3"/>
      <charset val="128"/>
      <scheme val="minor"/>
    </font>
    <font>
      <b/>
      <sz val="11"/>
      <color theme="1"/>
      <name val="ＭＳ ゴシック"/>
      <family val="3"/>
      <charset val="128"/>
    </font>
    <font>
      <b/>
      <sz val="14"/>
      <color theme="1"/>
      <name val="ＭＳ ゴシック"/>
      <family val="3"/>
      <charset val="128"/>
    </font>
    <font>
      <b/>
      <sz val="10"/>
      <color theme="1"/>
      <name val="ＭＳ ゴシック"/>
      <family val="3"/>
      <charset val="128"/>
    </font>
    <font>
      <sz val="11"/>
      <color theme="1"/>
      <name val="ＭＳ ゴシック"/>
      <family val="3"/>
      <charset val="128"/>
    </font>
    <font>
      <b/>
      <sz val="11"/>
      <color rgb="FFFF0000"/>
      <name val="ＭＳ Ｐゴシック"/>
      <family val="3"/>
      <charset val="128"/>
    </font>
    <font>
      <u/>
      <sz val="11"/>
      <color theme="10"/>
      <name val="ＭＳ Ｐゴシック"/>
      <family val="3"/>
      <charset val="128"/>
    </font>
    <font>
      <b/>
      <u/>
      <sz val="11"/>
      <color rgb="FFFF0000"/>
      <name val="ＭＳ Ｐゴシック"/>
      <family val="3"/>
      <charset val="128"/>
    </font>
    <font>
      <b/>
      <sz val="12"/>
      <color rgb="FFFF000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1"/>
      <name val="ＭＳ Ｐゴシック"/>
      <family val="3"/>
      <charset val="128"/>
    </font>
    <font>
      <sz val="11"/>
      <name val="游ゴシック"/>
      <family val="3"/>
      <charset val="128"/>
      <scheme val="minor"/>
    </font>
    <font>
      <b/>
      <sz val="9"/>
      <color rgb="FFFF0000"/>
      <name val="游ゴシック"/>
      <family val="3"/>
      <charset val="128"/>
      <scheme val="minor"/>
    </font>
    <font>
      <b/>
      <u/>
      <sz val="16"/>
      <color rgb="FFFF0000"/>
      <name val="游ゴシック"/>
      <family val="3"/>
      <charset val="128"/>
      <scheme val="minor"/>
    </font>
    <font>
      <b/>
      <sz val="10"/>
      <name val="游ゴシック"/>
      <family val="3"/>
      <charset val="128"/>
      <scheme val="minor"/>
    </font>
    <font>
      <b/>
      <u/>
      <sz val="10"/>
      <name val="游ゴシック"/>
      <family val="3"/>
      <charset val="128"/>
      <scheme val="minor"/>
    </font>
    <font>
      <b/>
      <sz val="10"/>
      <color rgb="FFFF0000"/>
      <name val="游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235">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177" fontId="0" fillId="0" borderId="0" xfId="0" applyNumberFormat="1" applyAlignment="1">
      <alignment horizontal="center" vertical="center"/>
    </xf>
    <xf numFmtId="0" fontId="0" fillId="2" borderId="1" xfId="0" applyFill="1" applyBorder="1" applyAlignment="1">
      <alignment horizontal="distributed" vertical="center" wrapText="1" indent="1"/>
    </xf>
    <xf numFmtId="0" fontId="0" fillId="2" borderId="5" xfId="0" applyFill="1" applyBorder="1" applyAlignment="1">
      <alignment horizontal="distributed" vertical="center" wrapText="1" indent="1"/>
    </xf>
    <xf numFmtId="0" fontId="0" fillId="0" borderId="13" xfId="0" applyBorder="1" applyAlignment="1">
      <alignment horizontal="center" vertical="center"/>
    </xf>
    <xf numFmtId="0" fontId="0" fillId="0" borderId="3" xfId="0" applyBorder="1" applyAlignment="1">
      <alignment horizontal="center" vertical="center"/>
    </xf>
    <xf numFmtId="0" fontId="5" fillId="0" borderId="0" xfId="1"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0" fontId="10" fillId="0" borderId="0" xfId="1" applyFont="1" applyAlignment="1">
      <alignment horizontal="center" vertical="center" wrapText="1"/>
    </xf>
    <xf numFmtId="0" fontId="10" fillId="0" borderId="25" xfId="1" applyFont="1" applyBorder="1" applyAlignment="1">
      <alignment horizontal="center" vertical="center"/>
    </xf>
    <xf numFmtId="0" fontId="10" fillId="0" borderId="0" xfId="1" applyFont="1" applyAlignment="1">
      <alignment horizontal="center" vertical="center"/>
    </xf>
    <xf numFmtId="0" fontId="10" fillId="3" borderId="28" xfId="1" applyFont="1" applyFill="1" applyBorder="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vertical="center" shrinkToFit="1"/>
    </xf>
    <xf numFmtId="0" fontId="9" fillId="0" borderId="0" xfId="1" applyFont="1" applyAlignment="1">
      <alignment horizontal="center" vertical="center"/>
    </xf>
    <xf numFmtId="0" fontId="9" fillId="0" borderId="0" xfId="1" applyFont="1" applyAlignment="1">
      <alignment horizontal="center" vertical="center" shrinkToFit="1"/>
    </xf>
    <xf numFmtId="178" fontId="5" fillId="2" borderId="27" xfId="2" applyNumberFormat="1" applyFont="1" applyFill="1" applyBorder="1">
      <alignment vertical="center"/>
    </xf>
    <xf numFmtId="0" fontId="9" fillId="0" borderId="0" xfId="1" applyFont="1">
      <alignment vertical="center"/>
    </xf>
    <xf numFmtId="0" fontId="11" fillId="0" borderId="32" xfId="1" applyFont="1" applyBorder="1">
      <alignment vertical="center"/>
    </xf>
    <xf numFmtId="0" fontId="12" fillId="0" borderId="32" xfId="1" applyFont="1" applyBorder="1" applyAlignment="1">
      <alignment horizontal="right"/>
    </xf>
    <xf numFmtId="0" fontId="11" fillId="0" borderId="0" xfId="1" applyFont="1">
      <alignment vertical="center"/>
    </xf>
    <xf numFmtId="0" fontId="11" fillId="0" borderId="35" xfId="1" applyFont="1" applyBorder="1">
      <alignment vertical="center"/>
    </xf>
    <xf numFmtId="0" fontId="12" fillId="0" borderId="0" xfId="1" applyFont="1" applyAlignment="1">
      <alignment horizontal="right"/>
    </xf>
    <xf numFmtId="0" fontId="13" fillId="0" borderId="1" xfId="1" applyFont="1" applyBorder="1" applyAlignment="1">
      <alignment horizontal="center" vertical="center"/>
    </xf>
    <xf numFmtId="0" fontId="13" fillId="0" borderId="5" xfId="1" applyFont="1" applyBorder="1" applyAlignment="1">
      <alignment horizontal="center" vertical="center"/>
    </xf>
    <xf numFmtId="0" fontId="11" fillId="0" borderId="0" xfId="1" applyFont="1" applyAlignment="1">
      <alignment horizontal="center" vertical="center"/>
    </xf>
    <xf numFmtId="38" fontId="6" fillId="0" borderId="0" xfId="2" applyFont="1" applyFill="1" applyBorder="1">
      <alignment vertical="center"/>
    </xf>
    <xf numFmtId="0" fontId="9" fillId="0" borderId="0" xfId="1" applyFont="1" applyAlignment="1">
      <alignment horizontal="right" vertical="center"/>
    </xf>
    <xf numFmtId="0" fontId="16" fillId="4" borderId="45" xfId="1" applyFont="1" applyFill="1" applyBorder="1" applyAlignment="1">
      <alignment horizontal="center" vertical="center" wrapText="1"/>
    </xf>
    <xf numFmtId="0" fontId="16" fillId="4" borderId="47" xfId="1" applyFont="1" applyFill="1" applyBorder="1" applyAlignment="1">
      <alignment horizontal="center" vertical="center" shrinkToFit="1"/>
    </xf>
    <xf numFmtId="0" fontId="18" fillId="4" borderId="49" xfId="1" applyFont="1" applyFill="1" applyBorder="1" applyAlignment="1">
      <alignment horizontal="center" vertical="center" wrapText="1"/>
    </xf>
    <xf numFmtId="0" fontId="18" fillId="4" borderId="50" xfId="1" applyFont="1" applyFill="1" applyBorder="1" applyAlignment="1">
      <alignment horizontal="center" vertical="center" wrapText="1"/>
    </xf>
    <xf numFmtId="0" fontId="6" fillId="0" borderId="53" xfId="1" applyFont="1" applyBorder="1" applyAlignment="1">
      <alignment horizontal="center" vertical="center"/>
    </xf>
    <xf numFmtId="0" fontId="6" fillId="3" borderId="53" xfId="1" applyFont="1" applyFill="1" applyBorder="1">
      <alignment vertical="center"/>
    </xf>
    <xf numFmtId="0" fontId="9" fillId="2" borderId="53" xfId="1" applyFont="1" applyFill="1" applyBorder="1" applyAlignment="1">
      <alignment horizontal="center" vertical="center"/>
    </xf>
    <xf numFmtId="0" fontId="9" fillId="2" borderId="55" xfId="1" applyFont="1" applyFill="1" applyBorder="1" applyAlignment="1">
      <alignment horizontal="center" vertical="center"/>
    </xf>
    <xf numFmtId="3" fontId="5" fillId="5" borderId="56" xfId="1" applyNumberFormat="1" applyFont="1" applyFill="1" applyBorder="1">
      <alignment vertical="center"/>
    </xf>
    <xf numFmtId="0" fontId="6" fillId="0" borderId="57" xfId="1" applyFont="1" applyBorder="1" applyAlignment="1">
      <alignment horizontal="center" vertical="center"/>
    </xf>
    <xf numFmtId="0" fontId="6" fillId="3" borderId="57" xfId="1" applyFont="1" applyFill="1" applyBorder="1">
      <alignment vertical="center"/>
    </xf>
    <xf numFmtId="3" fontId="5" fillId="5" borderId="52" xfId="1" applyNumberFormat="1" applyFont="1" applyFill="1" applyBorder="1">
      <alignment vertical="center"/>
    </xf>
    <xf numFmtId="0" fontId="0" fillId="3" borderId="14" xfId="0" applyFill="1" applyBorder="1" applyAlignment="1">
      <alignment horizontal="center" vertical="center"/>
    </xf>
    <xf numFmtId="0" fontId="19" fillId="3" borderId="0" xfId="0" applyFont="1" applyFill="1" applyAlignment="1">
      <alignment horizontal="center" vertical="center"/>
    </xf>
    <xf numFmtId="0" fontId="19" fillId="3" borderId="14" xfId="0" applyFont="1" applyFill="1" applyBorder="1" applyAlignment="1">
      <alignment horizontal="center" vertical="center"/>
    </xf>
    <xf numFmtId="0" fontId="22" fillId="3" borderId="21" xfId="1" applyFont="1" applyFill="1" applyBorder="1" applyAlignment="1">
      <alignment horizontal="center" vertical="center" wrapText="1"/>
    </xf>
    <xf numFmtId="0" fontId="24" fillId="3" borderId="54" xfId="1" applyFont="1" applyFill="1" applyBorder="1">
      <alignment vertical="center"/>
    </xf>
    <xf numFmtId="0" fontId="24" fillId="3" borderId="53" xfId="1" applyFont="1" applyFill="1" applyBorder="1" applyAlignment="1">
      <alignment horizontal="center" vertical="center"/>
    </xf>
    <xf numFmtId="41" fontId="23" fillId="3" borderId="53" xfId="1" applyNumberFormat="1" applyFont="1" applyFill="1" applyBorder="1">
      <alignment vertical="center"/>
    </xf>
    <xf numFmtId="41" fontId="23" fillId="3" borderId="57" xfId="1" applyNumberFormat="1" applyFont="1" applyFill="1" applyBorder="1">
      <alignment vertical="center"/>
    </xf>
    <xf numFmtId="41" fontId="22" fillId="6" borderId="57" xfId="1" applyNumberFormat="1" applyFont="1" applyFill="1" applyBorder="1">
      <alignment vertical="center"/>
    </xf>
    <xf numFmtId="0" fontId="9" fillId="6" borderId="54" xfId="1" applyFont="1" applyFill="1" applyBorder="1">
      <alignment vertical="center"/>
    </xf>
    <xf numFmtId="0" fontId="9" fillId="6" borderId="57" xfId="1" applyFont="1" applyFill="1" applyBorder="1">
      <alignment vertical="center"/>
    </xf>
    <xf numFmtId="0" fontId="6" fillId="3" borderId="53" xfId="1" applyFont="1" applyFill="1" applyBorder="1" applyAlignment="1" applyProtection="1">
      <alignment horizontal="center" vertical="center"/>
      <protection locked="0"/>
    </xf>
    <xf numFmtId="0" fontId="6" fillId="3" borderId="53" xfId="1" applyFont="1" applyFill="1" applyBorder="1" applyProtection="1">
      <alignment vertical="center"/>
      <protection locked="0"/>
    </xf>
    <xf numFmtId="0" fontId="6" fillId="3" borderId="58" xfId="1" applyFont="1" applyFill="1" applyBorder="1" applyProtection="1">
      <alignment vertical="center"/>
      <protection locked="0"/>
    </xf>
    <xf numFmtId="0" fontId="6" fillId="3" borderId="57" xfId="1" applyFont="1" applyFill="1" applyBorder="1" applyAlignment="1" applyProtection="1">
      <alignment horizontal="center" vertical="center"/>
      <protection locked="0"/>
    </xf>
    <xf numFmtId="0" fontId="6" fillId="3" borderId="57" xfId="1" applyFont="1" applyFill="1" applyBorder="1" applyProtection="1">
      <alignment vertical="center"/>
      <protection locked="0"/>
    </xf>
    <xf numFmtId="38" fontId="5" fillId="3" borderId="38" xfId="2" applyFont="1" applyFill="1" applyBorder="1" applyProtection="1">
      <alignment vertical="center"/>
      <protection locked="0"/>
    </xf>
    <xf numFmtId="0" fontId="10" fillId="3" borderId="28" xfId="1" applyFont="1" applyFill="1" applyBorder="1" applyAlignment="1" applyProtection="1">
      <alignment horizontal="center" vertical="center"/>
      <protection locked="0"/>
    </xf>
    <xf numFmtId="0" fontId="10" fillId="3" borderId="21"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0" xfId="0" applyFill="1" applyProtection="1">
      <alignment vertical="center"/>
      <protection locked="0"/>
    </xf>
    <xf numFmtId="0" fontId="6" fillId="0" borderId="20" xfId="1" applyFont="1" applyBorder="1" applyAlignment="1" applyProtection="1">
      <alignment horizontal="center" vertical="center"/>
      <protection locked="0"/>
    </xf>
    <xf numFmtId="0" fontId="6" fillId="0" borderId="0" xfId="1" applyFont="1" applyProtection="1">
      <alignment vertical="center"/>
      <protection locked="0"/>
    </xf>
    <xf numFmtId="0" fontId="9" fillId="2" borderId="53"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3" fontId="5" fillId="5" borderId="20" xfId="1" applyNumberFormat="1" applyFont="1" applyFill="1" applyBorder="1" applyProtection="1">
      <alignment vertical="center"/>
      <protection locked="0"/>
    </xf>
    <xf numFmtId="0" fontId="9" fillId="0" borderId="0" xfId="1" applyFont="1" applyAlignment="1">
      <alignment horizontal="left" vertical="center" shrinkToFit="1"/>
    </xf>
    <xf numFmtId="178" fontId="5" fillId="2" borderId="27" xfId="2" applyNumberFormat="1" applyFont="1" applyFill="1" applyBorder="1" applyProtection="1">
      <alignment vertical="center"/>
    </xf>
    <xf numFmtId="38" fontId="5" fillId="2" borderId="24" xfId="2" applyFont="1" applyFill="1" applyBorder="1" applyProtection="1">
      <alignment vertical="center"/>
    </xf>
    <xf numFmtId="38" fontId="5" fillId="2" borderId="38" xfId="2" applyFont="1" applyFill="1" applyBorder="1" applyProtection="1">
      <alignment vertical="center"/>
    </xf>
    <xf numFmtId="38" fontId="5" fillId="2" borderId="41" xfId="2" applyFont="1" applyFill="1" applyBorder="1" applyProtection="1">
      <alignment vertical="center"/>
    </xf>
    <xf numFmtId="38" fontId="10" fillId="2" borderId="44" xfId="2" applyFont="1" applyFill="1" applyBorder="1" applyProtection="1">
      <alignment vertical="center"/>
    </xf>
    <xf numFmtId="38" fontId="6" fillId="0" borderId="0" xfId="2" applyFont="1" applyFill="1" applyBorder="1" applyProtection="1">
      <alignment vertical="center"/>
    </xf>
    <xf numFmtId="0" fontId="18" fillId="2" borderId="51" xfId="1" applyFont="1" applyFill="1" applyBorder="1">
      <alignment vertical="center"/>
    </xf>
    <xf numFmtId="0" fontId="18" fillId="2" borderId="11" xfId="1" applyFont="1" applyFill="1" applyBorder="1">
      <alignment vertical="center"/>
    </xf>
    <xf numFmtId="0" fontId="18" fillId="2" borderId="52" xfId="1" applyFont="1" applyFill="1" applyBorder="1">
      <alignment vertical="center"/>
    </xf>
    <xf numFmtId="0" fontId="6" fillId="0" borderId="20" xfId="1" applyFont="1" applyBorder="1" applyAlignment="1">
      <alignment horizontal="center" vertical="center"/>
    </xf>
    <xf numFmtId="0" fontId="6" fillId="3" borderId="54" xfId="1" applyFont="1" applyFill="1" applyBorder="1">
      <alignment vertical="center"/>
    </xf>
    <xf numFmtId="0" fontId="6" fillId="3" borderId="53" xfId="1" applyFont="1" applyFill="1" applyBorder="1" applyAlignment="1">
      <alignment horizontal="center" vertical="center"/>
    </xf>
    <xf numFmtId="41" fontId="5" fillId="3" borderId="53" xfId="1" applyNumberFormat="1" applyFont="1" applyFill="1" applyBorder="1">
      <alignment vertical="center"/>
    </xf>
    <xf numFmtId="3" fontId="5" fillId="5" borderId="20" xfId="1" applyNumberFormat="1" applyFont="1" applyFill="1" applyBorder="1">
      <alignment vertical="center"/>
    </xf>
    <xf numFmtId="0" fontId="6" fillId="0" borderId="1" xfId="1" applyFont="1" applyBorder="1">
      <alignment vertical="center"/>
    </xf>
    <xf numFmtId="0" fontId="6" fillId="0" borderId="2" xfId="1" applyFont="1" applyBorder="1">
      <alignment vertical="center"/>
    </xf>
    <xf numFmtId="0" fontId="6" fillId="0" borderId="62" xfId="1" applyFont="1" applyBorder="1" applyAlignment="1">
      <alignment horizontal="right" vertical="center"/>
    </xf>
    <xf numFmtId="3" fontId="6" fillId="0" borderId="62" xfId="1" applyNumberFormat="1" applyFont="1" applyBorder="1" applyAlignment="1">
      <alignment horizontal="right" vertical="center"/>
    </xf>
    <xf numFmtId="0" fontId="6" fillId="0" borderId="63" xfId="1" applyFont="1" applyBorder="1" applyAlignment="1">
      <alignment horizontal="right" vertical="center"/>
    </xf>
    <xf numFmtId="0" fontId="6" fillId="0" borderId="9" xfId="1" applyFont="1" applyBorder="1">
      <alignment vertical="center"/>
    </xf>
    <xf numFmtId="0" fontId="6" fillId="0" borderId="18" xfId="1" applyFont="1" applyBorder="1">
      <alignment vertical="center"/>
    </xf>
    <xf numFmtId="0" fontId="6" fillId="0" borderId="64" xfId="1" applyFont="1" applyBorder="1" applyAlignment="1">
      <alignment horizontal="right" vertical="center"/>
    </xf>
    <xf numFmtId="0" fontId="6" fillId="0" borderId="55" xfId="1" applyFont="1" applyBorder="1">
      <alignment vertical="center"/>
    </xf>
    <xf numFmtId="0" fontId="6" fillId="0" borderId="37" xfId="1" applyFont="1" applyBorder="1">
      <alignment vertical="center"/>
    </xf>
    <xf numFmtId="0" fontId="6" fillId="0" borderId="60" xfId="1" applyFont="1" applyBorder="1">
      <alignment vertical="center"/>
    </xf>
    <xf numFmtId="0" fontId="6" fillId="0" borderId="61" xfId="1" applyFont="1" applyBorder="1">
      <alignment vertical="center"/>
    </xf>
    <xf numFmtId="0" fontId="6" fillId="0" borderId="65" xfId="1" applyFont="1" applyBorder="1">
      <alignment vertical="center"/>
    </xf>
    <xf numFmtId="0" fontId="6" fillId="0" borderId="25" xfId="1" applyFont="1" applyBorder="1" applyAlignment="1">
      <alignment horizontal="left" vertical="center" shrinkToFit="1"/>
    </xf>
    <xf numFmtId="0" fontId="6" fillId="0" borderId="66" xfId="1" applyFont="1" applyBorder="1" applyAlignment="1">
      <alignment horizontal="left" vertical="center" shrinkToFit="1"/>
    </xf>
    <xf numFmtId="0" fontId="6" fillId="0" borderId="26" xfId="1" applyFont="1" applyBorder="1" applyAlignment="1">
      <alignment horizontal="left" vertical="center" shrinkToFit="1"/>
    </xf>
    <xf numFmtId="0" fontId="6" fillId="0" borderId="67" xfId="1" applyFont="1" applyBorder="1" applyAlignment="1">
      <alignment horizontal="left" vertical="center" shrinkToFit="1"/>
    </xf>
    <xf numFmtId="0" fontId="14" fillId="0" borderId="0" xfId="1" applyFont="1">
      <alignment vertical="center"/>
    </xf>
    <xf numFmtId="0" fontId="27" fillId="0" borderId="0" xfId="1" applyFont="1">
      <alignment vertical="center"/>
    </xf>
    <xf numFmtId="178" fontId="5" fillId="3" borderId="57" xfId="1" applyNumberFormat="1" applyFont="1" applyFill="1" applyBorder="1" applyProtection="1">
      <alignment vertical="center"/>
      <protection locked="0"/>
    </xf>
    <xf numFmtId="0" fontId="9" fillId="0" borderId="0" xfId="0" applyFont="1">
      <alignment vertical="center"/>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0" borderId="15"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5"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4" fillId="0" borderId="1" xfId="0" applyFont="1" applyBorder="1" applyAlignment="1" applyProtection="1">
      <alignment horizontal="left" vertical="top"/>
      <protection locked="0"/>
    </xf>
    <xf numFmtId="0" fontId="0" fillId="2" borderId="1" xfId="0" applyFill="1" applyBorder="1" applyAlignment="1">
      <alignment horizontal="distributed" vertical="center" indent="1"/>
    </xf>
    <xf numFmtId="0" fontId="0" fillId="3" borderId="1" xfId="0" applyFill="1" applyBorder="1" applyAlignment="1" applyProtection="1">
      <alignment horizontal="left" vertical="center" wrapText="1" indent="1"/>
      <protection locked="0"/>
    </xf>
    <xf numFmtId="0" fontId="0" fillId="2" borderId="1" xfId="0" applyFill="1" applyBorder="1" applyAlignment="1">
      <alignment horizontal="distributed" vertical="center" wrapText="1" indent="1"/>
    </xf>
    <xf numFmtId="0" fontId="0" fillId="0" borderId="1" xfId="0" applyBorder="1" applyAlignment="1" applyProtection="1">
      <alignment horizontal="center" vertical="center"/>
      <protection locked="0"/>
    </xf>
    <xf numFmtId="0" fontId="0" fillId="2" borderId="9" xfId="0" applyFill="1" applyBorder="1" applyAlignment="1">
      <alignment horizontal="distributed" vertical="center" indent="1"/>
    </xf>
    <xf numFmtId="176" fontId="0" fillId="0" borderId="10" xfId="0" applyNumberFormat="1" applyBorder="1" applyAlignment="1">
      <alignment horizontal="center" vertical="center" wrapText="1"/>
    </xf>
    <xf numFmtId="176" fontId="0" fillId="0" borderId="11" xfId="0" applyNumberFormat="1" applyBorder="1" applyAlignment="1">
      <alignment horizontal="center" vertical="center" wrapText="1"/>
    </xf>
    <xf numFmtId="176" fontId="0" fillId="0" borderId="12" xfId="0" applyNumberFormat="1" applyBorder="1" applyAlignment="1">
      <alignment horizontal="center" vertical="center" wrapText="1"/>
    </xf>
    <xf numFmtId="177" fontId="0" fillId="3" borderId="9" xfId="0" applyNumberFormat="1" applyFill="1" applyBorder="1" applyAlignment="1" applyProtection="1">
      <alignment horizontal="center" vertical="center"/>
      <protection locked="0"/>
    </xf>
    <xf numFmtId="180" fontId="0" fillId="0" borderId="1" xfId="0" applyNumberFormat="1" applyBorder="1" applyAlignment="1">
      <alignment horizontal="center" vertical="center" wrapText="1"/>
    </xf>
    <xf numFmtId="177" fontId="0" fillId="3" borderId="1" xfId="0" applyNumberFormat="1" applyFill="1" applyBorder="1" applyAlignment="1" applyProtection="1">
      <alignment horizontal="center" vertical="center"/>
      <protection locked="0"/>
    </xf>
    <xf numFmtId="0" fontId="0" fillId="2" borderId="5" xfId="0" applyFill="1" applyBorder="1" applyAlignment="1">
      <alignment horizontal="distributed" vertical="center" wrapText="1" indent="1"/>
    </xf>
    <xf numFmtId="180" fontId="0" fillId="0" borderId="2" xfId="0" applyNumberFormat="1" applyBorder="1" applyAlignment="1">
      <alignment horizontal="center" vertical="center" wrapText="1"/>
    </xf>
    <xf numFmtId="180" fontId="0" fillId="0" borderId="3" xfId="0" applyNumberFormat="1" applyBorder="1" applyAlignment="1">
      <alignment horizontal="center" vertical="center" wrapText="1"/>
    </xf>
    <xf numFmtId="180" fontId="0" fillId="0" borderId="4" xfId="0" applyNumberFormat="1" applyBorder="1" applyAlignment="1">
      <alignment horizontal="center" vertical="center" wrapText="1"/>
    </xf>
    <xf numFmtId="180" fontId="0" fillId="0" borderId="6" xfId="0" applyNumberFormat="1" applyBorder="1" applyAlignment="1">
      <alignment horizontal="center" vertical="center" wrapText="1"/>
    </xf>
    <xf numFmtId="180" fontId="0" fillId="0" borderId="7" xfId="0" applyNumberFormat="1" applyBorder="1" applyAlignment="1">
      <alignment horizontal="center" vertical="center" wrapText="1"/>
    </xf>
    <xf numFmtId="180" fontId="0" fillId="0" borderId="8" xfId="0" applyNumberFormat="1" applyBorder="1" applyAlignment="1">
      <alignment horizontal="center" vertical="center" wrapText="1"/>
    </xf>
    <xf numFmtId="177" fontId="0" fillId="3" borderId="5" xfId="0" applyNumberFormat="1" applyFill="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9" fillId="0" borderId="0" xfId="0" applyFont="1">
      <alignment vertical="center"/>
    </xf>
    <xf numFmtId="0" fontId="0" fillId="0" borderId="0" xfId="0">
      <alignment vertical="center"/>
    </xf>
    <xf numFmtId="0" fontId="0" fillId="0" borderId="0" xfId="0" applyAlignment="1">
      <alignment horizontal="distributed" vertical="center" indent="1"/>
    </xf>
    <xf numFmtId="0" fontId="0" fillId="3" borderId="0" xfId="0" applyFill="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left" vertical="center" wrapText="1" indent="1"/>
    </xf>
    <xf numFmtId="0" fontId="0" fillId="3" borderId="1" xfId="0" applyFill="1" applyBorder="1" applyAlignment="1" applyProtection="1">
      <alignment horizontal="center" vertical="center" wrapText="1"/>
      <protection locked="0"/>
    </xf>
    <xf numFmtId="176" fontId="0" fillId="0" borderId="1" xfId="0" applyNumberFormat="1" applyBorder="1" applyAlignment="1">
      <alignment horizontal="center" vertical="center" wrapText="1"/>
    </xf>
    <xf numFmtId="0" fontId="27" fillId="0" borderId="20" xfId="1" applyFont="1" applyBorder="1" applyAlignment="1">
      <alignment horizontal="left" vertical="center" wrapText="1" shrinkToFit="1"/>
    </xf>
    <xf numFmtId="0" fontId="4" fillId="0" borderId="20" xfId="0" applyFont="1" applyBorder="1" applyAlignment="1">
      <alignment horizontal="left" vertical="center" wrapText="1" shrinkToFit="1"/>
    </xf>
    <xf numFmtId="0" fontId="7" fillId="0" borderId="0" xfId="1" applyFont="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3" borderId="26" xfId="1" applyFont="1" applyFill="1" applyBorder="1" applyAlignment="1" applyProtection="1">
      <alignment horizontal="center" vertical="center"/>
      <protection locked="0"/>
    </xf>
    <xf numFmtId="0" fontId="10" fillId="3" borderId="27" xfId="1" applyFont="1" applyFill="1" applyBorder="1" applyAlignment="1" applyProtection="1">
      <alignment horizontal="center" vertical="center"/>
      <protection locked="0"/>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9" fillId="0" borderId="32" xfId="1" applyFont="1" applyBorder="1" applyAlignment="1">
      <alignment horizontal="center" vertical="center" shrinkToFit="1"/>
    </xf>
    <xf numFmtId="0" fontId="11" fillId="0" borderId="42" xfId="1" applyFont="1" applyBorder="1" applyAlignment="1">
      <alignment horizontal="center" vertical="center"/>
    </xf>
    <xf numFmtId="0" fontId="11" fillId="0" borderId="43" xfId="1" applyFont="1" applyBorder="1" applyAlignment="1">
      <alignment horizontal="center" vertical="center"/>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29" fillId="0" borderId="1" xfId="1" applyFont="1" applyBorder="1">
      <alignment vertical="center"/>
    </xf>
    <xf numFmtId="0" fontId="3" fillId="0" borderId="1" xfId="0" applyFont="1" applyBorder="1">
      <alignment vertical="center"/>
    </xf>
    <xf numFmtId="0" fontId="13" fillId="3" borderId="1" xfId="1" applyFont="1" applyFill="1" applyBorder="1" applyProtection="1">
      <alignment vertical="center"/>
      <protection locked="0"/>
    </xf>
    <xf numFmtId="0" fontId="25" fillId="3" borderId="1" xfId="0" applyFont="1" applyFill="1" applyBorder="1" applyProtection="1">
      <alignment vertical="center"/>
      <protection locked="0"/>
    </xf>
    <xf numFmtId="0" fontId="11" fillId="0" borderId="0" xfId="1" applyFont="1">
      <alignment vertical="center"/>
    </xf>
    <xf numFmtId="0" fontId="6" fillId="0" borderId="0" xfId="1" applyFont="1" applyProtection="1">
      <alignment vertical="center"/>
      <protection locked="0"/>
    </xf>
    <xf numFmtId="0" fontId="25" fillId="0" borderId="0" xfId="0" applyFont="1" applyProtection="1">
      <alignment vertical="center"/>
      <protection locked="0"/>
    </xf>
    <xf numFmtId="0" fontId="6" fillId="0" borderId="0" xfId="1" applyFont="1">
      <alignment vertical="center"/>
    </xf>
    <xf numFmtId="0" fontId="11" fillId="0" borderId="22" xfId="1" applyFont="1" applyBorder="1" applyAlignment="1">
      <alignment horizontal="center" vertical="center"/>
    </xf>
    <xf numFmtId="0" fontId="11" fillId="0" borderId="36" xfId="1" applyFont="1" applyBorder="1" applyAlignment="1">
      <alignment horizontal="center" vertical="center"/>
    </xf>
    <xf numFmtId="0" fontId="13" fillId="0" borderId="0" xfId="1" applyFont="1">
      <alignment vertical="center"/>
    </xf>
    <xf numFmtId="0" fontId="25" fillId="0" borderId="0" xfId="0" applyFont="1">
      <alignment vertical="center"/>
    </xf>
    <xf numFmtId="181" fontId="26" fillId="0" borderId="0" xfId="0" applyNumberFormat="1" applyFont="1" applyProtection="1">
      <alignment vertical="center"/>
      <protection locked="0"/>
    </xf>
    <xf numFmtId="0" fontId="11" fillId="0" borderId="37" xfId="1" applyFont="1" applyBorder="1" applyAlignment="1">
      <alignment horizontal="center" vertical="center"/>
    </xf>
    <xf numFmtId="0" fontId="11" fillId="0" borderId="40" xfId="1" applyFont="1" applyBorder="1" applyAlignment="1">
      <alignment horizontal="center" vertical="center"/>
    </xf>
    <xf numFmtId="0" fontId="27" fillId="0" borderId="39" xfId="1" applyFont="1" applyBorder="1" applyAlignment="1">
      <alignment horizontal="left" vertical="center" shrinkToFit="1"/>
    </xf>
    <xf numFmtId="0" fontId="27" fillId="0" borderId="0" xfId="1" applyFont="1" applyAlignment="1">
      <alignment horizontal="left" vertical="center" shrinkToFit="1"/>
    </xf>
    <xf numFmtId="0" fontId="6" fillId="2" borderId="59"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41" xfId="1" applyFont="1" applyFill="1" applyBorder="1" applyAlignment="1">
      <alignment horizontal="center" vertical="center"/>
    </xf>
    <xf numFmtId="0" fontId="11" fillId="4" borderId="51"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12" xfId="1" applyFont="1" applyFill="1" applyBorder="1" applyAlignment="1">
      <alignment horizontal="center" vertical="center"/>
    </xf>
    <xf numFmtId="0" fontId="9" fillId="0" borderId="35" xfId="1" applyFont="1" applyBorder="1" applyAlignment="1">
      <alignment horizontal="right" vertical="center" shrinkToFit="1"/>
    </xf>
    <xf numFmtId="0" fontId="14" fillId="0" borderId="35" xfId="1" applyFont="1" applyBorder="1" applyAlignment="1">
      <alignment horizontal="center" vertical="center" shrinkToFit="1"/>
    </xf>
    <xf numFmtId="0" fontId="15" fillId="4" borderId="45" xfId="1" applyFont="1" applyFill="1" applyBorder="1" applyAlignment="1">
      <alignment horizontal="center" vertical="center"/>
    </xf>
    <xf numFmtId="0" fontId="15" fillId="4" borderId="47" xfId="1" applyFont="1" applyFill="1" applyBorder="1" applyAlignment="1">
      <alignment horizontal="center" vertical="center"/>
    </xf>
    <xf numFmtId="0" fontId="15" fillId="4" borderId="46" xfId="1" applyFont="1" applyFill="1" applyBorder="1" applyAlignment="1">
      <alignment horizontal="center" vertical="center" wrapText="1"/>
    </xf>
    <xf numFmtId="0" fontId="15" fillId="4" borderId="48" xfId="1" applyFont="1" applyFill="1" applyBorder="1" applyAlignment="1">
      <alignment horizontal="center" vertical="center" wrapText="1"/>
    </xf>
    <xf numFmtId="0" fontId="15" fillId="4" borderId="45" xfId="1" applyFont="1" applyFill="1" applyBorder="1" applyAlignment="1">
      <alignment horizontal="center" vertical="center" wrapText="1"/>
    </xf>
    <xf numFmtId="0" fontId="15" fillId="4" borderId="47" xfId="1" applyFont="1" applyFill="1" applyBorder="1" applyAlignment="1">
      <alignment horizontal="center" vertical="center" wrapText="1"/>
    </xf>
    <xf numFmtId="0" fontId="18" fillId="4" borderId="22" xfId="1" applyFont="1" applyFill="1" applyBorder="1" applyAlignment="1">
      <alignment horizontal="center" vertical="center" wrapText="1"/>
    </xf>
    <xf numFmtId="0" fontId="18" fillId="4" borderId="24" xfId="1"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4" fillId="0" borderId="1" xfId="0" applyFont="1" applyBorder="1" applyAlignment="1">
      <alignment horizontal="left" vertical="top"/>
    </xf>
    <xf numFmtId="0" fontId="19" fillId="3" borderId="1" xfId="0" applyFont="1" applyFill="1" applyBorder="1" applyAlignment="1">
      <alignment horizontal="left" vertical="center" wrapText="1" indent="1"/>
    </xf>
    <xf numFmtId="0" fontId="19" fillId="3" borderId="1" xfId="0" applyFont="1" applyFill="1" applyBorder="1" applyAlignment="1">
      <alignment horizontal="left" vertical="center" indent="1"/>
    </xf>
    <xf numFmtId="0" fontId="21" fillId="3" borderId="1" xfId="3" applyFont="1" applyFill="1" applyBorder="1" applyAlignment="1">
      <alignment horizontal="left" vertical="center" indent="1"/>
    </xf>
    <xf numFmtId="0" fontId="0" fillId="0" borderId="1" xfId="0" applyBorder="1" applyAlignment="1">
      <alignment horizontal="center" vertical="center"/>
    </xf>
    <xf numFmtId="177" fontId="0" fillId="3" borderId="9" xfId="0" applyNumberFormat="1" applyFill="1" applyBorder="1" applyAlignment="1">
      <alignment horizontal="center" vertical="center"/>
    </xf>
    <xf numFmtId="177" fontId="0" fillId="3" borderId="1" xfId="0" applyNumberFormat="1" applyFill="1" applyBorder="1" applyAlignment="1">
      <alignment horizontal="center" vertical="center"/>
    </xf>
    <xf numFmtId="177" fontId="0" fillId="3" borderId="5" xfId="0" applyNumberFormat="1" applyFill="1" applyBorder="1" applyAlignment="1">
      <alignment horizontal="center" vertical="center"/>
    </xf>
    <xf numFmtId="0" fontId="19" fillId="3" borderId="1" xfId="0" applyFont="1" applyFill="1" applyBorder="1" applyAlignment="1">
      <alignment horizontal="center" vertical="center" wrapText="1"/>
    </xf>
    <xf numFmtId="0" fontId="19" fillId="3" borderId="0" xfId="0" applyFont="1" applyFill="1" applyAlignment="1">
      <alignment horizontal="left" vertical="center"/>
    </xf>
    <xf numFmtId="0" fontId="19" fillId="3" borderId="0" xfId="0" applyFont="1" applyFill="1" applyAlignment="1">
      <alignment horizontal="left" vertical="center" wrapText="1"/>
    </xf>
    <xf numFmtId="0" fontId="18" fillId="2" borderId="51" xfId="1" applyFont="1" applyFill="1" applyBorder="1" applyAlignment="1">
      <alignment horizontal="center" vertical="center"/>
    </xf>
    <xf numFmtId="0" fontId="18" fillId="2" borderId="11" xfId="1" applyFont="1" applyFill="1" applyBorder="1" applyAlignment="1">
      <alignment horizontal="center" vertical="center"/>
    </xf>
    <xf numFmtId="0" fontId="18" fillId="2" borderId="52" xfId="1" applyFont="1" applyFill="1" applyBorder="1" applyAlignment="1">
      <alignment horizontal="center" vertical="center"/>
    </xf>
    <xf numFmtId="0" fontId="15" fillId="4" borderId="46" xfId="1" applyFont="1" applyFill="1" applyBorder="1" applyAlignment="1">
      <alignment horizontal="center" vertical="center"/>
    </xf>
    <xf numFmtId="0" fontId="15" fillId="4" borderId="48" xfId="1" applyFont="1" applyFill="1" applyBorder="1" applyAlignment="1">
      <alignment horizontal="center" vertical="center"/>
    </xf>
    <xf numFmtId="0" fontId="11" fillId="0" borderId="68" xfId="1" applyFont="1" applyBorder="1" applyAlignment="1">
      <alignment horizontal="center" vertical="center"/>
    </xf>
    <xf numFmtId="0" fontId="11" fillId="0" borderId="69" xfId="1" applyFont="1" applyBorder="1" applyAlignment="1">
      <alignment horizontal="center" vertical="center"/>
    </xf>
    <xf numFmtId="0" fontId="11" fillId="0" borderId="49" xfId="1" applyFont="1" applyBorder="1" applyAlignment="1">
      <alignment horizontal="center" vertical="center"/>
    </xf>
    <xf numFmtId="0" fontId="9" fillId="0" borderId="39" xfId="1" applyFont="1" applyBorder="1" applyAlignment="1">
      <alignment horizontal="left" vertical="center" shrinkToFit="1"/>
    </xf>
    <xf numFmtId="0" fontId="9" fillId="0" borderId="0" xfId="1" applyFont="1" applyAlignment="1">
      <alignment horizontal="left" vertical="center" shrinkToFit="1"/>
    </xf>
    <xf numFmtId="0" fontId="22" fillId="3" borderId="26" xfId="1" applyFont="1" applyFill="1" applyBorder="1" applyAlignment="1">
      <alignment horizontal="center" vertical="center"/>
    </xf>
    <xf numFmtId="0" fontId="22" fillId="3" borderId="27" xfId="1" applyFont="1" applyFill="1" applyBorder="1" applyAlignment="1">
      <alignment horizontal="center" vertical="center"/>
    </xf>
    <xf numFmtId="0" fontId="30" fillId="0" borderId="1" xfId="1" applyFont="1" applyBorder="1">
      <alignment vertical="center"/>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22">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solid">
          <bgColor rgb="FFFF0000"/>
        </patternFill>
      </fill>
    </dxf>
    <dxf>
      <fill>
        <patternFill>
          <bgColor rgb="FFFF0000"/>
        </patternFill>
      </fill>
    </dxf>
    <dxf>
      <font>
        <b val="0"/>
        <i val="0"/>
        <strike val="0"/>
        <condense val="0"/>
        <extend val="0"/>
        <outline val="0"/>
        <shadow val="0"/>
        <u val="none"/>
        <vertAlign val="baseline"/>
        <sz val="12"/>
        <color theme="1"/>
        <name val="游ゴシック"/>
        <scheme val="minor"/>
      </font>
      <numFmt numFmtId="3" formatCode="#,##0"/>
      <fill>
        <patternFill patternType="solid">
          <fgColor indexed="64"/>
          <bgColor theme="0" tint="-0.14996795556505021"/>
        </patternFill>
      </fill>
      <border diagonalUp="0" diagonalDown="0">
        <left/>
        <right/>
        <top/>
        <bottom style="thin">
          <color indexed="64"/>
        </bottom>
      </border>
      <protection locked="0" hidden="0"/>
    </dxf>
    <dxf>
      <font>
        <b/>
        <i val="0"/>
        <strike val="0"/>
        <condense val="0"/>
        <extend val="0"/>
        <outline val="0"/>
        <shadow val="0"/>
        <u val="none"/>
        <vertAlign val="baseline"/>
        <sz val="11"/>
        <color rgb="FFFF0000"/>
        <name val="游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medium">
          <color indexed="64"/>
        </left>
        <right style="thin">
          <color indexed="64"/>
        </right>
        <top/>
        <bottom style="thin">
          <color indexed="64"/>
        </bottom>
      </border>
      <protection locked="0" hidden="0"/>
    </dxf>
    <dxf>
      <font>
        <b/>
        <i val="0"/>
        <strike val="0"/>
        <condense val="0"/>
        <extend val="0"/>
        <outline val="0"/>
        <shadow val="0"/>
        <u val="none"/>
        <vertAlign val="baseline"/>
        <sz val="11"/>
        <color rgb="FFFF0000"/>
        <name val="游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medium">
          <color indexed="64"/>
        </left>
        <right/>
        <top/>
        <bottom style="thin">
          <color indexed="64"/>
        </bottom>
      </border>
      <protection locked="0" hidden="0"/>
    </dxf>
    <dxf>
      <font>
        <b val="0"/>
        <i val="0"/>
        <strike val="0"/>
        <condense val="0"/>
        <extend val="0"/>
        <outline val="0"/>
        <shadow val="0"/>
        <u val="none"/>
        <vertAlign val="baseline"/>
        <sz val="11"/>
        <color theme="1"/>
        <name val="游ゴシック"/>
        <scheme val="minor"/>
      </font>
      <fill>
        <patternFill patternType="solid">
          <fgColor indexed="64"/>
          <bgColor theme="7" tint="0.79998168889431442"/>
        </patternFill>
      </fill>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游ゴシック"/>
        <scheme val="minor"/>
      </font>
      <numFmt numFmtId="178" formatCode="0_);[Red]\(0\)"/>
      <fill>
        <patternFill patternType="solid">
          <fgColor indexed="64"/>
          <bgColor theme="7" tint="0.79998168889431442"/>
        </patternFill>
      </fill>
      <border diagonalUp="0" diagonalDown="0" outline="0">
        <left style="medium">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游ゴシック"/>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游ゴシック"/>
        <scheme val="minor"/>
      </font>
      <fill>
        <patternFill patternType="solid">
          <fgColor indexed="64"/>
          <bgColor theme="7" tint="0.79998168889431442"/>
        </patternFill>
      </fill>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游ゴシック"/>
        <scheme val="minor"/>
      </font>
      <alignment horizontal="center" vertical="center" textRotation="0" wrapText="0" indent="0" justifyLastLine="0" shrinkToFit="0" readingOrder="0"/>
      <border diagonalUp="0" diagonalDown="0">
        <left/>
        <right/>
        <top/>
        <bottom style="thin">
          <color indexed="64"/>
        </bottom>
      </border>
      <protection locked="0" hidden="0"/>
    </dxf>
    <dxf>
      <border outline="0">
        <left style="medium">
          <color indexed="64"/>
        </left>
        <right style="medium">
          <color indexed="64"/>
        </right>
        <top style="thin">
          <color indexed="64"/>
        </top>
        <bottom style="thin">
          <color indexed="64"/>
        </bottom>
      </border>
    </dxf>
    <dxf>
      <protection locked="0" hidden="0"/>
    </dxf>
    <dxf>
      <border outline="0">
        <bottom style="thin">
          <color indexed="64"/>
        </bottom>
      </border>
    </dxf>
    <dxf>
      <protection locked="1" hidden="0"/>
    </dxf>
  </dxfs>
  <tableStyles count="2" defaultTableStyle="TableStyleMedium2" defaultPivotStyle="PivotStyleLight16">
    <tableStyle name="テーブル スタイル 1" pivot="0" count="0" xr9:uid="{00000000-0011-0000-FFFF-FFFF00000000}"/>
    <tableStyle name="テーブル スタイル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171450</xdr:colOff>
      <xdr:row>22</xdr:row>
      <xdr:rowOff>292100</xdr:rowOff>
    </xdr:from>
    <xdr:to>
      <xdr:col>10</xdr:col>
      <xdr:colOff>251279</xdr:colOff>
      <xdr:row>24</xdr:row>
      <xdr:rowOff>179069</xdr:rowOff>
    </xdr:to>
    <xdr:sp macro="" textlink="">
      <xdr:nvSpPr>
        <xdr:cNvPr id="5" name="線吹き出し 2 (枠付き) 4">
          <a:extLst>
            <a:ext uri="{FF2B5EF4-FFF2-40B4-BE49-F238E27FC236}">
              <a16:creationId xmlns:a16="http://schemas.microsoft.com/office/drawing/2014/main" id="{00000000-0008-0000-0200-000005000000}"/>
            </a:ext>
          </a:extLst>
        </xdr:cNvPr>
        <xdr:cNvSpPr/>
      </xdr:nvSpPr>
      <xdr:spPr>
        <a:xfrm>
          <a:off x="5105400" y="5384800"/>
          <a:ext cx="2086429" cy="617219"/>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システム改修等経費が</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16</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万を</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超える場合などに記入してください。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（原則記入不要）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31</xdr:row>
      <xdr:rowOff>273050</xdr:rowOff>
    </xdr:from>
    <xdr:to>
      <xdr:col>10</xdr:col>
      <xdr:colOff>304800</xdr:colOff>
      <xdr:row>34</xdr:row>
      <xdr:rowOff>120650</xdr:rowOff>
    </xdr:to>
    <xdr:sp macro="" textlink="">
      <xdr:nvSpPr>
        <xdr:cNvPr id="6" name="線吹き出し 2 (枠付き) 5">
          <a:extLst>
            <a:ext uri="{FF2B5EF4-FFF2-40B4-BE49-F238E27FC236}">
              <a16:creationId xmlns:a16="http://schemas.microsoft.com/office/drawing/2014/main" id="{00000000-0008-0000-0200-000006000000}"/>
            </a:ext>
          </a:extLst>
        </xdr:cNvPr>
        <xdr:cNvSpPr/>
      </xdr:nvSpPr>
      <xdr:spPr>
        <a:xfrm>
          <a:off x="1225550" y="7988300"/>
          <a:ext cx="6019800" cy="558800"/>
        </a:xfrm>
        <a:prstGeom prst="borderCallout2">
          <a:avLst>
            <a:gd name="adj1" fmla="val 50232"/>
            <a:gd name="adj2" fmla="val 41"/>
            <a:gd name="adj3" fmla="val 49096"/>
            <a:gd name="adj4" fmla="val -2743"/>
            <a:gd name="adj5" fmla="val -10239"/>
            <a:gd name="adj6" fmla="val -13116"/>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前年度事業又は今回事業概算払いからの口座変更の有無を記載してください。</a:t>
          </a: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「変更有」又は「初提出」の場合は、別途「支払金口座振替依頼書」、「口座の通帳の写し等」を提出してください</a:t>
          </a:r>
          <a:r>
            <a:rPr lang="ja-JP" altLang="en-US" sz="10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これら書類はメール提出が不可のため、郵送で送付ください）。</a:t>
          </a:r>
        </a:p>
      </xdr:txBody>
    </xdr:sp>
    <xdr:clientData/>
  </xdr:twoCellAnchor>
  <xdr:twoCellAnchor>
    <xdr:from>
      <xdr:col>7</xdr:col>
      <xdr:colOff>222250</xdr:colOff>
      <xdr:row>5</xdr:row>
      <xdr:rowOff>311150</xdr:rowOff>
    </xdr:from>
    <xdr:to>
      <xdr:col>10</xdr:col>
      <xdr:colOff>192368</xdr:colOff>
      <xdr:row>7</xdr:row>
      <xdr:rowOff>131856</xdr:rowOff>
    </xdr:to>
    <xdr:sp macro="" textlink="">
      <xdr:nvSpPr>
        <xdr:cNvPr id="4" name="線吹き出し 2 (枠付き) 3">
          <a:extLst>
            <a:ext uri="{FF2B5EF4-FFF2-40B4-BE49-F238E27FC236}">
              <a16:creationId xmlns:a16="http://schemas.microsoft.com/office/drawing/2014/main" id="{00000000-0008-0000-0200-000004000000}"/>
            </a:ext>
          </a:extLst>
        </xdr:cNvPr>
        <xdr:cNvSpPr/>
      </xdr:nvSpPr>
      <xdr:spPr>
        <a:xfrm>
          <a:off x="5784850" y="1301750"/>
          <a:ext cx="1348068" cy="316006"/>
        </a:xfrm>
        <a:prstGeom prst="borderCallout2">
          <a:avLst>
            <a:gd name="adj1" fmla="val 50232"/>
            <a:gd name="adj2" fmla="val 41"/>
            <a:gd name="adj3" fmla="val 50232"/>
            <a:gd name="adj4" fmla="val -8637"/>
            <a:gd name="adj5" fmla="val 30543"/>
            <a:gd name="adj6" fmla="val -11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押印は省略できます。</a:t>
          </a:r>
          <a:endPar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4</xdr:col>
      <xdr:colOff>326390</xdr:colOff>
      <xdr:row>27</xdr:row>
      <xdr:rowOff>235323</xdr:rowOff>
    </xdr:from>
    <xdr:to>
      <xdr:col>10</xdr:col>
      <xdr:colOff>283210</xdr:colOff>
      <xdr:row>30</xdr:row>
      <xdr:rowOff>145414</xdr:rowOff>
    </xdr:to>
    <xdr:sp macro="" textlink="">
      <xdr:nvSpPr>
        <xdr:cNvPr id="7" name="線吹き出し 2 (枠付き) 6">
          <a:extLst>
            <a:ext uri="{FF2B5EF4-FFF2-40B4-BE49-F238E27FC236}">
              <a16:creationId xmlns:a16="http://schemas.microsoft.com/office/drawing/2014/main" id="{00000000-0008-0000-0200-000007000000}"/>
            </a:ext>
          </a:extLst>
        </xdr:cNvPr>
        <xdr:cNvSpPr/>
      </xdr:nvSpPr>
      <xdr:spPr>
        <a:xfrm>
          <a:off x="3923478" y="7138147"/>
          <a:ext cx="3139291" cy="593649"/>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「報告回数未選択」となっている場合、一覧表の「令和６年</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(2024</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年</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)10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月以降の実績報告回数」が未選択です。確認してください。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148290</xdr:colOff>
      <xdr:row>36</xdr:row>
      <xdr:rowOff>225613</xdr:rowOff>
    </xdr:from>
    <xdr:to>
      <xdr:col>6</xdr:col>
      <xdr:colOff>201705</xdr:colOff>
      <xdr:row>39</xdr:row>
      <xdr:rowOff>89647</xdr:rowOff>
    </xdr:to>
    <xdr:sp macro="" textlink="">
      <xdr:nvSpPr>
        <xdr:cNvPr id="8" name="線吹き出し 2 (枠付き) 7">
          <a:extLst>
            <a:ext uri="{FF2B5EF4-FFF2-40B4-BE49-F238E27FC236}">
              <a16:creationId xmlns:a16="http://schemas.microsoft.com/office/drawing/2014/main" id="{00000000-0008-0000-0200-000008000000}"/>
            </a:ext>
          </a:extLst>
        </xdr:cNvPr>
        <xdr:cNvSpPr/>
      </xdr:nvSpPr>
      <xdr:spPr>
        <a:xfrm>
          <a:off x="1186702" y="9294907"/>
          <a:ext cx="3945591" cy="640975"/>
        </a:xfrm>
        <a:prstGeom prst="borderCallout2">
          <a:avLst>
            <a:gd name="adj1" fmla="val 50232"/>
            <a:gd name="adj2" fmla="val 41"/>
            <a:gd name="adj3" fmla="val 49096"/>
            <a:gd name="adj4" fmla="val -2743"/>
            <a:gd name="adj5" fmla="val -152140"/>
            <a:gd name="adj6" fmla="val -17889"/>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この欄には</a:t>
          </a:r>
          <a:r>
            <a:rPr lang="ja-JP" altLang="en-US" sz="14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申請者の担当者情報</a:t>
          </a: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を入力してください（申請者と所属が同じ方）。それ以外にも当申請に係る問合せ先がある場合は、返信用封筒フォーマットの記載欄に入力してください。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1986643</xdr:colOff>
      <xdr:row>11</xdr:row>
      <xdr:rowOff>81643</xdr:rowOff>
    </xdr:from>
    <xdr:to>
      <xdr:col>7</xdr:col>
      <xdr:colOff>1192732</xdr:colOff>
      <xdr:row>14</xdr:row>
      <xdr:rowOff>10368</xdr:rowOff>
    </xdr:to>
    <xdr:sp macro="" textlink="">
      <xdr:nvSpPr>
        <xdr:cNvPr id="2" name="線吹き出し 2 (枠付き) 1">
          <a:extLst>
            <a:ext uri="{FF2B5EF4-FFF2-40B4-BE49-F238E27FC236}">
              <a16:creationId xmlns:a16="http://schemas.microsoft.com/office/drawing/2014/main" id="{00000000-0008-0000-0300-000002000000}"/>
            </a:ext>
          </a:extLst>
        </xdr:cNvPr>
        <xdr:cNvSpPr/>
      </xdr:nvSpPr>
      <xdr:spPr>
        <a:xfrm>
          <a:off x="7021286" y="2494643"/>
          <a:ext cx="1972875" cy="581868"/>
        </a:xfrm>
        <a:prstGeom prst="borderCallout2">
          <a:avLst>
            <a:gd name="adj1" fmla="val 18750"/>
            <a:gd name="adj2" fmla="val -717"/>
            <a:gd name="adj3" fmla="val 18750"/>
            <a:gd name="adj4" fmla="val -16667"/>
            <a:gd name="adj5" fmla="val 110084"/>
            <a:gd name="adj6" fmla="val -19187"/>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この表示が出ている場合、通し番号３のように、上限額の税抜</a:t>
          </a:r>
          <a:r>
            <a:rPr lang="en-US" altLang="ja-JP"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3,000</a:t>
          </a: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円（税込</a:t>
          </a:r>
          <a:r>
            <a:rPr lang="en-US" altLang="ja-JP"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3,300</a:t>
          </a: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円）を超えた値引き額があります。</a:t>
          </a:r>
          <a:endParaRPr lang="en-US" altLang="ja-JP"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内容を確認のうえ、修正してください。</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27215</xdr:colOff>
      <xdr:row>11</xdr:row>
      <xdr:rowOff>18143</xdr:rowOff>
    </xdr:from>
    <xdr:to>
      <xdr:col>4</xdr:col>
      <xdr:colOff>1569357</xdr:colOff>
      <xdr:row>13</xdr:row>
      <xdr:rowOff>208642</xdr:rowOff>
    </xdr:to>
    <xdr:sp macro="" textlink="">
      <xdr:nvSpPr>
        <xdr:cNvPr id="3" name="線吹き出し 2 (枠付き) 2">
          <a:extLst>
            <a:ext uri="{FF2B5EF4-FFF2-40B4-BE49-F238E27FC236}">
              <a16:creationId xmlns:a16="http://schemas.microsoft.com/office/drawing/2014/main" id="{00000000-0008-0000-0300-000003000000}"/>
            </a:ext>
          </a:extLst>
        </xdr:cNvPr>
        <xdr:cNvSpPr/>
      </xdr:nvSpPr>
      <xdr:spPr>
        <a:xfrm>
          <a:off x="3846286" y="2431143"/>
          <a:ext cx="2757714" cy="625928"/>
        </a:xfrm>
        <a:prstGeom prst="borderCallout2">
          <a:avLst>
            <a:gd name="adj1" fmla="val 101104"/>
            <a:gd name="adj2" fmla="val 10477"/>
            <a:gd name="adj3" fmla="val 116797"/>
            <a:gd name="adj4" fmla="val -6652"/>
            <a:gd name="adj5" fmla="val 139110"/>
            <a:gd name="adj6" fmla="val -10145"/>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a:t>
          </a:r>
          <a:r>
            <a:rPr lang="en-US" altLang="ja-JP"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9,10</a:t>
          </a: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のように、管理番号の重複が生じています。</a:t>
          </a:r>
          <a:endParaRPr lang="en-US" altLang="ja-JP"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内容を確認のうえ、誤入力等であれば修正してください。</a:t>
          </a:r>
          <a:endParaRPr lang="en-US" altLang="ja-JP"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8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理由のある重複であれば、備考欄に理由を入力してください。</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468298</xdr:colOff>
      <xdr:row>20</xdr:row>
      <xdr:rowOff>116859</xdr:rowOff>
    </xdr:from>
    <xdr:to>
      <xdr:col>7</xdr:col>
      <xdr:colOff>513124</xdr:colOff>
      <xdr:row>24</xdr:row>
      <xdr:rowOff>157843</xdr:rowOff>
    </xdr:to>
    <xdr:sp macro="" textlink="">
      <xdr:nvSpPr>
        <xdr:cNvPr id="4" name="線吹き出し 2 (枠付き) 3">
          <a:extLst>
            <a:ext uri="{FF2B5EF4-FFF2-40B4-BE49-F238E27FC236}">
              <a16:creationId xmlns:a16="http://schemas.microsoft.com/office/drawing/2014/main" id="{00000000-0008-0000-0300-000004000000}"/>
            </a:ext>
          </a:extLst>
        </xdr:cNvPr>
        <xdr:cNvSpPr/>
      </xdr:nvSpPr>
      <xdr:spPr>
        <a:xfrm>
          <a:off x="5502941" y="4561859"/>
          <a:ext cx="2811612" cy="948127"/>
        </a:xfrm>
        <a:prstGeom prst="borderCallout2">
          <a:avLst>
            <a:gd name="adj1" fmla="val -971"/>
            <a:gd name="adj2" fmla="val 62197"/>
            <a:gd name="adj3" fmla="val -48532"/>
            <a:gd name="adj4" fmla="val 64459"/>
            <a:gd name="adj5" fmla="val -48841"/>
            <a:gd name="adj6" fmla="val 7485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△：上限額未満の値引きが行われています。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問題はありませんが、誤入力等であれば</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修正してください。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：上限額を超えた値引きが行われています。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内容を確認のうえ、修正してください。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57150</xdr:colOff>
      <xdr:row>2</xdr:row>
      <xdr:rowOff>152401</xdr:rowOff>
    </xdr:from>
    <xdr:to>
      <xdr:col>3</xdr:col>
      <xdr:colOff>1141096</xdr:colOff>
      <xdr:row>10</xdr:row>
      <xdr:rowOff>62866</xdr:rowOff>
    </xdr:to>
    <xdr:sp macro="" textlink="">
      <xdr:nvSpPr>
        <xdr:cNvPr id="5" name="線吹き出し 2 (枠付き) 4">
          <a:extLst>
            <a:ext uri="{FF2B5EF4-FFF2-40B4-BE49-F238E27FC236}">
              <a16:creationId xmlns:a16="http://schemas.microsoft.com/office/drawing/2014/main" id="{00000000-0008-0000-0300-000005000000}"/>
            </a:ext>
          </a:extLst>
        </xdr:cNvPr>
        <xdr:cNvSpPr/>
      </xdr:nvSpPr>
      <xdr:spPr>
        <a:xfrm>
          <a:off x="3810000" y="638176"/>
          <a:ext cx="1083946" cy="1577340"/>
        </a:xfrm>
        <a:prstGeom prst="borderCallout2">
          <a:avLst>
            <a:gd name="adj1" fmla="val 33095"/>
            <a:gd name="adj2" fmla="val 99938"/>
            <a:gd name="adj3" fmla="val 33389"/>
            <a:gd name="adj4" fmla="val 182295"/>
            <a:gd name="adj5" fmla="val 47156"/>
            <a:gd name="adj6" fmla="val 332170"/>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令和６年</a:t>
          </a:r>
          <a:r>
            <a:rPr lang="en-US" altLang="ja-JP" sz="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(2024</a:t>
          </a:r>
          <a:r>
            <a:rPr lang="ja-JP" altLang="en-US" sz="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年</a:t>
          </a:r>
          <a:r>
            <a:rPr lang="en-US" altLang="ja-JP" sz="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)10</a:t>
          </a:r>
          <a:r>
            <a:rPr lang="ja-JP" altLang="en-US" sz="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月以降の実績報告回数を入力してください。時期を分けて補助金の交付を受けたい場合や、令和６年度末までに入居した世帯等に対する割引を追加で行う場合等には「２回目以上」としてください。</a:t>
          </a:r>
          <a:endParaRPr lang="ja-JP" sz="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13" displayName="テーブル13" ref="A20:H191" totalsRowShown="0" headerRowDxfId="21" dataDxfId="19" headerRowBorderDxfId="20" tableBorderDxfId="18">
  <autoFilter ref="A20:H191" xr:uid="{00000000-0009-0000-0100-000002000000}"/>
  <tableColumns count="8">
    <tableColumn id="1" xr3:uid="{00000000-0010-0000-0000-000001000000}" name="0" dataDxfId="17" dataCellStyle="標準 2">
      <calculatedColumnFormula>INDIRECT(ADDRESS(ROW()-1,COLUMN()))+1</calculatedColumnFormula>
    </tableColumn>
    <tableColumn id="2" xr3:uid="{00000000-0010-0000-0000-000002000000}" name="列2" dataDxfId="16" dataCellStyle="標準 2"/>
    <tableColumn id="3" xr3:uid="{00000000-0010-0000-0000-000003000000}" name="列3" dataDxfId="15" dataCellStyle="標準 2"/>
    <tableColumn id="4" xr3:uid="{00000000-0010-0000-0000-000004000000}" name="列4" dataDxfId="14" dataCellStyle="標準 2"/>
    <tableColumn id="5" xr3:uid="{00000000-0010-0000-0000-000005000000}" name="列5" dataDxfId="13" dataCellStyle="標準 2"/>
    <tableColumn id="6" xr3:uid="{00000000-0010-0000-0000-000006000000}" name="列6" dataDxfId="12" dataCellStyle="標準 2">
      <calculatedColumnFormula>IF(1&lt;COUNTIF(B$19:B$192,B21),"〇","")</calculatedColumnFormula>
    </tableColumn>
    <tableColumn id="7" xr3:uid="{00000000-0010-0000-0000-000007000000}" name="列7" dataDxfId="11" dataCellStyle="標準 2">
      <calculatedColumnFormula>IF(ISBLANK(D21),"",IF(H21=3000,"",IF(H21&lt;3000,"△","×")))</calculatedColumnFormula>
    </tableColumn>
    <tableColumn id="8" xr3:uid="{00000000-0010-0000-0000-000008000000}" name="列8" dataDxfId="10" dataCellStyle="標準 2">
      <calculatedColumnFormula>IF(ISBLANK(E$3),D21,ROUNDDOWN(D21/1.1,0))</calculatedColumnFormula>
    </tableColumn>
  </tableColumns>
  <tableStyleInfo name="テーブル スタイル 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lpgas@example.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U42"/>
  <sheetViews>
    <sheetView tabSelected="1" view="pageBreakPreview" zoomScale="85" zoomScaleNormal="100" zoomScaleSheetLayoutView="85" workbookViewId="0">
      <selection activeCell="C23" sqref="C23:E23"/>
    </sheetView>
  </sheetViews>
  <sheetFormatPr defaultColWidth="8.77734375" defaultRowHeight="13.2"/>
  <cols>
    <col min="1" max="1" width="14.77734375" customWidth="1"/>
    <col min="2" max="2" width="19.77734375" customWidth="1"/>
    <col min="3" max="8" width="9" customWidth="1"/>
    <col min="9" max="11" width="5.33203125" customWidth="1"/>
  </cols>
  <sheetData>
    <row r="1" spans="1:11">
      <c r="A1" t="s">
        <v>0</v>
      </c>
    </row>
    <row r="2" spans="1:11">
      <c r="F2" s="67" t="s">
        <v>88</v>
      </c>
      <c r="G2" s="1" t="s">
        <v>89</v>
      </c>
      <c r="H2" s="65"/>
      <c r="I2" s="2" t="s">
        <v>1</v>
      </c>
      <c r="J2" s="65"/>
      <c r="K2" s="2" t="s">
        <v>2</v>
      </c>
    </row>
    <row r="3" spans="1:11">
      <c r="A3" t="s">
        <v>3</v>
      </c>
    </row>
    <row r="4" spans="1:11">
      <c r="C4" s="146" t="s">
        <v>4</v>
      </c>
      <c r="D4" s="146"/>
    </row>
    <row r="5" spans="1:11" ht="26.4" customHeight="1">
      <c r="C5" s="146" t="s">
        <v>5</v>
      </c>
      <c r="D5" s="146"/>
      <c r="E5" s="147"/>
      <c r="F5" s="147"/>
      <c r="G5" s="147"/>
      <c r="H5" s="147"/>
      <c r="I5" s="147"/>
      <c r="J5" s="147"/>
    </row>
    <row r="6" spans="1:11" ht="26.4" customHeight="1">
      <c r="C6" s="146" t="s">
        <v>6</v>
      </c>
      <c r="D6" s="146"/>
      <c r="E6" s="147"/>
      <c r="F6" s="147"/>
      <c r="G6" s="147"/>
      <c r="H6" s="147"/>
      <c r="I6" s="147"/>
      <c r="J6" s="147"/>
    </row>
    <row r="7" spans="1:11">
      <c r="C7" s="146" t="s">
        <v>7</v>
      </c>
      <c r="D7" s="146"/>
      <c r="E7" s="147"/>
      <c r="F7" s="147"/>
      <c r="G7" s="147"/>
      <c r="H7" s="147"/>
      <c r="I7" s="147"/>
      <c r="J7" s="147"/>
    </row>
    <row r="9" spans="1:11">
      <c r="A9" s="148" t="s">
        <v>8</v>
      </c>
      <c r="B9" s="148"/>
      <c r="C9" s="148"/>
      <c r="D9" s="148"/>
      <c r="E9" s="148"/>
      <c r="F9" s="148"/>
      <c r="G9" s="148"/>
      <c r="H9" s="148"/>
      <c r="I9" s="148"/>
      <c r="J9" s="148"/>
      <c r="K9" s="148"/>
    </row>
    <row r="11" spans="1:11" ht="42" customHeight="1">
      <c r="A11" s="149" t="s">
        <v>9</v>
      </c>
      <c r="B11" s="149"/>
      <c r="C11" s="149"/>
      <c r="D11" s="149"/>
      <c r="E11" s="149"/>
      <c r="F11" s="149"/>
      <c r="G11" s="149"/>
      <c r="H11" s="149"/>
      <c r="I11" s="149"/>
      <c r="J11" s="149"/>
      <c r="K11" s="3"/>
    </row>
    <row r="12" spans="1:11" ht="19.95" customHeight="1">
      <c r="A12" s="148" t="s">
        <v>10</v>
      </c>
      <c r="B12" s="148"/>
      <c r="C12" s="148"/>
      <c r="D12" s="148"/>
      <c r="E12" s="148"/>
      <c r="F12" s="148"/>
      <c r="G12" s="148"/>
      <c r="H12" s="148"/>
      <c r="I12" s="148"/>
      <c r="J12" s="148"/>
      <c r="K12" s="148"/>
    </row>
    <row r="13" spans="1:11" s="4" customFormat="1" ht="13.2" customHeight="1">
      <c r="A13" s="4" t="s">
        <v>11</v>
      </c>
    </row>
    <row r="14" spans="1:11" s="4" customFormat="1" ht="13.2" customHeight="1">
      <c r="A14" s="4" t="s">
        <v>12</v>
      </c>
    </row>
    <row r="15" spans="1:11" ht="27" customHeight="1">
      <c r="A15" s="149" t="s">
        <v>13</v>
      </c>
      <c r="B15" s="149"/>
      <c r="C15" s="149"/>
      <c r="D15" s="149"/>
      <c r="E15" s="149"/>
      <c r="F15" s="149"/>
      <c r="G15" s="149"/>
      <c r="H15" s="149"/>
      <c r="I15" s="149"/>
      <c r="J15" s="149"/>
    </row>
    <row r="17" spans="1:10">
      <c r="A17" t="s">
        <v>14</v>
      </c>
    </row>
    <row r="18" spans="1:10" ht="26.25" customHeight="1">
      <c r="A18" s="124" t="s">
        <v>15</v>
      </c>
      <c r="B18" s="124"/>
      <c r="C18" s="150" t="s">
        <v>90</v>
      </c>
      <c r="D18" s="150"/>
      <c r="E18" s="150"/>
      <c r="F18" s="150"/>
      <c r="G18" s="150"/>
      <c r="H18" s="150"/>
    </row>
    <row r="19" spans="1:10" ht="26.25" customHeight="1">
      <c r="A19" s="124" t="s">
        <v>16</v>
      </c>
      <c r="B19" s="124"/>
      <c r="C19" s="151">
        <f>C28</f>
        <v>30000</v>
      </c>
      <c r="D19" s="151"/>
      <c r="E19" s="151"/>
      <c r="F19" s="151"/>
      <c r="G19" s="151"/>
      <c r="H19" s="151"/>
    </row>
    <row r="20" spans="1:10" ht="26.25" customHeight="1">
      <c r="A20" s="124" t="s">
        <v>17</v>
      </c>
      <c r="B20" s="124"/>
      <c r="C20" s="143">
        <f>別紙_一覧表!C7</f>
        <v>0</v>
      </c>
      <c r="D20" s="143"/>
      <c r="E20" s="143"/>
      <c r="F20" s="143"/>
      <c r="G20" s="143"/>
      <c r="H20" s="143"/>
    </row>
    <row r="22" spans="1:10">
      <c r="A22" t="s">
        <v>18</v>
      </c>
      <c r="H22" s="1" t="s">
        <v>19</v>
      </c>
      <c r="I22" s="1"/>
      <c r="J22" s="1"/>
    </row>
    <row r="23" spans="1:10" ht="30" customHeight="1">
      <c r="A23" s="124"/>
      <c r="B23" s="124"/>
      <c r="C23" s="124" t="s">
        <v>16</v>
      </c>
      <c r="D23" s="124"/>
      <c r="E23" s="124"/>
      <c r="F23" s="124" t="s">
        <v>20</v>
      </c>
      <c r="G23" s="124"/>
      <c r="H23" s="124"/>
      <c r="I23" s="2"/>
      <c r="J23" s="2"/>
    </row>
    <row r="24" spans="1:10" ht="27.75" customHeight="1">
      <c r="A24" s="124" t="s">
        <v>21</v>
      </c>
      <c r="B24" s="124"/>
      <c r="C24" s="133">
        <f>別紙_一覧表!C10</f>
        <v>0</v>
      </c>
      <c r="D24" s="133"/>
      <c r="E24" s="133"/>
      <c r="F24" s="134"/>
      <c r="G24" s="134"/>
      <c r="H24" s="134"/>
      <c r="I24" s="5"/>
      <c r="J24" s="5"/>
    </row>
    <row r="25" spans="1:10" ht="27.75" customHeight="1">
      <c r="A25" s="126" t="s">
        <v>22</v>
      </c>
      <c r="B25" s="6" t="s">
        <v>23</v>
      </c>
      <c r="C25" s="133">
        <f>別紙_一覧表!C11</f>
        <v>0</v>
      </c>
      <c r="D25" s="133"/>
      <c r="E25" s="133"/>
      <c r="F25" s="134"/>
      <c r="G25" s="134"/>
      <c r="H25" s="134"/>
      <c r="I25" s="5"/>
      <c r="J25" s="5"/>
    </row>
    <row r="26" spans="1:10" ht="27.75" customHeight="1">
      <c r="A26" s="126"/>
      <c r="B26" s="6" t="s">
        <v>24</v>
      </c>
      <c r="C26" s="136">
        <f>別紙_一覧表!C12</f>
        <v>30000</v>
      </c>
      <c r="D26" s="137"/>
      <c r="E26" s="138"/>
      <c r="F26" s="134"/>
      <c r="G26" s="134"/>
      <c r="H26" s="134"/>
      <c r="I26" s="5"/>
      <c r="J26" s="5"/>
    </row>
    <row r="27" spans="1:10" ht="27.75" customHeight="1" thickBot="1">
      <c r="A27" s="135"/>
      <c r="B27" s="7" t="s">
        <v>25</v>
      </c>
      <c r="C27" s="139">
        <f>別紙_一覧表!C13</f>
        <v>0</v>
      </c>
      <c r="D27" s="140"/>
      <c r="E27" s="141"/>
      <c r="F27" s="142"/>
      <c r="G27" s="142"/>
      <c r="H27" s="142"/>
      <c r="I27" s="5"/>
      <c r="J27" s="5"/>
    </row>
    <row r="28" spans="1:10" ht="27.75" customHeight="1" thickTop="1">
      <c r="A28" s="128" t="s">
        <v>26</v>
      </c>
      <c r="B28" s="128"/>
      <c r="C28" s="129">
        <f>IF(ISNUMBER(C27),SUM(C24:E27),"報告回数未選択")</f>
        <v>30000</v>
      </c>
      <c r="D28" s="130"/>
      <c r="E28" s="131"/>
      <c r="F28" s="132"/>
      <c r="G28" s="132"/>
      <c r="H28" s="132"/>
      <c r="I28" s="5"/>
      <c r="J28" s="5"/>
    </row>
    <row r="29" spans="1:10" ht="18">
      <c r="A29" t="s">
        <v>27</v>
      </c>
      <c r="C29" s="108" t="str">
        <f>IF(C28="報告回数未選択","☝別紙一覧表の「令和６年度事業の実績報告回数」が未選択です。","")</f>
        <v/>
      </c>
    </row>
    <row r="31" spans="1:10">
      <c r="A31" t="s">
        <v>28</v>
      </c>
    </row>
    <row r="32" spans="1:10" ht="30" customHeight="1">
      <c r="A32" s="126" t="s">
        <v>29</v>
      </c>
      <c r="B32" s="124"/>
      <c r="C32" s="8" t="s">
        <v>30</v>
      </c>
      <c r="D32" s="66"/>
      <c r="E32" s="9" t="s">
        <v>31</v>
      </c>
      <c r="F32" s="66"/>
      <c r="G32" s="9" t="s">
        <v>32</v>
      </c>
      <c r="H32" s="66"/>
      <c r="I32" s="2"/>
      <c r="J32" s="2"/>
    </row>
    <row r="34" spans="1:21" ht="22.05" customHeight="1">
      <c r="A34" t="s">
        <v>33</v>
      </c>
      <c r="L34" s="144" t="s">
        <v>114</v>
      </c>
      <c r="M34" s="145"/>
      <c r="N34" s="145"/>
      <c r="O34" s="145"/>
      <c r="P34" s="145"/>
      <c r="Q34" s="145"/>
      <c r="R34" s="145"/>
      <c r="S34" s="145"/>
      <c r="T34" s="145"/>
      <c r="U34" s="145"/>
    </row>
    <row r="35" spans="1:21" ht="22.5" customHeight="1">
      <c r="A35" s="124" t="s">
        <v>34</v>
      </c>
      <c r="B35" s="124"/>
      <c r="C35" s="125"/>
      <c r="D35" s="125"/>
      <c r="E35" s="125"/>
      <c r="F35" s="125"/>
      <c r="G35" s="125"/>
      <c r="L35" s="108" t="s">
        <v>115</v>
      </c>
    </row>
    <row r="36" spans="1:21" ht="25.95" customHeight="1">
      <c r="A36" s="124" t="s">
        <v>35</v>
      </c>
      <c r="B36" s="124"/>
      <c r="C36" s="125"/>
      <c r="D36" s="125"/>
      <c r="E36" s="125"/>
      <c r="F36" s="125"/>
      <c r="G36" s="125"/>
    </row>
    <row r="37" spans="1:21" ht="25.95" customHeight="1">
      <c r="A37" s="124" t="s">
        <v>36</v>
      </c>
      <c r="B37" s="124"/>
      <c r="C37" s="125"/>
      <c r="D37" s="125"/>
      <c r="E37" s="125"/>
      <c r="F37" s="125"/>
      <c r="G37" s="125"/>
      <c r="I37" s="126" t="s">
        <v>37</v>
      </c>
      <c r="J37" s="126"/>
      <c r="K37" s="126"/>
    </row>
    <row r="38" spans="1:21" ht="25.95" customHeight="1">
      <c r="A38" s="124" t="s">
        <v>38</v>
      </c>
      <c r="B38" s="124"/>
      <c r="C38" s="125"/>
      <c r="D38" s="125"/>
      <c r="E38" s="125"/>
      <c r="F38" s="125"/>
      <c r="G38" s="125"/>
      <c r="I38" s="127"/>
      <c r="J38" s="127"/>
      <c r="K38" s="127"/>
    </row>
    <row r="39" spans="1:21" ht="9.75" customHeight="1"/>
    <row r="40" spans="1:21" ht="13.5" customHeight="1">
      <c r="A40" s="109" t="s">
        <v>39</v>
      </c>
      <c r="B40" s="110"/>
      <c r="C40" s="113" t="s">
        <v>40</v>
      </c>
      <c r="D40" s="114"/>
      <c r="E40" s="115"/>
      <c r="F40" s="119" t="s">
        <v>41</v>
      </c>
      <c r="G40" s="120"/>
      <c r="H40" s="123" t="s">
        <v>42</v>
      </c>
      <c r="I40" s="123"/>
      <c r="J40" s="123"/>
      <c r="K40" s="123"/>
    </row>
    <row r="41" spans="1:21" ht="20.25" customHeight="1">
      <c r="A41" s="111"/>
      <c r="B41" s="112"/>
      <c r="C41" s="116"/>
      <c r="D41" s="117"/>
      <c r="E41" s="118"/>
      <c r="F41" s="121"/>
      <c r="G41" s="122"/>
      <c r="H41" s="123"/>
      <c r="I41" s="123"/>
      <c r="J41" s="123"/>
      <c r="K41" s="123"/>
    </row>
    <row r="42" spans="1:21" ht="7.5" customHeight="1"/>
  </sheetData>
  <sheetProtection password="F7AB" sheet="1" objects="1" scenarios="1"/>
  <mergeCells count="49">
    <mergeCell ref="L34:U34"/>
    <mergeCell ref="C7:D7"/>
    <mergeCell ref="E7:J7"/>
    <mergeCell ref="C4:D4"/>
    <mergeCell ref="C5:D5"/>
    <mergeCell ref="E5:J5"/>
    <mergeCell ref="C6:D6"/>
    <mergeCell ref="E6:J6"/>
    <mergeCell ref="A9:K9"/>
    <mergeCell ref="A11:J11"/>
    <mergeCell ref="A12:K12"/>
    <mergeCell ref="A15:J15"/>
    <mergeCell ref="A18:B18"/>
    <mergeCell ref="C18:H18"/>
    <mergeCell ref="A19:B19"/>
    <mergeCell ref="C19:H19"/>
    <mergeCell ref="A20:B20"/>
    <mergeCell ref="C20:H20"/>
    <mergeCell ref="A23:B23"/>
    <mergeCell ref="C23:E23"/>
    <mergeCell ref="F23:H23"/>
    <mergeCell ref="A24:B24"/>
    <mergeCell ref="C24:E24"/>
    <mergeCell ref="F24:H24"/>
    <mergeCell ref="A25:A27"/>
    <mergeCell ref="C25:E25"/>
    <mergeCell ref="F25:H25"/>
    <mergeCell ref="C26:E26"/>
    <mergeCell ref="F26:H26"/>
    <mergeCell ref="C27:E27"/>
    <mergeCell ref="F27:H27"/>
    <mergeCell ref="A28:B28"/>
    <mergeCell ref="C28:E28"/>
    <mergeCell ref="F28:H28"/>
    <mergeCell ref="A32:B32"/>
    <mergeCell ref="A35:B35"/>
    <mergeCell ref="C35:G35"/>
    <mergeCell ref="A40:B41"/>
    <mergeCell ref="C40:E41"/>
    <mergeCell ref="F40:G41"/>
    <mergeCell ref="H40:K41"/>
    <mergeCell ref="A36:B36"/>
    <mergeCell ref="C36:G36"/>
    <mergeCell ref="A37:B37"/>
    <mergeCell ref="C37:G37"/>
    <mergeCell ref="I37:K37"/>
    <mergeCell ref="A38:B38"/>
    <mergeCell ref="C38:G38"/>
    <mergeCell ref="I38:K38"/>
  </mergeCells>
  <phoneticPr fontId="2"/>
  <conditionalFormatting sqref="C28:E28">
    <cfRule type="containsText" dxfId="9" priority="1" operator="containsText" text="報告回数未選択">
      <formula>NOT(ISERROR(SEARCH("報告回数未選択",C28)))</formula>
    </cfRule>
  </conditionalFormatting>
  <conditionalFormatting sqref="C19:H19">
    <cfRule type="containsText" dxfId="8" priority="2" operator="containsText" text="報告回数未選択">
      <formula>NOT(ISERROR(SEARCH("報告回数未選択",C19)))</formula>
    </cfRule>
  </conditionalFormatting>
  <dataValidations count="1">
    <dataValidation type="list" allowBlank="1" showInputMessage="1" showErrorMessage="1" sqref="H32 D32 F32" xr:uid="{00000000-0002-0000-0000-000000000000}">
      <formula1>"〇"</formula1>
    </dataValidation>
  </dataValidation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M194"/>
  <sheetViews>
    <sheetView view="pageBreakPreview" zoomScaleNormal="55" zoomScaleSheetLayoutView="100" workbookViewId="0">
      <selection activeCell="E10" sqref="E10:F10"/>
    </sheetView>
  </sheetViews>
  <sheetFormatPr defaultColWidth="10" defaultRowHeight="18"/>
  <cols>
    <col min="1" max="1" width="16.21875" style="17" customWidth="1"/>
    <col min="2" max="2" width="22.44140625" style="11" customWidth="1"/>
    <col min="3" max="3" width="16" style="11" customWidth="1"/>
    <col min="4" max="4" width="17.33203125" style="11" customWidth="1"/>
    <col min="5" max="5" width="29" style="11" customWidth="1"/>
    <col min="6" max="6" width="8.21875" style="11" customWidth="1"/>
    <col min="7" max="7" width="6.109375" style="11" customWidth="1"/>
    <col min="8" max="8" width="17.33203125" style="11" customWidth="1"/>
    <col min="9" max="9" width="10" style="11"/>
    <col min="10" max="10" width="6.33203125" style="11" hidden="1" customWidth="1"/>
    <col min="11" max="11" width="19.44140625" style="11" hidden="1" customWidth="1"/>
    <col min="12" max="12" width="27.21875" style="11" hidden="1" customWidth="1"/>
    <col min="13" max="13" width="18.77734375" style="11" hidden="1" customWidth="1"/>
    <col min="14" max="16384" width="10" style="11"/>
  </cols>
  <sheetData>
    <row r="1" spans="1:13" ht="3.75" customHeight="1">
      <c r="A1" s="10"/>
    </row>
    <row r="2" spans="1:13" s="12" customFormat="1" ht="20.100000000000001" customHeight="1" thickBot="1">
      <c r="A2" s="154" t="s">
        <v>43</v>
      </c>
      <c r="B2" s="154"/>
      <c r="C2" s="154"/>
      <c r="D2" s="154"/>
      <c r="E2" s="154"/>
      <c r="F2" s="154"/>
      <c r="G2" s="154"/>
      <c r="H2" s="154"/>
    </row>
    <row r="3" spans="1:13" s="12" customFormat="1" ht="20.100000000000001" customHeight="1" thickBot="1">
      <c r="C3" s="73"/>
      <c r="D3" s="13"/>
      <c r="E3" s="64"/>
      <c r="F3" s="155" t="s">
        <v>44</v>
      </c>
      <c r="G3" s="156"/>
      <c r="H3" s="157"/>
    </row>
    <row r="4" spans="1:13" s="12" customFormat="1" ht="20.100000000000001" customHeight="1" thickBot="1">
      <c r="A4" s="14" t="s">
        <v>45</v>
      </c>
      <c r="B4" s="158"/>
      <c r="C4" s="159"/>
      <c r="D4" s="15"/>
      <c r="E4" s="63"/>
      <c r="F4" s="160" t="s">
        <v>46</v>
      </c>
      <c r="G4" s="161"/>
      <c r="H4" s="162"/>
    </row>
    <row r="5" spans="1:13" ht="17.25" customHeight="1">
      <c r="B5" s="18" t="str">
        <f>IF(ISBLANK(B4),"☝販売事業者名を入力してください","")</f>
        <v>☝販売事業者名を入力してください</v>
      </c>
      <c r="D5" s="19"/>
      <c r="E5" s="163" t="str">
        <f>IF(COUNTA(E3:E4)=1,"","☝税込又は税抜を選択してください（〇を入力）")</f>
        <v>☝税込又は税抜を選択してください（〇を入力）</v>
      </c>
      <c r="F5" s="163"/>
      <c r="G5" s="163"/>
      <c r="H5" s="163"/>
    </row>
    <row r="6" spans="1:13" ht="33" customHeight="1" thickBot="1">
      <c r="B6" s="20"/>
      <c r="D6" s="21"/>
      <c r="E6" s="152"/>
      <c r="F6" s="153"/>
      <c r="G6" s="153"/>
      <c r="H6" s="153"/>
    </row>
    <row r="7" spans="1:13" ht="17.25" customHeight="1" thickBot="1">
      <c r="A7" s="166" t="str">
        <f>IF(G7="2回目以上","今回追加で報告する値引き実施世帯数","値引き実施世帯数")</f>
        <v>値引き実施世帯数</v>
      </c>
      <c r="B7" s="167"/>
      <c r="C7" s="74">
        <f>COUNTIF(H19:H191,"&gt;0")</f>
        <v>0</v>
      </c>
      <c r="D7" s="23"/>
      <c r="E7" s="168" t="s">
        <v>117</v>
      </c>
      <c r="F7" s="169"/>
      <c r="G7" s="170" t="s">
        <v>116</v>
      </c>
      <c r="H7" s="171"/>
      <c r="I7" s="105" t="s">
        <v>118</v>
      </c>
    </row>
    <row r="8" spans="1:13" ht="17.25" customHeight="1">
      <c r="A8" s="24"/>
      <c r="B8" s="24"/>
      <c r="C8" s="25"/>
      <c r="D8" s="23"/>
      <c r="E8" s="172" t="str">
        <f>IF(G7="2回目以上","前回報告までの値引き実施世帯数","")</f>
        <v/>
      </c>
      <c r="F8" s="145"/>
      <c r="G8" s="173"/>
      <c r="H8" s="174"/>
      <c r="I8" s="105" t="str">
        <f>IF(AND(G7="2回目以上",ISBLANK(G8)),"☜令和6年(2024年)10月以降において、すでに報告済の世帯数を入力してください。","")</f>
        <v/>
      </c>
    </row>
    <row r="9" spans="1:13" ht="17.25" customHeight="1" thickBot="1">
      <c r="A9" s="27" t="s">
        <v>48</v>
      </c>
      <c r="B9" s="26"/>
      <c r="C9" s="28" t="s">
        <v>49</v>
      </c>
      <c r="D9" s="23"/>
      <c r="E9" s="172" t="str">
        <f>IF(G7="2回目以上","令和６年度値引き実施世帯数（総数）","")</f>
        <v/>
      </c>
      <c r="F9" s="145"/>
      <c r="G9" s="175" t="str">
        <f>IF(G7="2回目以上",SUM(C7,G8),"")</f>
        <v/>
      </c>
      <c r="H9" s="145"/>
    </row>
    <row r="10" spans="1:13" ht="17.25" customHeight="1" thickBot="1">
      <c r="A10" s="176" t="s">
        <v>50</v>
      </c>
      <c r="B10" s="177"/>
      <c r="C10" s="75">
        <f>H193</f>
        <v>0</v>
      </c>
      <c r="D10" s="23"/>
      <c r="E10" s="178" t="str">
        <f>IF(G7="2回目以上","前回報告までのシステム改修等経費","")</f>
        <v/>
      </c>
      <c r="F10" s="179"/>
      <c r="G10" s="180"/>
      <c r="H10" s="180"/>
      <c r="I10" s="106" t="str">
        <f>IF(AND(G7="2回目以上",ISBLANK(G10)),"☜令和6年(2024年)10月以降において、すでに報告済のシステム改修等経費（税抜）を入力してください（ない場合は0と入力）",IF(G10&gt;160000,"☜上限額は160,000円です。前回報告をご確認ください。",""))</f>
        <v/>
      </c>
    </row>
    <row r="11" spans="1:13" ht="17.25" customHeight="1" thickTop="1" thickBot="1">
      <c r="A11" s="181" t="s">
        <v>51</v>
      </c>
      <c r="B11" s="29" t="s">
        <v>106</v>
      </c>
      <c r="C11" s="62">
        <v>0</v>
      </c>
      <c r="D11" s="183" t="str">
        <f>IF(G7="2回目以上",IF(ISBLANK(C11),"☜前回ご報告以降に発生したシステム改修等経費がある場合、実績額を入力してください（ない場合は0と入力）",IF((C11+G10)&gt;160000,"☜上限額は前回までの経費と合わせ、総額で160,000円までです","")),IF(ISBLANK(C11),"☜システム改修等経費の実績額を入力してください（実績額がない場合は0と入力）",IF(C11&gt;160000,"☜上限額は160,000円です","")))</f>
        <v/>
      </c>
      <c r="E11" s="184"/>
      <c r="F11" s="184"/>
      <c r="G11" s="184"/>
      <c r="H11" s="184"/>
      <c r="J11" s="101" t="s">
        <v>105</v>
      </c>
      <c r="K11" s="102" t="s">
        <v>110</v>
      </c>
      <c r="L11" s="103" t="s">
        <v>111</v>
      </c>
      <c r="M11" s="104" t="s">
        <v>104</v>
      </c>
    </row>
    <row r="12" spans="1:13" ht="17.25" customHeight="1">
      <c r="A12" s="181"/>
      <c r="B12" s="29" t="s">
        <v>53</v>
      </c>
      <c r="C12" s="76">
        <f>IF(G7="2回目以上",0,30000)</f>
        <v>30000</v>
      </c>
      <c r="D12" s="23"/>
      <c r="E12" s="23"/>
      <c r="F12" s="23"/>
      <c r="J12" s="96">
        <v>1</v>
      </c>
      <c r="K12" s="93" t="s">
        <v>101</v>
      </c>
      <c r="L12" s="94" t="s">
        <v>101</v>
      </c>
      <c r="M12" s="95">
        <v>0</v>
      </c>
    </row>
    <row r="13" spans="1:13" ht="17.25" customHeight="1" thickBot="1">
      <c r="A13" s="182"/>
      <c r="B13" s="30" t="s">
        <v>54</v>
      </c>
      <c r="C13" s="77">
        <f>IF(G7="2回目以上",(IF(AND(G8&lt;=150,(C7+G8)&lt;=150),0,IF(AND(G8&lt;=150,AND((C7+G8)&lt;=14000,(C7+G8)&gt;150)),(C7+G8)*200-30000,IF(AND(G8&lt;=150,(C7+G8)&gt;14000),2770000,IF(AND(AND((C7+G8)&lt;=14000,(C7+G8)&gt;150),AND(G8&lt;=14000,G8&gt;150)),C7*200,IF(AND(AND(G8&lt;=14000,G8&gt;150),(G8+C7)&gt;14000),2800000-200*G8,IF(G8&gt;14000,0,"err"))))))),IF(G7="初回",IF(C7=0,0,IF(C7&lt;150,30000,IF(C7&gt;=14000,2800000,C7*200))),"報告回数未選択"))</f>
        <v>0</v>
      </c>
      <c r="D13" s="106" t="str">
        <f>IF(C13="報告回数未選択","右記「令和６年度事業の実績報告回数」を選択してください。","")</f>
        <v/>
      </c>
      <c r="E13" s="23"/>
      <c r="F13" s="23"/>
      <c r="J13" s="97">
        <v>2</v>
      </c>
      <c r="K13" s="88" t="s">
        <v>101</v>
      </c>
      <c r="L13" s="89" t="s">
        <v>103</v>
      </c>
      <c r="M13" s="90" t="s">
        <v>107</v>
      </c>
    </row>
    <row r="14" spans="1:13" ht="17.25" customHeight="1" thickTop="1" thickBot="1">
      <c r="A14" s="164" t="s">
        <v>55</v>
      </c>
      <c r="B14" s="165"/>
      <c r="C14" s="78">
        <f>IF(ISNUMBER(C13),SUM(C10:C13),"報告回数未選択")</f>
        <v>30000</v>
      </c>
      <c r="D14" s="23"/>
      <c r="E14" s="23"/>
      <c r="F14" s="23"/>
      <c r="J14" s="97">
        <v>3</v>
      </c>
      <c r="K14" s="88" t="s">
        <v>101</v>
      </c>
      <c r="L14" s="89" t="s">
        <v>102</v>
      </c>
      <c r="M14" s="91">
        <v>2770000</v>
      </c>
    </row>
    <row r="15" spans="1:13" ht="15" customHeight="1">
      <c r="A15" s="31"/>
      <c r="B15" s="31"/>
      <c r="C15" s="79"/>
      <c r="D15" s="23"/>
      <c r="E15" s="31"/>
      <c r="F15" s="31"/>
      <c r="G15" s="33" t="str">
        <f>IF(COUNTIF(G19:G36,"×")&gt;0,"上限額を超えた値引きがあります☟","")</f>
        <v/>
      </c>
      <c r="J15" s="97">
        <v>4</v>
      </c>
      <c r="K15" s="88" t="s">
        <v>103</v>
      </c>
      <c r="L15" s="89" t="s">
        <v>103</v>
      </c>
      <c r="M15" s="90" t="s">
        <v>108</v>
      </c>
    </row>
    <row r="16" spans="1:13" ht="20.100000000000001" customHeight="1" thickBot="1">
      <c r="A16" s="27" t="s">
        <v>56</v>
      </c>
      <c r="B16" s="27"/>
      <c r="C16" s="191" t="str">
        <f>IF(COUNTIF(F19:F36,"〇")&gt;0,"重複している管理番号があるため、備考欄に理由を入力してください☟","")</f>
        <v/>
      </c>
      <c r="D16" s="191"/>
      <c r="E16" s="191"/>
      <c r="F16" s="191"/>
      <c r="G16" s="192"/>
      <c r="H16" s="192"/>
      <c r="J16" s="97">
        <v>5</v>
      </c>
      <c r="K16" s="88" t="s">
        <v>103</v>
      </c>
      <c r="L16" s="89" t="s">
        <v>102</v>
      </c>
      <c r="M16" s="90" t="s">
        <v>109</v>
      </c>
    </row>
    <row r="17" spans="1:13" ht="19.5" customHeight="1" thickBot="1">
      <c r="A17" s="193" t="s">
        <v>57</v>
      </c>
      <c r="B17" s="195" t="s">
        <v>58</v>
      </c>
      <c r="C17" s="197" t="s">
        <v>59</v>
      </c>
      <c r="D17" s="34" t="s">
        <v>60</v>
      </c>
      <c r="E17" s="195" t="s">
        <v>61</v>
      </c>
      <c r="F17" s="195" t="s">
        <v>62</v>
      </c>
      <c r="G17" s="199" t="s">
        <v>63</v>
      </c>
      <c r="H17" s="200"/>
      <c r="J17" s="98">
        <v>6</v>
      </c>
      <c r="K17" s="99" t="s">
        <v>102</v>
      </c>
      <c r="L17" s="100" t="s">
        <v>102</v>
      </c>
      <c r="M17" s="92">
        <v>0</v>
      </c>
    </row>
    <row r="18" spans="1:13" ht="22.5" customHeight="1" thickBot="1">
      <c r="A18" s="194"/>
      <c r="B18" s="196"/>
      <c r="C18" s="198"/>
      <c r="D18" s="35" t="str">
        <f>IF(ISBLANK(E3),IF(ISBLANK(E4),"【税未選択】","【税抜】"),IF(ISBLANK(E4),"【税込】","【税選択エラー】"))</f>
        <v>【税未選択】</v>
      </c>
      <c r="E18" s="196"/>
      <c r="F18" s="196"/>
      <c r="G18" s="36" t="s">
        <v>64</v>
      </c>
      <c r="H18" s="37" t="s">
        <v>65</v>
      </c>
    </row>
    <row r="19" spans="1:13" ht="10.199999999999999" customHeight="1" thickTop="1">
      <c r="A19" s="80"/>
      <c r="B19" s="81"/>
      <c r="C19" s="81"/>
      <c r="D19" s="81"/>
      <c r="E19" s="81"/>
      <c r="F19" s="81"/>
      <c r="G19" s="81"/>
      <c r="H19" s="82"/>
    </row>
    <row r="20" spans="1:13" ht="18" hidden="1" customHeight="1">
      <c r="A20" s="83" t="s">
        <v>99</v>
      </c>
      <c r="B20" s="84" t="s">
        <v>92</v>
      </c>
      <c r="C20" s="85" t="s">
        <v>93</v>
      </c>
      <c r="D20" s="86" t="s">
        <v>94</v>
      </c>
      <c r="E20" s="39" t="s">
        <v>95</v>
      </c>
      <c r="F20" s="40" t="s">
        <v>96</v>
      </c>
      <c r="G20" s="41" t="s">
        <v>97</v>
      </c>
      <c r="H20" s="87" t="s">
        <v>98</v>
      </c>
    </row>
    <row r="21" spans="1:13" s="69" customFormat="1" ht="18" customHeight="1">
      <c r="A21" s="68">
        <f ca="1">INDIRECT(ADDRESS(ROW()-1,COLUMN()))+1</f>
        <v>1</v>
      </c>
      <c r="B21" s="59"/>
      <c r="C21" s="60"/>
      <c r="D21" s="107"/>
      <c r="E21" s="61"/>
      <c r="F21" s="70" t="str">
        <f>IF(1&lt;COUNTIF(B$19:B$192,B21),"〇","")</f>
        <v/>
      </c>
      <c r="G21" s="71" t="str">
        <f>IF(ISBLANK(D21),"",IF(H21=3000,"",IF(H21&lt;3000,"△","×")))</f>
        <v/>
      </c>
      <c r="H21" s="72">
        <f>IF(ISBLANK(E$3),D21,ROUNDDOWN(D21/1.1,0))</f>
        <v>0</v>
      </c>
    </row>
    <row r="22" spans="1:13" s="69" customFormat="1" ht="18" customHeight="1">
      <c r="A22" s="68">
        <f ca="1">INDIRECT(ADDRESS(ROW()-1,COLUMN()))+1</f>
        <v>2</v>
      </c>
      <c r="B22" s="59"/>
      <c r="C22" s="60"/>
      <c r="D22" s="107"/>
      <c r="E22" s="61"/>
      <c r="F22" s="70" t="str">
        <f t="shared" ref="F22:F52" si="0">IF(1&lt;COUNTIF(B$19:B$192,B22),"〇","")</f>
        <v/>
      </c>
      <c r="G22" s="71" t="str">
        <f>IF(ISBLANK(D22),"",IF(H22=3000,"",IF(H22&lt;3000,"△","×")))</f>
        <v/>
      </c>
      <c r="H22" s="72">
        <f>IF(ISBLANK(E$3),D22,ROUNDDOWN(D22/1.1,0))</f>
        <v>0</v>
      </c>
    </row>
    <row r="23" spans="1:13" s="69" customFormat="1" ht="18" customHeight="1">
      <c r="A23" s="68">
        <f ca="1">INDIRECT(ADDRESS(ROW()-1,COLUMN()))+1</f>
        <v>3</v>
      </c>
      <c r="B23" s="59"/>
      <c r="C23" s="60"/>
      <c r="D23" s="107"/>
      <c r="E23" s="61"/>
      <c r="F23" s="70" t="str">
        <f t="shared" si="0"/>
        <v/>
      </c>
      <c r="G23" s="71" t="str">
        <f>IF(ISBLANK(D23),"",IF(H23=3000,"",IF(H23&lt;3000,"△","×")))</f>
        <v/>
      </c>
      <c r="H23" s="72">
        <f>IF(ISBLANK(E$3),D23,ROUNDDOWN(D23/1.1,0))</f>
        <v>0</v>
      </c>
    </row>
    <row r="24" spans="1:13" s="69" customFormat="1" ht="18" customHeight="1">
      <c r="A24" s="68">
        <f ca="1">INDIRECT(ADDRESS(ROW()-1,COLUMN()))+1</f>
        <v>4</v>
      </c>
      <c r="B24" s="59"/>
      <c r="C24" s="57"/>
      <c r="D24" s="107"/>
      <c r="E24" s="58"/>
      <c r="F24" s="70" t="str">
        <f t="shared" si="0"/>
        <v/>
      </c>
      <c r="G24" s="71" t="str">
        <f>IF(ISBLANK(D24),"",IF(H24=3000,"",IF(H24&lt;3000,"△","×")))</f>
        <v/>
      </c>
      <c r="H24" s="72">
        <f>IF(ISBLANK(E$3),D24,ROUNDDOWN(D24/1.1,0))</f>
        <v>0</v>
      </c>
    </row>
    <row r="25" spans="1:13" s="69" customFormat="1" ht="18" customHeight="1">
      <c r="A25" s="68">
        <f t="shared" ref="A25:A90" ca="1" si="1">INDIRECT(ADDRESS(ROW()-1,COLUMN()))+1</f>
        <v>5</v>
      </c>
      <c r="B25" s="59"/>
      <c r="C25" s="57"/>
      <c r="D25" s="107"/>
      <c r="E25" s="58"/>
      <c r="F25" s="70" t="str">
        <f t="shared" si="0"/>
        <v/>
      </c>
      <c r="G25" s="71" t="str">
        <f t="shared" ref="G25:G88" si="2">IF(ISBLANK(D25),"",IF(H25=3000,"",IF(H25&lt;3000,"△","×")))</f>
        <v/>
      </c>
      <c r="H25" s="72">
        <f t="shared" ref="H25:H88" si="3">IF(ISBLANK(E$3),D25,ROUNDDOWN(D25/1.1,0))</f>
        <v>0</v>
      </c>
    </row>
    <row r="26" spans="1:13" s="69" customFormat="1" ht="18" customHeight="1">
      <c r="A26" s="68">
        <f ca="1">INDIRECT(ADDRESS(ROW()-1,COLUMN()))+1</f>
        <v>6</v>
      </c>
      <c r="B26" s="59"/>
      <c r="C26" s="60"/>
      <c r="D26" s="107"/>
      <c r="E26" s="61"/>
      <c r="F26" s="70" t="str">
        <f t="shared" si="0"/>
        <v/>
      </c>
      <c r="G26" s="71" t="str">
        <f t="shared" si="2"/>
        <v/>
      </c>
      <c r="H26" s="72">
        <f>IF(ISBLANK(E$3),D26,ROUNDDOWN(D26/1.1,0))</f>
        <v>0</v>
      </c>
    </row>
    <row r="27" spans="1:13" s="69" customFormat="1" ht="18" customHeight="1">
      <c r="A27" s="68">
        <f t="shared" ca="1" si="1"/>
        <v>7</v>
      </c>
      <c r="B27" s="59"/>
      <c r="C27" s="57"/>
      <c r="D27" s="107"/>
      <c r="E27" s="58"/>
      <c r="F27" s="70" t="str">
        <f t="shared" si="0"/>
        <v/>
      </c>
      <c r="G27" s="71" t="str">
        <f t="shared" si="2"/>
        <v/>
      </c>
      <c r="H27" s="72">
        <f t="shared" si="3"/>
        <v>0</v>
      </c>
    </row>
    <row r="28" spans="1:13" s="69" customFormat="1" ht="18" customHeight="1">
      <c r="A28" s="68">
        <f t="shared" ca="1" si="1"/>
        <v>8</v>
      </c>
      <c r="B28" s="59"/>
      <c r="C28" s="60"/>
      <c r="D28" s="107"/>
      <c r="E28" s="61"/>
      <c r="F28" s="70" t="str">
        <f t="shared" si="0"/>
        <v/>
      </c>
      <c r="G28" s="71" t="str">
        <f t="shared" si="2"/>
        <v/>
      </c>
      <c r="H28" s="72">
        <f t="shared" si="3"/>
        <v>0</v>
      </c>
    </row>
    <row r="29" spans="1:13" s="69" customFormat="1" ht="18" customHeight="1">
      <c r="A29" s="68">
        <f ca="1">INDIRECT(ADDRESS(ROW()-1,COLUMN()))+1</f>
        <v>9</v>
      </c>
      <c r="B29" s="59"/>
      <c r="C29" s="60"/>
      <c r="D29" s="107"/>
      <c r="E29" s="61"/>
      <c r="F29" s="70" t="str">
        <f t="shared" si="0"/>
        <v/>
      </c>
      <c r="G29" s="71" t="str">
        <f t="shared" si="2"/>
        <v/>
      </c>
      <c r="H29" s="72">
        <f t="shared" si="3"/>
        <v>0</v>
      </c>
    </row>
    <row r="30" spans="1:13" s="69" customFormat="1" ht="18" customHeight="1">
      <c r="A30" s="68">
        <f t="shared" ca="1" si="1"/>
        <v>10</v>
      </c>
      <c r="B30" s="59"/>
      <c r="C30" s="60"/>
      <c r="D30" s="107"/>
      <c r="E30" s="61"/>
      <c r="F30" s="70" t="str">
        <f t="shared" si="0"/>
        <v/>
      </c>
      <c r="G30" s="71" t="str">
        <f t="shared" si="2"/>
        <v/>
      </c>
      <c r="H30" s="72">
        <f t="shared" si="3"/>
        <v>0</v>
      </c>
    </row>
    <row r="31" spans="1:13" s="69" customFormat="1" ht="18" customHeight="1">
      <c r="A31" s="68">
        <f t="shared" ca="1" si="1"/>
        <v>11</v>
      </c>
      <c r="B31" s="59"/>
      <c r="C31" s="60"/>
      <c r="D31" s="107"/>
      <c r="E31" s="61"/>
      <c r="F31" s="70" t="str">
        <f t="shared" si="0"/>
        <v/>
      </c>
      <c r="G31" s="71" t="str">
        <f t="shared" si="2"/>
        <v/>
      </c>
      <c r="H31" s="72">
        <f t="shared" si="3"/>
        <v>0</v>
      </c>
    </row>
    <row r="32" spans="1:13" s="69" customFormat="1" ht="18" customHeight="1">
      <c r="A32" s="68">
        <f t="shared" ca="1" si="1"/>
        <v>12</v>
      </c>
      <c r="B32" s="59"/>
      <c r="C32" s="60"/>
      <c r="D32" s="107"/>
      <c r="E32" s="61"/>
      <c r="F32" s="70" t="str">
        <f t="shared" si="0"/>
        <v/>
      </c>
      <c r="G32" s="71" t="str">
        <f t="shared" si="2"/>
        <v/>
      </c>
      <c r="H32" s="72">
        <f t="shared" si="3"/>
        <v>0</v>
      </c>
    </row>
    <row r="33" spans="1:8" s="69" customFormat="1" ht="18" customHeight="1">
      <c r="A33" s="68">
        <f t="shared" ca="1" si="1"/>
        <v>13</v>
      </c>
      <c r="B33" s="59"/>
      <c r="C33" s="60"/>
      <c r="D33" s="107"/>
      <c r="E33" s="61"/>
      <c r="F33" s="70" t="str">
        <f t="shared" si="0"/>
        <v/>
      </c>
      <c r="G33" s="71" t="str">
        <f t="shared" si="2"/>
        <v/>
      </c>
      <c r="H33" s="72">
        <f t="shared" si="3"/>
        <v>0</v>
      </c>
    </row>
    <row r="34" spans="1:8" s="69" customFormat="1" ht="18" customHeight="1">
      <c r="A34" s="68">
        <f t="shared" ca="1" si="1"/>
        <v>14</v>
      </c>
      <c r="B34" s="59"/>
      <c r="C34" s="60"/>
      <c r="D34" s="107"/>
      <c r="E34" s="61"/>
      <c r="F34" s="70" t="str">
        <f t="shared" si="0"/>
        <v/>
      </c>
      <c r="G34" s="71" t="str">
        <f t="shared" si="2"/>
        <v/>
      </c>
      <c r="H34" s="72">
        <f t="shared" si="3"/>
        <v>0</v>
      </c>
    </row>
    <row r="35" spans="1:8" s="69" customFormat="1" ht="18" customHeight="1">
      <c r="A35" s="68">
        <f t="shared" ca="1" si="1"/>
        <v>15</v>
      </c>
      <c r="B35" s="59"/>
      <c r="C35" s="60"/>
      <c r="D35" s="107"/>
      <c r="E35" s="61"/>
      <c r="F35" s="70" t="str">
        <f t="shared" si="0"/>
        <v/>
      </c>
      <c r="G35" s="71" t="str">
        <f t="shared" si="2"/>
        <v/>
      </c>
      <c r="H35" s="72">
        <f t="shared" si="3"/>
        <v>0</v>
      </c>
    </row>
    <row r="36" spans="1:8" s="69" customFormat="1" ht="18" customHeight="1">
      <c r="A36" s="68">
        <f t="shared" ca="1" si="1"/>
        <v>16</v>
      </c>
      <c r="B36" s="59"/>
      <c r="C36" s="60"/>
      <c r="D36" s="107"/>
      <c r="E36" s="61"/>
      <c r="F36" s="70" t="str">
        <f t="shared" si="0"/>
        <v/>
      </c>
      <c r="G36" s="71" t="str">
        <f t="shared" si="2"/>
        <v/>
      </c>
      <c r="H36" s="72">
        <f t="shared" si="3"/>
        <v>0</v>
      </c>
    </row>
    <row r="37" spans="1:8" s="69" customFormat="1" ht="18" customHeight="1">
      <c r="A37" s="68">
        <f t="shared" ca="1" si="1"/>
        <v>17</v>
      </c>
      <c r="B37" s="59"/>
      <c r="C37" s="60"/>
      <c r="D37" s="107"/>
      <c r="E37" s="61"/>
      <c r="F37" s="70" t="str">
        <f t="shared" si="0"/>
        <v/>
      </c>
      <c r="G37" s="71" t="str">
        <f t="shared" si="2"/>
        <v/>
      </c>
      <c r="H37" s="72">
        <f t="shared" si="3"/>
        <v>0</v>
      </c>
    </row>
    <row r="38" spans="1:8" s="69" customFormat="1" ht="18" customHeight="1">
      <c r="A38" s="68">
        <f t="shared" ca="1" si="1"/>
        <v>18</v>
      </c>
      <c r="B38" s="59"/>
      <c r="C38" s="60"/>
      <c r="D38" s="107"/>
      <c r="E38" s="61"/>
      <c r="F38" s="70" t="str">
        <f t="shared" si="0"/>
        <v/>
      </c>
      <c r="G38" s="71" t="str">
        <f t="shared" si="2"/>
        <v/>
      </c>
      <c r="H38" s="72">
        <f t="shared" si="3"/>
        <v>0</v>
      </c>
    </row>
    <row r="39" spans="1:8" s="69" customFormat="1" ht="18" customHeight="1">
      <c r="A39" s="68">
        <f t="shared" ca="1" si="1"/>
        <v>19</v>
      </c>
      <c r="B39" s="59"/>
      <c r="C39" s="60"/>
      <c r="D39" s="107"/>
      <c r="E39" s="61"/>
      <c r="F39" s="70" t="str">
        <f t="shared" si="0"/>
        <v/>
      </c>
      <c r="G39" s="71" t="str">
        <f t="shared" si="2"/>
        <v/>
      </c>
      <c r="H39" s="72">
        <f t="shared" si="3"/>
        <v>0</v>
      </c>
    </row>
    <row r="40" spans="1:8" s="69" customFormat="1" ht="18" customHeight="1">
      <c r="A40" s="68">
        <f t="shared" ca="1" si="1"/>
        <v>20</v>
      </c>
      <c r="B40" s="59"/>
      <c r="C40" s="60"/>
      <c r="D40" s="107"/>
      <c r="E40" s="61"/>
      <c r="F40" s="70" t="str">
        <f t="shared" si="0"/>
        <v/>
      </c>
      <c r="G40" s="71" t="str">
        <f t="shared" si="2"/>
        <v/>
      </c>
      <c r="H40" s="72">
        <f t="shared" si="3"/>
        <v>0</v>
      </c>
    </row>
    <row r="41" spans="1:8" s="69" customFormat="1" ht="18" customHeight="1">
      <c r="A41" s="68">
        <f t="shared" ca="1" si="1"/>
        <v>21</v>
      </c>
      <c r="B41" s="59"/>
      <c r="C41" s="60"/>
      <c r="D41" s="107"/>
      <c r="E41" s="61"/>
      <c r="F41" s="70" t="str">
        <f t="shared" si="0"/>
        <v/>
      </c>
      <c r="G41" s="71" t="str">
        <f t="shared" si="2"/>
        <v/>
      </c>
      <c r="H41" s="72">
        <f t="shared" si="3"/>
        <v>0</v>
      </c>
    </row>
    <row r="42" spans="1:8" s="69" customFormat="1" ht="18" customHeight="1">
      <c r="A42" s="68">
        <f t="shared" ca="1" si="1"/>
        <v>22</v>
      </c>
      <c r="B42" s="59"/>
      <c r="C42" s="60"/>
      <c r="D42" s="107"/>
      <c r="E42" s="61"/>
      <c r="F42" s="70" t="str">
        <f t="shared" si="0"/>
        <v/>
      </c>
      <c r="G42" s="71" t="str">
        <f t="shared" si="2"/>
        <v/>
      </c>
      <c r="H42" s="72">
        <f t="shared" si="3"/>
        <v>0</v>
      </c>
    </row>
    <row r="43" spans="1:8" s="69" customFormat="1" ht="18" customHeight="1">
      <c r="A43" s="68">
        <f t="shared" ca="1" si="1"/>
        <v>23</v>
      </c>
      <c r="B43" s="59"/>
      <c r="C43" s="60"/>
      <c r="D43" s="107"/>
      <c r="E43" s="61"/>
      <c r="F43" s="70" t="str">
        <f t="shared" si="0"/>
        <v/>
      </c>
      <c r="G43" s="71" t="str">
        <f t="shared" si="2"/>
        <v/>
      </c>
      <c r="H43" s="72">
        <f t="shared" si="3"/>
        <v>0</v>
      </c>
    </row>
    <row r="44" spans="1:8" s="69" customFormat="1" ht="18" customHeight="1">
      <c r="A44" s="68">
        <f t="shared" ca="1" si="1"/>
        <v>24</v>
      </c>
      <c r="B44" s="59"/>
      <c r="C44" s="60"/>
      <c r="D44" s="107"/>
      <c r="E44" s="61"/>
      <c r="F44" s="70" t="str">
        <f t="shared" si="0"/>
        <v/>
      </c>
      <c r="G44" s="71" t="str">
        <f t="shared" si="2"/>
        <v/>
      </c>
      <c r="H44" s="72">
        <f t="shared" si="3"/>
        <v>0</v>
      </c>
    </row>
    <row r="45" spans="1:8" s="69" customFormat="1" ht="18" customHeight="1">
      <c r="A45" s="68">
        <f t="shared" ca="1" si="1"/>
        <v>25</v>
      </c>
      <c r="B45" s="59"/>
      <c r="C45" s="60"/>
      <c r="D45" s="107"/>
      <c r="E45" s="61"/>
      <c r="F45" s="70" t="str">
        <f t="shared" si="0"/>
        <v/>
      </c>
      <c r="G45" s="71" t="str">
        <f t="shared" si="2"/>
        <v/>
      </c>
      <c r="H45" s="72">
        <f t="shared" si="3"/>
        <v>0</v>
      </c>
    </row>
    <row r="46" spans="1:8" s="69" customFormat="1" ht="18" customHeight="1">
      <c r="A46" s="68">
        <f t="shared" ca="1" si="1"/>
        <v>26</v>
      </c>
      <c r="B46" s="59"/>
      <c r="C46" s="60"/>
      <c r="D46" s="107"/>
      <c r="E46" s="61"/>
      <c r="F46" s="70" t="str">
        <f t="shared" si="0"/>
        <v/>
      </c>
      <c r="G46" s="71" t="str">
        <f t="shared" si="2"/>
        <v/>
      </c>
      <c r="H46" s="72">
        <f t="shared" si="3"/>
        <v>0</v>
      </c>
    </row>
    <row r="47" spans="1:8" s="69" customFormat="1" ht="18" customHeight="1">
      <c r="A47" s="68">
        <f t="shared" ca="1" si="1"/>
        <v>27</v>
      </c>
      <c r="B47" s="59"/>
      <c r="C47" s="60"/>
      <c r="D47" s="107"/>
      <c r="E47" s="61"/>
      <c r="F47" s="70" t="str">
        <f t="shared" si="0"/>
        <v/>
      </c>
      <c r="G47" s="71" t="str">
        <f t="shared" si="2"/>
        <v/>
      </c>
      <c r="H47" s="72">
        <f t="shared" si="3"/>
        <v>0</v>
      </c>
    </row>
    <row r="48" spans="1:8" s="69" customFormat="1" ht="18" customHeight="1">
      <c r="A48" s="68">
        <f t="shared" ca="1" si="1"/>
        <v>28</v>
      </c>
      <c r="B48" s="59"/>
      <c r="C48" s="60"/>
      <c r="D48" s="107"/>
      <c r="E48" s="61"/>
      <c r="F48" s="70" t="str">
        <f t="shared" si="0"/>
        <v/>
      </c>
      <c r="G48" s="71" t="str">
        <f t="shared" si="2"/>
        <v/>
      </c>
      <c r="H48" s="72">
        <f t="shared" si="3"/>
        <v>0</v>
      </c>
    </row>
    <row r="49" spans="1:8" s="69" customFormat="1" ht="18" customHeight="1">
      <c r="A49" s="68">
        <f t="shared" ca="1" si="1"/>
        <v>29</v>
      </c>
      <c r="B49" s="59"/>
      <c r="C49" s="60"/>
      <c r="D49" s="107"/>
      <c r="E49" s="61"/>
      <c r="F49" s="70" t="str">
        <f t="shared" si="0"/>
        <v/>
      </c>
      <c r="G49" s="71" t="str">
        <f t="shared" si="2"/>
        <v/>
      </c>
      <c r="H49" s="72">
        <f t="shared" si="3"/>
        <v>0</v>
      </c>
    </row>
    <row r="50" spans="1:8" s="69" customFormat="1" ht="18" customHeight="1">
      <c r="A50" s="68">
        <f t="shared" ca="1" si="1"/>
        <v>30</v>
      </c>
      <c r="B50" s="59"/>
      <c r="C50" s="60"/>
      <c r="D50" s="107"/>
      <c r="E50" s="61"/>
      <c r="F50" s="70" t="str">
        <f t="shared" si="0"/>
        <v/>
      </c>
      <c r="G50" s="71" t="str">
        <f t="shared" si="2"/>
        <v/>
      </c>
      <c r="H50" s="72">
        <f t="shared" si="3"/>
        <v>0</v>
      </c>
    </row>
    <row r="51" spans="1:8" s="69" customFormat="1" ht="18" customHeight="1">
      <c r="A51" s="68">
        <f t="shared" ca="1" si="1"/>
        <v>31</v>
      </c>
      <c r="B51" s="59"/>
      <c r="C51" s="60"/>
      <c r="D51" s="107"/>
      <c r="E51" s="61"/>
      <c r="F51" s="70" t="str">
        <f t="shared" si="0"/>
        <v/>
      </c>
      <c r="G51" s="71" t="str">
        <f t="shared" si="2"/>
        <v/>
      </c>
      <c r="H51" s="72">
        <f t="shared" si="3"/>
        <v>0</v>
      </c>
    </row>
    <row r="52" spans="1:8" s="69" customFormat="1" ht="18" customHeight="1">
      <c r="A52" s="68">
        <f t="shared" ca="1" si="1"/>
        <v>32</v>
      </c>
      <c r="B52" s="59"/>
      <c r="C52" s="60"/>
      <c r="D52" s="107"/>
      <c r="E52" s="61"/>
      <c r="F52" s="70" t="str">
        <f t="shared" si="0"/>
        <v/>
      </c>
      <c r="G52" s="71" t="str">
        <f t="shared" si="2"/>
        <v/>
      </c>
      <c r="H52" s="72">
        <f t="shared" si="3"/>
        <v>0</v>
      </c>
    </row>
    <row r="53" spans="1:8" s="69" customFormat="1" ht="18" customHeight="1">
      <c r="A53" s="68">
        <f t="shared" ca="1" si="1"/>
        <v>33</v>
      </c>
      <c r="B53" s="59"/>
      <c r="C53" s="60"/>
      <c r="D53" s="107"/>
      <c r="E53" s="61"/>
      <c r="F53" s="70" t="str">
        <f t="shared" ref="F53:F84" si="4">IF(1&lt;COUNTIF(B$19:B$192,B53),"〇","")</f>
        <v/>
      </c>
      <c r="G53" s="71" t="str">
        <f t="shared" si="2"/>
        <v/>
      </c>
      <c r="H53" s="72">
        <f t="shared" si="3"/>
        <v>0</v>
      </c>
    </row>
    <row r="54" spans="1:8" s="69" customFormat="1" ht="18" customHeight="1">
      <c r="A54" s="68">
        <f t="shared" ca="1" si="1"/>
        <v>34</v>
      </c>
      <c r="B54" s="59"/>
      <c r="C54" s="60"/>
      <c r="D54" s="107"/>
      <c r="E54" s="61"/>
      <c r="F54" s="70" t="str">
        <f t="shared" si="4"/>
        <v/>
      </c>
      <c r="G54" s="71" t="str">
        <f t="shared" si="2"/>
        <v/>
      </c>
      <c r="H54" s="72">
        <f t="shared" si="3"/>
        <v>0</v>
      </c>
    </row>
    <row r="55" spans="1:8" s="69" customFormat="1" ht="18" customHeight="1">
      <c r="A55" s="68">
        <f t="shared" ca="1" si="1"/>
        <v>35</v>
      </c>
      <c r="B55" s="59"/>
      <c r="C55" s="60"/>
      <c r="D55" s="107"/>
      <c r="E55" s="61"/>
      <c r="F55" s="70" t="str">
        <f t="shared" si="4"/>
        <v/>
      </c>
      <c r="G55" s="71" t="str">
        <f t="shared" si="2"/>
        <v/>
      </c>
      <c r="H55" s="72">
        <f t="shared" si="3"/>
        <v>0</v>
      </c>
    </row>
    <row r="56" spans="1:8" s="69" customFormat="1" ht="18" customHeight="1">
      <c r="A56" s="68">
        <f t="shared" ca="1" si="1"/>
        <v>36</v>
      </c>
      <c r="B56" s="59"/>
      <c r="C56" s="60"/>
      <c r="D56" s="107"/>
      <c r="E56" s="61"/>
      <c r="F56" s="70" t="str">
        <f t="shared" si="4"/>
        <v/>
      </c>
      <c r="G56" s="71" t="str">
        <f t="shared" si="2"/>
        <v/>
      </c>
      <c r="H56" s="72">
        <f t="shared" si="3"/>
        <v>0</v>
      </c>
    </row>
    <row r="57" spans="1:8" s="69" customFormat="1" ht="18" customHeight="1">
      <c r="A57" s="68">
        <f t="shared" ca="1" si="1"/>
        <v>37</v>
      </c>
      <c r="B57" s="59"/>
      <c r="C57" s="60"/>
      <c r="D57" s="107"/>
      <c r="E57" s="61"/>
      <c r="F57" s="70" t="str">
        <f t="shared" si="4"/>
        <v/>
      </c>
      <c r="G57" s="71" t="str">
        <f t="shared" si="2"/>
        <v/>
      </c>
      <c r="H57" s="72">
        <f t="shared" si="3"/>
        <v>0</v>
      </c>
    </row>
    <row r="58" spans="1:8" s="69" customFormat="1" ht="18" customHeight="1">
      <c r="A58" s="68">
        <f t="shared" ca="1" si="1"/>
        <v>38</v>
      </c>
      <c r="B58" s="59"/>
      <c r="C58" s="60"/>
      <c r="D58" s="107"/>
      <c r="E58" s="61"/>
      <c r="F58" s="70" t="str">
        <f t="shared" si="4"/>
        <v/>
      </c>
      <c r="G58" s="71" t="str">
        <f t="shared" si="2"/>
        <v/>
      </c>
      <c r="H58" s="72">
        <f t="shared" si="3"/>
        <v>0</v>
      </c>
    </row>
    <row r="59" spans="1:8" s="69" customFormat="1" ht="18" customHeight="1">
      <c r="A59" s="68">
        <f t="shared" ca="1" si="1"/>
        <v>39</v>
      </c>
      <c r="B59" s="59"/>
      <c r="C59" s="60"/>
      <c r="D59" s="107"/>
      <c r="E59" s="61"/>
      <c r="F59" s="70" t="str">
        <f t="shared" si="4"/>
        <v/>
      </c>
      <c r="G59" s="71" t="str">
        <f t="shared" si="2"/>
        <v/>
      </c>
      <c r="H59" s="72">
        <f t="shared" si="3"/>
        <v>0</v>
      </c>
    </row>
    <row r="60" spans="1:8" s="69" customFormat="1" ht="18" customHeight="1">
      <c r="A60" s="68">
        <f t="shared" ca="1" si="1"/>
        <v>40</v>
      </c>
      <c r="B60" s="59"/>
      <c r="C60" s="60"/>
      <c r="D60" s="107"/>
      <c r="E60" s="61"/>
      <c r="F60" s="70" t="str">
        <f t="shared" si="4"/>
        <v/>
      </c>
      <c r="G60" s="71" t="str">
        <f t="shared" si="2"/>
        <v/>
      </c>
      <c r="H60" s="72">
        <f t="shared" si="3"/>
        <v>0</v>
      </c>
    </row>
    <row r="61" spans="1:8" s="69" customFormat="1" ht="18" customHeight="1">
      <c r="A61" s="68">
        <f t="shared" ca="1" si="1"/>
        <v>41</v>
      </c>
      <c r="B61" s="59"/>
      <c r="C61" s="60"/>
      <c r="D61" s="107"/>
      <c r="E61" s="61"/>
      <c r="F61" s="70" t="str">
        <f t="shared" si="4"/>
        <v/>
      </c>
      <c r="G61" s="71" t="str">
        <f t="shared" si="2"/>
        <v/>
      </c>
      <c r="H61" s="72">
        <f t="shared" si="3"/>
        <v>0</v>
      </c>
    </row>
    <row r="62" spans="1:8" s="69" customFormat="1" ht="18" customHeight="1">
      <c r="A62" s="68">
        <f t="shared" ca="1" si="1"/>
        <v>42</v>
      </c>
      <c r="B62" s="59"/>
      <c r="C62" s="60"/>
      <c r="D62" s="107"/>
      <c r="E62" s="61"/>
      <c r="F62" s="70" t="str">
        <f t="shared" si="4"/>
        <v/>
      </c>
      <c r="G62" s="71" t="str">
        <f t="shared" si="2"/>
        <v/>
      </c>
      <c r="H62" s="72">
        <f t="shared" si="3"/>
        <v>0</v>
      </c>
    </row>
    <row r="63" spans="1:8" s="69" customFormat="1" ht="18" customHeight="1">
      <c r="A63" s="68">
        <f t="shared" ca="1" si="1"/>
        <v>43</v>
      </c>
      <c r="B63" s="59"/>
      <c r="C63" s="60"/>
      <c r="D63" s="107"/>
      <c r="E63" s="61"/>
      <c r="F63" s="70" t="str">
        <f t="shared" si="4"/>
        <v/>
      </c>
      <c r="G63" s="71" t="str">
        <f t="shared" si="2"/>
        <v/>
      </c>
      <c r="H63" s="72">
        <f t="shared" si="3"/>
        <v>0</v>
      </c>
    </row>
    <row r="64" spans="1:8" s="69" customFormat="1" ht="18" customHeight="1">
      <c r="A64" s="68">
        <f t="shared" ca="1" si="1"/>
        <v>44</v>
      </c>
      <c r="B64" s="59"/>
      <c r="C64" s="60"/>
      <c r="D64" s="107"/>
      <c r="E64" s="61"/>
      <c r="F64" s="70" t="str">
        <f t="shared" si="4"/>
        <v/>
      </c>
      <c r="G64" s="71" t="str">
        <f t="shared" si="2"/>
        <v/>
      </c>
      <c r="H64" s="72">
        <f t="shared" si="3"/>
        <v>0</v>
      </c>
    </row>
    <row r="65" spans="1:8" s="69" customFormat="1" ht="18" customHeight="1">
      <c r="A65" s="68">
        <f t="shared" ca="1" si="1"/>
        <v>45</v>
      </c>
      <c r="B65" s="59"/>
      <c r="C65" s="60"/>
      <c r="D65" s="107"/>
      <c r="E65" s="61"/>
      <c r="F65" s="70" t="str">
        <f t="shared" si="4"/>
        <v/>
      </c>
      <c r="G65" s="71" t="str">
        <f t="shared" si="2"/>
        <v/>
      </c>
      <c r="H65" s="72">
        <f t="shared" si="3"/>
        <v>0</v>
      </c>
    </row>
    <row r="66" spans="1:8" s="69" customFormat="1" ht="18" customHeight="1">
      <c r="A66" s="68">
        <f t="shared" ca="1" si="1"/>
        <v>46</v>
      </c>
      <c r="B66" s="59"/>
      <c r="C66" s="60"/>
      <c r="D66" s="107"/>
      <c r="E66" s="61"/>
      <c r="F66" s="70" t="str">
        <f t="shared" si="4"/>
        <v/>
      </c>
      <c r="G66" s="71" t="str">
        <f t="shared" si="2"/>
        <v/>
      </c>
      <c r="H66" s="72">
        <f t="shared" si="3"/>
        <v>0</v>
      </c>
    </row>
    <row r="67" spans="1:8" s="69" customFormat="1" ht="18" customHeight="1">
      <c r="A67" s="68">
        <f t="shared" ca="1" si="1"/>
        <v>47</v>
      </c>
      <c r="B67" s="59"/>
      <c r="C67" s="60"/>
      <c r="D67" s="107"/>
      <c r="E67" s="61"/>
      <c r="F67" s="70" t="str">
        <f t="shared" si="4"/>
        <v/>
      </c>
      <c r="G67" s="71" t="str">
        <f t="shared" si="2"/>
        <v/>
      </c>
      <c r="H67" s="72">
        <f t="shared" si="3"/>
        <v>0</v>
      </c>
    </row>
    <row r="68" spans="1:8" s="69" customFormat="1" ht="18" customHeight="1">
      <c r="A68" s="68">
        <f t="shared" ca="1" si="1"/>
        <v>48</v>
      </c>
      <c r="B68" s="59"/>
      <c r="C68" s="60"/>
      <c r="D68" s="107"/>
      <c r="E68" s="61"/>
      <c r="F68" s="70" t="str">
        <f t="shared" si="4"/>
        <v/>
      </c>
      <c r="G68" s="71" t="str">
        <f t="shared" si="2"/>
        <v/>
      </c>
      <c r="H68" s="72">
        <f t="shared" si="3"/>
        <v>0</v>
      </c>
    </row>
    <row r="69" spans="1:8" s="69" customFormat="1" ht="18" customHeight="1">
      <c r="A69" s="68">
        <f t="shared" ca="1" si="1"/>
        <v>49</v>
      </c>
      <c r="B69" s="59"/>
      <c r="C69" s="60"/>
      <c r="D69" s="107"/>
      <c r="E69" s="61"/>
      <c r="F69" s="70" t="str">
        <f t="shared" si="4"/>
        <v/>
      </c>
      <c r="G69" s="71" t="str">
        <f t="shared" si="2"/>
        <v/>
      </c>
      <c r="H69" s="72">
        <f t="shared" si="3"/>
        <v>0</v>
      </c>
    </row>
    <row r="70" spans="1:8" s="69" customFormat="1" ht="18" customHeight="1">
      <c r="A70" s="68">
        <f t="shared" ca="1" si="1"/>
        <v>50</v>
      </c>
      <c r="B70" s="59"/>
      <c r="C70" s="60"/>
      <c r="D70" s="107"/>
      <c r="E70" s="61"/>
      <c r="F70" s="70" t="str">
        <f t="shared" si="4"/>
        <v/>
      </c>
      <c r="G70" s="71" t="str">
        <f t="shared" si="2"/>
        <v/>
      </c>
      <c r="H70" s="72">
        <f t="shared" si="3"/>
        <v>0</v>
      </c>
    </row>
    <row r="71" spans="1:8" s="69" customFormat="1" ht="18" customHeight="1">
      <c r="A71" s="68">
        <f t="shared" ca="1" si="1"/>
        <v>51</v>
      </c>
      <c r="B71" s="59"/>
      <c r="C71" s="60"/>
      <c r="D71" s="107"/>
      <c r="E71" s="61"/>
      <c r="F71" s="70" t="str">
        <f t="shared" si="4"/>
        <v/>
      </c>
      <c r="G71" s="71" t="str">
        <f t="shared" si="2"/>
        <v/>
      </c>
      <c r="H71" s="72">
        <f t="shared" si="3"/>
        <v>0</v>
      </c>
    </row>
    <row r="72" spans="1:8" s="69" customFormat="1" ht="18" customHeight="1">
      <c r="A72" s="68">
        <f t="shared" ca="1" si="1"/>
        <v>52</v>
      </c>
      <c r="B72" s="59"/>
      <c r="C72" s="60"/>
      <c r="D72" s="107"/>
      <c r="E72" s="61"/>
      <c r="F72" s="70" t="str">
        <f t="shared" si="4"/>
        <v/>
      </c>
      <c r="G72" s="71" t="str">
        <f t="shared" si="2"/>
        <v/>
      </c>
      <c r="H72" s="72">
        <f t="shared" si="3"/>
        <v>0</v>
      </c>
    </row>
    <row r="73" spans="1:8" s="69" customFormat="1" ht="18" customHeight="1">
      <c r="A73" s="68">
        <f t="shared" ca="1" si="1"/>
        <v>53</v>
      </c>
      <c r="B73" s="59"/>
      <c r="C73" s="60"/>
      <c r="D73" s="107"/>
      <c r="E73" s="61"/>
      <c r="F73" s="70" t="str">
        <f t="shared" si="4"/>
        <v/>
      </c>
      <c r="G73" s="71" t="str">
        <f t="shared" si="2"/>
        <v/>
      </c>
      <c r="H73" s="72">
        <f t="shared" si="3"/>
        <v>0</v>
      </c>
    </row>
    <row r="74" spans="1:8" s="69" customFormat="1" ht="18" customHeight="1">
      <c r="A74" s="68">
        <f t="shared" ca="1" si="1"/>
        <v>54</v>
      </c>
      <c r="B74" s="59"/>
      <c r="C74" s="60"/>
      <c r="D74" s="107"/>
      <c r="E74" s="61"/>
      <c r="F74" s="70" t="str">
        <f t="shared" si="4"/>
        <v/>
      </c>
      <c r="G74" s="71" t="str">
        <f t="shared" si="2"/>
        <v/>
      </c>
      <c r="H74" s="72">
        <f t="shared" si="3"/>
        <v>0</v>
      </c>
    </row>
    <row r="75" spans="1:8" s="69" customFormat="1" ht="18" customHeight="1">
      <c r="A75" s="68">
        <f t="shared" ca="1" si="1"/>
        <v>55</v>
      </c>
      <c r="B75" s="59"/>
      <c r="C75" s="60"/>
      <c r="D75" s="107"/>
      <c r="E75" s="61"/>
      <c r="F75" s="70" t="str">
        <f t="shared" si="4"/>
        <v/>
      </c>
      <c r="G75" s="71" t="str">
        <f t="shared" si="2"/>
        <v/>
      </c>
      <c r="H75" s="72">
        <f t="shared" si="3"/>
        <v>0</v>
      </c>
    </row>
    <row r="76" spans="1:8" s="69" customFormat="1" ht="18" customHeight="1">
      <c r="A76" s="68">
        <f t="shared" ca="1" si="1"/>
        <v>56</v>
      </c>
      <c r="B76" s="59"/>
      <c r="C76" s="60"/>
      <c r="D76" s="107"/>
      <c r="E76" s="61"/>
      <c r="F76" s="70" t="str">
        <f t="shared" si="4"/>
        <v/>
      </c>
      <c r="G76" s="71" t="str">
        <f t="shared" si="2"/>
        <v/>
      </c>
      <c r="H76" s="72">
        <f t="shared" si="3"/>
        <v>0</v>
      </c>
    </row>
    <row r="77" spans="1:8" s="69" customFormat="1" ht="18" customHeight="1">
      <c r="A77" s="68">
        <f t="shared" ca="1" si="1"/>
        <v>57</v>
      </c>
      <c r="B77" s="59"/>
      <c r="C77" s="60"/>
      <c r="D77" s="107"/>
      <c r="E77" s="61"/>
      <c r="F77" s="70" t="str">
        <f t="shared" si="4"/>
        <v/>
      </c>
      <c r="G77" s="71" t="str">
        <f t="shared" si="2"/>
        <v/>
      </c>
      <c r="H77" s="72">
        <f t="shared" si="3"/>
        <v>0</v>
      </c>
    </row>
    <row r="78" spans="1:8" s="69" customFormat="1" ht="18" customHeight="1">
      <c r="A78" s="68">
        <f t="shared" ca="1" si="1"/>
        <v>58</v>
      </c>
      <c r="B78" s="59"/>
      <c r="C78" s="60"/>
      <c r="D78" s="107"/>
      <c r="E78" s="61"/>
      <c r="F78" s="70" t="str">
        <f t="shared" si="4"/>
        <v/>
      </c>
      <c r="G78" s="71" t="str">
        <f t="shared" si="2"/>
        <v/>
      </c>
      <c r="H78" s="72">
        <f t="shared" si="3"/>
        <v>0</v>
      </c>
    </row>
    <row r="79" spans="1:8" s="69" customFormat="1" ht="18" customHeight="1">
      <c r="A79" s="68">
        <f t="shared" ca="1" si="1"/>
        <v>59</v>
      </c>
      <c r="B79" s="59"/>
      <c r="C79" s="60"/>
      <c r="D79" s="107"/>
      <c r="E79" s="61"/>
      <c r="F79" s="70" t="str">
        <f t="shared" si="4"/>
        <v/>
      </c>
      <c r="G79" s="71" t="str">
        <f t="shared" si="2"/>
        <v/>
      </c>
      <c r="H79" s="72">
        <f t="shared" si="3"/>
        <v>0</v>
      </c>
    </row>
    <row r="80" spans="1:8" s="69" customFormat="1" ht="18" customHeight="1">
      <c r="A80" s="68">
        <f t="shared" ca="1" si="1"/>
        <v>60</v>
      </c>
      <c r="B80" s="59"/>
      <c r="C80" s="60"/>
      <c r="D80" s="107"/>
      <c r="E80" s="61"/>
      <c r="F80" s="70" t="str">
        <f t="shared" si="4"/>
        <v/>
      </c>
      <c r="G80" s="71" t="str">
        <f t="shared" si="2"/>
        <v/>
      </c>
      <c r="H80" s="72">
        <f t="shared" si="3"/>
        <v>0</v>
      </c>
    </row>
    <row r="81" spans="1:8" s="69" customFormat="1" ht="18" customHeight="1">
      <c r="A81" s="68">
        <f t="shared" ca="1" si="1"/>
        <v>61</v>
      </c>
      <c r="B81" s="59"/>
      <c r="C81" s="60"/>
      <c r="D81" s="107"/>
      <c r="E81" s="61"/>
      <c r="F81" s="70" t="str">
        <f t="shared" si="4"/>
        <v/>
      </c>
      <c r="G81" s="71" t="str">
        <f t="shared" si="2"/>
        <v/>
      </c>
      <c r="H81" s="72">
        <f t="shared" si="3"/>
        <v>0</v>
      </c>
    </row>
    <row r="82" spans="1:8" s="69" customFormat="1" ht="18" customHeight="1">
      <c r="A82" s="68">
        <f t="shared" ca="1" si="1"/>
        <v>62</v>
      </c>
      <c r="B82" s="59"/>
      <c r="C82" s="60"/>
      <c r="D82" s="107"/>
      <c r="E82" s="61"/>
      <c r="F82" s="70" t="str">
        <f t="shared" si="4"/>
        <v/>
      </c>
      <c r="G82" s="71" t="str">
        <f t="shared" si="2"/>
        <v/>
      </c>
      <c r="H82" s="72">
        <f t="shared" si="3"/>
        <v>0</v>
      </c>
    </row>
    <row r="83" spans="1:8" s="69" customFormat="1" ht="18" customHeight="1">
      <c r="A83" s="68">
        <f t="shared" ca="1" si="1"/>
        <v>63</v>
      </c>
      <c r="B83" s="59"/>
      <c r="C83" s="60"/>
      <c r="D83" s="107"/>
      <c r="E83" s="61"/>
      <c r="F83" s="70" t="str">
        <f t="shared" si="4"/>
        <v/>
      </c>
      <c r="G83" s="71" t="str">
        <f t="shared" si="2"/>
        <v/>
      </c>
      <c r="H83" s="72">
        <f t="shared" si="3"/>
        <v>0</v>
      </c>
    </row>
    <row r="84" spans="1:8" s="69" customFormat="1" ht="18" customHeight="1">
      <c r="A84" s="68">
        <f t="shared" ca="1" si="1"/>
        <v>64</v>
      </c>
      <c r="B84" s="59"/>
      <c r="C84" s="60"/>
      <c r="D84" s="107"/>
      <c r="E84" s="61"/>
      <c r="F84" s="70" t="str">
        <f t="shared" si="4"/>
        <v/>
      </c>
      <c r="G84" s="71" t="str">
        <f t="shared" si="2"/>
        <v/>
      </c>
      <c r="H84" s="72">
        <f t="shared" si="3"/>
        <v>0</v>
      </c>
    </row>
    <row r="85" spans="1:8" s="69" customFormat="1" ht="18" customHeight="1">
      <c r="A85" s="68">
        <f t="shared" ca="1" si="1"/>
        <v>65</v>
      </c>
      <c r="B85" s="59"/>
      <c r="C85" s="60"/>
      <c r="D85" s="107"/>
      <c r="E85" s="61"/>
      <c r="F85" s="70" t="str">
        <f t="shared" ref="F85:F116" si="5">IF(1&lt;COUNTIF(B$19:B$192,B85),"〇","")</f>
        <v/>
      </c>
      <c r="G85" s="71" t="str">
        <f t="shared" si="2"/>
        <v/>
      </c>
      <c r="H85" s="72">
        <f t="shared" si="3"/>
        <v>0</v>
      </c>
    </row>
    <row r="86" spans="1:8" s="69" customFormat="1" ht="18" customHeight="1">
      <c r="A86" s="68">
        <f t="shared" ca="1" si="1"/>
        <v>66</v>
      </c>
      <c r="B86" s="59"/>
      <c r="C86" s="60"/>
      <c r="D86" s="107"/>
      <c r="E86" s="61"/>
      <c r="F86" s="70" t="str">
        <f t="shared" si="5"/>
        <v/>
      </c>
      <c r="G86" s="71" t="str">
        <f t="shared" si="2"/>
        <v/>
      </c>
      <c r="H86" s="72">
        <f t="shared" si="3"/>
        <v>0</v>
      </c>
    </row>
    <row r="87" spans="1:8" s="69" customFormat="1" ht="18" customHeight="1">
      <c r="A87" s="68">
        <f t="shared" ca="1" si="1"/>
        <v>67</v>
      </c>
      <c r="B87" s="59"/>
      <c r="C87" s="60"/>
      <c r="D87" s="107"/>
      <c r="E87" s="61"/>
      <c r="F87" s="70" t="str">
        <f t="shared" si="5"/>
        <v/>
      </c>
      <c r="G87" s="71" t="str">
        <f t="shared" si="2"/>
        <v/>
      </c>
      <c r="H87" s="72">
        <f t="shared" si="3"/>
        <v>0</v>
      </c>
    </row>
    <row r="88" spans="1:8" s="69" customFormat="1" ht="18" customHeight="1">
      <c r="A88" s="68">
        <f t="shared" ca="1" si="1"/>
        <v>68</v>
      </c>
      <c r="B88" s="59"/>
      <c r="C88" s="60"/>
      <c r="D88" s="107"/>
      <c r="E88" s="61"/>
      <c r="F88" s="70" t="str">
        <f t="shared" si="5"/>
        <v/>
      </c>
      <c r="G88" s="71" t="str">
        <f t="shared" si="2"/>
        <v/>
      </c>
      <c r="H88" s="72">
        <f t="shared" si="3"/>
        <v>0</v>
      </c>
    </row>
    <row r="89" spans="1:8" s="69" customFormat="1" ht="18" customHeight="1">
      <c r="A89" s="68">
        <f t="shared" ca="1" si="1"/>
        <v>69</v>
      </c>
      <c r="B89" s="59"/>
      <c r="C89" s="60"/>
      <c r="D89" s="107"/>
      <c r="E89" s="61"/>
      <c r="F89" s="70" t="str">
        <f t="shared" si="5"/>
        <v/>
      </c>
      <c r="G89" s="71" t="str">
        <f t="shared" ref="G89:G152" si="6">IF(ISBLANK(D89),"",IF(H89=3000,"",IF(H89&lt;3000,"△","×")))</f>
        <v/>
      </c>
      <c r="H89" s="72">
        <f t="shared" ref="H89:H152" si="7">IF(ISBLANK(E$3),D89,ROUNDDOWN(D89/1.1,0))</f>
        <v>0</v>
      </c>
    </row>
    <row r="90" spans="1:8" s="69" customFormat="1" ht="18" customHeight="1">
      <c r="A90" s="68">
        <f t="shared" ca="1" si="1"/>
        <v>70</v>
      </c>
      <c r="B90" s="59"/>
      <c r="C90" s="60"/>
      <c r="D90" s="107"/>
      <c r="E90" s="61"/>
      <c r="F90" s="70" t="str">
        <f t="shared" si="5"/>
        <v/>
      </c>
      <c r="G90" s="71" t="str">
        <f t="shared" si="6"/>
        <v/>
      </c>
      <c r="H90" s="72">
        <f t="shared" si="7"/>
        <v>0</v>
      </c>
    </row>
    <row r="91" spans="1:8" s="69" customFormat="1" ht="18" customHeight="1">
      <c r="A91" s="68">
        <f t="shared" ref="A91:A154" ca="1" si="8">INDIRECT(ADDRESS(ROW()-1,COLUMN()))+1</f>
        <v>71</v>
      </c>
      <c r="B91" s="59"/>
      <c r="C91" s="60"/>
      <c r="D91" s="107"/>
      <c r="E91" s="61"/>
      <c r="F91" s="70" t="str">
        <f t="shared" si="5"/>
        <v/>
      </c>
      <c r="G91" s="71" t="str">
        <f t="shared" si="6"/>
        <v/>
      </c>
      <c r="H91" s="72">
        <f t="shared" si="7"/>
        <v>0</v>
      </c>
    </row>
    <row r="92" spans="1:8" s="69" customFormat="1" ht="18" customHeight="1">
      <c r="A92" s="68">
        <f t="shared" ca="1" si="8"/>
        <v>72</v>
      </c>
      <c r="B92" s="59"/>
      <c r="C92" s="60"/>
      <c r="D92" s="107"/>
      <c r="E92" s="61"/>
      <c r="F92" s="70" t="str">
        <f t="shared" si="5"/>
        <v/>
      </c>
      <c r="G92" s="71" t="str">
        <f t="shared" si="6"/>
        <v/>
      </c>
      <c r="H92" s="72">
        <f t="shared" si="7"/>
        <v>0</v>
      </c>
    </row>
    <row r="93" spans="1:8" s="69" customFormat="1" ht="18" customHeight="1">
      <c r="A93" s="68">
        <f t="shared" ca="1" si="8"/>
        <v>73</v>
      </c>
      <c r="B93" s="59"/>
      <c r="C93" s="60"/>
      <c r="D93" s="107"/>
      <c r="E93" s="61"/>
      <c r="F93" s="70" t="str">
        <f t="shared" si="5"/>
        <v/>
      </c>
      <c r="G93" s="71" t="str">
        <f t="shared" si="6"/>
        <v/>
      </c>
      <c r="H93" s="72">
        <f t="shared" si="7"/>
        <v>0</v>
      </c>
    </row>
    <row r="94" spans="1:8" s="69" customFormat="1" ht="18" customHeight="1">
      <c r="A94" s="68">
        <f t="shared" ca="1" si="8"/>
        <v>74</v>
      </c>
      <c r="B94" s="59"/>
      <c r="C94" s="60"/>
      <c r="D94" s="107"/>
      <c r="E94" s="61"/>
      <c r="F94" s="70" t="str">
        <f t="shared" si="5"/>
        <v/>
      </c>
      <c r="G94" s="71" t="str">
        <f t="shared" si="6"/>
        <v/>
      </c>
      <c r="H94" s="72">
        <f t="shared" si="7"/>
        <v>0</v>
      </c>
    </row>
    <row r="95" spans="1:8" s="69" customFormat="1" ht="18" customHeight="1">
      <c r="A95" s="68">
        <f t="shared" ca="1" si="8"/>
        <v>75</v>
      </c>
      <c r="B95" s="59"/>
      <c r="C95" s="60"/>
      <c r="D95" s="107"/>
      <c r="E95" s="61"/>
      <c r="F95" s="70" t="str">
        <f t="shared" si="5"/>
        <v/>
      </c>
      <c r="G95" s="71" t="str">
        <f t="shared" si="6"/>
        <v/>
      </c>
      <c r="H95" s="72">
        <f t="shared" si="7"/>
        <v>0</v>
      </c>
    </row>
    <row r="96" spans="1:8" s="69" customFormat="1" ht="18" customHeight="1">
      <c r="A96" s="68">
        <f t="shared" ca="1" si="8"/>
        <v>76</v>
      </c>
      <c r="B96" s="59"/>
      <c r="C96" s="60"/>
      <c r="D96" s="107"/>
      <c r="E96" s="61"/>
      <c r="F96" s="70" t="str">
        <f t="shared" si="5"/>
        <v/>
      </c>
      <c r="G96" s="71" t="str">
        <f t="shared" si="6"/>
        <v/>
      </c>
      <c r="H96" s="72">
        <f t="shared" si="7"/>
        <v>0</v>
      </c>
    </row>
    <row r="97" spans="1:8" s="69" customFormat="1" ht="18" customHeight="1">
      <c r="A97" s="68">
        <f t="shared" ca="1" si="8"/>
        <v>77</v>
      </c>
      <c r="B97" s="59"/>
      <c r="C97" s="60"/>
      <c r="D97" s="107"/>
      <c r="E97" s="61"/>
      <c r="F97" s="70" t="str">
        <f t="shared" si="5"/>
        <v/>
      </c>
      <c r="G97" s="71" t="str">
        <f t="shared" si="6"/>
        <v/>
      </c>
      <c r="H97" s="72">
        <f t="shared" si="7"/>
        <v>0</v>
      </c>
    </row>
    <row r="98" spans="1:8" s="69" customFormat="1" ht="18" customHeight="1">
      <c r="A98" s="68">
        <f t="shared" ca="1" si="8"/>
        <v>78</v>
      </c>
      <c r="B98" s="59"/>
      <c r="C98" s="60"/>
      <c r="D98" s="107"/>
      <c r="E98" s="61"/>
      <c r="F98" s="70" t="str">
        <f t="shared" si="5"/>
        <v/>
      </c>
      <c r="G98" s="71" t="str">
        <f t="shared" si="6"/>
        <v/>
      </c>
      <c r="H98" s="72">
        <f t="shared" si="7"/>
        <v>0</v>
      </c>
    </row>
    <row r="99" spans="1:8" s="69" customFormat="1" ht="18" customHeight="1">
      <c r="A99" s="68">
        <f t="shared" ca="1" si="8"/>
        <v>79</v>
      </c>
      <c r="B99" s="59"/>
      <c r="C99" s="60"/>
      <c r="D99" s="107"/>
      <c r="E99" s="61"/>
      <c r="F99" s="70" t="str">
        <f t="shared" si="5"/>
        <v/>
      </c>
      <c r="G99" s="71" t="str">
        <f t="shared" si="6"/>
        <v/>
      </c>
      <c r="H99" s="72">
        <f t="shared" si="7"/>
        <v>0</v>
      </c>
    </row>
    <row r="100" spans="1:8" s="69" customFormat="1" ht="18" customHeight="1">
      <c r="A100" s="68">
        <f t="shared" ca="1" si="8"/>
        <v>80</v>
      </c>
      <c r="B100" s="59"/>
      <c r="C100" s="60"/>
      <c r="D100" s="107"/>
      <c r="E100" s="61"/>
      <c r="F100" s="70" t="str">
        <f t="shared" si="5"/>
        <v/>
      </c>
      <c r="G100" s="71" t="str">
        <f t="shared" si="6"/>
        <v/>
      </c>
      <c r="H100" s="72">
        <f t="shared" si="7"/>
        <v>0</v>
      </c>
    </row>
    <row r="101" spans="1:8" s="69" customFormat="1" ht="18" customHeight="1">
      <c r="A101" s="68">
        <f t="shared" ca="1" si="8"/>
        <v>81</v>
      </c>
      <c r="B101" s="59"/>
      <c r="C101" s="60"/>
      <c r="D101" s="107"/>
      <c r="E101" s="61"/>
      <c r="F101" s="70" t="str">
        <f t="shared" si="5"/>
        <v/>
      </c>
      <c r="G101" s="71" t="str">
        <f t="shared" si="6"/>
        <v/>
      </c>
      <c r="H101" s="72">
        <f t="shared" si="7"/>
        <v>0</v>
      </c>
    </row>
    <row r="102" spans="1:8" s="69" customFormat="1" ht="18" customHeight="1">
      <c r="A102" s="68">
        <f t="shared" ca="1" si="8"/>
        <v>82</v>
      </c>
      <c r="B102" s="59"/>
      <c r="C102" s="60"/>
      <c r="D102" s="107"/>
      <c r="E102" s="61"/>
      <c r="F102" s="70" t="str">
        <f t="shared" si="5"/>
        <v/>
      </c>
      <c r="G102" s="71" t="str">
        <f t="shared" si="6"/>
        <v/>
      </c>
      <c r="H102" s="72">
        <f t="shared" si="7"/>
        <v>0</v>
      </c>
    </row>
    <row r="103" spans="1:8" s="69" customFormat="1" ht="18" customHeight="1">
      <c r="A103" s="68">
        <f t="shared" ca="1" si="8"/>
        <v>83</v>
      </c>
      <c r="B103" s="59"/>
      <c r="C103" s="60"/>
      <c r="D103" s="107"/>
      <c r="E103" s="61"/>
      <c r="F103" s="70" t="str">
        <f t="shared" si="5"/>
        <v/>
      </c>
      <c r="G103" s="71" t="str">
        <f t="shared" si="6"/>
        <v/>
      </c>
      <c r="H103" s="72">
        <f t="shared" si="7"/>
        <v>0</v>
      </c>
    </row>
    <row r="104" spans="1:8" s="69" customFormat="1" ht="18" customHeight="1">
      <c r="A104" s="68">
        <f t="shared" ca="1" si="8"/>
        <v>84</v>
      </c>
      <c r="B104" s="59"/>
      <c r="C104" s="60"/>
      <c r="D104" s="107"/>
      <c r="E104" s="61"/>
      <c r="F104" s="70" t="str">
        <f t="shared" si="5"/>
        <v/>
      </c>
      <c r="G104" s="71" t="str">
        <f t="shared" si="6"/>
        <v/>
      </c>
      <c r="H104" s="72">
        <f t="shared" si="7"/>
        <v>0</v>
      </c>
    </row>
    <row r="105" spans="1:8" s="69" customFormat="1" ht="18" customHeight="1">
      <c r="A105" s="68">
        <f t="shared" ca="1" si="8"/>
        <v>85</v>
      </c>
      <c r="B105" s="59"/>
      <c r="C105" s="60"/>
      <c r="D105" s="107"/>
      <c r="E105" s="61"/>
      <c r="F105" s="70" t="str">
        <f t="shared" si="5"/>
        <v/>
      </c>
      <c r="G105" s="71" t="str">
        <f t="shared" si="6"/>
        <v/>
      </c>
      <c r="H105" s="72">
        <f t="shared" si="7"/>
        <v>0</v>
      </c>
    </row>
    <row r="106" spans="1:8" s="69" customFormat="1" ht="18" customHeight="1">
      <c r="A106" s="68">
        <f t="shared" ca="1" si="8"/>
        <v>86</v>
      </c>
      <c r="B106" s="59"/>
      <c r="C106" s="60"/>
      <c r="D106" s="107"/>
      <c r="E106" s="61"/>
      <c r="F106" s="70" t="str">
        <f t="shared" si="5"/>
        <v/>
      </c>
      <c r="G106" s="71" t="str">
        <f t="shared" si="6"/>
        <v/>
      </c>
      <c r="H106" s="72">
        <f t="shared" si="7"/>
        <v>0</v>
      </c>
    </row>
    <row r="107" spans="1:8" s="69" customFormat="1" ht="18" customHeight="1">
      <c r="A107" s="68">
        <f t="shared" ca="1" si="8"/>
        <v>87</v>
      </c>
      <c r="B107" s="59"/>
      <c r="C107" s="60"/>
      <c r="D107" s="107"/>
      <c r="E107" s="61"/>
      <c r="F107" s="70" t="str">
        <f t="shared" si="5"/>
        <v/>
      </c>
      <c r="G107" s="71" t="str">
        <f t="shared" si="6"/>
        <v/>
      </c>
      <c r="H107" s="72">
        <f t="shared" si="7"/>
        <v>0</v>
      </c>
    </row>
    <row r="108" spans="1:8" s="69" customFormat="1" ht="18" customHeight="1">
      <c r="A108" s="68">
        <f t="shared" ca="1" si="8"/>
        <v>88</v>
      </c>
      <c r="B108" s="59"/>
      <c r="C108" s="60"/>
      <c r="D108" s="107"/>
      <c r="E108" s="61"/>
      <c r="F108" s="70" t="str">
        <f t="shared" si="5"/>
        <v/>
      </c>
      <c r="G108" s="71" t="str">
        <f t="shared" si="6"/>
        <v/>
      </c>
      <c r="H108" s="72">
        <f t="shared" si="7"/>
        <v>0</v>
      </c>
    </row>
    <row r="109" spans="1:8" s="69" customFormat="1" ht="18" customHeight="1">
      <c r="A109" s="68">
        <f t="shared" ca="1" si="8"/>
        <v>89</v>
      </c>
      <c r="B109" s="59"/>
      <c r="C109" s="60"/>
      <c r="D109" s="107"/>
      <c r="E109" s="61"/>
      <c r="F109" s="70" t="str">
        <f t="shared" si="5"/>
        <v/>
      </c>
      <c r="G109" s="71" t="str">
        <f t="shared" si="6"/>
        <v/>
      </c>
      <c r="H109" s="72">
        <f t="shared" si="7"/>
        <v>0</v>
      </c>
    </row>
    <row r="110" spans="1:8" s="69" customFormat="1" ht="18" customHeight="1">
      <c r="A110" s="68">
        <f t="shared" ca="1" si="8"/>
        <v>90</v>
      </c>
      <c r="B110" s="59"/>
      <c r="C110" s="60"/>
      <c r="D110" s="107"/>
      <c r="E110" s="61"/>
      <c r="F110" s="70" t="str">
        <f t="shared" si="5"/>
        <v/>
      </c>
      <c r="G110" s="71" t="str">
        <f t="shared" si="6"/>
        <v/>
      </c>
      <c r="H110" s="72">
        <f t="shared" si="7"/>
        <v>0</v>
      </c>
    </row>
    <row r="111" spans="1:8" s="69" customFormat="1" ht="18" customHeight="1">
      <c r="A111" s="68">
        <f t="shared" ca="1" si="8"/>
        <v>91</v>
      </c>
      <c r="B111" s="59"/>
      <c r="C111" s="60"/>
      <c r="D111" s="107"/>
      <c r="E111" s="61"/>
      <c r="F111" s="70" t="str">
        <f t="shared" si="5"/>
        <v/>
      </c>
      <c r="G111" s="71" t="str">
        <f t="shared" si="6"/>
        <v/>
      </c>
      <c r="H111" s="72">
        <f t="shared" si="7"/>
        <v>0</v>
      </c>
    </row>
    <row r="112" spans="1:8" s="69" customFormat="1" ht="18" customHeight="1">
      <c r="A112" s="68">
        <f t="shared" ca="1" si="8"/>
        <v>92</v>
      </c>
      <c r="B112" s="59"/>
      <c r="C112" s="60"/>
      <c r="D112" s="107"/>
      <c r="E112" s="61"/>
      <c r="F112" s="70" t="str">
        <f t="shared" si="5"/>
        <v/>
      </c>
      <c r="G112" s="71" t="str">
        <f t="shared" si="6"/>
        <v/>
      </c>
      <c r="H112" s="72">
        <f t="shared" si="7"/>
        <v>0</v>
      </c>
    </row>
    <row r="113" spans="1:8" s="69" customFormat="1" ht="18" customHeight="1">
      <c r="A113" s="68">
        <f t="shared" ca="1" si="8"/>
        <v>93</v>
      </c>
      <c r="B113" s="59"/>
      <c r="C113" s="60"/>
      <c r="D113" s="107"/>
      <c r="E113" s="61"/>
      <c r="F113" s="70" t="str">
        <f t="shared" si="5"/>
        <v/>
      </c>
      <c r="G113" s="71" t="str">
        <f t="shared" si="6"/>
        <v/>
      </c>
      <c r="H113" s="72">
        <f t="shared" si="7"/>
        <v>0</v>
      </c>
    </row>
    <row r="114" spans="1:8" s="69" customFormat="1" ht="18" customHeight="1">
      <c r="A114" s="68">
        <f t="shared" ca="1" si="8"/>
        <v>94</v>
      </c>
      <c r="B114" s="59"/>
      <c r="C114" s="60"/>
      <c r="D114" s="107"/>
      <c r="E114" s="61"/>
      <c r="F114" s="70" t="str">
        <f t="shared" si="5"/>
        <v/>
      </c>
      <c r="G114" s="71" t="str">
        <f t="shared" si="6"/>
        <v/>
      </c>
      <c r="H114" s="72">
        <f t="shared" si="7"/>
        <v>0</v>
      </c>
    </row>
    <row r="115" spans="1:8" s="69" customFormat="1" ht="18" customHeight="1">
      <c r="A115" s="68">
        <f t="shared" ca="1" si="8"/>
        <v>95</v>
      </c>
      <c r="B115" s="59"/>
      <c r="C115" s="60"/>
      <c r="D115" s="107"/>
      <c r="E115" s="61"/>
      <c r="F115" s="70" t="str">
        <f t="shared" si="5"/>
        <v/>
      </c>
      <c r="G115" s="71" t="str">
        <f t="shared" si="6"/>
        <v/>
      </c>
      <c r="H115" s="72">
        <f t="shared" si="7"/>
        <v>0</v>
      </c>
    </row>
    <row r="116" spans="1:8" s="69" customFormat="1" ht="18" customHeight="1">
      <c r="A116" s="68">
        <f t="shared" ca="1" si="8"/>
        <v>96</v>
      </c>
      <c r="B116" s="59"/>
      <c r="C116" s="60"/>
      <c r="D116" s="107"/>
      <c r="E116" s="61"/>
      <c r="F116" s="70" t="str">
        <f t="shared" si="5"/>
        <v/>
      </c>
      <c r="G116" s="71" t="str">
        <f t="shared" si="6"/>
        <v/>
      </c>
      <c r="H116" s="72">
        <f t="shared" si="7"/>
        <v>0</v>
      </c>
    </row>
    <row r="117" spans="1:8" s="69" customFormat="1" ht="18" customHeight="1">
      <c r="A117" s="68">
        <f t="shared" ca="1" si="8"/>
        <v>97</v>
      </c>
      <c r="B117" s="59"/>
      <c r="C117" s="60"/>
      <c r="D117" s="107"/>
      <c r="E117" s="61"/>
      <c r="F117" s="70" t="str">
        <f t="shared" ref="F117:F148" si="9">IF(1&lt;COUNTIF(B$19:B$192,B117),"〇","")</f>
        <v/>
      </c>
      <c r="G117" s="71" t="str">
        <f t="shared" si="6"/>
        <v/>
      </c>
      <c r="H117" s="72">
        <f t="shared" si="7"/>
        <v>0</v>
      </c>
    </row>
    <row r="118" spans="1:8" s="69" customFormat="1" ht="18" customHeight="1">
      <c r="A118" s="68">
        <f t="shared" ca="1" si="8"/>
        <v>98</v>
      </c>
      <c r="B118" s="59"/>
      <c r="C118" s="60"/>
      <c r="D118" s="107"/>
      <c r="E118" s="61"/>
      <c r="F118" s="70" t="str">
        <f t="shared" si="9"/>
        <v/>
      </c>
      <c r="G118" s="71" t="str">
        <f t="shared" si="6"/>
        <v/>
      </c>
      <c r="H118" s="72">
        <f t="shared" si="7"/>
        <v>0</v>
      </c>
    </row>
    <row r="119" spans="1:8" s="69" customFormat="1" ht="18" customHeight="1">
      <c r="A119" s="68">
        <f t="shared" ca="1" si="8"/>
        <v>99</v>
      </c>
      <c r="B119" s="59"/>
      <c r="C119" s="60"/>
      <c r="D119" s="107"/>
      <c r="E119" s="61"/>
      <c r="F119" s="70" t="str">
        <f t="shared" si="9"/>
        <v/>
      </c>
      <c r="G119" s="71" t="str">
        <f t="shared" si="6"/>
        <v/>
      </c>
      <c r="H119" s="72">
        <f t="shared" si="7"/>
        <v>0</v>
      </c>
    </row>
    <row r="120" spans="1:8" s="69" customFormat="1" ht="18" customHeight="1">
      <c r="A120" s="68">
        <f t="shared" ca="1" si="8"/>
        <v>100</v>
      </c>
      <c r="B120" s="59"/>
      <c r="C120" s="60"/>
      <c r="D120" s="107"/>
      <c r="E120" s="61"/>
      <c r="F120" s="70" t="str">
        <f t="shared" si="9"/>
        <v/>
      </c>
      <c r="G120" s="71" t="str">
        <f t="shared" si="6"/>
        <v/>
      </c>
      <c r="H120" s="72">
        <f t="shared" si="7"/>
        <v>0</v>
      </c>
    </row>
    <row r="121" spans="1:8" s="69" customFormat="1" ht="18" customHeight="1">
      <c r="A121" s="68">
        <f t="shared" ca="1" si="8"/>
        <v>101</v>
      </c>
      <c r="B121" s="59"/>
      <c r="C121" s="60"/>
      <c r="D121" s="107"/>
      <c r="E121" s="61"/>
      <c r="F121" s="70" t="str">
        <f t="shared" si="9"/>
        <v/>
      </c>
      <c r="G121" s="71" t="str">
        <f t="shared" si="6"/>
        <v/>
      </c>
      <c r="H121" s="72">
        <f t="shared" si="7"/>
        <v>0</v>
      </c>
    </row>
    <row r="122" spans="1:8" s="69" customFormat="1" ht="18" customHeight="1">
      <c r="A122" s="68">
        <f t="shared" ca="1" si="8"/>
        <v>102</v>
      </c>
      <c r="B122" s="59"/>
      <c r="C122" s="60"/>
      <c r="D122" s="107"/>
      <c r="E122" s="61"/>
      <c r="F122" s="70" t="str">
        <f t="shared" si="9"/>
        <v/>
      </c>
      <c r="G122" s="71" t="str">
        <f t="shared" si="6"/>
        <v/>
      </c>
      <c r="H122" s="72">
        <f t="shared" si="7"/>
        <v>0</v>
      </c>
    </row>
    <row r="123" spans="1:8" s="69" customFormat="1" ht="18" customHeight="1">
      <c r="A123" s="68">
        <f t="shared" ca="1" si="8"/>
        <v>103</v>
      </c>
      <c r="B123" s="59"/>
      <c r="C123" s="60"/>
      <c r="D123" s="107"/>
      <c r="E123" s="61"/>
      <c r="F123" s="70" t="str">
        <f t="shared" si="9"/>
        <v/>
      </c>
      <c r="G123" s="71" t="str">
        <f t="shared" si="6"/>
        <v/>
      </c>
      <c r="H123" s="72">
        <f t="shared" si="7"/>
        <v>0</v>
      </c>
    </row>
    <row r="124" spans="1:8" s="69" customFormat="1" ht="18" customHeight="1">
      <c r="A124" s="68">
        <f t="shared" ca="1" si="8"/>
        <v>104</v>
      </c>
      <c r="B124" s="59"/>
      <c r="C124" s="60"/>
      <c r="D124" s="107"/>
      <c r="E124" s="61"/>
      <c r="F124" s="70" t="str">
        <f t="shared" si="9"/>
        <v/>
      </c>
      <c r="G124" s="71" t="str">
        <f t="shared" si="6"/>
        <v/>
      </c>
      <c r="H124" s="72">
        <f t="shared" si="7"/>
        <v>0</v>
      </c>
    </row>
    <row r="125" spans="1:8" s="69" customFormat="1" ht="18" customHeight="1">
      <c r="A125" s="68">
        <f t="shared" ca="1" si="8"/>
        <v>105</v>
      </c>
      <c r="B125" s="59"/>
      <c r="C125" s="60"/>
      <c r="D125" s="107"/>
      <c r="E125" s="61"/>
      <c r="F125" s="70" t="str">
        <f t="shared" si="9"/>
        <v/>
      </c>
      <c r="G125" s="71" t="str">
        <f t="shared" si="6"/>
        <v/>
      </c>
      <c r="H125" s="72">
        <f t="shared" si="7"/>
        <v>0</v>
      </c>
    </row>
    <row r="126" spans="1:8" s="69" customFormat="1" ht="18" customHeight="1">
      <c r="A126" s="68">
        <f t="shared" ca="1" si="8"/>
        <v>106</v>
      </c>
      <c r="B126" s="59"/>
      <c r="C126" s="60"/>
      <c r="D126" s="107"/>
      <c r="E126" s="61"/>
      <c r="F126" s="70" t="str">
        <f t="shared" si="9"/>
        <v/>
      </c>
      <c r="G126" s="71" t="str">
        <f t="shared" si="6"/>
        <v/>
      </c>
      <c r="H126" s="72">
        <f t="shared" si="7"/>
        <v>0</v>
      </c>
    </row>
    <row r="127" spans="1:8" s="69" customFormat="1" ht="18" customHeight="1">
      <c r="A127" s="68">
        <f t="shared" ca="1" si="8"/>
        <v>107</v>
      </c>
      <c r="B127" s="59"/>
      <c r="C127" s="60"/>
      <c r="D127" s="107"/>
      <c r="E127" s="61"/>
      <c r="F127" s="70" t="str">
        <f t="shared" si="9"/>
        <v/>
      </c>
      <c r="G127" s="71" t="str">
        <f t="shared" si="6"/>
        <v/>
      </c>
      <c r="H127" s="72">
        <f t="shared" si="7"/>
        <v>0</v>
      </c>
    </row>
    <row r="128" spans="1:8" s="69" customFormat="1" ht="18" customHeight="1">
      <c r="A128" s="68">
        <f t="shared" ca="1" si="8"/>
        <v>108</v>
      </c>
      <c r="B128" s="59"/>
      <c r="C128" s="60"/>
      <c r="D128" s="107"/>
      <c r="E128" s="61"/>
      <c r="F128" s="70" t="str">
        <f t="shared" si="9"/>
        <v/>
      </c>
      <c r="G128" s="71" t="str">
        <f t="shared" si="6"/>
        <v/>
      </c>
      <c r="H128" s="72">
        <f t="shared" si="7"/>
        <v>0</v>
      </c>
    </row>
    <row r="129" spans="1:8" s="69" customFormat="1" ht="18" customHeight="1">
      <c r="A129" s="68">
        <f t="shared" ca="1" si="8"/>
        <v>109</v>
      </c>
      <c r="B129" s="59"/>
      <c r="C129" s="60"/>
      <c r="D129" s="107"/>
      <c r="E129" s="61"/>
      <c r="F129" s="70" t="str">
        <f t="shared" si="9"/>
        <v/>
      </c>
      <c r="G129" s="71" t="str">
        <f t="shared" si="6"/>
        <v/>
      </c>
      <c r="H129" s="72">
        <f t="shared" si="7"/>
        <v>0</v>
      </c>
    </row>
    <row r="130" spans="1:8" s="69" customFormat="1" ht="18" customHeight="1">
      <c r="A130" s="68">
        <f t="shared" ca="1" si="8"/>
        <v>110</v>
      </c>
      <c r="B130" s="59"/>
      <c r="C130" s="60"/>
      <c r="D130" s="107"/>
      <c r="E130" s="61"/>
      <c r="F130" s="70" t="str">
        <f t="shared" si="9"/>
        <v/>
      </c>
      <c r="G130" s="71" t="str">
        <f t="shared" si="6"/>
        <v/>
      </c>
      <c r="H130" s="72">
        <f t="shared" si="7"/>
        <v>0</v>
      </c>
    </row>
    <row r="131" spans="1:8" s="69" customFormat="1" ht="18" customHeight="1">
      <c r="A131" s="68">
        <f t="shared" ca="1" si="8"/>
        <v>111</v>
      </c>
      <c r="B131" s="59"/>
      <c r="C131" s="60"/>
      <c r="D131" s="107"/>
      <c r="E131" s="61"/>
      <c r="F131" s="70" t="str">
        <f t="shared" si="9"/>
        <v/>
      </c>
      <c r="G131" s="71" t="str">
        <f t="shared" si="6"/>
        <v/>
      </c>
      <c r="H131" s="72">
        <f t="shared" si="7"/>
        <v>0</v>
      </c>
    </row>
    <row r="132" spans="1:8" s="69" customFormat="1" ht="18" customHeight="1">
      <c r="A132" s="68">
        <f t="shared" ca="1" si="8"/>
        <v>112</v>
      </c>
      <c r="B132" s="59"/>
      <c r="C132" s="60"/>
      <c r="D132" s="107"/>
      <c r="E132" s="61"/>
      <c r="F132" s="70" t="str">
        <f t="shared" si="9"/>
        <v/>
      </c>
      <c r="G132" s="71" t="str">
        <f t="shared" si="6"/>
        <v/>
      </c>
      <c r="H132" s="72">
        <f t="shared" si="7"/>
        <v>0</v>
      </c>
    </row>
    <row r="133" spans="1:8" s="69" customFormat="1" ht="18" customHeight="1">
      <c r="A133" s="68">
        <f t="shared" ca="1" si="8"/>
        <v>113</v>
      </c>
      <c r="B133" s="59"/>
      <c r="C133" s="60"/>
      <c r="D133" s="107"/>
      <c r="E133" s="61"/>
      <c r="F133" s="70" t="str">
        <f t="shared" si="9"/>
        <v/>
      </c>
      <c r="G133" s="71" t="str">
        <f t="shared" si="6"/>
        <v/>
      </c>
      <c r="H133" s="72">
        <f t="shared" si="7"/>
        <v>0</v>
      </c>
    </row>
    <row r="134" spans="1:8" s="69" customFormat="1" ht="18" customHeight="1">
      <c r="A134" s="68">
        <f t="shared" ca="1" si="8"/>
        <v>114</v>
      </c>
      <c r="B134" s="59"/>
      <c r="C134" s="60"/>
      <c r="D134" s="107"/>
      <c r="E134" s="61"/>
      <c r="F134" s="70" t="str">
        <f t="shared" si="9"/>
        <v/>
      </c>
      <c r="G134" s="71" t="str">
        <f t="shared" si="6"/>
        <v/>
      </c>
      <c r="H134" s="72">
        <f t="shared" si="7"/>
        <v>0</v>
      </c>
    </row>
    <row r="135" spans="1:8" s="69" customFormat="1" ht="18" customHeight="1">
      <c r="A135" s="68">
        <f t="shared" ca="1" si="8"/>
        <v>115</v>
      </c>
      <c r="B135" s="59"/>
      <c r="C135" s="60"/>
      <c r="D135" s="107"/>
      <c r="E135" s="61"/>
      <c r="F135" s="70" t="str">
        <f t="shared" si="9"/>
        <v/>
      </c>
      <c r="G135" s="71" t="str">
        <f t="shared" si="6"/>
        <v/>
      </c>
      <c r="H135" s="72">
        <f t="shared" si="7"/>
        <v>0</v>
      </c>
    </row>
    <row r="136" spans="1:8" s="69" customFormat="1" ht="18" customHeight="1">
      <c r="A136" s="68">
        <f t="shared" ca="1" si="8"/>
        <v>116</v>
      </c>
      <c r="B136" s="59"/>
      <c r="C136" s="60"/>
      <c r="D136" s="107"/>
      <c r="E136" s="61"/>
      <c r="F136" s="70" t="str">
        <f t="shared" si="9"/>
        <v/>
      </c>
      <c r="G136" s="71" t="str">
        <f t="shared" si="6"/>
        <v/>
      </c>
      <c r="H136" s="72">
        <f t="shared" si="7"/>
        <v>0</v>
      </c>
    </row>
    <row r="137" spans="1:8" s="69" customFormat="1" ht="18" customHeight="1">
      <c r="A137" s="68">
        <f t="shared" ca="1" si="8"/>
        <v>117</v>
      </c>
      <c r="B137" s="59"/>
      <c r="C137" s="60"/>
      <c r="D137" s="107"/>
      <c r="E137" s="61"/>
      <c r="F137" s="70" t="str">
        <f t="shared" si="9"/>
        <v/>
      </c>
      <c r="G137" s="71" t="str">
        <f t="shared" si="6"/>
        <v/>
      </c>
      <c r="H137" s="72">
        <f t="shared" si="7"/>
        <v>0</v>
      </c>
    </row>
    <row r="138" spans="1:8" s="69" customFormat="1" ht="18" customHeight="1">
      <c r="A138" s="68">
        <f t="shared" ca="1" si="8"/>
        <v>118</v>
      </c>
      <c r="B138" s="59"/>
      <c r="C138" s="60"/>
      <c r="D138" s="107"/>
      <c r="E138" s="61"/>
      <c r="F138" s="70" t="str">
        <f t="shared" si="9"/>
        <v/>
      </c>
      <c r="G138" s="71" t="str">
        <f t="shared" si="6"/>
        <v/>
      </c>
      <c r="H138" s="72">
        <f t="shared" si="7"/>
        <v>0</v>
      </c>
    </row>
    <row r="139" spans="1:8" s="69" customFormat="1" ht="18" customHeight="1">
      <c r="A139" s="68">
        <f t="shared" ca="1" si="8"/>
        <v>119</v>
      </c>
      <c r="B139" s="59"/>
      <c r="C139" s="60"/>
      <c r="D139" s="107"/>
      <c r="E139" s="61"/>
      <c r="F139" s="70" t="str">
        <f t="shared" si="9"/>
        <v/>
      </c>
      <c r="G139" s="71" t="str">
        <f t="shared" si="6"/>
        <v/>
      </c>
      <c r="H139" s="72">
        <f t="shared" si="7"/>
        <v>0</v>
      </c>
    </row>
    <row r="140" spans="1:8" s="69" customFormat="1" ht="18" customHeight="1">
      <c r="A140" s="68">
        <f t="shared" ca="1" si="8"/>
        <v>120</v>
      </c>
      <c r="B140" s="59"/>
      <c r="C140" s="60"/>
      <c r="D140" s="107"/>
      <c r="E140" s="61"/>
      <c r="F140" s="70" t="str">
        <f t="shared" si="9"/>
        <v/>
      </c>
      <c r="G140" s="71" t="str">
        <f t="shared" si="6"/>
        <v/>
      </c>
      <c r="H140" s="72">
        <f t="shared" si="7"/>
        <v>0</v>
      </c>
    </row>
    <row r="141" spans="1:8" s="69" customFormat="1" ht="18" customHeight="1">
      <c r="A141" s="68">
        <f t="shared" ca="1" si="8"/>
        <v>121</v>
      </c>
      <c r="B141" s="59"/>
      <c r="C141" s="60"/>
      <c r="D141" s="107"/>
      <c r="E141" s="61"/>
      <c r="F141" s="70" t="str">
        <f t="shared" si="9"/>
        <v/>
      </c>
      <c r="G141" s="71" t="str">
        <f t="shared" si="6"/>
        <v/>
      </c>
      <c r="H141" s="72">
        <f t="shared" si="7"/>
        <v>0</v>
      </c>
    </row>
    <row r="142" spans="1:8" s="69" customFormat="1" ht="18" customHeight="1">
      <c r="A142" s="68">
        <f t="shared" ca="1" si="8"/>
        <v>122</v>
      </c>
      <c r="B142" s="59"/>
      <c r="C142" s="60"/>
      <c r="D142" s="107"/>
      <c r="E142" s="61"/>
      <c r="F142" s="70" t="str">
        <f t="shared" si="9"/>
        <v/>
      </c>
      <c r="G142" s="71" t="str">
        <f t="shared" si="6"/>
        <v/>
      </c>
      <c r="H142" s="72">
        <f t="shared" si="7"/>
        <v>0</v>
      </c>
    </row>
    <row r="143" spans="1:8" s="69" customFormat="1" ht="18" customHeight="1">
      <c r="A143" s="68">
        <f t="shared" ca="1" si="8"/>
        <v>123</v>
      </c>
      <c r="B143" s="59"/>
      <c r="C143" s="60"/>
      <c r="D143" s="107"/>
      <c r="E143" s="61"/>
      <c r="F143" s="70" t="str">
        <f t="shared" si="9"/>
        <v/>
      </c>
      <c r="G143" s="71" t="str">
        <f t="shared" si="6"/>
        <v/>
      </c>
      <c r="H143" s="72">
        <f t="shared" si="7"/>
        <v>0</v>
      </c>
    </row>
    <row r="144" spans="1:8" s="69" customFormat="1" ht="18" customHeight="1">
      <c r="A144" s="68">
        <f t="shared" ca="1" si="8"/>
        <v>124</v>
      </c>
      <c r="B144" s="59"/>
      <c r="C144" s="60"/>
      <c r="D144" s="107"/>
      <c r="E144" s="61"/>
      <c r="F144" s="70" t="str">
        <f t="shared" si="9"/>
        <v/>
      </c>
      <c r="G144" s="71" t="str">
        <f t="shared" si="6"/>
        <v/>
      </c>
      <c r="H144" s="72">
        <f t="shared" si="7"/>
        <v>0</v>
      </c>
    </row>
    <row r="145" spans="1:8" s="69" customFormat="1" ht="18" customHeight="1">
      <c r="A145" s="68">
        <f t="shared" ca="1" si="8"/>
        <v>125</v>
      </c>
      <c r="B145" s="59"/>
      <c r="C145" s="60"/>
      <c r="D145" s="107"/>
      <c r="E145" s="61"/>
      <c r="F145" s="70" t="str">
        <f t="shared" si="9"/>
        <v/>
      </c>
      <c r="G145" s="71" t="str">
        <f t="shared" si="6"/>
        <v/>
      </c>
      <c r="H145" s="72">
        <f t="shared" si="7"/>
        <v>0</v>
      </c>
    </row>
    <row r="146" spans="1:8" s="69" customFormat="1" ht="18" customHeight="1">
      <c r="A146" s="68">
        <f t="shared" ca="1" si="8"/>
        <v>126</v>
      </c>
      <c r="B146" s="59"/>
      <c r="C146" s="60"/>
      <c r="D146" s="107"/>
      <c r="E146" s="61"/>
      <c r="F146" s="70" t="str">
        <f t="shared" si="9"/>
        <v/>
      </c>
      <c r="G146" s="71" t="str">
        <f t="shared" si="6"/>
        <v/>
      </c>
      <c r="H146" s="72">
        <f t="shared" si="7"/>
        <v>0</v>
      </c>
    </row>
    <row r="147" spans="1:8" s="69" customFormat="1" ht="18" customHeight="1">
      <c r="A147" s="68">
        <f t="shared" ca="1" si="8"/>
        <v>127</v>
      </c>
      <c r="B147" s="59"/>
      <c r="C147" s="60"/>
      <c r="D147" s="107"/>
      <c r="E147" s="61"/>
      <c r="F147" s="70" t="str">
        <f t="shared" si="9"/>
        <v/>
      </c>
      <c r="G147" s="71" t="str">
        <f t="shared" si="6"/>
        <v/>
      </c>
      <c r="H147" s="72">
        <f t="shared" si="7"/>
        <v>0</v>
      </c>
    </row>
    <row r="148" spans="1:8" s="69" customFormat="1" ht="18" customHeight="1">
      <c r="A148" s="68">
        <f t="shared" ca="1" si="8"/>
        <v>128</v>
      </c>
      <c r="B148" s="59"/>
      <c r="C148" s="60"/>
      <c r="D148" s="107"/>
      <c r="E148" s="61"/>
      <c r="F148" s="70" t="str">
        <f t="shared" si="9"/>
        <v/>
      </c>
      <c r="G148" s="71" t="str">
        <f t="shared" si="6"/>
        <v/>
      </c>
      <c r="H148" s="72">
        <f t="shared" si="7"/>
        <v>0</v>
      </c>
    </row>
    <row r="149" spans="1:8" s="69" customFormat="1" ht="18" customHeight="1">
      <c r="A149" s="68">
        <f t="shared" ca="1" si="8"/>
        <v>129</v>
      </c>
      <c r="B149" s="59"/>
      <c r="C149" s="60"/>
      <c r="D149" s="107"/>
      <c r="E149" s="61"/>
      <c r="F149" s="70" t="str">
        <f t="shared" ref="F149:F180" si="10">IF(1&lt;COUNTIF(B$19:B$192,B149),"〇","")</f>
        <v/>
      </c>
      <c r="G149" s="71" t="str">
        <f t="shared" si="6"/>
        <v/>
      </c>
      <c r="H149" s="72">
        <f t="shared" si="7"/>
        <v>0</v>
      </c>
    </row>
    <row r="150" spans="1:8" s="69" customFormat="1" ht="18" customHeight="1">
      <c r="A150" s="68">
        <f t="shared" ca="1" si="8"/>
        <v>130</v>
      </c>
      <c r="B150" s="59"/>
      <c r="C150" s="60"/>
      <c r="D150" s="107"/>
      <c r="E150" s="61"/>
      <c r="F150" s="70" t="str">
        <f t="shared" si="10"/>
        <v/>
      </c>
      <c r="G150" s="71" t="str">
        <f t="shared" si="6"/>
        <v/>
      </c>
      <c r="H150" s="72">
        <f t="shared" si="7"/>
        <v>0</v>
      </c>
    </row>
    <row r="151" spans="1:8" s="69" customFormat="1" ht="18" customHeight="1">
      <c r="A151" s="68">
        <f t="shared" ca="1" si="8"/>
        <v>131</v>
      </c>
      <c r="B151" s="59"/>
      <c r="C151" s="60"/>
      <c r="D151" s="107"/>
      <c r="E151" s="61"/>
      <c r="F151" s="70" t="str">
        <f t="shared" si="10"/>
        <v/>
      </c>
      <c r="G151" s="71" t="str">
        <f t="shared" si="6"/>
        <v/>
      </c>
      <c r="H151" s="72">
        <f t="shared" si="7"/>
        <v>0</v>
      </c>
    </row>
    <row r="152" spans="1:8" s="69" customFormat="1" ht="18" customHeight="1">
      <c r="A152" s="68">
        <f t="shared" ca="1" si="8"/>
        <v>132</v>
      </c>
      <c r="B152" s="59"/>
      <c r="C152" s="60"/>
      <c r="D152" s="107"/>
      <c r="E152" s="61"/>
      <c r="F152" s="70" t="str">
        <f t="shared" si="10"/>
        <v/>
      </c>
      <c r="G152" s="71" t="str">
        <f t="shared" si="6"/>
        <v/>
      </c>
      <c r="H152" s="72">
        <f t="shared" si="7"/>
        <v>0</v>
      </c>
    </row>
    <row r="153" spans="1:8" s="69" customFormat="1" ht="18" customHeight="1">
      <c r="A153" s="68">
        <f t="shared" ca="1" si="8"/>
        <v>133</v>
      </c>
      <c r="B153" s="59"/>
      <c r="C153" s="60"/>
      <c r="D153" s="107"/>
      <c r="E153" s="61"/>
      <c r="F153" s="70" t="str">
        <f t="shared" si="10"/>
        <v/>
      </c>
      <c r="G153" s="71" t="str">
        <f t="shared" ref="G153:G191" si="11">IF(ISBLANK(D153),"",IF(H153=3000,"",IF(H153&lt;3000,"△","×")))</f>
        <v/>
      </c>
      <c r="H153" s="72">
        <f t="shared" ref="H153:H191" si="12">IF(ISBLANK(E$3),D153,ROUNDDOWN(D153/1.1,0))</f>
        <v>0</v>
      </c>
    </row>
    <row r="154" spans="1:8" s="69" customFormat="1" ht="18" customHeight="1">
      <c r="A154" s="68">
        <f t="shared" ca="1" si="8"/>
        <v>134</v>
      </c>
      <c r="B154" s="59"/>
      <c r="C154" s="60"/>
      <c r="D154" s="107"/>
      <c r="E154" s="61"/>
      <c r="F154" s="70" t="str">
        <f t="shared" si="10"/>
        <v/>
      </c>
      <c r="G154" s="71" t="str">
        <f t="shared" si="11"/>
        <v/>
      </c>
      <c r="H154" s="72">
        <f t="shared" si="12"/>
        <v>0</v>
      </c>
    </row>
    <row r="155" spans="1:8" s="69" customFormat="1" ht="18" customHeight="1">
      <c r="A155" s="68">
        <f t="shared" ref="A155:A191" ca="1" si="13">INDIRECT(ADDRESS(ROW()-1,COLUMN()))+1</f>
        <v>135</v>
      </c>
      <c r="B155" s="59"/>
      <c r="C155" s="60"/>
      <c r="D155" s="107"/>
      <c r="E155" s="61"/>
      <c r="F155" s="70" t="str">
        <f t="shared" si="10"/>
        <v/>
      </c>
      <c r="G155" s="71" t="str">
        <f t="shared" si="11"/>
        <v/>
      </c>
      <c r="H155" s="72">
        <f t="shared" si="12"/>
        <v>0</v>
      </c>
    </row>
    <row r="156" spans="1:8" s="69" customFormat="1" ht="18" customHeight="1">
      <c r="A156" s="68">
        <f t="shared" ca="1" si="13"/>
        <v>136</v>
      </c>
      <c r="B156" s="59"/>
      <c r="C156" s="60"/>
      <c r="D156" s="107"/>
      <c r="E156" s="61"/>
      <c r="F156" s="70" t="str">
        <f t="shared" si="10"/>
        <v/>
      </c>
      <c r="G156" s="71" t="str">
        <f t="shared" si="11"/>
        <v/>
      </c>
      <c r="H156" s="72">
        <f t="shared" si="12"/>
        <v>0</v>
      </c>
    </row>
    <row r="157" spans="1:8" s="69" customFormat="1" ht="18" customHeight="1">
      <c r="A157" s="68">
        <f t="shared" ca="1" si="13"/>
        <v>137</v>
      </c>
      <c r="B157" s="59"/>
      <c r="C157" s="60"/>
      <c r="D157" s="107"/>
      <c r="E157" s="61"/>
      <c r="F157" s="70" t="str">
        <f t="shared" si="10"/>
        <v/>
      </c>
      <c r="G157" s="71" t="str">
        <f t="shared" si="11"/>
        <v/>
      </c>
      <c r="H157" s="72">
        <f t="shared" si="12"/>
        <v>0</v>
      </c>
    </row>
    <row r="158" spans="1:8" s="69" customFormat="1" ht="18" customHeight="1">
      <c r="A158" s="68">
        <f t="shared" ca="1" si="13"/>
        <v>138</v>
      </c>
      <c r="B158" s="59"/>
      <c r="C158" s="60"/>
      <c r="D158" s="107"/>
      <c r="E158" s="61"/>
      <c r="F158" s="70" t="str">
        <f t="shared" si="10"/>
        <v/>
      </c>
      <c r="G158" s="71" t="str">
        <f t="shared" si="11"/>
        <v/>
      </c>
      <c r="H158" s="72">
        <f t="shared" si="12"/>
        <v>0</v>
      </c>
    </row>
    <row r="159" spans="1:8" s="69" customFormat="1" ht="18" customHeight="1">
      <c r="A159" s="68">
        <f t="shared" ca="1" si="13"/>
        <v>139</v>
      </c>
      <c r="B159" s="59"/>
      <c r="C159" s="60"/>
      <c r="D159" s="107"/>
      <c r="E159" s="61"/>
      <c r="F159" s="70" t="str">
        <f t="shared" si="10"/>
        <v/>
      </c>
      <c r="G159" s="71" t="str">
        <f t="shared" si="11"/>
        <v/>
      </c>
      <c r="H159" s="72">
        <f t="shared" si="12"/>
        <v>0</v>
      </c>
    </row>
    <row r="160" spans="1:8" s="69" customFormat="1" ht="18" customHeight="1">
      <c r="A160" s="68">
        <f t="shared" ca="1" si="13"/>
        <v>140</v>
      </c>
      <c r="B160" s="59"/>
      <c r="C160" s="60"/>
      <c r="D160" s="107"/>
      <c r="E160" s="61"/>
      <c r="F160" s="70" t="str">
        <f t="shared" si="10"/>
        <v/>
      </c>
      <c r="G160" s="71" t="str">
        <f t="shared" si="11"/>
        <v/>
      </c>
      <c r="H160" s="72">
        <f t="shared" si="12"/>
        <v>0</v>
      </c>
    </row>
    <row r="161" spans="1:8" s="69" customFormat="1" ht="18" customHeight="1">
      <c r="A161" s="68">
        <f t="shared" ca="1" si="13"/>
        <v>141</v>
      </c>
      <c r="B161" s="59"/>
      <c r="C161" s="60"/>
      <c r="D161" s="107"/>
      <c r="E161" s="61"/>
      <c r="F161" s="70" t="str">
        <f t="shared" si="10"/>
        <v/>
      </c>
      <c r="G161" s="71" t="str">
        <f t="shared" si="11"/>
        <v/>
      </c>
      <c r="H161" s="72">
        <f t="shared" si="12"/>
        <v>0</v>
      </c>
    </row>
    <row r="162" spans="1:8" s="69" customFormat="1" ht="18" customHeight="1">
      <c r="A162" s="68">
        <f t="shared" ca="1" si="13"/>
        <v>142</v>
      </c>
      <c r="B162" s="59"/>
      <c r="C162" s="60"/>
      <c r="D162" s="107"/>
      <c r="E162" s="61"/>
      <c r="F162" s="70" t="str">
        <f t="shared" si="10"/>
        <v/>
      </c>
      <c r="G162" s="71" t="str">
        <f t="shared" si="11"/>
        <v/>
      </c>
      <c r="H162" s="72">
        <f t="shared" si="12"/>
        <v>0</v>
      </c>
    </row>
    <row r="163" spans="1:8" s="69" customFormat="1" ht="18" customHeight="1">
      <c r="A163" s="68">
        <f t="shared" ca="1" si="13"/>
        <v>143</v>
      </c>
      <c r="B163" s="59"/>
      <c r="C163" s="60"/>
      <c r="D163" s="107"/>
      <c r="E163" s="61"/>
      <c r="F163" s="70" t="str">
        <f t="shared" si="10"/>
        <v/>
      </c>
      <c r="G163" s="71" t="str">
        <f t="shared" si="11"/>
        <v/>
      </c>
      <c r="H163" s="72">
        <f t="shared" si="12"/>
        <v>0</v>
      </c>
    </row>
    <row r="164" spans="1:8" s="69" customFormat="1" ht="18" customHeight="1">
      <c r="A164" s="68">
        <f t="shared" ca="1" si="13"/>
        <v>144</v>
      </c>
      <c r="B164" s="59"/>
      <c r="C164" s="60"/>
      <c r="D164" s="107"/>
      <c r="E164" s="61"/>
      <c r="F164" s="70" t="str">
        <f t="shared" si="10"/>
        <v/>
      </c>
      <c r="G164" s="71" t="str">
        <f t="shared" si="11"/>
        <v/>
      </c>
      <c r="H164" s="72">
        <f t="shared" si="12"/>
        <v>0</v>
      </c>
    </row>
    <row r="165" spans="1:8" s="69" customFormat="1" ht="18" customHeight="1">
      <c r="A165" s="68">
        <f t="shared" ca="1" si="13"/>
        <v>145</v>
      </c>
      <c r="B165" s="59"/>
      <c r="C165" s="60"/>
      <c r="D165" s="107"/>
      <c r="E165" s="61"/>
      <c r="F165" s="70" t="str">
        <f t="shared" si="10"/>
        <v/>
      </c>
      <c r="G165" s="71" t="str">
        <f t="shared" si="11"/>
        <v/>
      </c>
      <c r="H165" s="72">
        <f t="shared" si="12"/>
        <v>0</v>
      </c>
    </row>
    <row r="166" spans="1:8" s="69" customFormat="1" ht="18" customHeight="1">
      <c r="A166" s="68">
        <f t="shared" ca="1" si="13"/>
        <v>146</v>
      </c>
      <c r="B166" s="59"/>
      <c r="C166" s="60"/>
      <c r="D166" s="107"/>
      <c r="E166" s="61"/>
      <c r="F166" s="70" t="str">
        <f t="shared" si="10"/>
        <v/>
      </c>
      <c r="G166" s="71" t="str">
        <f t="shared" si="11"/>
        <v/>
      </c>
      <c r="H166" s="72">
        <f t="shared" si="12"/>
        <v>0</v>
      </c>
    </row>
    <row r="167" spans="1:8" s="69" customFormat="1" ht="18" customHeight="1">
      <c r="A167" s="68">
        <f t="shared" ca="1" si="13"/>
        <v>147</v>
      </c>
      <c r="B167" s="59"/>
      <c r="C167" s="60"/>
      <c r="D167" s="107"/>
      <c r="E167" s="61"/>
      <c r="F167" s="70" t="str">
        <f t="shared" si="10"/>
        <v/>
      </c>
      <c r="G167" s="71" t="str">
        <f t="shared" si="11"/>
        <v/>
      </c>
      <c r="H167" s="72">
        <f t="shared" si="12"/>
        <v>0</v>
      </c>
    </row>
    <row r="168" spans="1:8" s="69" customFormat="1" ht="18" customHeight="1">
      <c r="A168" s="68">
        <f t="shared" ca="1" si="13"/>
        <v>148</v>
      </c>
      <c r="B168" s="59"/>
      <c r="C168" s="60"/>
      <c r="D168" s="107"/>
      <c r="E168" s="61"/>
      <c r="F168" s="70" t="str">
        <f t="shared" si="10"/>
        <v/>
      </c>
      <c r="G168" s="71" t="str">
        <f t="shared" si="11"/>
        <v/>
      </c>
      <c r="H168" s="72">
        <f t="shared" si="12"/>
        <v>0</v>
      </c>
    </row>
    <row r="169" spans="1:8" s="69" customFormat="1" ht="18" customHeight="1">
      <c r="A169" s="68">
        <f t="shared" ca="1" si="13"/>
        <v>149</v>
      </c>
      <c r="B169" s="59"/>
      <c r="C169" s="60"/>
      <c r="D169" s="107"/>
      <c r="E169" s="61"/>
      <c r="F169" s="70" t="str">
        <f t="shared" si="10"/>
        <v/>
      </c>
      <c r="G169" s="71" t="str">
        <f t="shared" si="11"/>
        <v/>
      </c>
      <c r="H169" s="72">
        <f t="shared" si="12"/>
        <v>0</v>
      </c>
    </row>
    <row r="170" spans="1:8" s="69" customFormat="1" ht="18" customHeight="1">
      <c r="A170" s="68">
        <f t="shared" ca="1" si="13"/>
        <v>150</v>
      </c>
      <c r="B170" s="59"/>
      <c r="C170" s="60"/>
      <c r="D170" s="107"/>
      <c r="E170" s="61"/>
      <c r="F170" s="70" t="str">
        <f t="shared" si="10"/>
        <v/>
      </c>
      <c r="G170" s="71" t="str">
        <f t="shared" si="11"/>
        <v/>
      </c>
      <c r="H170" s="72">
        <f t="shared" si="12"/>
        <v>0</v>
      </c>
    </row>
    <row r="171" spans="1:8" s="69" customFormat="1" ht="18" customHeight="1">
      <c r="A171" s="68">
        <f t="shared" ca="1" si="13"/>
        <v>151</v>
      </c>
      <c r="B171" s="59"/>
      <c r="C171" s="60"/>
      <c r="D171" s="107"/>
      <c r="E171" s="61"/>
      <c r="F171" s="70" t="str">
        <f t="shared" si="10"/>
        <v/>
      </c>
      <c r="G171" s="71" t="str">
        <f t="shared" si="11"/>
        <v/>
      </c>
      <c r="H171" s="72">
        <f t="shared" si="12"/>
        <v>0</v>
      </c>
    </row>
    <row r="172" spans="1:8" s="69" customFormat="1" ht="18" customHeight="1">
      <c r="A172" s="68">
        <f t="shared" ca="1" si="13"/>
        <v>152</v>
      </c>
      <c r="B172" s="59"/>
      <c r="C172" s="60"/>
      <c r="D172" s="107"/>
      <c r="E172" s="61"/>
      <c r="F172" s="70" t="str">
        <f t="shared" si="10"/>
        <v/>
      </c>
      <c r="G172" s="71" t="str">
        <f t="shared" si="11"/>
        <v/>
      </c>
      <c r="H172" s="72">
        <f t="shared" si="12"/>
        <v>0</v>
      </c>
    </row>
    <row r="173" spans="1:8" s="69" customFormat="1" ht="18" customHeight="1">
      <c r="A173" s="68">
        <f t="shared" ca="1" si="13"/>
        <v>153</v>
      </c>
      <c r="B173" s="59"/>
      <c r="C173" s="60"/>
      <c r="D173" s="107"/>
      <c r="E173" s="61"/>
      <c r="F173" s="70" t="str">
        <f t="shared" si="10"/>
        <v/>
      </c>
      <c r="G173" s="71" t="str">
        <f t="shared" si="11"/>
        <v/>
      </c>
      <c r="H173" s="72">
        <f t="shared" si="12"/>
        <v>0</v>
      </c>
    </row>
    <row r="174" spans="1:8" s="69" customFormat="1" ht="18" customHeight="1">
      <c r="A174" s="68">
        <f t="shared" ca="1" si="13"/>
        <v>154</v>
      </c>
      <c r="B174" s="59"/>
      <c r="C174" s="60"/>
      <c r="D174" s="107"/>
      <c r="E174" s="61"/>
      <c r="F174" s="70" t="str">
        <f t="shared" si="10"/>
        <v/>
      </c>
      <c r="G174" s="71" t="str">
        <f t="shared" si="11"/>
        <v/>
      </c>
      <c r="H174" s="72">
        <f t="shared" si="12"/>
        <v>0</v>
      </c>
    </row>
    <row r="175" spans="1:8" s="69" customFormat="1" ht="18" customHeight="1">
      <c r="A175" s="68">
        <f t="shared" ca="1" si="13"/>
        <v>155</v>
      </c>
      <c r="B175" s="59"/>
      <c r="C175" s="60"/>
      <c r="D175" s="107"/>
      <c r="E175" s="61"/>
      <c r="F175" s="70" t="str">
        <f t="shared" si="10"/>
        <v/>
      </c>
      <c r="G175" s="71" t="str">
        <f t="shared" si="11"/>
        <v/>
      </c>
      <c r="H175" s="72">
        <f t="shared" si="12"/>
        <v>0</v>
      </c>
    </row>
    <row r="176" spans="1:8" s="69" customFormat="1" ht="18" customHeight="1">
      <c r="A176" s="68">
        <f t="shared" ca="1" si="13"/>
        <v>156</v>
      </c>
      <c r="B176" s="59"/>
      <c r="C176" s="60"/>
      <c r="D176" s="107"/>
      <c r="E176" s="61"/>
      <c r="F176" s="70" t="str">
        <f t="shared" si="10"/>
        <v/>
      </c>
      <c r="G176" s="71" t="str">
        <f t="shared" si="11"/>
        <v/>
      </c>
      <c r="H176" s="72">
        <f t="shared" si="12"/>
        <v>0</v>
      </c>
    </row>
    <row r="177" spans="1:8" s="69" customFormat="1" ht="18" customHeight="1">
      <c r="A177" s="68">
        <f t="shared" ca="1" si="13"/>
        <v>157</v>
      </c>
      <c r="B177" s="59"/>
      <c r="C177" s="60"/>
      <c r="D177" s="107"/>
      <c r="E177" s="61"/>
      <c r="F177" s="70" t="str">
        <f t="shared" si="10"/>
        <v/>
      </c>
      <c r="G177" s="71" t="str">
        <f t="shared" si="11"/>
        <v/>
      </c>
      <c r="H177" s="72">
        <f t="shared" si="12"/>
        <v>0</v>
      </c>
    </row>
    <row r="178" spans="1:8" s="69" customFormat="1" ht="18" customHeight="1">
      <c r="A178" s="68">
        <f t="shared" ca="1" si="13"/>
        <v>158</v>
      </c>
      <c r="B178" s="59"/>
      <c r="C178" s="60"/>
      <c r="D178" s="107"/>
      <c r="E178" s="61"/>
      <c r="F178" s="70" t="str">
        <f t="shared" si="10"/>
        <v/>
      </c>
      <c r="G178" s="71" t="str">
        <f t="shared" si="11"/>
        <v/>
      </c>
      <c r="H178" s="72">
        <f t="shared" si="12"/>
        <v>0</v>
      </c>
    </row>
    <row r="179" spans="1:8" s="69" customFormat="1" ht="18" customHeight="1">
      <c r="A179" s="68">
        <f t="shared" ca="1" si="13"/>
        <v>159</v>
      </c>
      <c r="B179" s="59"/>
      <c r="C179" s="60"/>
      <c r="D179" s="107"/>
      <c r="E179" s="61"/>
      <c r="F179" s="70" t="str">
        <f t="shared" si="10"/>
        <v/>
      </c>
      <c r="G179" s="71" t="str">
        <f t="shared" si="11"/>
        <v/>
      </c>
      <c r="H179" s="72">
        <f t="shared" si="12"/>
        <v>0</v>
      </c>
    </row>
    <row r="180" spans="1:8" s="69" customFormat="1" ht="18" customHeight="1">
      <c r="A180" s="68">
        <f t="shared" ca="1" si="13"/>
        <v>160</v>
      </c>
      <c r="B180" s="59"/>
      <c r="C180" s="60"/>
      <c r="D180" s="107"/>
      <c r="E180" s="61"/>
      <c r="F180" s="70" t="str">
        <f t="shared" si="10"/>
        <v/>
      </c>
      <c r="G180" s="71" t="str">
        <f t="shared" si="11"/>
        <v/>
      </c>
      <c r="H180" s="72">
        <f t="shared" si="12"/>
        <v>0</v>
      </c>
    </row>
    <row r="181" spans="1:8" s="69" customFormat="1" ht="18" customHeight="1">
      <c r="A181" s="68">
        <f t="shared" ca="1" si="13"/>
        <v>161</v>
      </c>
      <c r="B181" s="59"/>
      <c r="C181" s="60"/>
      <c r="D181" s="107"/>
      <c r="E181" s="61"/>
      <c r="F181" s="70" t="str">
        <f t="shared" ref="F181:F191" si="14">IF(1&lt;COUNTIF(B$19:B$192,B181),"〇","")</f>
        <v/>
      </c>
      <c r="G181" s="71" t="str">
        <f t="shared" si="11"/>
        <v/>
      </c>
      <c r="H181" s="72">
        <f t="shared" si="12"/>
        <v>0</v>
      </c>
    </row>
    <row r="182" spans="1:8" s="69" customFormat="1" ht="18" customHeight="1">
      <c r="A182" s="68">
        <f t="shared" ca="1" si="13"/>
        <v>162</v>
      </c>
      <c r="B182" s="59"/>
      <c r="C182" s="60"/>
      <c r="D182" s="107"/>
      <c r="E182" s="61"/>
      <c r="F182" s="70" t="str">
        <f t="shared" si="14"/>
        <v/>
      </c>
      <c r="G182" s="71" t="str">
        <f t="shared" si="11"/>
        <v/>
      </c>
      <c r="H182" s="72">
        <f t="shared" si="12"/>
        <v>0</v>
      </c>
    </row>
    <row r="183" spans="1:8" s="69" customFormat="1" ht="18" customHeight="1">
      <c r="A183" s="68">
        <f t="shared" ca="1" si="13"/>
        <v>163</v>
      </c>
      <c r="B183" s="59"/>
      <c r="C183" s="60"/>
      <c r="D183" s="107"/>
      <c r="E183" s="61"/>
      <c r="F183" s="70" t="str">
        <f t="shared" si="14"/>
        <v/>
      </c>
      <c r="G183" s="71" t="str">
        <f t="shared" si="11"/>
        <v/>
      </c>
      <c r="H183" s="72">
        <f t="shared" si="12"/>
        <v>0</v>
      </c>
    </row>
    <row r="184" spans="1:8" s="69" customFormat="1" ht="18" customHeight="1">
      <c r="A184" s="68">
        <f t="shared" ca="1" si="13"/>
        <v>164</v>
      </c>
      <c r="B184" s="59"/>
      <c r="C184" s="60"/>
      <c r="D184" s="107"/>
      <c r="E184" s="61"/>
      <c r="F184" s="70" t="str">
        <f t="shared" si="14"/>
        <v/>
      </c>
      <c r="G184" s="71" t="str">
        <f t="shared" si="11"/>
        <v/>
      </c>
      <c r="H184" s="72">
        <f t="shared" si="12"/>
        <v>0</v>
      </c>
    </row>
    <row r="185" spans="1:8" s="69" customFormat="1" ht="18" customHeight="1">
      <c r="A185" s="68">
        <f t="shared" ca="1" si="13"/>
        <v>165</v>
      </c>
      <c r="B185" s="59"/>
      <c r="C185" s="60"/>
      <c r="D185" s="107"/>
      <c r="E185" s="61"/>
      <c r="F185" s="70" t="str">
        <f t="shared" si="14"/>
        <v/>
      </c>
      <c r="G185" s="71" t="str">
        <f t="shared" si="11"/>
        <v/>
      </c>
      <c r="H185" s="72">
        <f t="shared" si="12"/>
        <v>0</v>
      </c>
    </row>
    <row r="186" spans="1:8" s="69" customFormat="1" ht="18" customHeight="1">
      <c r="A186" s="68">
        <f t="shared" ca="1" si="13"/>
        <v>166</v>
      </c>
      <c r="B186" s="59"/>
      <c r="C186" s="60"/>
      <c r="D186" s="107"/>
      <c r="E186" s="61"/>
      <c r="F186" s="70" t="str">
        <f t="shared" si="14"/>
        <v/>
      </c>
      <c r="G186" s="71" t="str">
        <f t="shared" si="11"/>
        <v/>
      </c>
      <c r="H186" s="72">
        <f t="shared" si="12"/>
        <v>0</v>
      </c>
    </row>
    <row r="187" spans="1:8" s="69" customFormat="1" ht="18" customHeight="1">
      <c r="A187" s="68">
        <f t="shared" ca="1" si="13"/>
        <v>167</v>
      </c>
      <c r="B187" s="59"/>
      <c r="C187" s="60"/>
      <c r="D187" s="107"/>
      <c r="E187" s="61"/>
      <c r="F187" s="70" t="str">
        <f t="shared" si="14"/>
        <v/>
      </c>
      <c r="G187" s="71" t="str">
        <f t="shared" si="11"/>
        <v/>
      </c>
      <c r="H187" s="72">
        <f t="shared" si="12"/>
        <v>0</v>
      </c>
    </row>
    <row r="188" spans="1:8" s="69" customFormat="1" ht="18" customHeight="1">
      <c r="A188" s="68">
        <f t="shared" ca="1" si="13"/>
        <v>168</v>
      </c>
      <c r="B188" s="59"/>
      <c r="C188" s="60"/>
      <c r="D188" s="107"/>
      <c r="E188" s="61"/>
      <c r="F188" s="70" t="str">
        <f t="shared" si="14"/>
        <v/>
      </c>
      <c r="G188" s="71" t="str">
        <f t="shared" si="11"/>
        <v/>
      </c>
      <c r="H188" s="72">
        <f t="shared" si="12"/>
        <v>0</v>
      </c>
    </row>
    <row r="189" spans="1:8" s="69" customFormat="1" ht="18" customHeight="1">
      <c r="A189" s="68">
        <f ca="1">INDIRECT(ADDRESS(ROW()-1,COLUMN()))+1</f>
        <v>169</v>
      </c>
      <c r="B189" s="59"/>
      <c r="C189" s="60"/>
      <c r="D189" s="107"/>
      <c r="E189" s="61"/>
      <c r="F189" s="70" t="str">
        <f t="shared" si="14"/>
        <v/>
      </c>
      <c r="G189" s="71" t="str">
        <f t="shared" si="11"/>
        <v/>
      </c>
      <c r="H189" s="72">
        <f t="shared" si="12"/>
        <v>0</v>
      </c>
    </row>
    <row r="190" spans="1:8" s="69" customFormat="1" ht="18" customHeight="1">
      <c r="A190" s="68">
        <f t="shared" ca="1" si="13"/>
        <v>170</v>
      </c>
      <c r="B190" s="59"/>
      <c r="C190" s="60"/>
      <c r="D190" s="107"/>
      <c r="E190" s="61"/>
      <c r="F190" s="70" t="str">
        <f t="shared" si="14"/>
        <v/>
      </c>
      <c r="G190" s="71" t="str">
        <f t="shared" si="11"/>
        <v/>
      </c>
      <c r="H190" s="72">
        <f t="shared" si="12"/>
        <v>0</v>
      </c>
    </row>
    <row r="191" spans="1:8" s="69" customFormat="1" ht="18" customHeight="1">
      <c r="A191" s="68">
        <f t="shared" ca="1" si="13"/>
        <v>171</v>
      </c>
      <c r="B191" s="59"/>
      <c r="C191" s="60"/>
      <c r="D191" s="107"/>
      <c r="E191" s="61"/>
      <c r="F191" s="70" t="str">
        <f t="shared" si="14"/>
        <v/>
      </c>
      <c r="G191" s="71" t="str">
        <f t="shared" si="11"/>
        <v/>
      </c>
      <c r="H191" s="72">
        <f t="shared" si="12"/>
        <v>0</v>
      </c>
    </row>
    <row r="192" spans="1:8" ht="18.600000000000001" thickBot="1">
      <c r="A192" s="185" t="s">
        <v>100</v>
      </c>
      <c r="B192" s="186"/>
      <c r="C192" s="186"/>
      <c r="D192" s="186"/>
      <c r="E192" s="186"/>
      <c r="F192" s="186"/>
      <c r="G192" s="186"/>
      <c r="H192" s="187"/>
    </row>
    <row r="193" spans="1:8" ht="20.399999999999999" thickTop="1">
      <c r="A193" s="188" t="s">
        <v>67</v>
      </c>
      <c r="B193" s="189"/>
      <c r="C193" s="189"/>
      <c r="D193" s="189"/>
      <c r="E193" s="189"/>
      <c r="F193" s="189"/>
      <c r="G193" s="190"/>
      <c r="H193" s="45">
        <f>SUM(H21:H191)</f>
        <v>0</v>
      </c>
    </row>
    <row r="194" spans="1:8">
      <c r="A194" s="12"/>
    </row>
  </sheetData>
  <sheetProtection algorithmName="SHA-512" hashValue="P98nu90UfzJoOpFw6MRAquEeV42RX6BRF3An2R9R3s5zICXMzM8/U0X/qL5YEvciFzkIDrHJ0WZ4X7CZfNfw9Q==" saltValue="dfJiXtHM+QHt6XIs2yyKbw==" spinCount="100000" sheet="1" objects="1" scenarios="1" insertRows="0" deleteRows="0" autoFilter="0"/>
  <mergeCells count="29">
    <mergeCell ref="A192:H192"/>
    <mergeCell ref="A193:G193"/>
    <mergeCell ref="C16:F16"/>
    <mergeCell ref="G16:H16"/>
    <mergeCell ref="A17:A18"/>
    <mergeCell ref="B17:B18"/>
    <mergeCell ref="C17:C18"/>
    <mergeCell ref="E17:E18"/>
    <mergeCell ref="F17:F18"/>
    <mergeCell ref="G17:H17"/>
    <mergeCell ref="A14:B14"/>
    <mergeCell ref="A7:B7"/>
    <mergeCell ref="E7:F7"/>
    <mergeCell ref="G7:H7"/>
    <mergeCell ref="E8:F8"/>
    <mergeCell ref="G8:H8"/>
    <mergeCell ref="E9:F9"/>
    <mergeCell ref="G9:H9"/>
    <mergeCell ref="A10:B10"/>
    <mergeCell ref="E10:F10"/>
    <mergeCell ref="G10:H10"/>
    <mergeCell ref="A11:A13"/>
    <mergeCell ref="D11:H11"/>
    <mergeCell ref="E6:H6"/>
    <mergeCell ref="A2:H2"/>
    <mergeCell ref="F3:H3"/>
    <mergeCell ref="B4:C4"/>
    <mergeCell ref="F4:H4"/>
    <mergeCell ref="E5:H5"/>
  </mergeCells>
  <phoneticPr fontId="2"/>
  <conditionalFormatting sqref="E8:F10">
    <cfRule type="expression" dxfId="7" priority="2">
      <formula>IF($G$7="2回目以上",TRUE,FALSE)</formula>
    </cfRule>
  </conditionalFormatting>
  <conditionalFormatting sqref="G8:H8">
    <cfRule type="expression" dxfId="6" priority="5">
      <formula>IF($G$7="2回目以上",TRUE,FALSE)</formula>
    </cfRule>
  </conditionalFormatting>
  <conditionalFormatting sqref="G9:H9">
    <cfRule type="expression" dxfId="5" priority="3">
      <formula>IF($G$7="2回目以上",TRUE,FALSE)</formula>
    </cfRule>
  </conditionalFormatting>
  <conditionalFormatting sqref="G10:H10">
    <cfRule type="expression" dxfId="4" priority="1">
      <formula>IF($G$7="2回目以上",TRUE,FALSE)</formula>
    </cfRule>
  </conditionalFormatting>
  <dataValidations count="2">
    <dataValidation type="list" allowBlank="1" showInputMessage="1" showErrorMessage="1" sqref="E3:E4" xr:uid="{00000000-0002-0000-0100-000000000000}">
      <formula1>"〇"</formula1>
    </dataValidation>
    <dataValidation type="list" allowBlank="1" showInputMessage="1" showErrorMessage="1" sqref="G7:H7" xr:uid="{00000000-0002-0000-0100-000001000000}">
      <formula1>"初回,2回目以上"</formula1>
    </dataValidation>
  </dataValidations>
  <pageMargins left="0.7" right="0.7" top="0.75" bottom="0.75" header="0.3" footer="0.3"/>
  <pageSetup paperSize="9" scale="68" orientation="portrait" r:id="rId1"/>
  <colBreaks count="1" manualBreakCount="1">
    <brk id="8"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K42"/>
  <sheetViews>
    <sheetView view="pageBreakPreview" zoomScale="85" zoomScaleNormal="100" zoomScaleSheetLayoutView="85" workbookViewId="0">
      <selection activeCell="M32" sqref="M32"/>
    </sheetView>
  </sheetViews>
  <sheetFormatPr defaultColWidth="8.77734375" defaultRowHeight="13.2"/>
  <cols>
    <col min="1" max="1" width="14.77734375" customWidth="1"/>
    <col min="2" max="2" width="19.77734375" customWidth="1"/>
    <col min="3" max="8" width="9" customWidth="1"/>
    <col min="9" max="11" width="5.33203125" customWidth="1"/>
  </cols>
  <sheetData>
    <row r="1" spans="1:11">
      <c r="A1" t="s">
        <v>0</v>
      </c>
    </row>
    <row r="2" spans="1:11">
      <c r="G2" s="1" t="s">
        <v>91</v>
      </c>
      <c r="H2" s="47">
        <v>5</v>
      </c>
      <c r="I2" s="2" t="s">
        <v>1</v>
      </c>
      <c r="J2" s="47">
        <v>25</v>
      </c>
      <c r="K2" s="2" t="s">
        <v>2</v>
      </c>
    </row>
    <row r="3" spans="1:11">
      <c r="A3" t="s">
        <v>3</v>
      </c>
    </row>
    <row r="4" spans="1:11">
      <c r="C4" s="146" t="s">
        <v>4</v>
      </c>
      <c r="D4" s="146"/>
    </row>
    <row r="5" spans="1:11" ht="26.4" customHeight="1">
      <c r="C5" s="146" t="s">
        <v>5</v>
      </c>
      <c r="D5" s="146"/>
      <c r="E5" s="220" t="s">
        <v>68</v>
      </c>
      <c r="F5" s="220"/>
      <c r="G5" s="220"/>
      <c r="H5" s="220"/>
      <c r="I5" s="220"/>
      <c r="J5" s="220"/>
    </row>
    <row r="6" spans="1:11" ht="26.4" customHeight="1">
      <c r="C6" s="146" t="s">
        <v>6</v>
      </c>
      <c r="D6" s="146"/>
      <c r="E6" s="221" t="s">
        <v>69</v>
      </c>
      <c r="F6" s="221"/>
      <c r="G6" s="221"/>
      <c r="H6" s="221"/>
      <c r="I6" s="221"/>
      <c r="J6" s="221"/>
    </row>
    <row r="7" spans="1:11">
      <c r="C7" s="146" t="s">
        <v>7</v>
      </c>
      <c r="D7" s="146"/>
      <c r="E7" s="220" t="s">
        <v>70</v>
      </c>
      <c r="F7" s="220"/>
      <c r="G7" s="220"/>
      <c r="H7" s="220"/>
      <c r="I7" s="220"/>
      <c r="J7" s="220"/>
    </row>
    <row r="9" spans="1:11">
      <c r="A9" s="148" t="s">
        <v>8</v>
      </c>
      <c r="B9" s="148"/>
      <c r="C9" s="148"/>
      <c r="D9" s="148"/>
      <c r="E9" s="148"/>
      <c r="F9" s="148"/>
      <c r="G9" s="148"/>
      <c r="H9" s="148"/>
      <c r="I9" s="148"/>
      <c r="J9" s="148"/>
      <c r="K9" s="148"/>
    </row>
    <row r="11" spans="1:11" ht="42" customHeight="1">
      <c r="A11" s="149" t="s">
        <v>9</v>
      </c>
      <c r="B11" s="149"/>
      <c r="C11" s="149"/>
      <c r="D11" s="149"/>
      <c r="E11" s="149"/>
      <c r="F11" s="149"/>
      <c r="G11" s="149"/>
      <c r="H11" s="149"/>
      <c r="I11" s="149"/>
      <c r="J11" s="149"/>
      <c r="K11" s="3"/>
    </row>
    <row r="12" spans="1:11" ht="19.95" customHeight="1">
      <c r="A12" s="148" t="s">
        <v>10</v>
      </c>
      <c r="B12" s="148"/>
      <c r="C12" s="148"/>
      <c r="D12" s="148"/>
      <c r="E12" s="148"/>
      <c r="F12" s="148"/>
      <c r="G12" s="148"/>
      <c r="H12" s="148"/>
      <c r="I12" s="148"/>
      <c r="J12" s="148"/>
      <c r="K12" s="148"/>
    </row>
    <row r="13" spans="1:11" s="4" customFormat="1" ht="13.2" customHeight="1">
      <c r="A13" s="4" t="s">
        <v>11</v>
      </c>
    </row>
    <row r="14" spans="1:11" s="4" customFormat="1" ht="13.2" customHeight="1">
      <c r="A14" s="4" t="s">
        <v>12</v>
      </c>
    </row>
    <row r="15" spans="1:11" ht="27" customHeight="1">
      <c r="A15" s="149" t="s">
        <v>13</v>
      </c>
      <c r="B15" s="149"/>
      <c r="C15" s="149"/>
      <c r="D15" s="149"/>
      <c r="E15" s="149"/>
      <c r="F15" s="149"/>
      <c r="G15" s="149"/>
      <c r="H15" s="149"/>
      <c r="I15" s="149"/>
      <c r="J15" s="149"/>
    </row>
    <row r="17" spans="1:10">
      <c r="A17" t="s">
        <v>14</v>
      </c>
    </row>
    <row r="18" spans="1:10" ht="26.25" customHeight="1">
      <c r="A18" s="124" t="s">
        <v>15</v>
      </c>
      <c r="B18" s="124"/>
      <c r="C18" s="219" t="s">
        <v>71</v>
      </c>
      <c r="D18" s="219"/>
      <c r="E18" s="219"/>
      <c r="F18" s="219"/>
      <c r="G18" s="219"/>
      <c r="H18" s="219"/>
    </row>
    <row r="19" spans="1:10" ht="26.25" customHeight="1">
      <c r="A19" s="124" t="s">
        <v>16</v>
      </c>
      <c r="B19" s="124"/>
      <c r="C19" s="151">
        <f>C28</f>
        <v>30500</v>
      </c>
      <c r="D19" s="151"/>
      <c r="E19" s="151"/>
      <c r="F19" s="151"/>
      <c r="G19" s="151"/>
      <c r="H19" s="151"/>
    </row>
    <row r="20" spans="1:10" ht="26.25" customHeight="1">
      <c r="A20" s="124" t="s">
        <v>17</v>
      </c>
      <c r="B20" s="124"/>
      <c r="C20" s="143">
        <f>'別紙_一覧表 (記入例) '!C7</f>
        <v>10</v>
      </c>
      <c r="D20" s="143"/>
      <c r="E20" s="143"/>
      <c r="F20" s="143"/>
      <c r="G20" s="143"/>
      <c r="H20" s="143"/>
    </row>
    <row r="22" spans="1:10">
      <c r="A22" t="s">
        <v>18</v>
      </c>
      <c r="H22" s="1" t="s">
        <v>19</v>
      </c>
      <c r="I22" s="1"/>
      <c r="J22" s="1"/>
    </row>
    <row r="23" spans="1:10" ht="30" customHeight="1">
      <c r="A23" s="124"/>
      <c r="B23" s="124"/>
      <c r="C23" s="124" t="s">
        <v>16</v>
      </c>
      <c r="D23" s="124"/>
      <c r="E23" s="124"/>
      <c r="F23" s="124" t="s">
        <v>20</v>
      </c>
      <c r="G23" s="124"/>
      <c r="H23" s="124"/>
      <c r="I23" s="2"/>
      <c r="J23" s="2"/>
    </row>
    <row r="24" spans="1:10" ht="27.75" customHeight="1">
      <c r="A24" s="124" t="s">
        <v>21</v>
      </c>
      <c r="B24" s="124"/>
      <c r="C24" s="133">
        <f>'別紙_一覧表 (記入例) '!C10</f>
        <v>29500</v>
      </c>
      <c r="D24" s="133"/>
      <c r="E24" s="133"/>
      <c r="F24" s="217"/>
      <c r="G24" s="217"/>
      <c r="H24" s="217"/>
      <c r="I24" s="5"/>
      <c r="J24" s="5"/>
    </row>
    <row r="25" spans="1:10" ht="27.75" customHeight="1">
      <c r="A25" s="126" t="s">
        <v>22</v>
      </c>
      <c r="B25" s="6" t="s">
        <v>23</v>
      </c>
      <c r="C25" s="133">
        <f>'別紙_一覧表 (記入例) '!C11</f>
        <v>0</v>
      </c>
      <c r="D25" s="133"/>
      <c r="E25" s="133"/>
      <c r="F25" s="217"/>
      <c r="G25" s="217"/>
      <c r="H25" s="217"/>
      <c r="I25" s="5"/>
      <c r="J25" s="5"/>
    </row>
    <row r="26" spans="1:10" ht="27.75" customHeight="1">
      <c r="A26" s="126"/>
      <c r="B26" s="6" t="s">
        <v>24</v>
      </c>
      <c r="C26" s="136">
        <f>'別紙_一覧表 (記入例) '!C12</f>
        <v>0</v>
      </c>
      <c r="D26" s="137"/>
      <c r="E26" s="138"/>
      <c r="F26" s="217"/>
      <c r="G26" s="217"/>
      <c r="H26" s="217"/>
      <c r="I26" s="5"/>
      <c r="J26" s="5"/>
    </row>
    <row r="27" spans="1:10" ht="27.75" customHeight="1" thickBot="1">
      <c r="A27" s="135"/>
      <c r="B27" s="7" t="s">
        <v>25</v>
      </c>
      <c r="C27" s="139">
        <f>'別紙_一覧表 (記入例) '!C13</f>
        <v>1000</v>
      </c>
      <c r="D27" s="140"/>
      <c r="E27" s="141"/>
      <c r="F27" s="218"/>
      <c r="G27" s="218"/>
      <c r="H27" s="218"/>
      <c r="I27" s="5"/>
      <c r="J27" s="5"/>
    </row>
    <row r="28" spans="1:10" ht="27.75" customHeight="1" thickTop="1">
      <c r="A28" s="128" t="s">
        <v>26</v>
      </c>
      <c r="B28" s="128"/>
      <c r="C28" s="129">
        <f>SUM(C24:E27)</f>
        <v>30500</v>
      </c>
      <c r="D28" s="130"/>
      <c r="E28" s="131"/>
      <c r="F28" s="216"/>
      <c r="G28" s="216"/>
      <c r="H28" s="216"/>
      <c r="I28" s="5"/>
      <c r="J28" s="5"/>
    </row>
    <row r="29" spans="1:10">
      <c r="A29" t="s">
        <v>27</v>
      </c>
    </row>
    <row r="31" spans="1:10">
      <c r="A31" t="s">
        <v>28</v>
      </c>
    </row>
    <row r="32" spans="1:10" ht="30" customHeight="1">
      <c r="A32" s="126" t="s">
        <v>29</v>
      </c>
      <c r="B32" s="124"/>
      <c r="C32" s="8" t="s">
        <v>30</v>
      </c>
      <c r="D32" s="46"/>
      <c r="E32" s="9" t="s">
        <v>31</v>
      </c>
      <c r="F32" s="48" t="s">
        <v>72</v>
      </c>
      <c r="G32" s="9" t="s">
        <v>32</v>
      </c>
      <c r="H32" s="46"/>
      <c r="I32" s="2"/>
      <c r="J32" s="2"/>
    </row>
    <row r="34" spans="1:11">
      <c r="A34" t="s">
        <v>33</v>
      </c>
    </row>
    <row r="35" spans="1:11" ht="25.95" customHeight="1">
      <c r="A35" s="124" t="s">
        <v>34</v>
      </c>
      <c r="B35" s="124"/>
      <c r="C35" s="213" t="s">
        <v>73</v>
      </c>
      <c r="D35" s="213"/>
      <c r="E35" s="213"/>
      <c r="F35" s="213"/>
      <c r="G35" s="213"/>
    </row>
    <row r="36" spans="1:11" ht="25.95" customHeight="1">
      <c r="A36" s="124" t="s">
        <v>35</v>
      </c>
      <c r="B36" s="124"/>
      <c r="C36" s="212" t="s">
        <v>68</v>
      </c>
      <c r="D36" s="212"/>
      <c r="E36" s="212"/>
      <c r="F36" s="212"/>
      <c r="G36" s="212"/>
    </row>
    <row r="37" spans="1:11" ht="25.95" customHeight="1">
      <c r="A37" s="124" t="s">
        <v>36</v>
      </c>
      <c r="B37" s="124"/>
      <c r="C37" s="213" t="s">
        <v>74</v>
      </c>
      <c r="D37" s="213"/>
      <c r="E37" s="213"/>
      <c r="F37" s="213"/>
      <c r="G37" s="213"/>
      <c r="I37" s="126" t="s">
        <v>37</v>
      </c>
      <c r="J37" s="126"/>
      <c r="K37" s="126"/>
    </row>
    <row r="38" spans="1:11" ht="25.95" customHeight="1">
      <c r="A38" s="124" t="s">
        <v>38</v>
      </c>
      <c r="B38" s="124"/>
      <c r="C38" s="214" t="s">
        <v>75</v>
      </c>
      <c r="D38" s="213"/>
      <c r="E38" s="213"/>
      <c r="F38" s="213"/>
      <c r="G38" s="213"/>
      <c r="I38" s="215"/>
      <c r="J38" s="215"/>
      <c r="K38" s="215"/>
    </row>
    <row r="39" spans="1:11" ht="9.75" customHeight="1"/>
    <row r="40" spans="1:11" ht="13.5" customHeight="1">
      <c r="A40" s="109" t="s">
        <v>39</v>
      </c>
      <c r="B40" s="110"/>
      <c r="C40" s="201" t="s">
        <v>40</v>
      </c>
      <c r="D40" s="202"/>
      <c r="E40" s="203"/>
      <c r="F40" s="207" t="s">
        <v>41</v>
      </c>
      <c r="G40" s="208"/>
      <c r="H40" s="211" t="s">
        <v>42</v>
      </c>
      <c r="I40" s="211"/>
      <c r="J40" s="211"/>
      <c r="K40" s="211"/>
    </row>
    <row r="41" spans="1:11" ht="20.25" customHeight="1">
      <c r="A41" s="111"/>
      <c r="B41" s="112"/>
      <c r="C41" s="204"/>
      <c r="D41" s="205"/>
      <c r="E41" s="206"/>
      <c r="F41" s="209"/>
      <c r="G41" s="210"/>
      <c r="H41" s="211"/>
      <c r="I41" s="211"/>
      <c r="J41" s="211"/>
      <c r="K41" s="211"/>
    </row>
    <row r="42" spans="1:11" ht="7.5" customHeight="1"/>
  </sheetData>
  <mergeCells count="48">
    <mergeCell ref="C7:D7"/>
    <mergeCell ref="E7:J7"/>
    <mergeCell ref="C4:D4"/>
    <mergeCell ref="C5:D5"/>
    <mergeCell ref="E5:J5"/>
    <mergeCell ref="C6:D6"/>
    <mergeCell ref="E6:J6"/>
    <mergeCell ref="A9:K9"/>
    <mergeCell ref="A11:J11"/>
    <mergeCell ref="A12:K12"/>
    <mergeCell ref="A15:J15"/>
    <mergeCell ref="A18:B18"/>
    <mergeCell ref="C18:H18"/>
    <mergeCell ref="A19:B19"/>
    <mergeCell ref="C19:H19"/>
    <mergeCell ref="A20:B20"/>
    <mergeCell ref="C20:H20"/>
    <mergeCell ref="A23:B23"/>
    <mergeCell ref="C23:E23"/>
    <mergeCell ref="F23:H23"/>
    <mergeCell ref="A24:B24"/>
    <mergeCell ref="C24:E24"/>
    <mergeCell ref="F24:H24"/>
    <mergeCell ref="A25:A27"/>
    <mergeCell ref="C25:E25"/>
    <mergeCell ref="F25:H25"/>
    <mergeCell ref="C26:E26"/>
    <mergeCell ref="F26:H26"/>
    <mergeCell ref="C27:E27"/>
    <mergeCell ref="F27:H27"/>
    <mergeCell ref="A28:B28"/>
    <mergeCell ref="C28:E28"/>
    <mergeCell ref="F28:H28"/>
    <mergeCell ref="A32:B32"/>
    <mergeCell ref="A35:B35"/>
    <mergeCell ref="C35:G35"/>
    <mergeCell ref="A40:B41"/>
    <mergeCell ref="C40:E41"/>
    <mergeCell ref="F40:G41"/>
    <mergeCell ref="H40:K41"/>
    <mergeCell ref="A36:B36"/>
    <mergeCell ref="C36:G36"/>
    <mergeCell ref="A37:B37"/>
    <mergeCell ref="C37:G37"/>
    <mergeCell ref="I37:K37"/>
    <mergeCell ref="A38:B38"/>
    <mergeCell ref="C38:G38"/>
    <mergeCell ref="I38:K38"/>
  </mergeCells>
  <phoneticPr fontId="2"/>
  <dataValidations count="1">
    <dataValidation type="list" allowBlank="1" showInputMessage="1" showErrorMessage="1" sqref="H32 D32 F32" xr:uid="{00000000-0002-0000-0200-000000000000}">
      <formula1>"〇"</formula1>
    </dataValidation>
  </dataValidations>
  <hyperlinks>
    <hyperlink ref="C38" r:id="rId1" xr:uid="{00000000-0004-0000-0200-000000000000}"/>
  </hyperlinks>
  <pageMargins left="0.7" right="0.7" top="0.75" bottom="0.75" header="0.3" footer="0.3"/>
  <pageSetup paperSize="9" scale="8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34998626667073579"/>
  </sheetPr>
  <dimension ref="A1:H32"/>
  <sheetViews>
    <sheetView showGridLines="0" view="pageBreakPreview" zoomScaleNormal="100" zoomScaleSheetLayoutView="100" workbookViewId="0">
      <selection activeCell="I10" sqref="I10"/>
    </sheetView>
  </sheetViews>
  <sheetFormatPr defaultColWidth="10" defaultRowHeight="18"/>
  <cols>
    <col min="1" max="1" width="16.21875" style="17" customWidth="1"/>
    <col min="2" max="2" width="22.44140625" style="11" customWidth="1"/>
    <col min="3" max="3" width="16" style="11" customWidth="1"/>
    <col min="4" max="4" width="17.33203125" style="11" customWidth="1"/>
    <col min="5" max="5" width="28.5546875" style="11" customWidth="1"/>
    <col min="6" max="6" width="6.5546875" style="11" customWidth="1"/>
    <col min="7" max="7" width="6.109375" style="11" customWidth="1"/>
    <col min="8" max="8" width="17.33203125" style="11" customWidth="1"/>
    <col min="9" max="16384" width="10" style="11"/>
  </cols>
  <sheetData>
    <row r="1" spans="1:8" ht="3.75" customHeight="1">
      <c r="A1" s="10"/>
    </row>
    <row r="2" spans="1:8" s="12" customFormat="1" ht="34.799999999999997" customHeight="1" thickBot="1">
      <c r="A2" s="154" t="s">
        <v>43</v>
      </c>
      <c r="B2" s="154"/>
      <c r="C2" s="154"/>
      <c r="D2" s="154"/>
      <c r="E2" s="154"/>
      <c r="F2" s="154"/>
      <c r="G2" s="154"/>
      <c r="H2" s="154"/>
    </row>
    <row r="3" spans="1:8" s="12" customFormat="1" ht="20.100000000000001" customHeight="1" thickBot="1">
      <c r="C3" s="73"/>
      <c r="D3" s="13"/>
      <c r="E3" s="49" t="s">
        <v>72</v>
      </c>
      <c r="F3" s="155" t="s">
        <v>44</v>
      </c>
      <c r="G3" s="156"/>
      <c r="H3" s="157"/>
    </row>
    <row r="4" spans="1:8" s="12" customFormat="1" ht="20.100000000000001" customHeight="1" thickBot="1">
      <c r="A4" s="14" t="s">
        <v>45</v>
      </c>
      <c r="B4" s="232" t="s">
        <v>76</v>
      </c>
      <c r="C4" s="233"/>
      <c r="D4" s="15"/>
      <c r="E4" s="16"/>
      <c r="F4" s="160" t="s">
        <v>46</v>
      </c>
      <c r="G4" s="161"/>
      <c r="H4" s="162"/>
    </row>
    <row r="5" spans="1:8" ht="17.25" customHeight="1">
      <c r="B5" s="18" t="str">
        <f>IF(ISBLANK(B4),"☝販売事業者名を入力してください","")</f>
        <v/>
      </c>
      <c r="D5" s="19"/>
      <c r="E5" s="163" t="str">
        <f>IF(COUNTA(E3:E4)=1,"","☝税込又は税抜を選択してください（〇を入力）")</f>
        <v/>
      </c>
      <c r="F5" s="163"/>
      <c r="G5" s="163"/>
      <c r="H5" s="163"/>
    </row>
    <row r="6" spans="1:8" ht="9.6" customHeight="1" thickBot="1">
      <c r="B6" s="20"/>
      <c r="D6" s="21"/>
      <c r="E6" s="20"/>
      <c r="F6" s="20"/>
      <c r="G6" s="21"/>
      <c r="H6" s="21"/>
    </row>
    <row r="7" spans="1:8" ht="17.25" customHeight="1" thickBot="1">
      <c r="A7" s="166" t="s">
        <v>47</v>
      </c>
      <c r="B7" s="167"/>
      <c r="C7" s="22">
        <f>COUNTIF(H19:H30,"&gt;0")</f>
        <v>10</v>
      </c>
      <c r="D7" s="23"/>
      <c r="E7" s="234" t="s">
        <v>119</v>
      </c>
      <c r="F7" s="169"/>
      <c r="G7" s="170" t="s">
        <v>113</v>
      </c>
      <c r="H7" s="171"/>
    </row>
    <row r="8" spans="1:8" ht="17.25" customHeight="1">
      <c r="A8" s="24"/>
      <c r="B8" s="24"/>
      <c r="C8" s="25"/>
      <c r="D8" s="23"/>
      <c r="E8" s="172" t="str">
        <f>IF(G7="2回目以上","前回報告までの値引き実施世帯数","")</f>
        <v>前回報告までの値引き実施世帯数</v>
      </c>
      <c r="F8" s="145"/>
      <c r="G8" s="173">
        <v>145</v>
      </c>
      <c r="H8" s="174"/>
    </row>
    <row r="9" spans="1:8" ht="17.25" customHeight="1" thickBot="1">
      <c r="A9" s="27" t="s">
        <v>48</v>
      </c>
      <c r="B9" s="26"/>
      <c r="C9" s="28" t="s">
        <v>49</v>
      </c>
      <c r="D9" s="23"/>
      <c r="E9" s="172" t="str">
        <f>IF(G7="2回目以上","令和６年度値引き実施世帯数（総数）","")</f>
        <v>令和６年度値引き実施世帯数（総数）</v>
      </c>
      <c r="F9" s="145"/>
      <c r="G9" s="175">
        <f>IF(G7="2回目以上",SUM(C7,G8),"")</f>
        <v>155</v>
      </c>
      <c r="H9" s="145"/>
    </row>
    <row r="10" spans="1:8" ht="17.25" customHeight="1">
      <c r="A10" s="176" t="s">
        <v>50</v>
      </c>
      <c r="B10" s="177"/>
      <c r="C10" s="75">
        <f>H31</f>
        <v>29500</v>
      </c>
      <c r="D10" s="23"/>
      <c r="E10" s="178" t="str">
        <f>IF(G7="2回目以上","前回報告までのシステム改修等経費","")</f>
        <v>前回報告までのシステム改修等経費</v>
      </c>
      <c r="F10" s="179"/>
      <c r="G10" s="180">
        <v>160000</v>
      </c>
      <c r="H10" s="180"/>
    </row>
    <row r="11" spans="1:8" ht="17.25" customHeight="1">
      <c r="A11" s="227" t="s">
        <v>51</v>
      </c>
      <c r="B11" s="29" t="s">
        <v>52</v>
      </c>
      <c r="C11" s="62">
        <v>0</v>
      </c>
      <c r="D11" s="230" t="str">
        <f>IF(ISBLANK(C11),"☜システム改修等経費の実績額を入力してください",IF(C11&gt;160000,"☜上限額は160,000円です",""))</f>
        <v/>
      </c>
      <c r="E11" s="231"/>
      <c r="F11" s="231"/>
      <c r="G11" s="231"/>
      <c r="H11" s="231"/>
    </row>
    <row r="12" spans="1:8" ht="17.25" customHeight="1">
      <c r="A12" s="228"/>
      <c r="B12" s="29" t="s">
        <v>53</v>
      </c>
      <c r="C12" s="76">
        <f>IF(G7="2回目以上",0,30000)</f>
        <v>0</v>
      </c>
      <c r="D12" s="23"/>
      <c r="E12" s="23"/>
      <c r="F12" s="23"/>
    </row>
    <row r="13" spans="1:8" ht="17.25" customHeight="1" thickBot="1">
      <c r="A13" s="229"/>
      <c r="B13" s="30" t="s">
        <v>54</v>
      </c>
      <c r="C13" s="77">
        <f>IF(G7="2回目以上",(IF(AND(G8&lt;=150,(C7+G8)&lt;=150),0,IF(AND(G8&lt;=150,AND((C7+G8)&lt;=14000,(C7+G8)&gt;150)),(C7+G8)*200-30000,IF(AND(G8&lt;=150,(C7+G8)&gt;14000),2770000,IF(AND(AND((C7+G8)&lt;=14000,(C7+G8)&gt;150),AND(G8&lt;=14000,G8&gt;150)),C7*200,IF(AND(AND(G8&lt;=14000,G8&gt;150),(G8+C7)&gt;14000),2800000-200*G8,IF(G8&gt;14000,0,"err"))))))),IF(G7="今回が初回",IF(C7=0,0,IF(C7&lt;150,30000,IF(C7&gt;=14000,2800000,C7*200))),"報告回数未選択"))</f>
        <v>1000</v>
      </c>
      <c r="D13" s="23"/>
      <c r="E13" s="23"/>
      <c r="F13" s="23"/>
    </row>
    <row r="14" spans="1:8" ht="17.25" customHeight="1" thickTop="1" thickBot="1">
      <c r="A14" s="164" t="s">
        <v>55</v>
      </c>
      <c r="B14" s="165"/>
      <c r="C14" s="78">
        <f>IF(ISNUMBER(C13),SUM(C10:C13),"報告回数未選択")</f>
        <v>30500</v>
      </c>
      <c r="D14" s="23"/>
      <c r="E14" s="23"/>
      <c r="F14" s="23"/>
    </row>
    <row r="15" spans="1:8" ht="15" customHeight="1">
      <c r="A15" s="31"/>
      <c r="B15" s="31"/>
      <c r="C15" s="32"/>
      <c r="D15" s="23"/>
      <c r="E15" s="31"/>
      <c r="F15" s="31"/>
      <c r="G15" s="33" t="str">
        <f>IF(COUNTIF(G19:G30,"×")&gt;0,"上限額を超えた値引きがあります☟","")</f>
        <v>上限額を超えた値引きがあります☟</v>
      </c>
    </row>
    <row r="16" spans="1:8" ht="20.100000000000001" customHeight="1" thickBot="1">
      <c r="A16" s="27" t="s">
        <v>56</v>
      </c>
      <c r="B16" s="27"/>
      <c r="C16" s="191" t="str">
        <f>IF(COUNTIF(F19:F30,"〇")&gt;0,"重複している管理番号があるため、備考欄に理由を入力してください☟","")</f>
        <v>重複している管理番号があるため、備考欄に理由を入力してください☟</v>
      </c>
      <c r="D16" s="191"/>
      <c r="E16" s="191"/>
      <c r="F16" s="191"/>
      <c r="G16" s="192"/>
      <c r="H16" s="192"/>
    </row>
    <row r="17" spans="1:8" ht="22.5" customHeight="1">
      <c r="A17" s="225" t="s">
        <v>57</v>
      </c>
      <c r="B17" s="195" t="s">
        <v>58</v>
      </c>
      <c r="C17" s="195" t="s">
        <v>59</v>
      </c>
      <c r="D17" s="34" t="s">
        <v>60</v>
      </c>
      <c r="E17" s="195" t="s">
        <v>61</v>
      </c>
      <c r="F17" s="195" t="s">
        <v>62</v>
      </c>
      <c r="G17" s="199" t="s">
        <v>63</v>
      </c>
      <c r="H17" s="200"/>
    </row>
    <row r="18" spans="1:8" ht="22.5" customHeight="1" thickBot="1">
      <c r="A18" s="226"/>
      <c r="B18" s="196"/>
      <c r="C18" s="196"/>
      <c r="D18" s="35" t="str">
        <f>IF(ISBLANK(E3),IF(ISBLANK(E4),"【税未選択】","【税抜】"),IF(ISBLANK(E4),"【税込】","【税選択エラー】"))</f>
        <v>【税込】</v>
      </c>
      <c r="E18" s="196"/>
      <c r="F18" s="196"/>
      <c r="G18" s="36" t="s">
        <v>64</v>
      </c>
      <c r="H18" s="37" t="s">
        <v>65</v>
      </c>
    </row>
    <row r="19" spans="1:8" ht="10.199999999999999" customHeight="1" thickTop="1">
      <c r="A19" s="222"/>
      <c r="B19" s="223"/>
      <c r="C19" s="223"/>
      <c r="D19" s="223"/>
      <c r="E19" s="223"/>
      <c r="F19" s="223"/>
      <c r="G19" s="223"/>
      <c r="H19" s="224"/>
    </row>
    <row r="20" spans="1:8" ht="18" customHeight="1">
      <c r="A20" s="38">
        <f>ROW()-19</f>
        <v>1</v>
      </c>
      <c r="B20" s="50" t="s">
        <v>77</v>
      </c>
      <c r="C20" s="51" t="s">
        <v>78</v>
      </c>
      <c r="D20" s="52">
        <v>3300</v>
      </c>
      <c r="E20" s="39"/>
      <c r="F20" s="40" t="str">
        <f t="shared" ref="F20:F29" si="0">IF(1&lt;COUNTIF(B$19:B$30,B20),"〇","")</f>
        <v/>
      </c>
      <c r="G20" s="41" t="str">
        <f>IF(ISBLANK(D20),"",IF(H20=3000,"",IF(H20&lt;3000,"△","×")))</f>
        <v/>
      </c>
      <c r="H20" s="42">
        <f>IF(ISBLANK(E$3),D20,ROUNDDOWN(D20/1.1,0))</f>
        <v>3000</v>
      </c>
    </row>
    <row r="21" spans="1:8" ht="18" customHeight="1">
      <c r="A21" s="43">
        <f t="shared" ref="A21:A29" si="1">ROW()-19</f>
        <v>2</v>
      </c>
      <c r="B21" s="50" t="s">
        <v>79</v>
      </c>
      <c r="C21" s="51" t="s">
        <v>78</v>
      </c>
      <c r="D21" s="53">
        <v>1650</v>
      </c>
      <c r="E21" s="44"/>
      <c r="F21" s="40" t="str">
        <f t="shared" si="0"/>
        <v/>
      </c>
      <c r="G21" s="41" t="str">
        <f t="shared" ref="G21:G29" si="2">IF(ISBLANK(D21),"",IF(H21=3000,"",IF(H21&lt;3000,"△","×")))</f>
        <v>△</v>
      </c>
      <c r="H21" s="42">
        <f t="shared" ref="H21:H29" si="3">IF(ISBLANK(E$3),D21,ROUNDDOWN(D21/1.1,0))</f>
        <v>1500</v>
      </c>
    </row>
    <row r="22" spans="1:8" ht="18" customHeight="1">
      <c r="A22" s="43">
        <f t="shared" si="1"/>
        <v>3</v>
      </c>
      <c r="B22" s="50" t="s">
        <v>80</v>
      </c>
      <c r="C22" s="51" t="s">
        <v>78</v>
      </c>
      <c r="D22" s="54">
        <v>4400</v>
      </c>
      <c r="E22" s="44"/>
      <c r="F22" s="40" t="str">
        <f t="shared" si="0"/>
        <v/>
      </c>
      <c r="G22" s="41" t="str">
        <f t="shared" si="2"/>
        <v>×</v>
      </c>
      <c r="H22" s="42">
        <f t="shared" si="3"/>
        <v>4000</v>
      </c>
    </row>
    <row r="23" spans="1:8" ht="18" customHeight="1">
      <c r="A23" s="43">
        <f t="shared" si="1"/>
        <v>4</v>
      </c>
      <c r="B23" s="50" t="s">
        <v>81</v>
      </c>
      <c r="C23" s="51" t="s">
        <v>78</v>
      </c>
      <c r="D23" s="53">
        <v>3300</v>
      </c>
      <c r="E23" s="44"/>
      <c r="F23" s="40" t="str">
        <f t="shared" si="0"/>
        <v/>
      </c>
      <c r="G23" s="41" t="str">
        <f t="shared" si="2"/>
        <v/>
      </c>
      <c r="H23" s="42">
        <f t="shared" si="3"/>
        <v>3000</v>
      </c>
    </row>
    <row r="24" spans="1:8" ht="18" customHeight="1">
      <c r="A24" s="43">
        <f t="shared" si="1"/>
        <v>5</v>
      </c>
      <c r="B24" s="50" t="s">
        <v>82</v>
      </c>
      <c r="C24" s="51" t="s">
        <v>78</v>
      </c>
      <c r="D24" s="53">
        <v>3300</v>
      </c>
      <c r="E24" s="44"/>
      <c r="F24" s="40" t="str">
        <f t="shared" si="0"/>
        <v/>
      </c>
      <c r="G24" s="41" t="str">
        <f t="shared" si="2"/>
        <v/>
      </c>
      <c r="H24" s="42">
        <f t="shared" si="3"/>
        <v>3000</v>
      </c>
    </row>
    <row r="25" spans="1:8" ht="18" customHeight="1">
      <c r="A25" s="43">
        <f t="shared" si="1"/>
        <v>6</v>
      </c>
      <c r="B25" s="50" t="s">
        <v>83</v>
      </c>
      <c r="C25" s="51" t="s">
        <v>78</v>
      </c>
      <c r="D25" s="53">
        <v>3300</v>
      </c>
      <c r="E25" s="44"/>
      <c r="F25" s="40" t="str">
        <f t="shared" si="0"/>
        <v/>
      </c>
      <c r="G25" s="41" t="str">
        <f t="shared" si="2"/>
        <v/>
      </c>
      <c r="H25" s="42">
        <f t="shared" si="3"/>
        <v>3000</v>
      </c>
    </row>
    <row r="26" spans="1:8" ht="18" customHeight="1">
      <c r="A26" s="43">
        <f t="shared" si="1"/>
        <v>7</v>
      </c>
      <c r="B26" s="50" t="s">
        <v>84</v>
      </c>
      <c r="C26" s="51" t="s">
        <v>78</v>
      </c>
      <c r="D26" s="53">
        <v>3300</v>
      </c>
      <c r="E26" s="44"/>
      <c r="F26" s="40" t="str">
        <f>IF(1&lt;COUNTIF(B$19:B$30,B26),"〇","")</f>
        <v/>
      </c>
      <c r="G26" s="41" t="str">
        <f t="shared" si="2"/>
        <v/>
      </c>
      <c r="H26" s="42">
        <f t="shared" si="3"/>
        <v>3000</v>
      </c>
    </row>
    <row r="27" spans="1:8" ht="18" customHeight="1">
      <c r="A27" s="43">
        <f t="shared" si="1"/>
        <v>8</v>
      </c>
      <c r="B27" s="50" t="s">
        <v>85</v>
      </c>
      <c r="C27" s="51" t="s">
        <v>78</v>
      </c>
      <c r="D27" s="53">
        <v>3300</v>
      </c>
      <c r="E27" s="44"/>
      <c r="F27" s="40" t="str">
        <f t="shared" si="0"/>
        <v/>
      </c>
      <c r="G27" s="41" t="str">
        <f t="shared" si="2"/>
        <v/>
      </c>
      <c r="H27" s="42">
        <f t="shared" si="3"/>
        <v>3000</v>
      </c>
    </row>
    <row r="28" spans="1:8" ht="18" customHeight="1">
      <c r="A28" s="43">
        <f t="shared" si="1"/>
        <v>9</v>
      </c>
      <c r="B28" s="55" t="s">
        <v>112</v>
      </c>
      <c r="C28" s="51" t="s">
        <v>78</v>
      </c>
      <c r="D28" s="53">
        <v>3300</v>
      </c>
      <c r="E28" s="56" t="s">
        <v>86</v>
      </c>
      <c r="F28" s="40" t="str">
        <f t="shared" si="0"/>
        <v>〇</v>
      </c>
      <c r="G28" s="41" t="str">
        <f t="shared" si="2"/>
        <v/>
      </c>
      <c r="H28" s="42">
        <f t="shared" si="3"/>
        <v>3000</v>
      </c>
    </row>
    <row r="29" spans="1:8" ht="18" customHeight="1">
      <c r="A29" s="43">
        <f t="shared" si="1"/>
        <v>10</v>
      </c>
      <c r="B29" s="55" t="s">
        <v>87</v>
      </c>
      <c r="C29" s="51" t="s">
        <v>78</v>
      </c>
      <c r="D29" s="53">
        <v>3300</v>
      </c>
      <c r="E29" s="56" t="s">
        <v>86</v>
      </c>
      <c r="F29" s="40" t="str">
        <f t="shared" si="0"/>
        <v>〇</v>
      </c>
      <c r="G29" s="41" t="str">
        <f t="shared" si="2"/>
        <v/>
      </c>
      <c r="H29" s="42">
        <f t="shared" si="3"/>
        <v>3000</v>
      </c>
    </row>
    <row r="30" spans="1:8" ht="18" customHeight="1" thickBot="1">
      <c r="A30" s="185" t="s">
        <v>66</v>
      </c>
      <c r="B30" s="186"/>
      <c r="C30" s="186"/>
      <c r="D30" s="186"/>
      <c r="E30" s="186"/>
      <c r="F30" s="186"/>
      <c r="G30" s="186"/>
      <c r="H30" s="187"/>
    </row>
    <row r="31" spans="1:8" ht="20.399999999999999" thickTop="1">
      <c r="A31" s="188" t="s">
        <v>67</v>
      </c>
      <c r="B31" s="189"/>
      <c r="C31" s="189"/>
      <c r="D31" s="189"/>
      <c r="E31" s="189"/>
      <c r="F31" s="189"/>
      <c r="G31" s="190"/>
      <c r="H31" s="45">
        <f>SUM(H19:H30)</f>
        <v>29500</v>
      </c>
    </row>
    <row r="32" spans="1:8">
      <c r="A32" s="12"/>
    </row>
  </sheetData>
  <mergeCells count="29">
    <mergeCell ref="E8:F8"/>
    <mergeCell ref="G8:H8"/>
    <mergeCell ref="E9:F9"/>
    <mergeCell ref="G9:H9"/>
    <mergeCell ref="E10:F10"/>
    <mergeCell ref="G10:H10"/>
    <mergeCell ref="A7:B7"/>
    <mergeCell ref="A2:H2"/>
    <mergeCell ref="F3:H3"/>
    <mergeCell ref="B4:C4"/>
    <mergeCell ref="F4:H4"/>
    <mergeCell ref="E5:H5"/>
    <mergeCell ref="E7:F7"/>
    <mergeCell ref="G7:H7"/>
    <mergeCell ref="A10:B10"/>
    <mergeCell ref="A11:A13"/>
    <mergeCell ref="D11:H11"/>
    <mergeCell ref="A14:B14"/>
    <mergeCell ref="C16:F16"/>
    <mergeCell ref="G16:H16"/>
    <mergeCell ref="A19:H19"/>
    <mergeCell ref="A30:H30"/>
    <mergeCell ref="A31:G31"/>
    <mergeCell ref="A17:A18"/>
    <mergeCell ref="B17:B18"/>
    <mergeCell ref="C17:C18"/>
    <mergeCell ref="E17:E18"/>
    <mergeCell ref="F17:F18"/>
    <mergeCell ref="G17:H17"/>
  </mergeCells>
  <phoneticPr fontId="2"/>
  <conditionalFormatting sqref="E8:F10">
    <cfRule type="expression" dxfId="3" priority="2">
      <formula>IF($G$7="2回目以上",TRUE,FALSE)</formula>
    </cfRule>
  </conditionalFormatting>
  <conditionalFormatting sqref="G8:H8">
    <cfRule type="expression" dxfId="2" priority="5">
      <formula>IF($G$7="2回目以上",TRUE,FALSE)</formula>
    </cfRule>
  </conditionalFormatting>
  <conditionalFormatting sqref="G9:H9">
    <cfRule type="expression" dxfId="1" priority="3">
      <formula>IF($G$7="2回目以上",TRUE,FALSE)</formula>
    </cfRule>
  </conditionalFormatting>
  <conditionalFormatting sqref="G10:H10">
    <cfRule type="expression" dxfId="0" priority="1">
      <formula>IF($G$7="2回目以上",TRUE,FALSE)</formula>
    </cfRule>
  </conditionalFormatting>
  <dataValidations count="2">
    <dataValidation type="list" allowBlank="1" showInputMessage="1" showErrorMessage="1" sqref="E3:E4" xr:uid="{00000000-0002-0000-0300-000000000000}">
      <formula1>"〇"</formula1>
    </dataValidation>
    <dataValidation type="list" allowBlank="1" showInputMessage="1" showErrorMessage="1" sqref="G7:H7" xr:uid="{00000000-0002-0000-0300-000001000000}">
      <formula1>"初回,2回目以上"</formula1>
    </dataValidation>
  </dataValidations>
  <printOptions horizontalCentered="1"/>
  <pageMargins left="0.78740157480314965" right="0.78740157480314965" top="0.74803149606299213" bottom="0.74803149606299213" header="0.51181102362204722" footer="0.31496062992125984"/>
  <pageSetup paperSize="9" scale="90" fitToWidth="0" fitToHeight="0" orientation="landscape" r:id="rId1"/>
  <headerFooter>
    <oddHeader>&amp;R
&amp;14&amp;P／&amp;N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交付申請兼実績報告</vt:lpstr>
      <vt:lpstr>別紙_一覧表</vt:lpstr>
      <vt:lpstr>交付申請兼実績報告 (記入例)</vt:lpstr>
      <vt:lpstr>別紙_一覧表 (記入例) </vt:lpstr>
      <vt:lpstr>交付申請兼実績報告!Print_Area</vt:lpstr>
      <vt:lpstr>'交付申請兼実績報告 (記入例)'!Print_Area</vt:lpstr>
      <vt:lpstr>別紙_一覧表!Print_Area</vt:lpstr>
      <vt:lpstr>'別紙_一覧表 (記入例) '!Print_Area</vt:lpstr>
      <vt:lpstr>'別紙_一覧表 (記入例)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祐紀</cp:lastModifiedBy>
  <cp:lastPrinted>2025-01-07T04:25:50Z</cp:lastPrinted>
  <dcterms:created xsi:type="dcterms:W3CDTF">2024-09-19T01:52:09Z</dcterms:created>
  <dcterms:modified xsi:type="dcterms:W3CDTF">2025-01-07T07:12:45Z</dcterms:modified>
</cp:coreProperties>
</file>