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N:\prov\me_jobdt\都環境確保条例\点検表\R7年度業務\点検表改定\"/>
    </mc:Choice>
  </mc:AlternateContent>
  <xr:revisionPtr revIDLastSave="0" documentId="13_ncr:1_{B441D5BB-BBBC-46EF-9F7F-33BAF4374303}" xr6:coauthVersionLast="47" xr6:coauthVersionMax="47" xr10:uidLastSave="{00000000-0000-0000-0000-000000000000}"/>
  <workbookProtection workbookPassword="DE0B" lockStructure="1"/>
  <bookViews>
    <workbookView xWindow="-120" yWindow="-120" windowWidth="29040" windowHeight="17520" tabRatio="866" xr2:uid="{00000000-000D-0000-FFFF-FFFF00000000}"/>
  </bookViews>
  <sheets>
    <sheet name="記入方法" sheetId="47" r:id="rId1"/>
    <sheet name="省エネ余地一覧" sheetId="61" r:id="rId2"/>
    <sheet name="点検表" sheetId="60" r:id="rId3"/>
    <sheet name="熱源機器" sheetId="49" r:id="rId4"/>
    <sheet name="冷却塔" sheetId="50" r:id="rId5"/>
    <sheet name="熱源ポンプ" sheetId="51" r:id="rId6"/>
    <sheet name="空調機" sheetId="52" r:id="rId7"/>
    <sheet name="パッケージ形空調機" sheetId="53" r:id="rId8"/>
    <sheet name="空調・換気用ファン" sheetId="54" r:id="rId9"/>
    <sheet name="照明器具" sheetId="55" r:id="rId10"/>
    <sheet name="変圧器" sheetId="56" r:id="rId11"/>
    <sheet name="給水ポンプ" sheetId="57" r:id="rId12"/>
    <sheet name="昇降機" sheetId="58" r:id="rId13"/>
    <sheet name="エアコンプレッサー" sheetId="62" r:id="rId14"/>
    <sheet name="電動力応用設備" sheetId="64" r:id="rId15"/>
    <sheet name="冷凍・冷蔵設備" sheetId="59" r:id="rId16"/>
  </sheets>
  <definedNames>
    <definedName name="_xlnm.Print_Area" localSheetId="13">エアコンプレッサー!$B$2:$S$72</definedName>
    <definedName name="_xlnm.Print_Area" localSheetId="7">パッケージ形空調機!$B$2:$U$72</definedName>
    <definedName name="_xlnm.Print_Area" localSheetId="0">記入方法!$A$2:$AT$59</definedName>
    <definedName name="_xlnm.Print_Area" localSheetId="11">給水ポンプ!$B$2:$P$72</definedName>
    <definedName name="_xlnm.Print_Area" localSheetId="8">空調・換気用ファン!$B$2:$O$72</definedName>
    <definedName name="_xlnm.Print_Area" localSheetId="6">空調機!$B$2:$Q$72</definedName>
    <definedName name="_xlnm.Print_Area" localSheetId="12">昇降機!$B$2:$K$72</definedName>
    <definedName name="_xlnm.Print_Area" localSheetId="9">照明器具!$B$2:$P$72</definedName>
    <definedName name="_xlnm.Print_Area" localSheetId="1">省エネ余地一覧!$A$1:$P$94</definedName>
    <definedName name="_xlnm.Print_Area" localSheetId="2">点検表!$B$7:$U$291</definedName>
    <definedName name="_xlnm.Print_Area" localSheetId="14">電動力応用設備!$B$2:$V$72</definedName>
    <definedName name="_xlnm.Print_Area" localSheetId="5">熱源ポンプ!$B$2:$T$72</definedName>
    <definedName name="_xlnm.Print_Area" localSheetId="3">熱源機器!$B$2:$U$73</definedName>
    <definedName name="_xlnm.Print_Area" localSheetId="10">変圧器!$B$2:$P$72</definedName>
    <definedName name="_xlnm.Print_Area" localSheetId="4">冷却塔!$B$2:$V$72</definedName>
    <definedName name="_xlnm.Print_Area" localSheetId="15">冷凍・冷蔵設備!$B$2:$S$73</definedName>
    <definedName name="_xlnm.Print_Titles" localSheetId="13">エアコンプレッサー!$3:$8</definedName>
    <definedName name="_xlnm.Print_Titles" localSheetId="7">パッケージ形空調機!$3:$8</definedName>
    <definedName name="_xlnm.Print_Titles" localSheetId="11">給水ポンプ!$3:$8</definedName>
    <definedName name="_xlnm.Print_Titles" localSheetId="8">空調・換気用ファン!$3:$8</definedName>
    <definedName name="_xlnm.Print_Titles" localSheetId="6">空調機!$3:$8</definedName>
    <definedName name="_xlnm.Print_Titles" localSheetId="12">昇降機!$3:$8</definedName>
    <definedName name="_xlnm.Print_Titles" localSheetId="9">照明器具!$3:$8</definedName>
    <definedName name="_xlnm.Print_Titles" localSheetId="1">省エネ余地一覧!$B:$CE</definedName>
    <definedName name="_xlnm.Print_Titles" localSheetId="2">点検表!$B:$CE</definedName>
    <definedName name="_xlnm.Print_Titles" localSheetId="14">電動力応用設備!$3:$8</definedName>
    <definedName name="_xlnm.Print_Titles" localSheetId="5">熱源ポンプ!$3:$8</definedName>
    <definedName name="_xlnm.Print_Titles" localSheetId="3">熱源機器!$3:$8</definedName>
    <definedName name="_xlnm.Print_Titles" localSheetId="10">変圧器!$3:$8</definedName>
    <definedName name="_xlnm.Print_Titles" localSheetId="4">冷却塔!$3:$8</definedName>
    <definedName name="_xlnm.Print_Titles" localSheetId="15">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2" i="61" l="1"/>
  <c r="AF5" i="49"/>
  <c r="W93" i="61"/>
  <c r="V93" i="61"/>
  <c r="U93" i="61"/>
  <c r="T93" i="61"/>
  <c r="S93" i="61"/>
  <c r="H93" i="61"/>
  <c r="G93" i="61"/>
  <c r="F93" i="61"/>
  <c r="E93" i="61"/>
  <c r="W92" i="61"/>
  <c r="V92" i="61"/>
  <c r="U92" i="61"/>
  <c r="T92" i="61"/>
  <c r="S92" i="61"/>
  <c r="H92" i="61"/>
  <c r="G92" i="61"/>
  <c r="F92" i="61"/>
  <c r="E92" i="61"/>
  <c r="X290" i="60"/>
  <c r="R93" i="61" s="1"/>
  <c r="X289" i="60"/>
  <c r="R92" i="61" s="1"/>
  <c r="AA288" i="60"/>
  <c r="D74" i="55"/>
  <c r="D75" i="55"/>
  <c r="D76" i="55"/>
  <c r="D77" i="55"/>
  <c r="D78" i="55"/>
  <c r="D79" i="55"/>
  <c r="D80" i="55"/>
  <c r="D81" i="55"/>
  <c r="D82" i="55"/>
  <c r="D83" i="55"/>
  <c r="D84" i="55"/>
  <c r="D85" i="55"/>
  <c r="D86" i="55"/>
  <c r="D87" i="55"/>
  <c r="D88" i="55"/>
  <c r="D89" i="55"/>
  <c r="D90" i="55"/>
  <c r="D91" i="55"/>
  <c r="D92" i="55"/>
  <c r="D93" i="55"/>
  <c r="D94" i="55"/>
  <c r="D95" i="55"/>
  <c r="D96" i="55"/>
  <c r="D97" i="55"/>
  <c r="D98" i="55"/>
  <c r="D99" i="55"/>
  <c r="D100" i="55"/>
  <c r="D101" i="55"/>
  <c r="D102" i="55"/>
  <c r="D103" i="55"/>
  <c r="D104" i="55"/>
  <c r="D105" i="55"/>
  <c r="D106" i="55"/>
  <c r="D107" i="55"/>
  <c r="D108" i="55"/>
  <c r="D109" i="55"/>
  <c r="D110" i="55"/>
  <c r="D111" i="55"/>
  <c r="D112" i="55"/>
  <c r="D113" i="55"/>
  <c r="D114" i="55"/>
  <c r="D115" i="55"/>
  <c r="D116" i="55"/>
  <c r="D117" i="55"/>
  <c r="D118" i="55"/>
  <c r="D119" i="55"/>
  <c r="D120" i="55"/>
  <c r="D121" i="55"/>
  <c r="D122" i="55"/>
  <c r="D123" i="55"/>
  <c r="D124" i="55"/>
  <c r="D125" i="55"/>
  <c r="D126" i="55"/>
  <c r="D127" i="55"/>
  <c r="D128" i="55"/>
  <c r="D129" i="55"/>
  <c r="D130" i="55"/>
  <c r="D131" i="55"/>
  <c r="D132" i="55"/>
  <c r="D133" i="55"/>
  <c r="D134" i="55"/>
  <c r="D135" i="55"/>
  <c r="D136" i="55"/>
  <c r="D137" i="55"/>
  <c r="D138" i="55"/>
  <c r="D139" i="55"/>
  <c r="D140" i="55"/>
  <c r="D141" i="55"/>
  <c r="D142" i="55"/>
  <c r="D143" i="55"/>
  <c r="D144" i="55"/>
  <c r="D145" i="55"/>
  <c r="D146" i="55"/>
  <c r="D147" i="55"/>
  <c r="D148" i="55"/>
  <c r="D149" i="55"/>
  <c r="D150" i="55"/>
  <c r="D151" i="55"/>
  <c r="D152" i="55"/>
  <c r="D153" i="55"/>
  <c r="D154" i="55"/>
  <c r="D155" i="55"/>
  <c r="D156" i="55"/>
  <c r="D157" i="55"/>
  <c r="D158" i="55"/>
  <c r="D159" i="55"/>
  <c r="D160" i="55"/>
  <c r="D161" i="55"/>
  <c r="D162" i="55"/>
  <c r="D163" i="55"/>
  <c r="D164" i="55"/>
  <c r="D165" i="55"/>
  <c r="D166" i="55"/>
  <c r="D167" i="55"/>
  <c r="D168" i="55"/>
  <c r="D169" i="55"/>
  <c r="D170" i="55"/>
  <c r="D171" i="55"/>
  <c r="D172" i="55"/>
  <c r="D173" i="55"/>
  <c r="D174" i="55"/>
  <c r="D175" i="55"/>
  <c r="D176" i="55"/>
  <c r="D177" i="55"/>
  <c r="D178" i="55"/>
  <c r="D179" i="55"/>
  <c r="D180" i="55"/>
  <c r="D181" i="55"/>
  <c r="D182" i="55"/>
  <c r="D183" i="55"/>
  <c r="D184" i="55"/>
  <c r="D185" i="55"/>
  <c r="D186" i="55"/>
  <c r="D187" i="55"/>
  <c r="D188" i="55"/>
  <c r="D189" i="55"/>
  <c r="D190" i="55"/>
  <c r="D191" i="55"/>
  <c r="D192" i="55"/>
  <c r="D193" i="55"/>
  <c r="D194" i="55"/>
  <c r="D195" i="55"/>
  <c r="D196" i="55"/>
  <c r="D197" i="55"/>
  <c r="D198" i="55"/>
  <c r="D199" i="55"/>
  <c r="D200" i="55"/>
  <c r="D201" i="55"/>
  <c r="D202" i="55"/>
  <c r="D203" i="55"/>
  <c r="D204" i="55"/>
  <c r="D205" i="55"/>
  <c r="D206" i="55"/>
  <c r="D207" i="55"/>
  <c r="D208" i="55"/>
  <c r="D209" i="55"/>
  <c r="D210" i="55"/>
  <c r="D211" i="55"/>
  <c r="D212" i="55"/>
  <c r="D213" i="55"/>
  <c r="D214" i="55"/>
  <c r="D215" i="55"/>
  <c r="D216" i="55"/>
  <c r="D217" i="55"/>
  <c r="D218" i="55"/>
  <c r="D219" i="55"/>
  <c r="D220" i="55"/>
  <c r="D221" i="55"/>
  <c r="D222" i="55"/>
  <c r="D223" i="55"/>
  <c r="D224" i="55"/>
  <c r="D225" i="55"/>
  <c r="D226" i="55"/>
  <c r="D227" i="55"/>
  <c r="D228" i="55"/>
  <c r="D229" i="55"/>
  <c r="D230" i="55"/>
  <c r="D231" i="55"/>
  <c r="D232" i="55"/>
  <c r="D233" i="55"/>
  <c r="D234" i="55"/>
  <c r="D235" i="55"/>
  <c r="D236" i="55"/>
  <c r="D237" i="55"/>
  <c r="D238" i="55"/>
  <c r="D239" i="55"/>
  <c r="D240" i="55"/>
  <c r="D241" i="55"/>
  <c r="D242" i="55"/>
  <c r="D243" i="55"/>
  <c r="D244" i="55"/>
  <c r="D245" i="55"/>
  <c r="D246" i="55"/>
  <c r="D247" i="55"/>
  <c r="D248" i="55"/>
  <c r="D249" i="55"/>
  <c r="D250" i="55"/>
  <c r="D251" i="55"/>
  <c r="D252" i="55"/>
  <c r="D253" i="55"/>
  <c r="D254" i="55"/>
  <c r="D255" i="55"/>
  <c r="D256" i="55"/>
  <c r="D257" i="55"/>
  <c r="D258" i="55"/>
  <c r="D259" i="55"/>
  <c r="D260" i="55"/>
  <c r="D261" i="55"/>
  <c r="D262" i="55"/>
  <c r="D263" i="55"/>
  <c r="D264" i="55"/>
  <c r="D265" i="55"/>
  <c r="D266" i="55"/>
  <c r="D267" i="55"/>
  <c r="D268" i="55"/>
  <c r="D269" i="55"/>
  <c r="D270" i="55"/>
  <c r="D271" i="55"/>
  <c r="D272" i="55"/>
  <c r="D273" i="55"/>
  <c r="D274" i="55"/>
  <c r="D275" i="55"/>
  <c r="D276" i="55"/>
  <c r="D277" i="55"/>
  <c r="D278" i="55"/>
  <c r="D279" i="55"/>
  <c r="D280" i="55"/>
  <c r="D281" i="55"/>
  <c r="D282" i="55"/>
  <c r="D283" i="55"/>
  <c r="D284" i="55"/>
  <c r="D285" i="55"/>
  <c r="D286" i="55"/>
  <c r="D287" i="55"/>
  <c r="D288" i="55"/>
  <c r="D289" i="55"/>
  <c r="D290" i="55"/>
  <c r="D291" i="55"/>
  <c r="D292" i="55"/>
  <c r="D293" i="55"/>
  <c r="D294" i="55"/>
  <c r="D295" i="55"/>
  <c r="D296" i="55"/>
  <c r="D297" i="55"/>
  <c r="D298" i="55"/>
  <c r="D299" i="55"/>
  <c r="D300" i="55"/>
  <c r="D301" i="55"/>
  <c r="D302" i="55"/>
  <c r="D303" i="55"/>
  <c r="D304" i="55"/>
  <c r="D305" i="55"/>
  <c r="D306" i="55"/>
  <c r="D307" i="55"/>
  <c r="D308" i="55"/>
  <c r="D309" i="55"/>
  <c r="D310" i="55"/>
  <c r="D311" i="55"/>
  <c r="D312" i="55"/>
  <c r="D313" i="55"/>
  <c r="D314" i="55"/>
  <c r="D315" i="55"/>
  <c r="D316" i="55"/>
  <c r="D317" i="55"/>
  <c r="D318" i="55"/>
  <c r="D319" i="55"/>
  <c r="D320" i="55"/>
  <c r="D321" i="55"/>
  <c r="D322" i="55"/>
  <c r="D323" i="55"/>
  <c r="D324" i="55"/>
  <c r="D325" i="55"/>
  <c r="D326" i="55"/>
  <c r="D327" i="55"/>
  <c r="D328" i="55"/>
  <c r="D329" i="55"/>
  <c r="D330" i="55"/>
  <c r="D331" i="55"/>
  <c r="D332" i="55"/>
  <c r="D333" i="55"/>
  <c r="D334" i="55"/>
  <c r="D335" i="55"/>
  <c r="D336" i="55"/>
  <c r="D337" i="55"/>
  <c r="D338" i="55"/>
  <c r="D339" i="55"/>
  <c r="D340" i="55"/>
  <c r="D341" i="55"/>
  <c r="D342" i="55"/>
  <c r="D343" i="55"/>
  <c r="D344" i="55"/>
  <c r="D345" i="55"/>
  <c r="D346" i="55"/>
  <c r="D347" i="55"/>
  <c r="D348" i="55"/>
  <c r="D349" i="55"/>
  <c r="D350" i="55"/>
  <c r="D351" i="55"/>
  <c r="D352" i="55"/>
  <c r="D353" i="55"/>
  <c r="D354" i="55"/>
  <c r="D355" i="55"/>
  <c r="D356" i="55"/>
  <c r="D357" i="55"/>
  <c r="D358" i="55"/>
  <c r="D359" i="55"/>
  <c r="D360" i="55"/>
  <c r="D361" i="55"/>
  <c r="D362" i="55"/>
  <c r="D363" i="55"/>
  <c r="D364" i="55"/>
  <c r="D365" i="55"/>
  <c r="D366" i="55"/>
  <c r="D367" i="55"/>
  <c r="D368" i="55"/>
  <c r="D369" i="55"/>
  <c r="D370" i="55"/>
  <c r="D371" i="55"/>
  <c r="D372" i="55"/>
  <c r="D373" i="55"/>
  <c r="D374" i="55"/>
  <c r="D375" i="55"/>
  <c r="D376" i="55"/>
  <c r="D377" i="55"/>
  <c r="D378" i="55"/>
  <c r="D379" i="55"/>
  <c r="D380" i="55"/>
  <c r="D381" i="55"/>
  <c r="D382" i="55"/>
  <c r="D383" i="55"/>
  <c r="D384" i="55"/>
  <c r="D385" i="55"/>
  <c r="D386" i="55"/>
  <c r="D387" i="55"/>
  <c r="D388" i="55"/>
  <c r="D389" i="55"/>
  <c r="D390" i="55"/>
  <c r="D391" i="55"/>
  <c r="D392" i="55"/>
  <c r="D393" i="55"/>
  <c r="D394" i="55"/>
  <c r="D395" i="55"/>
  <c r="D396" i="55"/>
  <c r="D397" i="55"/>
  <c r="D398" i="55"/>
  <c r="D399" i="55"/>
  <c r="D400" i="55"/>
  <c r="D401" i="55"/>
  <c r="D402" i="55"/>
  <c r="D403" i="55"/>
  <c r="D404" i="55"/>
  <c r="D405" i="55"/>
  <c r="D406" i="55"/>
  <c r="D407" i="55"/>
  <c r="D408" i="55"/>
  <c r="D409" i="55"/>
  <c r="D410" i="55"/>
  <c r="D411" i="55"/>
  <c r="D412" i="55"/>
  <c r="D413" i="55"/>
  <c r="D414" i="55"/>
  <c r="D415" i="55"/>
  <c r="D416" i="55"/>
  <c r="D417" i="55"/>
  <c r="D418" i="55"/>
  <c r="D419" i="55"/>
  <c r="D420" i="55"/>
  <c r="D421" i="55"/>
  <c r="D422" i="55"/>
  <c r="D423" i="55"/>
  <c r="D424" i="55"/>
  <c r="D425" i="55"/>
  <c r="D426" i="55"/>
  <c r="D427" i="55"/>
  <c r="D428" i="55"/>
  <c r="D429" i="55"/>
  <c r="D430" i="55"/>
  <c r="D431" i="55"/>
  <c r="D432" i="55"/>
  <c r="D433" i="55"/>
  <c r="D434" i="55"/>
  <c r="D435" i="55"/>
  <c r="D436" i="55"/>
  <c r="D437" i="55"/>
  <c r="D438" i="55"/>
  <c r="D439" i="55"/>
  <c r="D440" i="55"/>
  <c r="D441" i="55"/>
  <c r="D442" i="55"/>
  <c r="D443" i="55"/>
  <c r="D444" i="55"/>
  <c r="D445" i="55"/>
  <c r="D446" i="55"/>
  <c r="D447" i="55"/>
  <c r="D448" i="55"/>
  <c r="D449" i="55"/>
  <c r="D450" i="55"/>
  <c r="D451" i="55"/>
  <c r="D452" i="55"/>
  <c r="D453" i="55"/>
  <c r="D454" i="55"/>
  <c r="D455" i="55"/>
  <c r="D456" i="55"/>
  <c r="D457" i="55"/>
  <c r="D458" i="55"/>
  <c r="D459" i="55"/>
  <c r="D460" i="55"/>
  <c r="D461" i="55"/>
  <c r="D462" i="55"/>
  <c r="D463" i="55"/>
  <c r="D464" i="55"/>
  <c r="D465" i="55"/>
  <c r="D466" i="55"/>
  <c r="D467" i="55"/>
  <c r="D468" i="55"/>
  <c r="D469" i="55"/>
  <c r="D470" i="55"/>
  <c r="D471" i="55"/>
  <c r="D472" i="55"/>
  <c r="D473" i="55"/>
  <c r="D474" i="55"/>
  <c r="D475" i="55"/>
  <c r="D476" i="55"/>
  <c r="D477" i="55"/>
  <c r="D478" i="55"/>
  <c r="D479" i="55"/>
  <c r="D480" i="55"/>
  <c r="D481" i="55"/>
  <c r="D482" i="55"/>
  <c r="D483" i="55"/>
  <c r="D484" i="55"/>
  <c r="D485" i="55"/>
  <c r="D486" i="55"/>
  <c r="D487" i="55"/>
  <c r="D488" i="55"/>
  <c r="D489" i="55"/>
  <c r="D490" i="55"/>
  <c r="D491" i="55"/>
  <c r="D492" i="55"/>
  <c r="D493" i="55"/>
  <c r="D494" i="55"/>
  <c r="D495" i="55"/>
  <c r="D496" i="55"/>
  <c r="D497" i="55"/>
  <c r="D498" i="55"/>
  <c r="D499" i="55"/>
  <c r="D500" i="55"/>
  <c r="D501" i="55"/>
  <c r="D502" i="55"/>
  <c r="D503" i="55"/>
  <c r="D504" i="55"/>
  <c r="D505" i="55"/>
  <c r="D506" i="55"/>
  <c r="D507" i="55"/>
  <c r="D508" i="55"/>
  <c r="D509" i="55"/>
  <c r="D510" i="55"/>
  <c r="D511" i="55"/>
  <c r="D512" i="55"/>
  <c r="D513" i="55"/>
  <c r="D514" i="55"/>
  <c r="D515" i="55"/>
  <c r="D516" i="55"/>
  <c r="D517" i="55"/>
  <c r="D518" i="55"/>
  <c r="D519" i="55"/>
  <c r="D520" i="55"/>
  <c r="D521" i="55"/>
  <c r="D522" i="55"/>
  <c r="D523" i="55"/>
  <c r="D524" i="55"/>
  <c r="D525" i="55"/>
  <c r="D526" i="55"/>
  <c r="D527" i="55"/>
  <c r="D528" i="55"/>
  <c r="D529" i="55"/>
  <c r="D530" i="55"/>
  <c r="D531" i="55"/>
  <c r="D532" i="55"/>
  <c r="D533" i="55"/>
  <c r="D534" i="55"/>
  <c r="D535" i="55"/>
  <c r="D536" i="55"/>
  <c r="D537" i="55"/>
  <c r="D538" i="55"/>
  <c r="D539" i="55"/>
  <c r="D540" i="55"/>
  <c r="D541" i="55"/>
  <c r="D542" i="55"/>
  <c r="D543" i="55"/>
  <c r="D544" i="55"/>
  <c r="D545" i="55"/>
  <c r="D546" i="55"/>
  <c r="D547" i="55"/>
  <c r="D548" i="55"/>
  <c r="D549" i="55"/>
  <c r="D550" i="55"/>
  <c r="D551" i="55"/>
  <c r="D552" i="55"/>
  <c r="D553" i="55"/>
  <c r="D554" i="55"/>
  <c r="D555" i="55"/>
  <c r="D556" i="55"/>
  <c r="D557" i="55"/>
  <c r="D558" i="55"/>
  <c r="D559" i="55"/>
  <c r="D560" i="55"/>
  <c r="D561" i="55"/>
  <c r="D562" i="55"/>
  <c r="D563" i="55"/>
  <c r="D564" i="55"/>
  <c r="D565" i="55"/>
  <c r="D566" i="55"/>
  <c r="D567" i="55"/>
  <c r="D568" i="55"/>
  <c r="D569" i="55"/>
  <c r="D570" i="55"/>
  <c r="D571" i="55"/>
  <c r="D572" i="55"/>
  <c r="D573" i="55"/>
  <c r="D574" i="55"/>
  <c r="D575" i="55"/>
  <c r="D576" i="55"/>
  <c r="D577" i="55"/>
  <c r="D578" i="55"/>
  <c r="D579" i="55"/>
  <c r="D580" i="55"/>
  <c r="D581" i="55"/>
  <c r="D582" i="55"/>
  <c r="D583" i="55"/>
  <c r="D584" i="55"/>
  <c r="D585" i="55"/>
  <c r="D586" i="55"/>
  <c r="D587" i="55"/>
  <c r="D588" i="55"/>
  <c r="D589" i="55"/>
  <c r="D590" i="55"/>
  <c r="D591" i="55"/>
  <c r="D592" i="55"/>
  <c r="D593" i="55"/>
  <c r="D594" i="55"/>
  <c r="D595" i="55"/>
  <c r="D596" i="55"/>
  <c r="D597" i="55"/>
  <c r="D598" i="55"/>
  <c r="D599" i="55"/>
  <c r="D600" i="55"/>
  <c r="D601" i="55"/>
  <c r="D602" i="55"/>
  <c r="D603" i="55"/>
  <c r="D604" i="55"/>
  <c r="D605" i="55"/>
  <c r="D606" i="55"/>
  <c r="D607" i="55"/>
  <c r="D608" i="55"/>
  <c r="D609" i="55"/>
  <c r="D610" i="55"/>
  <c r="D611" i="55"/>
  <c r="D612" i="55"/>
  <c r="D613" i="55"/>
  <c r="D614" i="55"/>
  <c r="D615" i="55"/>
  <c r="D616" i="55"/>
  <c r="D617" i="55"/>
  <c r="D618" i="55"/>
  <c r="D619" i="55"/>
  <c r="D620" i="55"/>
  <c r="D621" i="55"/>
  <c r="D622" i="55"/>
  <c r="D623" i="55"/>
  <c r="D624" i="55"/>
  <c r="D625" i="55"/>
  <c r="D626" i="55"/>
  <c r="D627" i="55"/>
  <c r="D628" i="55"/>
  <c r="D629" i="55"/>
  <c r="D630" i="55"/>
  <c r="D631" i="55"/>
  <c r="D632" i="55"/>
  <c r="D633" i="55"/>
  <c r="D634" i="55"/>
  <c r="D635" i="55"/>
  <c r="D636" i="55"/>
  <c r="D637" i="55"/>
  <c r="D638" i="55"/>
  <c r="D639" i="55"/>
  <c r="D640" i="55"/>
  <c r="D641" i="55"/>
  <c r="D642" i="55"/>
  <c r="D643" i="55"/>
  <c r="D644" i="55"/>
  <c r="D645" i="55"/>
  <c r="D646" i="55"/>
  <c r="D647" i="55"/>
  <c r="D648" i="55"/>
  <c r="D649" i="55"/>
  <c r="D650" i="55"/>
  <c r="D651" i="55"/>
  <c r="D652" i="55"/>
  <c r="D653" i="55"/>
  <c r="D654" i="55"/>
  <c r="D655" i="55"/>
  <c r="D656" i="55"/>
  <c r="D657" i="55"/>
  <c r="D658" i="55"/>
  <c r="D659" i="55"/>
  <c r="D660" i="55"/>
  <c r="D661" i="55"/>
  <c r="D662" i="55"/>
  <c r="D663" i="55"/>
  <c r="D664" i="55"/>
  <c r="D665" i="55"/>
  <c r="D666" i="55"/>
  <c r="D667" i="55"/>
  <c r="D668" i="55"/>
  <c r="D669" i="55"/>
  <c r="D670" i="55"/>
  <c r="D671" i="55"/>
  <c r="D672" i="55"/>
  <c r="D673" i="55"/>
  <c r="D674" i="55"/>
  <c r="D675" i="55"/>
  <c r="D676" i="55"/>
  <c r="D677" i="55"/>
  <c r="D678" i="55"/>
  <c r="D679" i="55"/>
  <c r="D680" i="55"/>
  <c r="D681" i="55"/>
  <c r="D682" i="55"/>
  <c r="D683" i="55"/>
  <c r="D684" i="55"/>
  <c r="D685" i="55"/>
  <c r="D686" i="55"/>
  <c r="D687" i="55"/>
  <c r="D688" i="55"/>
  <c r="D689" i="55"/>
  <c r="D690" i="55"/>
  <c r="D691" i="55"/>
  <c r="D692" i="55"/>
  <c r="D693" i="55"/>
  <c r="D694" i="55"/>
  <c r="D695" i="55"/>
  <c r="D696" i="55"/>
  <c r="D697" i="55"/>
  <c r="D698" i="55"/>
  <c r="D699" i="55"/>
  <c r="D700" i="55"/>
  <c r="D701" i="55"/>
  <c r="D702" i="55"/>
  <c r="D703" i="55"/>
  <c r="D704" i="55"/>
  <c r="D705" i="55"/>
  <c r="D706" i="55"/>
  <c r="D707" i="55"/>
  <c r="D708" i="55"/>
  <c r="D709" i="55"/>
  <c r="D710" i="55"/>
  <c r="D711" i="55"/>
  <c r="D712" i="55"/>
  <c r="D713" i="55"/>
  <c r="D714" i="55"/>
  <c r="D715" i="55"/>
  <c r="D716" i="55"/>
  <c r="D717" i="55"/>
  <c r="D718" i="55"/>
  <c r="D719" i="55"/>
  <c r="D720" i="55"/>
  <c r="D721" i="55"/>
  <c r="D722" i="55"/>
  <c r="D723" i="55"/>
  <c r="D724" i="55"/>
  <c r="D725" i="55"/>
  <c r="D726" i="55"/>
  <c r="D727" i="55"/>
  <c r="D728" i="55"/>
  <c r="D729" i="55"/>
  <c r="D730" i="55"/>
  <c r="D731" i="55"/>
  <c r="D732" i="55"/>
  <c r="D733" i="55"/>
  <c r="D734" i="55"/>
  <c r="D735" i="55"/>
  <c r="D736" i="55"/>
  <c r="D737" i="55"/>
  <c r="D738" i="55"/>
  <c r="D739" i="55"/>
  <c r="D740" i="55"/>
  <c r="D741" i="55"/>
  <c r="D742" i="55"/>
  <c r="D743" i="55"/>
  <c r="D744" i="55"/>
  <c r="D745" i="55"/>
  <c r="D746" i="55"/>
  <c r="D747" i="55"/>
  <c r="D748" i="55"/>
  <c r="D749" i="55"/>
  <c r="D750" i="55"/>
  <c r="D751" i="55"/>
  <c r="D752" i="55"/>
  <c r="D753" i="55"/>
  <c r="D754" i="55"/>
  <c r="D755" i="55"/>
  <c r="D756" i="55"/>
  <c r="D757" i="55"/>
  <c r="D758" i="55"/>
  <c r="D759" i="55"/>
  <c r="D760" i="55"/>
  <c r="D761" i="55"/>
  <c r="D762" i="55"/>
  <c r="D763" i="55"/>
  <c r="D764" i="55"/>
  <c r="D765" i="55"/>
  <c r="D766" i="55"/>
  <c r="D767" i="55"/>
  <c r="D768" i="55"/>
  <c r="D769" i="55"/>
  <c r="D770" i="55"/>
  <c r="D771" i="55"/>
  <c r="D772" i="55"/>
  <c r="D773" i="55"/>
  <c r="D774" i="55"/>
  <c r="D775" i="55"/>
  <c r="D776" i="55"/>
  <c r="D777" i="55"/>
  <c r="D778" i="55"/>
  <c r="D779" i="55"/>
  <c r="D780" i="55"/>
  <c r="D781" i="55"/>
  <c r="D782" i="55"/>
  <c r="D783" i="55"/>
  <c r="D784" i="55"/>
  <c r="D785" i="55"/>
  <c r="D786" i="55"/>
  <c r="D787" i="55"/>
  <c r="D788" i="55"/>
  <c r="D789" i="55"/>
  <c r="D790" i="55"/>
  <c r="D791" i="55"/>
  <c r="D792" i="55"/>
  <c r="D793" i="55"/>
  <c r="D794" i="55"/>
  <c r="D795" i="55"/>
  <c r="D796" i="55"/>
  <c r="D797" i="55"/>
  <c r="D798" i="55"/>
  <c r="D799" i="55"/>
  <c r="D800" i="55"/>
  <c r="D801" i="55"/>
  <c r="D802" i="55"/>
  <c r="D803" i="55"/>
  <c r="D804" i="55"/>
  <c r="D805" i="55"/>
  <c r="D806" i="55"/>
  <c r="D807" i="55"/>
  <c r="D808" i="55"/>
  <c r="D809" i="55"/>
  <c r="D810" i="55"/>
  <c r="D811" i="55"/>
  <c r="D812" i="55"/>
  <c r="D813" i="55"/>
  <c r="D814" i="55"/>
  <c r="D815" i="55"/>
  <c r="D816" i="55"/>
  <c r="D817" i="55"/>
  <c r="D818" i="55"/>
  <c r="D819" i="55"/>
  <c r="D820" i="55"/>
  <c r="D821" i="55"/>
  <c r="D822" i="55"/>
  <c r="D823" i="55"/>
  <c r="D824" i="55"/>
  <c r="D825" i="55"/>
  <c r="D826" i="55"/>
  <c r="D827" i="55"/>
  <c r="D828" i="55"/>
  <c r="D829" i="55"/>
  <c r="D830" i="55"/>
  <c r="D831" i="55"/>
  <c r="D832" i="55"/>
  <c r="D833" i="55"/>
  <c r="D834" i="55"/>
  <c r="D835" i="55"/>
  <c r="D836" i="55"/>
  <c r="D837" i="55"/>
  <c r="D838" i="55"/>
  <c r="D839" i="55"/>
  <c r="D840" i="55"/>
  <c r="D841" i="55"/>
  <c r="D842" i="55"/>
  <c r="D843" i="55"/>
  <c r="D844" i="55"/>
  <c r="D845" i="55"/>
  <c r="D846" i="55"/>
  <c r="D847" i="55"/>
  <c r="D848" i="55"/>
  <c r="D849" i="55"/>
  <c r="D850" i="55"/>
  <c r="D851" i="55"/>
  <c r="D852" i="55"/>
  <c r="D853" i="55"/>
  <c r="D854" i="55"/>
  <c r="D855" i="55"/>
  <c r="D856" i="55"/>
  <c r="D857" i="55"/>
  <c r="D858" i="55"/>
  <c r="D859" i="55"/>
  <c r="D860" i="55"/>
  <c r="D861" i="55"/>
  <c r="D862" i="55"/>
  <c r="D863" i="55"/>
  <c r="D864" i="55"/>
  <c r="D865" i="55"/>
  <c r="D866" i="55"/>
  <c r="D867" i="55"/>
  <c r="D868" i="55"/>
  <c r="D869" i="55"/>
  <c r="D870" i="55"/>
  <c r="D871" i="55"/>
  <c r="D872" i="55"/>
  <c r="D873" i="55"/>
  <c r="D874" i="55"/>
  <c r="D875" i="55"/>
  <c r="D876" i="55"/>
  <c r="D877" i="55"/>
  <c r="D878" i="55"/>
  <c r="D879" i="55"/>
  <c r="D880" i="55"/>
  <c r="D881" i="55"/>
  <c r="D882" i="55"/>
  <c r="D883" i="55"/>
  <c r="D884" i="55"/>
  <c r="D885" i="55"/>
  <c r="D886" i="55"/>
  <c r="D887" i="55"/>
  <c r="D888" i="55"/>
  <c r="D889" i="55"/>
  <c r="D890" i="55"/>
  <c r="D891" i="55"/>
  <c r="D892" i="55"/>
  <c r="D893" i="55"/>
  <c r="D894" i="55"/>
  <c r="D895" i="55"/>
  <c r="D896" i="55"/>
  <c r="D897" i="55"/>
  <c r="D898" i="55"/>
  <c r="D899" i="55"/>
  <c r="D900" i="55"/>
  <c r="D901" i="55"/>
  <c r="D902" i="55"/>
  <c r="D903" i="55"/>
  <c r="D904" i="55"/>
  <c r="D905" i="55"/>
  <c r="D906" i="55"/>
  <c r="D907" i="55"/>
  <c r="D908" i="55"/>
  <c r="D909" i="55"/>
  <c r="D910" i="55"/>
  <c r="D911" i="55"/>
  <c r="D912" i="55"/>
  <c r="D913" i="55"/>
  <c r="D914" i="55"/>
  <c r="D915" i="55"/>
  <c r="D916" i="55"/>
  <c r="D917" i="55"/>
  <c r="D918" i="55"/>
  <c r="D919" i="55"/>
  <c r="D920" i="55"/>
  <c r="D921" i="55"/>
  <c r="D922" i="55"/>
  <c r="D923" i="55"/>
  <c r="D924" i="55"/>
  <c r="D925" i="55"/>
  <c r="D926" i="55"/>
  <c r="D927" i="55"/>
  <c r="D928" i="55"/>
  <c r="D929" i="55"/>
  <c r="D930" i="55"/>
  <c r="D931" i="55"/>
  <c r="D932" i="55"/>
  <c r="D933" i="55"/>
  <c r="D934" i="55"/>
  <c r="D935" i="55"/>
  <c r="D936" i="55"/>
  <c r="D937" i="55"/>
  <c r="D938" i="55"/>
  <c r="D939" i="55"/>
  <c r="D940" i="55"/>
  <c r="D941" i="55"/>
  <c r="D942" i="55"/>
  <c r="D943" i="55"/>
  <c r="D944" i="55"/>
  <c r="D945" i="55"/>
  <c r="D946" i="55"/>
  <c r="D947" i="55"/>
  <c r="D948" i="55"/>
  <c r="D949" i="55"/>
  <c r="D950" i="55"/>
  <c r="D951" i="55"/>
  <c r="D952" i="55"/>
  <c r="D953" i="55"/>
  <c r="D954" i="55"/>
  <c r="D955" i="55"/>
  <c r="D956" i="55"/>
  <c r="D957" i="55"/>
  <c r="D958" i="55"/>
  <c r="D959" i="55"/>
  <c r="D960" i="55"/>
  <c r="D961" i="55"/>
  <c r="D962" i="55"/>
  <c r="D963" i="55"/>
  <c r="D964" i="55"/>
  <c r="D965" i="55"/>
  <c r="D966" i="55"/>
  <c r="D967" i="55"/>
  <c r="D968" i="55"/>
  <c r="D969" i="55"/>
  <c r="D970" i="55"/>
  <c r="D971" i="55"/>
  <c r="D972" i="55"/>
  <c r="D973" i="55"/>
  <c r="D974" i="55"/>
  <c r="D975" i="55"/>
  <c r="D976" i="55"/>
  <c r="D977" i="55"/>
  <c r="D978" i="55"/>
  <c r="D979" i="55"/>
  <c r="D980" i="55"/>
  <c r="D981" i="55"/>
  <c r="D982" i="55"/>
  <c r="D983" i="55"/>
  <c r="D984" i="55"/>
  <c r="D985" i="55"/>
  <c r="D986" i="55"/>
  <c r="D987" i="55"/>
  <c r="D988" i="55"/>
  <c r="D989" i="55"/>
  <c r="D990" i="55"/>
  <c r="D991" i="55"/>
  <c r="D992" i="55"/>
  <c r="D993" i="55"/>
  <c r="D994" i="55"/>
  <c r="D995" i="55"/>
  <c r="D996" i="55"/>
  <c r="D997" i="55"/>
  <c r="D998" i="55"/>
  <c r="D999" i="55"/>
  <c r="D1000" i="55"/>
  <c r="D1001" i="55"/>
  <c r="D1002" i="55"/>
  <c r="D1003" i="55"/>
  <c r="D1004" i="55"/>
  <c r="D1005" i="55"/>
  <c r="D1006" i="55"/>
  <c r="D1007" i="55"/>
  <c r="D1008" i="55"/>
  <c r="D1009" i="55"/>
  <c r="D1010" i="55"/>
  <c r="D1011" i="55"/>
  <c r="D1012" i="55"/>
  <c r="D1013" i="55"/>
  <c r="D1014" i="55"/>
  <c r="D1015" i="55"/>
  <c r="D1016" i="55"/>
  <c r="D1017" i="55"/>
  <c r="D1018" i="55"/>
  <c r="D1019" i="55"/>
  <c r="D1020" i="55"/>
  <c r="D1021" i="55"/>
  <c r="D1022" i="55"/>
  <c r="D1023" i="55"/>
  <c r="D1024" i="55"/>
  <c r="D1025" i="55"/>
  <c r="D1026" i="55"/>
  <c r="D1027" i="55"/>
  <c r="D1028" i="55"/>
  <c r="D1029" i="55"/>
  <c r="D1030" i="55"/>
  <c r="D1031" i="55"/>
  <c r="D1032" i="55"/>
  <c r="D1033" i="55"/>
  <c r="D1034" i="55"/>
  <c r="D1035" i="55"/>
  <c r="D1036" i="55"/>
  <c r="D1037" i="55"/>
  <c r="D1038" i="55"/>
  <c r="D1039" i="55"/>
  <c r="D1040" i="55"/>
  <c r="D1041" i="55"/>
  <c r="D1042" i="55"/>
  <c r="D1043" i="55"/>
  <c r="D1044" i="55"/>
  <c r="D1045" i="55"/>
  <c r="D1046" i="55"/>
  <c r="D1047" i="55"/>
  <c r="D1048" i="55"/>
  <c r="D1049" i="55"/>
  <c r="D1050" i="55"/>
  <c r="D1051" i="55"/>
  <c r="D1052" i="55"/>
  <c r="D1053" i="55"/>
  <c r="D1054" i="55"/>
  <c r="D1055" i="55"/>
  <c r="D1056" i="55"/>
  <c r="D1057" i="55"/>
  <c r="D1058" i="55"/>
  <c r="D1059" i="55"/>
  <c r="D1060" i="55"/>
  <c r="D1061" i="55"/>
  <c r="D1062" i="55"/>
  <c r="D1063" i="55"/>
  <c r="D1064" i="55"/>
  <c r="D1065" i="55"/>
  <c r="D1066" i="55"/>
  <c r="D1067" i="55"/>
  <c r="D1068" i="55"/>
  <c r="D1069" i="55"/>
  <c r="D1070" i="55"/>
  <c r="D1071" i="55"/>
  <c r="D1072" i="55"/>
  <c r="D1073" i="55"/>
  <c r="D1074" i="55"/>
  <c r="D1075" i="55"/>
  <c r="D1076" i="55"/>
  <c r="D1077" i="55"/>
  <c r="D1078" i="55"/>
  <c r="D1079" i="55"/>
  <c r="D1080" i="55"/>
  <c r="D1081" i="55"/>
  <c r="D1082" i="55"/>
  <c r="D1083" i="55"/>
  <c r="D1084" i="55"/>
  <c r="D1085" i="55"/>
  <c r="D1086" i="55"/>
  <c r="D1087" i="55"/>
  <c r="D1088" i="55"/>
  <c r="D1089" i="55"/>
  <c r="D1090" i="55"/>
  <c r="D1091" i="55"/>
  <c r="D1092" i="55"/>
  <c r="D1093" i="55"/>
  <c r="D1094" i="55"/>
  <c r="D1095" i="55"/>
  <c r="D1096" i="55"/>
  <c r="D1097" i="55"/>
  <c r="D1098" i="55"/>
  <c r="D1099" i="55"/>
  <c r="D1100" i="55"/>
  <c r="D1101" i="55"/>
  <c r="D1102" i="55"/>
  <c r="D1103" i="55"/>
  <c r="D1104" i="55"/>
  <c r="D1105" i="55"/>
  <c r="D1106" i="55"/>
  <c r="D1107" i="55"/>
  <c r="D1108" i="55"/>
  <c r="D1109" i="55"/>
  <c r="D1110" i="55"/>
  <c r="D1111" i="55"/>
  <c r="D1112" i="55"/>
  <c r="D1113" i="55"/>
  <c r="D1114" i="55"/>
  <c r="D1115" i="55"/>
  <c r="D1116" i="55"/>
  <c r="D1117" i="55"/>
  <c r="D1118" i="55"/>
  <c r="D1119" i="55"/>
  <c r="D1120" i="55"/>
  <c r="D1121" i="55"/>
  <c r="D1122" i="55"/>
  <c r="D1123" i="55"/>
  <c r="D1124" i="55"/>
  <c r="D1125" i="55"/>
  <c r="D1126" i="55"/>
  <c r="D1127" i="55"/>
  <c r="D1128" i="55"/>
  <c r="D1129" i="55"/>
  <c r="D1130" i="55"/>
  <c r="D1131" i="55"/>
  <c r="D1132" i="55"/>
  <c r="D1133" i="55"/>
  <c r="D1134" i="55"/>
  <c r="D1135" i="55"/>
  <c r="D1136" i="55"/>
  <c r="D1137" i="55"/>
  <c r="D1138" i="55"/>
  <c r="D1139" i="55"/>
  <c r="D1140" i="55"/>
  <c r="D1141" i="55"/>
  <c r="D1142" i="55"/>
  <c r="D1143" i="55"/>
  <c r="D1144" i="55"/>
  <c r="D1145" i="55"/>
  <c r="D1146" i="55"/>
  <c r="D1147" i="55"/>
  <c r="D1148" i="55"/>
  <c r="D1149" i="55"/>
  <c r="D1150" i="55"/>
  <c r="D1151" i="55"/>
  <c r="D1152" i="55"/>
  <c r="D1153" i="55"/>
  <c r="D1154" i="55"/>
  <c r="D1155" i="55"/>
  <c r="D1156" i="55"/>
  <c r="D1157" i="55"/>
  <c r="D1158" i="55"/>
  <c r="D1159" i="55"/>
  <c r="D1160" i="55"/>
  <c r="D1161" i="55"/>
  <c r="D1162" i="55"/>
  <c r="D1163" i="55"/>
  <c r="D1164" i="55"/>
  <c r="D1165" i="55"/>
  <c r="D1166" i="55"/>
  <c r="D1167" i="55"/>
  <c r="D1168" i="55"/>
  <c r="D1169" i="55"/>
  <c r="D1170" i="55"/>
  <c r="D1171" i="55"/>
  <c r="D1172" i="55"/>
  <c r="D1173" i="55"/>
  <c r="D1174" i="55"/>
  <c r="D1175" i="55"/>
  <c r="D1176" i="55"/>
  <c r="D1177" i="55"/>
  <c r="D1178" i="55"/>
  <c r="D1179" i="55"/>
  <c r="D1180" i="55"/>
  <c r="D1181" i="55"/>
  <c r="D1182" i="55"/>
  <c r="D1183" i="55"/>
  <c r="D1184" i="55"/>
  <c r="D1185" i="55"/>
  <c r="D1186" i="55"/>
  <c r="D1187" i="55"/>
  <c r="D1188" i="55"/>
  <c r="D1189" i="55"/>
  <c r="D1190" i="55"/>
  <c r="D1191" i="55"/>
  <c r="D1192" i="55"/>
  <c r="D1193" i="55"/>
  <c r="D1194" i="55"/>
  <c r="D1195" i="55"/>
  <c r="D1196" i="55"/>
  <c r="D1197" i="55"/>
  <c r="D1198" i="55"/>
  <c r="D1199" i="55"/>
  <c r="D1200" i="55"/>
  <c r="D1201" i="55"/>
  <c r="D1202" i="55"/>
  <c r="D1203" i="55"/>
  <c r="D1204" i="55"/>
  <c r="D1205" i="55"/>
  <c r="D1206" i="55"/>
  <c r="D1207" i="55"/>
  <c r="D1208" i="55"/>
  <c r="D1209" i="55"/>
  <c r="D1210" i="55"/>
  <c r="D1211" i="55"/>
  <c r="D1212" i="55"/>
  <c r="D1213" i="55"/>
  <c r="D1214" i="55"/>
  <c r="D1215" i="55"/>
  <c r="D1216" i="55"/>
  <c r="D1217" i="55"/>
  <c r="D1218" i="55"/>
  <c r="D1219" i="55"/>
  <c r="D1220" i="55"/>
  <c r="D1221" i="55"/>
  <c r="D1222" i="55"/>
  <c r="D1223" i="55"/>
  <c r="D1224" i="55"/>
  <c r="D1225" i="55"/>
  <c r="D1226" i="55"/>
  <c r="D1227" i="55"/>
  <c r="D1228" i="55"/>
  <c r="D1229" i="55"/>
  <c r="D1230" i="55"/>
  <c r="D1231" i="55"/>
  <c r="D1232" i="55"/>
  <c r="D1233" i="55"/>
  <c r="D1234" i="55"/>
  <c r="D1235" i="55"/>
  <c r="D1236" i="55"/>
  <c r="D1237" i="55"/>
  <c r="D1238" i="55"/>
  <c r="D1239" i="55"/>
  <c r="D1240" i="55"/>
  <c r="D1241" i="55"/>
  <c r="D1242" i="55"/>
  <c r="D1243" i="55"/>
  <c r="D1244" i="55"/>
  <c r="D1245" i="55"/>
  <c r="D1246" i="55"/>
  <c r="D1247" i="55"/>
  <c r="D1248" i="55"/>
  <c r="D1249" i="55"/>
  <c r="D1250" i="55"/>
  <c r="D1251" i="55"/>
  <c r="D1252" i="55"/>
  <c r="D1253" i="55"/>
  <c r="D1254" i="55"/>
  <c r="D1255" i="55"/>
  <c r="D1256" i="55"/>
  <c r="D1257" i="55"/>
  <c r="D1258" i="55"/>
  <c r="D1259" i="55"/>
  <c r="D1260" i="55"/>
  <c r="D1261" i="55"/>
  <c r="D1262" i="55"/>
  <c r="D1263" i="55"/>
  <c r="D1264" i="55"/>
  <c r="D1265" i="55"/>
  <c r="D1266" i="55"/>
  <c r="D1267" i="55"/>
  <c r="D1268" i="55"/>
  <c r="D1269" i="55"/>
  <c r="D1270" i="55"/>
  <c r="D1271" i="55"/>
  <c r="D1272" i="55"/>
  <c r="D1273" i="55"/>
  <c r="D1274" i="55"/>
  <c r="D1275" i="55"/>
  <c r="D1276" i="55"/>
  <c r="D1277" i="55"/>
  <c r="D1278" i="55"/>
  <c r="D1279" i="55"/>
  <c r="D1280" i="55"/>
  <c r="D1281" i="55"/>
  <c r="D1282" i="55"/>
  <c r="D1283" i="55"/>
  <c r="D1284" i="55"/>
  <c r="D1285" i="55"/>
  <c r="D1286" i="55"/>
  <c r="D1287" i="55"/>
  <c r="D1288" i="55"/>
  <c r="D1289" i="55"/>
  <c r="D1290" i="55"/>
  <c r="D1291" i="55"/>
  <c r="D1292" i="55"/>
  <c r="D1293" i="55"/>
  <c r="D1294" i="55"/>
  <c r="D1295" i="55"/>
  <c r="D1296" i="55"/>
  <c r="D1297" i="55"/>
  <c r="D1298" i="55"/>
  <c r="D1299" i="55"/>
  <c r="D1300" i="55"/>
  <c r="D1301" i="55"/>
  <c r="D1302" i="55"/>
  <c r="D1303" i="55"/>
  <c r="D1304" i="55"/>
  <c r="D1305" i="55"/>
  <c r="D1306" i="55"/>
  <c r="D1307" i="55"/>
  <c r="D1308" i="55"/>
  <c r="D1309" i="55"/>
  <c r="D1310" i="55"/>
  <c r="D1311" i="55"/>
  <c r="D1312" i="55"/>
  <c r="D1313" i="55"/>
  <c r="D1314" i="55"/>
  <c r="D1315" i="55"/>
  <c r="D1316" i="55"/>
  <c r="D1317" i="55"/>
  <c r="D1318" i="55"/>
  <c r="D1319" i="55"/>
  <c r="D1320" i="55"/>
  <c r="D1321" i="55"/>
  <c r="D1322" i="55"/>
  <c r="D1323" i="55"/>
  <c r="D1324" i="55"/>
  <c r="D1325" i="55"/>
  <c r="D1326" i="55"/>
  <c r="D1327" i="55"/>
  <c r="D1328" i="55"/>
  <c r="D1329" i="55"/>
  <c r="D1330" i="55"/>
  <c r="D1331" i="55"/>
  <c r="D1332" i="55"/>
  <c r="D1333" i="55"/>
  <c r="D1334" i="55"/>
  <c r="D1335" i="55"/>
  <c r="D1336" i="55"/>
  <c r="D1337" i="55"/>
  <c r="D1338" i="55"/>
  <c r="D1339" i="55"/>
  <c r="D1340" i="55"/>
  <c r="D1341" i="55"/>
  <c r="D1342" i="55"/>
  <c r="D1343" i="55"/>
  <c r="D1344" i="55"/>
  <c r="D1345" i="55"/>
  <c r="D1346" i="55"/>
  <c r="D1347" i="55"/>
  <c r="D1348" i="55"/>
  <c r="D1349" i="55"/>
  <c r="D1350" i="55"/>
  <c r="D1351" i="55"/>
  <c r="D1352" i="55"/>
  <c r="D1353" i="55"/>
  <c r="D1354" i="55"/>
  <c r="D1355" i="55"/>
  <c r="D1356" i="55"/>
  <c r="D1357" i="55"/>
  <c r="D1358" i="55"/>
  <c r="D1359" i="55"/>
  <c r="D1360" i="55"/>
  <c r="D1361" i="55"/>
  <c r="D1362" i="55"/>
  <c r="D1363" i="55"/>
  <c r="D1364" i="55"/>
  <c r="D1365" i="55"/>
  <c r="D1366" i="55"/>
  <c r="D1367" i="55"/>
  <c r="D1368" i="55"/>
  <c r="D1369" i="55"/>
  <c r="D1370" i="55"/>
  <c r="D1371" i="55"/>
  <c r="D1372" i="55"/>
  <c r="D1373" i="55"/>
  <c r="D1374" i="55"/>
  <c r="D1375" i="55"/>
  <c r="D1376" i="55"/>
  <c r="D1377" i="55"/>
  <c r="D1378" i="55"/>
  <c r="D1379" i="55"/>
  <c r="D1380" i="55"/>
  <c r="D1381" i="55"/>
  <c r="D1382" i="55"/>
  <c r="D1383" i="55"/>
  <c r="D1384" i="55"/>
  <c r="D1385" i="55"/>
  <c r="D1386" i="55"/>
  <c r="D1387" i="55"/>
  <c r="D1388" i="55"/>
  <c r="D1389" i="55"/>
  <c r="D1390" i="55"/>
  <c r="D1391" i="55"/>
  <c r="D1392" i="55"/>
  <c r="D1393" i="55"/>
  <c r="D1394" i="55"/>
  <c r="D1395" i="55"/>
  <c r="D1396" i="55"/>
  <c r="D1397" i="55"/>
  <c r="D1398" i="55"/>
  <c r="D1399" i="55"/>
  <c r="D1400" i="55"/>
  <c r="D1401" i="55"/>
  <c r="D1402" i="55"/>
  <c r="D1403" i="55"/>
  <c r="D1404" i="55"/>
  <c r="D1405" i="55"/>
  <c r="D1406" i="55"/>
  <c r="D1407" i="55"/>
  <c r="D1408" i="55"/>
  <c r="D1409" i="55"/>
  <c r="D1410" i="55"/>
  <c r="D1411" i="55"/>
  <c r="D1412" i="55"/>
  <c r="D1413" i="55"/>
  <c r="D1414" i="55"/>
  <c r="D1415" i="55"/>
  <c r="D1416" i="55"/>
  <c r="D1417" i="55"/>
  <c r="D1418" i="55"/>
  <c r="D1419" i="55"/>
  <c r="D1420" i="55"/>
  <c r="D1421" i="55"/>
  <c r="D1422" i="55"/>
  <c r="D1423" i="55"/>
  <c r="D1424" i="55"/>
  <c r="D1425" i="55"/>
  <c r="D1426" i="55"/>
  <c r="D1427" i="55"/>
  <c r="D1428" i="55"/>
  <c r="D1429" i="55"/>
  <c r="D1430" i="55"/>
  <c r="D1431" i="55"/>
  <c r="D1432" i="55"/>
  <c r="D1433" i="55"/>
  <c r="D1434" i="55"/>
  <c r="D1435" i="55"/>
  <c r="D1436" i="55"/>
  <c r="D1437" i="55"/>
  <c r="D1438" i="55"/>
  <c r="D1439" i="55"/>
  <c r="D1440" i="55"/>
  <c r="D1441" i="55"/>
  <c r="D1442" i="55"/>
  <c r="D1443" i="55"/>
  <c r="D1444" i="55"/>
  <c r="D1445" i="55"/>
  <c r="D1446" i="55"/>
  <c r="D1447" i="55"/>
  <c r="D1448" i="55"/>
  <c r="D1449" i="55"/>
  <c r="D1450" i="55"/>
  <c r="D1451" i="55"/>
  <c r="D1452" i="55"/>
  <c r="D1453" i="55"/>
  <c r="D1454" i="55"/>
  <c r="D1455" i="55"/>
  <c r="D1456" i="55"/>
  <c r="D1457" i="55"/>
  <c r="D1458" i="55"/>
  <c r="D1459" i="55"/>
  <c r="D1460" i="55"/>
  <c r="D1461" i="55"/>
  <c r="D1462" i="55"/>
  <c r="D1463" i="55"/>
  <c r="D1464" i="55"/>
  <c r="D1465" i="55"/>
  <c r="D1466" i="55"/>
  <c r="D1467" i="55"/>
  <c r="D1468" i="55"/>
  <c r="D1469" i="55"/>
  <c r="D1470" i="55"/>
  <c r="D1471" i="55"/>
  <c r="D1472" i="55"/>
  <c r="D1473" i="55"/>
  <c r="D1474" i="55"/>
  <c r="D1475" i="55"/>
  <c r="D1476" i="55"/>
  <c r="D1477" i="55"/>
  <c r="D1478" i="55"/>
  <c r="D1479" i="55"/>
  <c r="D1480" i="55"/>
  <c r="D1481" i="55"/>
  <c r="D1482" i="55"/>
  <c r="D1483" i="55"/>
  <c r="D1484" i="55"/>
  <c r="D1485" i="55"/>
  <c r="D1486" i="55"/>
  <c r="D1487" i="55"/>
  <c r="D1488" i="55"/>
  <c r="D1489" i="55"/>
  <c r="D1490" i="55"/>
  <c r="D1491" i="55"/>
  <c r="D1492" i="55"/>
  <c r="D1493" i="55"/>
  <c r="D1494" i="55"/>
  <c r="D1495" i="55"/>
  <c r="D1496" i="55"/>
  <c r="D1497" i="55"/>
  <c r="D1498" i="55"/>
  <c r="D1499" i="55"/>
  <c r="D1500" i="55"/>
  <c r="D1501" i="55"/>
  <c r="D1502" i="55"/>
  <c r="D1503" i="55"/>
  <c r="D1504" i="55"/>
  <c r="D1505" i="55"/>
  <c r="D1506" i="55"/>
  <c r="D1507" i="55"/>
  <c r="D1508" i="55"/>
  <c r="D1509" i="55"/>
  <c r="D1510" i="55"/>
  <c r="D1511" i="55"/>
  <c r="D1512" i="55"/>
  <c r="D1513" i="55"/>
  <c r="D1514" i="55"/>
  <c r="D1515" i="55"/>
  <c r="D1516" i="55"/>
  <c r="D1517" i="55"/>
  <c r="D1518" i="55"/>
  <c r="D1519" i="55"/>
  <c r="D1520" i="55"/>
  <c r="D1521" i="55"/>
  <c r="D1522" i="55"/>
  <c r="D1523" i="55"/>
  <c r="D1524" i="55"/>
  <c r="D1525" i="55"/>
  <c r="D1526" i="55"/>
  <c r="D1527" i="55"/>
  <c r="D1528" i="55"/>
  <c r="D1529" i="55"/>
  <c r="D1530" i="55"/>
  <c r="D1531" i="55"/>
  <c r="D1532" i="55"/>
  <c r="D1533" i="55"/>
  <c r="D1534" i="55"/>
  <c r="D1535" i="55"/>
  <c r="D1536" i="55"/>
  <c r="D1537" i="55"/>
  <c r="D1538" i="55"/>
  <c r="D1539" i="55"/>
  <c r="D1540" i="55"/>
  <c r="D1541" i="55"/>
  <c r="D1542" i="55"/>
  <c r="D1543" i="55"/>
  <c r="D1544" i="55"/>
  <c r="D1545" i="55"/>
  <c r="D1546" i="55"/>
  <c r="D1547" i="55"/>
  <c r="D1548" i="55"/>
  <c r="D1549" i="55"/>
  <c r="D1550" i="55"/>
  <c r="D1551" i="55"/>
  <c r="D1552" i="55"/>
  <c r="D1553" i="55"/>
  <c r="D1554" i="55"/>
  <c r="D1555" i="55"/>
  <c r="D1556" i="55"/>
  <c r="D1557" i="55"/>
  <c r="D1558" i="55"/>
  <c r="D1559" i="55"/>
  <c r="D1560" i="55"/>
  <c r="D1561" i="55"/>
  <c r="D1562" i="55"/>
  <c r="D1563" i="55"/>
  <c r="D1564" i="55"/>
  <c r="D1565" i="55"/>
  <c r="D1566" i="55"/>
  <c r="D1567" i="55"/>
  <c r="D1568" i="55"/>
  <c r="D1569" i="55"/>
  <c r="D1570" i="55"/>
  <c r="D1571" i="55"/>
  <c r="D1572" i="55"/>
  <c r="D1573" i="55"/>
  <c r="D1574" i="55"/>
  <c r="D1575" i="55"/>
  <c r="D1576" i="55"/>
  <c r="D1577" i="55"/>
  <c r="D1578" i="55"/>
  <c r="D1579" i="55"/>
  <c r="D1580" i="55"/>
  <c r="D1581" i="55"/>
  <c r="D1582" i="55"/>
  <c r="D1583" i="55"/>
  <c r="D1584" i="55"/>
  <c r="D1585" i="55"/>
  <c r="D1586" i="55"/>
  <c r="D1587" i="55"/>
  <c r="D1588" i="55"/>
  <c r="D1589" i="55"/>
  <c r="D1590" i="55"/>
  <c r="D1591" i="55"/>
  <c r="D1592" i="55"/>
  <c r="D1593" i="55"/>
  <c r="D1594" i="55"/>
  <c r="D1595" i="55"/>
  <c r="D1596" i="55"/>
  <c r="D1597" i="55"/>
  <c r="D1598" i="55"/>
  <c r="D1599" i="55"/>
  <c r="D1600" i="55"/>
  <c r="D1601" i="55"/>
  <c r="D1602" i="55"/>
  <c r="D1603" i="55"/>
  <c r="D1604" i="55"/>
  <c r="D1605" i="55"/>
  <c r="D1606" i="55"/>
  <c r="D1607" i="55"/>
  <c r="D1608" i="55"/>
  <c r="D1609" i="55"/>
  <c r="D1610" i="55"/>
  <c r="D1611" i="55"/>
  <c r="D1612" i="55"/>
  <c r="D1613" i="55"/>
  <c r="D1614" i="55"/>
  <c r="D1615" i="55"/>
  <c r="D1616" i="55"/>
  <c r="D1617" i="55"/>
  <c r="D1618" i="55"/>
  <c r="D1619" i="55"/>
  <c r="D1620" i="55"/>
  <c r="D1621" i="55"/>
  <c r="D1622" i="55"/>
  <c r="D1623" i="55"/>
  <c r="D1624" i="55"/>
  <c r="D1625" i="55"/>
  <c r="D1626" i="55"/>
  <c r="D1627" i="55"/>
  <c r="D1628" i="55"/>
  <c r="D1629" i="55"/>
  <c r="D1630" i="55"/>
  <c r="D1631" i="55"/>
  <c r="D1632" i="55"/>
  <c r="D1633" i="55"/>
  <c r="D1634" i="55"/>
  <c r="D1635" i="55"/>
  <c r="D1636" i="55"/>
  <c r="D1637" i="55"/>
  <c r="D1638" i="55"/>
  <c r="D1639" i="55"/>
  <c r="D1640" i="55"/>
  <c r="D1641" i="55"/>
  <c r="D1642" i="55"/>
  <c r="D1643" i="55"/>
  <c r="D1644" i="55"/>
  <c r="D1645" i="55"/>
  <c r="D1646" i="55"/>
  <c r="D1647" i="55"/>
  <c r="D1648" i="55"/>
  <c r="D1649" i="55"/>
  <c r="D1650" i="55"/>
  <c r="D1651" i="55"/>
  <c r="D1652" i="55"/>
  <c r="D1653" i="55"/>
  <c r="D1654" i="55"/>
  <c r="D1655" i="55"/>
  <c r="D1656" i="55"/>
  <c r="D1657" i="55"/>
  <c r="D1658" i="55"/>
  <c r="D1659" i="55"/>
  <c r="D1660" i="55"/>
  <c r="D1661" i="55"/>
  <c r="D1662" i="55"/>
  <c r="D1663" i="55"/>
  <c r="D1664" i="55"/>
  <c r="D1665" i="55"/>
  <c r="D1666" i="55"/>
  <c r="D1667" i="55"/>
  <c r="D1668" i="55"/>
  <c r="D1669" i="55"/>
  <c r="D1670" i="55"/>
  <c r="D1671" i="55"/>
  <c r="D1672" i="55"/>
  <c r="D1673" i="55"/>
  <c r="D1674" i="55"/>
  <c r="D1675" i="55"/>
  <c r="D1676" i="55"/>
  <c r="D1677" i="55"/>
  <c r="D1678" i="55"/>
  <c r="D1679" i="55"/>
  <c r="D1680" i="55"/>
  <c r="D1681" i="55"/>
  <c r="D1682" i="55"/>
  <c r="D1683" i="55"/>
  <c r="D1684" i="55"/>
  <c r="D1685" i="55"/>
  <c r="D1686" i="55"/>
  <c r="D1687" i="55"/>
  <c r="D1688" i="55"/>
  <c r="D1689" i="55"/>
  <c r="D1690" i="55"/>
  <c r="D1691" i="55"/>
  <c r="D1692" i="55"/>
  <c r="D1693" i="55"/>
  <c r="D1694" i="55"/>
  <c r="D1695" i="55"/>
  <c r="D1696" i="55"/>
  <c r="D1697" i="55"/>
  <c r="D1698" i="55"/>
  <c r="D1699" i="55"/>
  <c r="D1700" i="55"/>
  <c r="D1701" i="55"/>
  <c r="D1702" i="55"/>
  <c r="D1703" i="55"/>
  <c r="D1704" i="55"/>
  <c r="D1705" i="55"/>
  <c r="D1706" i="55"/>
  <c r="D1707" i="55"/>
  <c r="D1708" i="55"/>
  <c r="D1709" i="55"/>
  <c r="D1710" i="55"/>
  <c r="D1711" i="55"/>
  <c r="D1712" i="55"/>
  <c r="D1713" i="55"/>
  <c r="D1714" i="55"/>
  <c r="D1715" i="55"/>
  <c r="D1716" i="55"/>
  <c r="D1717" i="55"/>
  <c r="D1718" i="55"/>
  <c r="D1719" i="55"/>
  <c r="D1720" i="55"/>
  <c r="D1721" i="55"/>
  <c r="D1722" i="55"/>
  <c r="D1723" i="55"/>
  <c r="D1724" i="55"/>
  <c r="D1725" i="55"/>
  <c r="D1726" i="55"/>
  <c r="D1727" i="55"/>
  <c r="D1728" i="55"/>
  <c r="D1729" i="55"/>
  <c r="D1730" i="55"/>
  <c r="D1731" i="55"/>
  <c r="D1732" i="55"/>
  <c r="D1733" i="55"/>
  <c r="D1734" i="55"/>
  <c r="D1735" i="55"/>
  <c r="D1736" i="55"/>
  <c r="D1737" i="55"/>
  <c r="D1738" i="55"/>
  <c r="D1739" i="55"/>
  <c r="D1740" i="55"/>
  <c r="D1741" i="55"/>
  <c r="D1742" i="55"/>
  <c r="D1743" i="55"/>
  <c r="D1744" i="55"/>
  <c r="D1745" i="55"/>
  <c r="D1746" i="55"/>
  <c r="D1747" i="55"/>
  <c r="D1748" i="55"/>
  <c r="D1749" i="55"/>
  <c r="D1750" i="55"/>
  <c r="D1751" i="55"/>
  <c r="D1752" i="55"/>
  <c r="D1753" i="55"/>
  <c r="D1754" i="55"/>
  <c r="D1755" i="55"/>
  <c r="D1756" i="55"/>
  <c r="D1757" i="55"/>
  <c r="D1758" i="55"/>
  <c r="D1759" i="55"/>
  <c r="D1760" i="55"/>
  <c r="D1761" i="55"/>
  <c r="D1762" i="55"/>
  <c r="D1763" i="55"/>
  <c r="D1764" i="55"/>
  <c r="D1765" i="55"/>
  <c r="D1766" i="55"/>
  <c r="D1767" i="55"/>
  <c r="D1768" i="55"/>
  <c r="D1769" i="55"/>
  <c r="D1770" i="55"/>
  <c r="D1771" i="55"/>
  <c r="D1772" i="55"/>
  <c r="D1773" i="55"/>
  <c r="D1774" i="55"/>
  <c r="D1775" i="55"/>
  <c r="D1776" i="55"/>
  <c r="D1777" i="55"/>
  <c r="D1778" i="55"/>
  <c r="D1779" i="55"/>
  <c r="D1780" i="55"/>
  <c r="D1781" i="55"/>
  <c r="D1782" i="55"/>
  <c r="D1783" i="55"/>
  <c r="D1784" i="55"/>
  <c r="D1785" i="55"/>
  <c r="D1786" i="55"/>
  <c r="D1787" i="55"/>
  <c r="D1788" i="55"/>
  <c r="D1789" i="55"/>
  <c r="D1790" i="55"/>
  <c r="D1791" i="55"/>
  <c r="D1792" i="55"/>
  <c r="D1793" i="55"/>
  <c r="D1794" i="55"/>
  <c r="D1795" i="55"/>
  <c r="D1796" i="55"/>
  <c r="D1797" i="55"/>
  <c r="D1798" i="55"/>
  <c r="D1799" i="55"/>
  <c r="D1800" i="55"/>
  <c r="D1801" i="55"/>
  <c r="D1802" i="55"/>
  <c r="D1803" i="55"/>
  <c r="D1804" i="55"/>
  <c r="D1805" i="55"/>
  <c r="D1806" i="55"/>
  <c r="D1807" i="55"/>
  <c r="D1808" i="55"/>
  <c r="D1809" i="55"/>
  <c r="D1810" i="55"/>
  <c r="D1811" i="55"/>
  <c r="D1812" i="55"/>
  <c r="D1813" i="55"/>
  <c r="D1814" i="55"/>
  <c r="D1815" i="55"/>
  <c r="D1816" i="55"/>
  <c r="D1817" i="55"/>
  <c r="D1818" i="55"/>
  <c r="D1819" i="55"/>
  <c r="D1820" i="55"/>
  <c r="D1821" i="55"/>
  <c r="D1822" i="55"/>
  <c r="D1823" i="55"/>
  <c r="D1824" i="55"/>
  <c r="D1825" i="55"/>
  <c r="D1826" i="55"/>
  <c r="D1827" i="55"/>
  <c r="D1828" i="55"/>
  <c r="D1829" i="55"/>
  <c r="D1830" i="55"/>
  <c r="D1831" i="55"/>
  <c r="D1832" i="55"/>
  <c r="D1833" i="55"/>
  <c r="D1834" i="55"/>
  <c r="D1835" i="55"/>
  <c r="D1836" i="55"/>
  <c r="D1837" i="55"/>
  <c r="D1838" i="55"/>
  <c r="D1839" i="55"/>
  <c r="D1840" i="55"/>
  <c r="D1841" i="55"/>
  <c r="D1842" i="55"/>
  <c r="D1843" i="55"/>
  <c r="D1844" i="55"/>
  <c r="D1845" i="55"/>
  <c r="D1846" i="55"/>
  <c r="D1847" i="55"/>
  <c r="D1848" i="55"/>
  <c r="D1849" i="55"/>
  <c r="D1850" i="55"/>
  <c r="D1851" i="55"/>
  <c r="D1852" i="55"/>
  <c r="D1853" i="55"/>
  <c r="D1854" i="55"/>
  <c r="D1855" i="55"/>
  <c r="D1856" i="55"/>
  <c r="D1857" i="55"/>
  <c r="D1858" i="55"/>
  <c r="D1859" i="55"/>
  <c r="D1860" i="55"/>
  <c r="D1861" i="55"/>
  <c r="D1862" i="55"/>
  <c r="D1863" i="55"/>
  <c r="D1864" i="55"/>
  <c r="D1865" i="55"/>
  <c r="D1866" i="55"/>
  <c r="D1867" i="55"/>
  <c r="D1868" i="55"/>
  <c r="D1869" i="55"/>
  <c r="D1870" i="55"/>
  <c r="D1871" i="55"/>
  <c r="D1872" i="55"/>
  <c r="D1873" i="55"/>
  <c r="D1874" i="55"/>
  <c r="D1875" i="55"/>
  <c r="D1876" i="55"/>
  <c r="D1877" i="55"/>
  <c r="D1878" i="55"/>
  <c r="D1879" i="55"/>
  <c r="D1880" i="55"/>
  <c r="D1881" i="55"/>
  <c r="D1882" i="55"/>
  <c r="D1883" i="55"/>
  <c r="D1884" i="55"/>
  <c r="D1885" i="55"/>
  <c r="D1886" i="55"/>
  <c r="D1887" i="55"/>
  <c r="D1888" i="55"/>
  <c r="D1889" i="55"/>
  <c r="D1890" i="55"/>
  <c r="D1891" i="55"/>
  <c r="D1892" i="55"/>
  <c r="D1893" i="55"/>
  <c r="D1894" i="55"/>
  <c r="D1895" i="55"/>
  <c r="D1896" i="55"/>
  <c r="D1897" i="55"/>
  <c r="D1898" i="55"/>
  <c r="D1899" i="55"/>
  <c r="D1900" i="55"/>
  <c r="D1901" i="55"/>
  <c r="D1902" i="55"/>
  <c r="D1903" i="55"/>
  <c r="D1904" i="55"/>
  <c r="D1905" i="55"/>
  <c r="D1906" i="55"/>
  <c r="D1907" i="55"/>
  <c r="D1908" i="55"/>
  <c r="D1909" i="55"/>
  <c r="D1910" i="55"/>
  <c r="D1911" i="55"/>
  <c r="D1912" i="55"/>
  <c r="D1913" i="55"/>
  <c r="D1914" i="55"/>
  <c r="D1915" i="55"/>
  <c r="D1916" i="55"/>
  <c r="D1917" i="55"/>
  <c r="D1918" i="55"/>
  <c r="D1919" i="55"/>
  <c r="D1920" i="55"/>
  <c r="D1921" i="55"/>
  <c r="D1922" i="55"/>
  <c r="D1923" i="55"/>
  <c r="D1924" i="55"/>
  <c r="D1925" i="55"/>
  <c r="D1926" i="55"/>
  <c r="D1927" i="55"/>
  <c r="D1928" i="55"/>
  <c r="D1929" i="55"/>
  <c r="D1930" i="55"/>
  <c r="D1931" i="55"/>
  <c r="D1932" i="55"/>
  <c r="D1933" i="55"/>
  <c r="D1934" i="55"/>
  <c r="D1935" i="55"/>
  <c r="D1936" i="55"/>
  <c r="D1937" i="55"/>
  <c r="D1938" i="55"/>
  <c r="D1939" i="55"/>
  <c r="D1940" i="55"/>
  <c r="D1941" i="55"/>
  <c r="D1942" i="55"/>
  <c r="D1943" i="55"/>
  <c r="D1944" i="55"/>
  <c r="D1945" i="55"/>
  <c r="D1946" i="55"/>
  <c r="D1947" i="55"/>
  <c r="D1948" i="55"/>
  <c r="D1949" i="55"/>
  <c r="D1950" i="55"/>
  <c r="D1951" i="55"/>
  <c r="D1952" i="55"/>
  <c r="D1953" i="55"/>
  <c r="D1954" i="55"/>
  <c r="D1955" i="55"/>
  <c r="D1956" i="55"/>
  <c r="D1957" i="55"/>
  <c r="D1958" i="55"/>
  <c r="D1959" i="55"/>
  <c r="D1960" i="55"/>
  <c r="D1961" i="55"/>
  <c r="D1962" i="55"/>
  <c r="D1963" i="55"/>
  <c r="D1964" i="55"/>
  <c r="D1965" i="55"/>
  <c r="D1966" i="55"/>
  <c r="D1967" i="55"/>
  <c r="D1968" i="55"/>
  <c r="D1969" i="55"/>
  <c r="D1970" i="55"/>
  <c r="D1971" i="55"/>
  <c r="D1972" i="55"/>
  <c r="D1973" i="55"/>
  <c r="D1974" i="55"/>
  <c r="D1975" i="55"/>
  <c r="D1976" i="55"/>
  <c r="D1977" i="55"/>
  <c r="D1978" i="55"/>
  <c r="D1979" i="55"/>
  <c r="D1980" i="55"/>
  <c r="D1981" i="55"/>
  <c r="D1982" i="55"/>
  <c r="D1983" i="55"/>
  <c r="D1984" i="55"/>
  <c r="D1985" i="55"/>
  <c r="D1986" i="55"/>
  <c r="D1987" i="55"/>
  <c r="D1988" i="55"/>
  <c r="D1989" i="55"/>
  <c r="D1990" i="55"/>
  <c r="D1991" i="55"/>
  <c r="D1992" i="55"/>
  <c r="D1993" i="55"/>
  <c r="D1994" i="55"/>
  <c r="D1995" i="55"/>
  <c r="D1996" i="55"/>
  <c r="D1997" i="55"/>
  <c r="D1998" i="55"/>
  <c r="D1999" i="55"/>
  <c r="D2000" i="55"/>
  <c r="D2001" i="55"/>
  <c r="D2002" i="55"/>
  <c r="D2003" i="55"/>
  <c r="D2004" i="55"/>
  <c r="D2005" i="55"/>
  <c r="D2006" i="55"/>
  <c r="D2007" i="55"/>
  <c r="D2008" i="55"/>
  <c r="D2009" i="55"/>
  <c r="D2010" i="55"/>
  <c r="D2011" i="55"/>
  <c r="D2012" i="55"/>
  <c r="D2013" i="55"/>
  <c r="D2014" i="55"/>
  <c r="D2015" i="55"/>
  <c r="D2016" i="55"/>
  <c r="D2017" i="55"/>
  <c r="D2018" i="55"/>
  <c r="D2019" i="55"/>
  <c r="D2020" i="55"/>
  <c r="D2021" i="55"/>
  <c r="D2022" i="55"/>
  <c r="D2023" i="55"/>
  <c r="D2024" i="55"/>
  <c r="D2025" i="55"/>
  <c r="D2026" i="55"/>
  <c r="D2027" i="55"/>
  <c r="D2028" i="55"/>
  <c r="D2029" i="55"/>
  <c r="D2030" i="55"/>
  <c r="D2031" i="55"/>
  <c r="D2032" i="55"/>
  <c r="D2033" i="55"/>
  <c r="D2034" i="55"/>
  <c r="D2035" i="55"/>
  <c r="D2036" i="55"/>
  <c r="D2037" i="55"/>
  <c r="D2038" i="55"/>
  <c r="D2039" i="55"/>
  <c r="D2040" i="55"/>
  <c r="D2041" i="55"/>
  <c r="D2042" i="55"/>
  <c r="D2043" i="55"/>
  <c r="D2044" i="55"/>
  <c r="D2045" i="55"/>
  <c r="D2046" i="55"/>
  <c r="D2047" i="55"/>
  <c r="D2048" i="55"/>
  <c r="D2049" i="55"/>
  <c r="D2050" i="55"/>
  <c r="D2051" i="55"/>
  <c r="D2052" i="55"/>
  <c r="D2053" i="55"/>
  <c r="D2054" i="55"/>
  <c r="D2055" i="55"/>
  <c r="D2056" i="55"/>
  <c r="D2057" i="55"/>
  <c r="D2058" i="55"/>
  <c r="D2059" i="55"/>
  <c r="D2060" i="55"/>
  <c r="D2061" i="55"/>
  <c r="D2062" i="55"/>
  <c r="D2063" i="55"/>
  <c r="D2064" i="55"/>
  <c r="D2065" i="55"/>
  <c r="D2066" i="55"/>
  <c r="D2067" i="55"/>
  <c r="D2068" i="55"/>
  <c r="D2069" i="55"/>
  <c r="D2070" i="55"/>
  <c r="D2071" i="55"/>
  <c r="D2072" i="55"/>
  <c r="D2073" i="55"/>
  <c r="D2074" i="55"/>
  <c r="D2075" i="55"/>
  <c r="D2076" i="55"/>
  <c r="D2077" i="55"/>
  <c r="D2078" i="55"/>
  <c r="D2079" i="55"/>
  <c r="D2080" i="55"/>
  <c r="D2081" i="55"/>
  <c r="D2082" i="55"/>
  <c r="D2083" i="55"/>
  <c r="D2084" i="55"/>
  <c r="D2085" i="55"/>
  <c r="D2086" i="55"/>
  <c r="D2087" i="55"/>
  <c r="D2088" i="55"/>
  <c r="D2089" i="55"/>
  <c r="D2090" i="55"/>
  <c r="D2091" i="55"/>
  <c r="D2092" i="55"/>
  <c r="D2093" i="55"/>
  <c r="D2094" i="55"/>
  <c r="D2095" i="55"/>
  <c r="D2096" i="55"/>
  <c r="D2097" i="55"/>
  <c r="D2098" i="55"/>
  <c r="D2099" i="55"/>
  <c r="D2100" i="55"/>
  <c r="D2101" i="55"/>
  <c r="D2102" i="55"/>
  <c r="D2103" i="55"/>
  <c r="D2104" i="55"/>
  <c r="D2105" i="55"/>
  <c r="D2106" i="55"/>
  <c r="D2107" i="55"/>
  <c r="D2108" i="55"/>
  <c r="D2109" i="55"/>
  <c r="D2110" i="55"/>
  <c r="D2111" i="55"/>
  <c r="D2112" i="55"/>
  <c r="D2113" i="55"/>
  <c r="D2114" i="55"/>
  <c r="D2115" i="55"/>
  <c r="D2116" i="55"/>
  <c r="D2117" i="55"/>
  <c r="D2118" i="55"/>
  <c r="D2119" i="55"/>
  <c r="D2120" i="55"/>
  <c r="D2121" i="55"/>
  <c r="D2122" i="55"/>
  <c r="D2123" i="55"/>
  <c r="D2124" i="55"/>
  <c r="D2125" i="55"/>
  <c r="D2126" i="55"/>
  <c r="D2127" i="55"/>
  <c r="D2128" i="55"/>
  <c r="D2129" i="55"/>
  <c r="D2130" i="55"/>
  <c r="D2131" i="55"/>
  <c r="D2132" i="55"/>
  <c r="D2133" i="55"/>
  <c r="D2134" i="55"/>
  <c r="D2135" i="55"/>
  <c r="D2136" i="55"/>
  <c r="D2137" i="55"/>
  <c r="D2138" i="55"/>
  <c r="D2139" i="55"/>
  <c r="D2140" i="55"/>
  <c r="D2141" i="55"/>
  <c r="D2142" i="55"/>
  <c r="D2143" i="55"/>
  <c r="D2144" i="55"/>
  <c r="D2145" i="55"/>
  <c r="D2146" i="55"/>
  <c r="D2147" i="55"/>
  <c r="D2148" i="55"/>
  <c r="D2149" i="55"/>
  <c r="D2150" i="55"/>
  <c r="D2151" i="55"/>
  <c r="D2152" i="55"/>
  <c r="D2153" i="55"/>
  <c r="D2154" i="55"/>
  <c r="D2155" i="55"/>
  <c r="D2156" i="55"/>
  <c r="D2157" i="55"/>
  <c r="D2158" i="55"/>
  <c r="D2159" i="55"/>
  <c r="D2160" i="55"/>
  <c r="D2161" i="55"/>
  <c r="D2162" i="55"/>
  <c r="D2163" i="55"/>
  <c r="D2164" i="55"/>
  <c r="D2165" i="55"/>
  <c r="D2166" i="55"/>
  <c r="D2167" i="55"/>
  <c r="D2168" i="55"/>
  <c r="D2169" i="55"/>
  <c r="D2170" i="55"/>
  <c r="D2171" i="55"/>
  <c r="D2172" i="55"/>
  <c r="D2173" i="55"/>
  <c r="D2174" i="55"/>
  <c r="D2175" i="55"/>
  <c r="D2176" i="55"/>
  <c r="D2177" i="55"/>
  <c r="D2178" i="55"/>
  <c r="D2179" i="55"/>
  <c r="D2180" i="55"/>
  <c r="D2181" i="55"/>
  <c r="D2182" i="55"/>
  <c r="D2183" i="55"/>
  <c r="D2184" i="55"/>
  <c r="D2185" i="55"/>
  <c r="D2186" i="55"/>
  <c r="D2187" i="55"/>
  <c r="D2188" i="55"/>
  <c r="D2189" i="55"/>
  <c r="D2190" i="55"/>
  <c r="D2191" i="55"/>
  <c r="D2192" i="55"/>
  <c r="D2193" i="55"/>
  <c r="D2194" i="55"/>
  <c r="D2195" i="55"/>
  <c r="D2196" i="55"/>
  <c r="D2197" i="55"/>
  <c r="D2198" i="55"/>
  <c r="D2199" i="55"/>
  <c r="D2200" i="55"/>
  <c r="D2201" i="55"/>
  <c r="D2202" i="55"/>
  <c r="D2203" i="55"/>
  <c r="D2204" i="55"/>
  <c r="D2205" i="55"/>
  <c r="D2206" i="55"/>
  <c r="D2207" i="55"/>
  <c r="D2208" i="55"/>
  <c r="D2209" i="55"/>
  <c r="D2210" i="55"/>
  <c r="D2211" i="55"/>
  <c r="D2212" i="55"/>
  <c r="D2213" i="55"/>
  <c r="D2214" i="55"/>
  <c r="D2215" i="55"/>
  <c r="D2216" i="55"/>
  <c r="D2217" i="55"/>
  <c r="D2218" i="55"/>
  <c r="D2219" i="55"/>
  <c r="D2220" i="55"/>
  <c r="D2221" i="55"/>
  <c r="D2222" i="55"/>
  <c r="D2223" i="55"/>
  <c r="D2224" i="55"/>
  <c r="D2225" i="55"/>
  <c r="D2226" i="55"/>
  <c r="D2227" i="55"/>
  <c r="D2228" i="55"/>
  <c r="D2229" i="55"/>
  <c r="D2230" i="55"/>
  <c r="D2231" i="55"/>
  <c r="D2232" i="55"/>
  <c r="D2233" i="55"/>
  <c r="D2234" i="55"/>
  <c r="D2235" i="55"/>
  <c r="D2236" i="55"/>
  <c r="D2237" i="55"/>
  <c r="D2238" i="55"/>
  <c r="D2239" i="55"/>
  <c r="D2240" i="55"/>
  <c r="D2241" i="55"/>
  <c r="D2242" i="55"/>
  <c r="D2243" i="55"/>
  <c r="D2244" i="55"/>
  <c r="D2245" i="55"/>
  <c r="D2246" i="55"/>
  <c r="D2247" i="55"/>
  <c r="D2248" i="55"/>
  <c r="D2249" i="55"/>
  <c r="D2250" i="55"/>
  <c r="D2251" i="55"/>
  <c r="D2252" i="55"/>
  <c r="D2253" i="55"/>
  <c r="D2254" i="55"/>
  <c r="D2255" i="55"/>
  <c r="D2256" i="55"/>
  <c r="D2257" i="55"/>
  <c r="D2258" i="55"/>
  <c r="D2259" i="55"/>
  <c r="D2260" i="55"/>
  <c r="D2261" i="55"/>
  <c r="D2262" i="55"/>
  <c r="D2263" i="55"/>
  <c r="D2264" i="55"/>
  <c r="D2265" i="55"/>
  <c r="D2266" i="55"/>
  <c r="D2267" i="55"/>
  <c r="D2268" i="55"/>
  <c r="D2269" i="55"/>
  <c r="D2270" i="55"/>
  <c r="D2271" i="55"/>
  <c r="D2272" i="55"/>
  <c r="D2273" i="55"/>
  <c r="D2274" i="55"/>
  <c r="D2275" i="55"/>
  <c r="D2276" i="55"/>
  <c r="D2277" i="55"/>
  <c r="D2278" i="55"/>
  <c r="D2279" i="55"/>
  <c r="D2280" i="55"/>
  <c r="D2281" i="55"/>
  <c r="D2282" i="55"/>
  <c r="D2283" i="55"/>
  <c r="D2284" i="55"/>
  <c r="D2285" i="55"/>
  <c r="D2286" i="55"/>
  <c r="D2287" i="55"/>
  <c r="D2288" i="55"/>
  <c r="D2289" i="55"/>
  <c r="D2290" i="55"/>
  <c r="D2291" i="55"/>
  <c r="D2292" i="55"/>
  <c r="D2293" i="55"/>
  <c r="D2294" i="55"/>
  <c r="D2295" i="55"/>
  <c r="D2296" i="55"/>
  <c r="D2297" i="55"/>
  <c r="D2298" i="55"/>
  <c r="D2299" i="55"/>
  <c r="D2300" i="55"/>
  <c r="D2301" i="55"/>
  <c r="D2302" i="55"/>
  <c r="D2303" i="55"/>
  <c r="D2304" i="55"/>
  <c r="D2305" i="55"/>
  <c r="D2306" i="55"/>
  <c r="D2307" i="55"/>
  <c r="D2308" i="55"/>
  <c r="D2309" i="55"/>
  <c r="D2310" i="55"/>
  <c r="D2311" i="55"/>
  <c r="D2312" i="55"/>
  <c r="D2313" i="55"/>
  <c r="D2314" i="55"/>
  <c r="D2315" i="55"/>
  <c r="D2316" i="55"/>
  <c r="D2317" i="55"/>
  <c r="D2318" i="55"/>
  <c r="D2319" i="55"/>
  <c r="D2320" i="55"/>
  <c r="D2321" i="55"/>
  <c r="D2322" i="55"/>
  <c r="D2323" i="55"/>
  <c r="D2324" i="55"/>
  <c r="D2325" i="55"/>
  <c r="D2326" i="55"/>
  <c r="D2327" i="55"/>
  <c r="D2328" i="55"/>
  <c r="D2329" i="55"/>
  <c r="D2330" i="55"/>
  <c r="D2331" i="55"/>
  <c r="D2332" i="55"/>
  <c r="D2333" i="55"/>
  <c r="D2334" i="55"/>
  <c r="D2335" i="55"/>
  <c r="D2336" i="55"/>
  <c r="D2337" i="55"/>
  <c r="D2338" i="55"/>
  <c r="D2339" i="55"/>
  <c r="D2340" i="55"/>
  <c r="D2341" i="55"/>
  <c r="D2342" i="55"/>
  <c r="D2343" i="55"/>
  <c r="D2344" i="55"/>
  <c r="D2345" i="55"/>
  <c r="D2346" i="55"/>
  <c r="D2347" i="55"/>
  <c r="D2348" i="55"/>
  <c r="D2349" i="55"/>
  <c r="D2350" i="55"/>
  <c r="D2351" i="55"/>
  <c r="D2352" i="55"/>
  <c r="D2353" i="55"/>
  <c r="D2354" i="55"/>
  <c r="D2355" i="55"/>
  <c r="D2356" i="55"/>
  <c r="D2357" i="55"/>
  <c r="D2358" i="55"/>
  <c r="D2359" i="55"/>
  <c r="D2360" i="55"/>
  <c r="D2361" i="55"/>
  <c r="D2362" i="55"/>
  <c r="D2363" i="55"/>
  <c r="D2364" i="55"/>
  <c r="D2365" i="55"/>
  <c r="D2366" i="55"/>
  <c r="D2367" i="55"/>
  <c r="D2368" i="55"/>
  <c r="D2369" i="55"/>
  <c r="D2370" i="55"/>
  <c r="D2371" i="55"/>
  <c r="D2372" i="55"/>
  <c r="D2373" i="55"/>
  <c r="D2374" i="55"/>
  <c r="D2375" i="55"/>
  <c r="D2376" i="55"/>
  <c r="D2377" i="55"/>
  <c r="D2378" i="55"/>
  <c r="D2379" i="55"/>
  <c r="D2380" i="55"/>
  <c r="D2381" i="55"/>
  <c r="D2382" i="55"/>
  <c r="D2383" i="55"/>
  <c r="D2384" i="55"/>
  <c r="D2385" i="55"/>
  <c r="D2386" i="55"/>
  <c r="D2387" i="55"/>
  <c r="D2388" i="55"/>
  <c r="D2389" i="55"/>
  <c r="D2390" i="55"/>
  <c r="D2391" i="55"/>
  <c r="D2392" i="55"/>
  <c r="D2393" i="55"/>
  <c r="D2394" i="55"/>
  <c r="D2395" i="55"/>
  <c r="D2396" i="55"/>
  <c r="D2397" i="55"/>
  <c r="D2398" i="55"/>
  <c r="D2399" i="55"/>
  <c r="D2400" i="55"/>
  <c r="D2401" i="55"/>
  <c r="D2402" i="55"/>
  <c r="D2403" i="55"/>
  <c r="D2404" i="55"/>
  <c r="D2405" i="55"/>
  <c r="D2406" i="55"/>
  <c r="D2407" i="55"/>
  <c r="D2408" i="55"/>
  <c r="D2409" i="55"/>
  <c r="D2410" i="55"/>
  <c r="D2411" i="55"/>
  <c r="D2412" i="55"/>
  <c r="D2413" i="55"/>
  <c r="D2414" i="55"/>
  <c r="D2415" i="55"/>
  <c r="D2416" i="55"/>
  <c r="D2417" i="55"/>
  <c r="D2418" i="55"/>
  <c r="D2419" i="55"/>
  <c r="D2420" i="55"/>
  <c r="D2421" i="55"/>
  <c r="D2422" i="55"/>
  <c r="D2423" i="55"/>
  <c r="D2424" i="55"/>
  <c r="D2425" i="55"/>
  <c r="D2426" i="55"/>
  <c r="D2427" i="55"/>
  <c r="D2428" i="55"/>
  <c r="D2429" i="55"/>
  <c r="D2430" i="55"/>
  <c r="D2431" i="55"/>
  <c r="D2432" i="55"/>
  <c r="D2433" i="55"/>
  <c r="D2434" i="55"/>
  <c r="D2435" i="55"/>
  <c r="D2436" i="55"/>
  <c r="D2437" i="55"/>
  <c r="D2438" i="55"/>
  <c r="D2439" i="55"/>
  <c r="D2440" i="55"/>
  <c r="D2441" i="55"/>
  <c r="D2442" i="55"/>
  <c r="D2443" i="55"/>
  <c r="D2444" i="55"/>
  <c r="D2445" i="55"/>
  <c r="D2446" i="55"/>
  <c r="D2447" i="55"/>
  <c r="D2448" i="55"/>
  <c r="D2449" i="55"/>
  <c r="D2450" i="55"/>
  <c r="D2451" i="55"/>
  <c r="D2452" i="55"/>
  <c r="D2453" i="55"/>
  <c r="D2454" i="55"/>
  <c r="D2455" i="55"/>
  <c r="D2456" i="55"/>
  <c r="D2457" i="55"/>
  <c r="D2458" i="55"/>
  <c r="D2459" i="55"/>
  <c r="D2460" i="55"/>
  <c r="D2461" i="55"/>
  <c r="D2462" i="55"/>
  <c r="D2463" i="55"/>
  <c r="D2464" i="55"/>
  <c r="D2465" i="55"/>
  <c r="D2466" i="55"/>
  <c r="D2467" i="55"/>
  <c r="D2468" i="55"/>
  <c r="D2469" i="55"/>
  <c r="D2470" i="55"/>
  <c r="D2471" i="55"/>
  <c r="D2472" i="55"/>
  <c r="D2473" i="55"/>
  <c r="D2474" i="55"/>
  <c r="D2475" i="55"/>
  <c r="D2476" i="55"/>
  <c r="D2477" i="55"/>
  <c r="D2478" i="55"/>
  <c r="D2479" i="55"/>
  <c r="D2480" i="55"/>
  <c r="D2481" i="55"/>
  <c r="D2482" i="55"/>
  <c r="D2483" i="55"/>
  <c r="D2484" i="55"/>
  <c r="D2485" i="55"/>
  <c r="D2486" i="55"/>
  <c r="D2487" i="55"/>
  <c r="D2488" i="55"/>
  <c r="D2489" i="55"/>
  <c r="D2490" i="55"/>
  <c r="D2491" i="55"/>
  <c r="D2492" i="55"/>
  <c r="D2493" i="55"/>
  <c r="D2494" i="55"/>
  <c r="D2495" i="55"/>
  <c r="D2496" i="55"/>
  <c r="D2497" i="55"/>
  <c r="D2498" i="55"/>
  <c r="D2499" i="55"/>
  <c r="D2500" i="55"/>
  <c r="D2501" i="55"/>
  <c r="D2502" i="55"/>
  <c r="D2503" i="55"/>
  <c r="D2504" i="55"/>
  <c r="D2505" i="55"/>
  <c r="D2506" i="55"/>
  <c r="D2507" i="55"/>
  <c r="D2508" i="55"/>
  <c r="D2509" i="55"/>
  <c r="D2510" i="55"/>
  <c r="D2511" i="55"/>
  <c r="D2512" i="55"/>
  <c r="D2513" i="55"/>
  <c r="D2514" i="55"/>
  <c r="D2515" i="55"/>
  <c r="D2516" i="55"/>
  <c r="D2517" i="55"/>
  <c r="D2518" i="55"/>
  <c r="D2519" i="55"/>
  <c r="D2520" i="55"/>
  <c r="D2521" i="55"/>
  <c r="D2522" i="55"/>
  <c r="D2523" i="55"/>
  <c r="D2524" i="55"/>
  <c r="D2525" i="55"/>
  <c r="D2526" i="55"/>
  <c r="D2527" i="55"/>
  <c r="D2528" i="55"/>
  <c r="D2529" i="55"/>
  <c r="D2530" i="55"/>
  <c r="D2531" i="55"/>
  <c r="D2532" i="55"/>
  <c r="D2533" i="55"/>
  <c r="D2534" i="55"/>
  <c r="D2535" i="55"/>
  <c r="D2536" i="55"/>
  <c r="D2537" i="55"/>
  <c r="D2538" i="55"/>
  <c r="D2539" i="55"/>
  <c r="D2540" i="55"/>
  <c r="D2541" i="55"/>
  <c r="D2542" i="55"/>
  <c r="D2543" i="55"/>
  <c r="D2544" i="55"/>
  <c r="D2545" i="55"/>
  <c r="D2546" i="55"/>
  <c r="D2547" i="55"/>
  <c r="D2548" i="55"/>
  <c r="D2549" i="55"/>
  <c r="D2550" i="55"/>
  <c r="D2551" i="55"/>
  <c r="D2552" i="55"/>
  <c r="D2553" i="55"/>
  <c r="D2554" i="55"/>
  <c r="D2555" i="55"/>
  <c r="D2556" i="55"/>
  <c r="D2557" i="55"/>
  <c r="D2558" i="55"/>
  <c r="D2559" i="55"/>
  <c r="D2560" i="55"/>
  <c r="D2561" i="55"/>
  <c r="D2562" i="55"/>
  <c r="D2563" i="55"/>
  <c r="D2564" i="55"/>
  <c r="D2565" i="55"/>
  <c r="D2566" i="55"/>
  <c r="D2567" i="55"/>
  <c r="D2568" i="55"/>
  <c r="D2569" i="55"/>
  <c r="D2570" i="55"/>
  <c r="D2571" i="55"/>
  <c r="D2572" i="55"/>
  <c r="D2573" i="55"/>
  <c r="D2574" i="55"/>
  <c r="D2575" i="55"/>
  <c r="D2576" i="55"/>
  <c r="D2577" i="55"/>
  <c r="D2578" i="55"/>
  <c r="D2579" i="55"/>
  <c r="D2580" i="55"/>
  <c r="D2581" i="55"/>
  <c r="D2582" i="55"/>
  <c r="D2583" i="55"/>
  <c r="D2584" i="55"/>
  <c r="D2585" i="55"/>
  <c r="D2586" i="55"/>
  <c r="D2587" i="55"/>
  <c r="D2588" i="55"/>
  <c r="D2589" i="55"/>
  <c r="D2590" i="55"/>
  <c r="D2591" i="55"/>
  <c r="D2592" i="55"/>
  <c r="D2593" i="55"/>
  <c r="D2594" i="55"/>
  <c r="D2595" i="55"/>
  <c r="D2596" i="55"/>
  <c r="D2597" i="55"/>
  <c r="D2598" i="55"/>
  <c r="D2599" i="55"/>
  <c r="D2600" i="55"/>
  <c r="D2601" i="55"/>
  <c r="D2602" i="55"/>
  <c r="D2603" i="55"/>
  <c r="D2604" i="55"/>
  <c r="D2605" i="55"/>
  <c r="D2606" i="55"/>
  <c r="D2607" i="55"/>
  <c r="D2608" i="55"/>
  <c r="D2609" i="55"/>
  <c r="D2610" i="55"/>
  <c r="D2611" i="55"/>
  <c r="D2612" i="55"/>
  <c r="D2613" i="55"/>
  <c r="D2614" i="55"/>
  <c r="D2615" i="55"/>
  <c r="D2616" i="55"/>
  <c r="D2617" i="55"/>
  <c r="D2618" i="55"/>
  <c r="D2619" i="55"/>
  <c r="D2620" i="55"/>
  <c r="D2621" i="55"/>
  <c r="D2622" i="55"/>
  <c r="D2623" i="55"/>
  <c r="D2624" i="55"/>
  <c r="D2625" i="55"/>
  <c r="D2626" i="55"/>
  <c r="D2627" i="55"/>
  <c r="D2628" i="55"/>
  <c r="D2629" i="55"/>
  <c r="D2630" i="55"/>
  <c r="D2631" i="55"/>
  <c r="D2632" i="55"/>
  <c r="D2633" i="55"/>
  <c r="D2634" i="55"/>
  <c r="D2635" i="55"/>
  <c r="D2636" i="55"/>
  <c r="D2637" i="55"/>
  <c r="D2638" i="55"/>
  <c r="D2639" i="55"/>
  <c r="D2640" i="55"/>
  <c r="D2641" i="55"/>
  <c r="D2642" i="55"/>
  <c r="D2643" i="55"/>
  <c r="D2644" i="55"/>
  <c r="D2645" i="55"/>
  <c r="D2646" i="55"/>
  <c r="D2647" i="55"/>
  <c r="D2648" i="55"/>
  <c r="D2649" i="55"/>
  <c r="D2650" i="55"/>
  <c r="D2651" i="55"/>
  <c r="D2652" i="55"/>
  <c r="D2653" i="55"/>
  <c r="D2654" i="55"/>
  <c r="D2655" i="55"/>
  <c r="D2656" i="55"/>
  <c r="D2657" i="55"/>
  <c r="D2658" i="55"/>
  <c r="D2659" i="55"/>
  <c r="D2660" i="55"/>
  <c r="D2661" i="55"/>
  <c r="D2662" i="55"/>
  <c r="D2663" i="55"/>
  <c r="D2664" i="55"/>
  <c r="D2665" i="55"/>
  <c r="D2666" i="55"/>
  <c r="D2667" i="55"/>
  <c r="D2668" i="55"/>
  <c r="D2669" i="55"/>
  <c r="D2670" i="55"/>
  <c r="D2671" i="55"/>
  <c r="D2672" i="55"/>
  <c r="D2673" i="55"/>
  <c r="D2674" i="55"/>
  <c r="D2675" i="55"/>
  <c r="D2676" i="55"/>
  <c r="D2677" i="55"/>
  <c r="D2678" i="55"/>
  <c r="D2679" i="55"/>
  <c r="D2680" i="55"/>
  <c r="D2681" i="55"/>
  <c r="D2682" i="55"/>
  <c r="D2683" i="55"/>
  <c r="D2684" i="55"/>
  <c r="D2685" i="55"/>
  <c r="D2686" i="55"/>
  <c r="D2687" i="55"/>
  <c r="D2688" i="55"/>
  <c r="D2689" i="55"/>
  <c r="D2690" i="55"/>
  <c r="D2691" i="55"/>
  <c r="D2692" i="55"/>
  <c r="D2693" i="55"/>
  <c r="D2694" i="55"/>
  <c r="D2695" i="55"/>
  <c r="D2696" i="55"/>
  <c r="D2697" i="55"/>
  <c r="D2698" i="55"/>
  <c r="D2699" i="55"/>
  <c r="D2700" i="55"/>
  <c r="D2701" i="55"/>
  <c r="D2702" i="55"/>
  <c r="D2703" i="55"/>
  <c r="D2704" i="55"/>
  <c r="D2705" i="55"/>
  <c r="D2706" i="55"/>
  <c r="D2707" i="55"/>
  <c r="D2708" i="55"/>
  <c r="D2709" i="55"/>
  <c r="D2710" i="55"/>
  <c r="D2711" i="55"/>
  <c r="D2712" i="55"/>
  <c r="D2713" i="55"/>
  <c r="D2714" i="55"/>
  <c r="D2715" i="55"/>
  <c r="D2716" i="55"/>
  <c r="D2717" i="55"/>
  <c r="D2718" i="55"/>
  <c r="D2719" i="55"/>
  <c r="D2720" i="55"/>
  <c r="D2721" i="55"/>
  <c r="D2722" i="55"/>
  <c r="D2723" i="55"/>
  <c r="D2724" i="55"/>
  <c r="D2725" i="55"/>
  <c r="D2726" i="55"/>
  <c r="D2727" i="55"/>
  <c r="D2728" i="55"/>
  <c r="D2729" i="55"/>
  <c r="D2730" i="55"/>
  <c r="D2731" i="55"/>
  <c r="D2732" i="55"/>
  <c r="D2733" i="55"/>
  <c r="D2734" i="55"/>
  <c r="D2735" i="55"/>
  <c r="D2736" i="55"/>
  <c r="D2737" i="55"/>
  <c r="D2738" i="55"/>
  <c r="D2739" i="55"/>
  <c r="D2740" i="55"/>
  <c r="D2741" i="55"/>
  <c r="D2742" i="55"/>
  <c r="D2743" i="55"/>
  <c r="D2744" i="55"/>
  <c r="D2745" i="55"/>
  <c r="D2746" i="55"/>
  <c r="D2747" i="55"/>
  <c r="D2748" i="55"/>
  <c r="D2749" i="55"/>
  <c r="D2750" i="55"/>
  <c r="D2751" i="55"/>
  <c r="D2752" i="55"/>
  <c r="D2753" i="55"/>
  <c r="D2754" i="55"/>
  <c r="D2755" i="55"/>
  <c r="D2756" i="55"/>
  <c r="D2757" i="55"/>
  <c r="D2758" i="55"/>
  <c r="D2759" i="55"/>
  <c r="D2760" i="55"/>
  <c r="D2761" i="55"/>
  <c r="D2762" i="55"/>
  <c r="D2763" i="55"/>
  <c r="D2764" i="55"/>
  <c r="D2765" i="55"/>
  <c r="D2766" i="55"/>
  <c r="D2767" i="55"/>
  <c r="D2768" i="55"/>
  <c r="D2769" i="55"/>
  <c r="D2770" i="55"/>
  <c r="D2771" i="55"/>
  <c r="D2772" i="55"/>
  <c r="D2773" i="55"/>
  <c r="D2774" i="55"/>
  <c r="D2775" i="55"/>
  <c r="D2776" i="55"/>
  <c r="D2777" i="55"/>
  <c r="D2778" i="55"/>
  <c r="D2779" i="55"/>
  <c r="D2780" i="55"/>
  <c r="D2781" i="55"/>
  <c r="D2782" i="55"/>
  <c r="D2783" i="55"/>
  <c r="D2784" i="55"/>
  <c r="D2785" i="55"/>
  <c r="D2786" i="55"/>
  <c r="D2787" i="55"/>
  <c r="D2788" i="55"/>
  <c r="D2789" i="55"/>
  <c r="D2790" i="55"/>
  <c r="D2791" i="55"/>
  <c r="D2792" i="55"/>
  <c r="D2793" i="55"/>
  <c r="D2794" i="55"/>
  <c r="D2795" i="55"/>
  <c r="D2796" i="55"/>
  <c r="D2797" i="55"/>
  <c r="D2798" i="55"/>
  <c r="D2799" i="55"/>
  <c r="D2800" i="55"/>
  <c r="D2801" i="55"/>
  <c r="D2802" i="55"/>
  <c r="D2803" i="55"/>
  <c r="D2804" i="55"/>
  <c r="D2805" i="55"/>
  <c r="D2806" i="55"/>
  <c r="D2807" i="55"/>
  <c r="D2808" i="55"/>
  <c r="D2809" i="55"/>
  <c r="D2810" i="55"/>
  <c r="D2811" i="55"/>
  <c r="D2812" i="55"/>
  <c r="D2813" i="55"/>
  <c r="D2814" i="55"/>
  <c r="D2815" i="55"/>
  <c r="D2816" i="55"/>
  <c r="D2817" i="55"/>
  <c r="D2818" i="55"/>
  <c r="D2819" i="55"/>
  <c r="D2820" i="55"/>
  <c r="D2821" i="55"/>
  <c r="D2822" i="55"/>
  <c r="D2823" i="55"/>
  <c r="D2824" i="55"/>
  <c r="D2825" i="55"/>
  <c r="D2826" i="55"/>
  <c r="D2827" i="55"/>
  <c r="D2828" i="55"/>
  <c r="D2829" i="55"/>
  <c r="D2830" i="55"/>
  <c r="D2831" i="55"/>
  <c r="D2832" i="55"/>
  <c r="D2833" i="55"/>
  <c r="D2834" i="55"/>
  <c r="D2835" i="55"/>
  <c r="D2836" i="55"/>
  <c r="D2837" i="55"/>
  <c r="D2838" i="55"/>
  <c r="D2839" i="55"/>
  <c r="D2840" i="55"/>
  <c r="D2841" i="55"/>
  <c r="D2842" i="55"/>
  <c r="D2843" i="55"/>
  <c r="D2844" i="55"/>
  <c r="D2845" i="55"/>
  <c r="D2846" i="55"/>
  <c r="D2847" i="55"/>
  <c r="D2848" i="55"/>
  <c r="D2849" i="55"/>
  <c r="D2850" i="55"/>
  <c r="D2851" i="55"/>
  <c r="D2852" i="55"/>
  <c r="D2853" i="55"/>
  <c r="D2854" i="55"/>
  <c r="D2855" i="55"/>
  <c r="D2856" i="55"/>
  <c r="D2857" i="55"/>
  <c r="D2858" i="55"/>
  <c r="D2859" i="55"/>
  <c r="D2860" i="55"/>
  <c r="D2861" i="55"/>
  <c r="D2862" i="55"/>
  <c r="D2863" i="55"/>
  <c r="D2864" i="55"/>
  <c r="D2865" i="55"/>
  <c r="D2866" i="55"/>
  <c r="D2867" i="55"/>
  <c r="D2868" i="55"/>
  <c r="D2869" i="55"/>
  <c r="D2870" i="55"/>
  <c r="D2871" i="55"/>
  <c r="D2872" i="55"/>
  <c r="D2873" i="55"/>
  <c r="D2874" i="55"/>
  <c r="D2875" i="55"/>
  <c r="D2876" i="55"/>
  <c r="D2877" i="55"/>
  <c r="D2878" i="55"/>
  <c r="D2879" i="55"/>
  <c r="D2880" i="55"/>
  <c r="D2881" i="55"/>
  <c r="D2882" i="55"/>
  <c r="D2883" i="55"/>
  <c r="D2884" i="55"/>
  <c r="D2885" i="55"/>
  <c r="D2886" i="55"/>
  <c r="D2887" i="55"/>
  <c r="D2888" i="55"/>
  <c r="D2889" i="55"/>
  <c r="D2890" i="55"/>
  <c r="D2891" i="55"/>
  <c r="D2892" i="55"/>
  <c r="D2893" i="55"/>
  <c r="D2894" i="55"/>
  <c r="D2895" i="55"/>
  <c r="D2896" i="55"/>
  <c r="D2897" i="55"/>
  <c r="D2898" i="55"/>
  <c r="D2899" i="55"/>
  <c r="D2900" i="55"/>
  <c r="D2901" i="55"/>
  <c r="D2902" i="55"/>
  <c r="D2903" i="55"/>
  <c r="D2904" i="55"/>
  <c r="D2905" i="55"/>
  <c r="D2906" i="55"/>
  <c r="D2907" i="55"/>
  <c r="D2908" i="55"/>
  <c r="D2909" i="55"/>
  <c r="D2910" i="55"/>
  <c r="D2911" i="55"/>
  <c r="D2912" i="55"/>
  <c r="D2913" i="55"/>
  <c r="D2914" i="55"/>
  <c r="D2915" i="55"/>
  <c r="D2916" i="55"/>
  <c r="D2917" i="55"/>
  <c r="D2918" i="55"/>
  <c r="D2919" i="55"/>
  <c r="D2920" i="55"/>
  <c r="D2921" i="55"/>
  <c r="D2922" i="55"/>
  <c r="D2923" i="55"/>
  <c r="D2924" i="55"/>
  <c r="D2925" i="55"/>
  <c r="D2926" i="55"/>
  <c r="D2927" i="55"/>
  <c r="D2928" i="55"/>
  <c r="D2929" i="55"/>
  <c r="D2930" i="55"/>
  <c r="D2931" i="55"/>
  <c r="D2932" i="55"/>
  <c r="D2933" i="55"/>
  <c r="D2934" i="55"/>
  <c r="D2935" i="55"/>
  <c r="D2936" i="55"/>
  <c r="D2937" i="55"/>
  <c r="D2938" i="55"/>
  <c r="D2939" i="55"/>
  <c r="D2940" i="55"/>
  <c r="D2941" i="55"/>
  <c r="D2942" i="55"/>
  <c r="D2943" i="55"/>
  <c r="D2944" i="55"/>
  <c r="D2945" i="55"/>
  <c r="D2946" i="55"/>
  <c r="D2947" i="55"/>
  <c r="D2948" i="55"/>
  <c r="D2949" i="55"/>
  <c r="D2950" i="55"/>
  <c r="D2951" i="55"/>
  <c r="D2952" i="55"/>
  <c r="D2953" i="55"/>
  <c r="D2954" i="55"/>
  <c r="D2955" i="55"/>
  <c r="D2956" i="55"/>
  <c r="D2957" i="55"/>
  <c r="D2958" i="55"/>
  <c r="D2959" i="55"/>
  <c r="D2960" i="55"/>
  <c r="D2961" i="55"/>
  <c r="D2962" i="55"/>
  <c r="D2963" i="55"/>
  <c r="D2964" i="55"/>
  <c r="D2965" i="55"/>
  <c r="D2966" i="55"/>
  <c r="D2967" i="55"/>
  <c r="D2968" i="55"/>
  <c r="D2969" i="55"/>
  <c r="D2970" i="55"/>
  <c r="D2971" i="55"/>
  <c r="D2972" i="55"/>
  <c r="D2973" i="55"/>
  <c r="D2974" i="55"/>
  <c r="D2975" i="55"/>
  <c r="D2976" i="55"/>
  <c r="D2977" i="55"/>
  <c r="D2978" i="55"/>
  <c r="D2979" i="55"/>
  <c r="D2980" i="55"/>
  <c r="D2981" i="55"/>
  <c r="D2982" i="55"/>
  <c r="D2983" i="55"/>
  <c r="D2984" i="55"/>
  <c r="D2985" i="55"/>
  <c r="D2986" i="55"/>
  <c r="D2987" i="55"/>
  <c r="D2988" i="55"/>
  <c r="D2989" i="55"/>
  <c r="D2990" i="55"/>
  <c r="D2991" i="55"/>
  <c r="D2992" i="55"/>
  <c r="D2993" i="55"/>
  <c r="D2994" i="55"/>
  <c r="D2995" i="55"/>
  <c r="D2996" i="55"/>
  <c r="D2997" i="55"/>
  <c r="D2998" i="55"/>
  <c r="D2999" i="55"/>
  <c r="D3000" i="55"/>
  <c r="D3001" i="55"/>
  <c r="D3002" i="55"/>
  <c r="D3003" i="55"/>
  <c r="D3004" i="55"/>
  <c r="D3005" i="55"/>
  <c r="D3006" i="55"/>
  <c r="D3007" i="55"/>
  <c r="D3008" i="55"/>
  <c r="D3009" i="55"/>
  <c r="D3010" i="55"/>
  <c r="D3011" i="55"/>
  <c r="D3012" i="55"/>
  <c r="AD289" i="60" l="1"/>
  <c r="X92" i="61" s="1"/>
  <c r="AE289" i="60"/>
  <c r="AD290" i="60"/>
  <c r="X93" i="61" s="1"/>
  <c r="AE290" i="60"/>
  <c r="D72" i="49"/>
  <c r="D71" i="49"/>
  <c r="D70" i="49"/>
  <c r="D69" i="49"/>
  <c r="D68" i="49"/>
  <c r="D67" i="49"/>
  <c r="D66" i="49"/>
  <c r="D65" i="49"/>
  <c r="D64" i="49"/>
  <c r="D63" i="49"/>
  <c r="D62" i="49"/>
  <c r="D61" i="49"/>
  <c r="D60" i="49"/>
  <c r="D59" i="49"/>
  <c r="D58" i="49"/>
  <c r="D57"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AF290" i="60" l="1"/>
  <c r="Y93" i="61"/>
  <c r="AF289" i="60"/>
  <c r="Y92" i="61"/>
  <c r="D14" i="59"/>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AA268" i="60"/>
  <c r="U86" i="61" s="1"/>
  <c r="AA265" i="60"/>
  <c r="U85" i="61" s="1"/>
  <c r="AA191" i="60"/>
  <c r="U56" i="61" s="1"/>
  <c r="AA184" i="60"/>
  <c r="U54" i="61" s="1"/>
  <c r="AA182" i="60"/>
  <c r="U53" i="61" s="1"/>
  <c r="AA167" i="60"/>
  <c r="AA121" i="60"/>
  <c r="U19" i="61" s="1"/>
  <c r="AA120" i="60"/>
  <c r="AA119" i="60"/>
  <c r="U17" i="61" s="1"/>
  <c r="AA118" i="60"/>
  <c r="U16" i="61" s="1"/>
  <c r="D999" i="64"/>
  <c r="D998" i="64"/>
  <c r="D997" i="64"/>
  <c r="D987" i="64"/>
  <c r="D986" i="64"/>
  <c r="D985" i="64"/>
  <c r="D984" i="64"/>
  <c r="D983" i="64"/>
  <c r="D982" i="64"/>
  <c r="D981" i="64"/>
  <c r="D980" i="64"/>
  <c r="D979" i="64"/>
  <c r="D978" i="64"/>
  <c r="D977" i="64"/>
  <c r="D976" i="64"/>
  <c r="D989" i="64"/>
  <c r="D988" i="64"/>
  <c r="D975" i="64"/>
  <c r="D974" i="64"/>
  <c r="D973" i="64"/>
  <c r="D972" i="64"/>
  <c r="D971" i="64"/>
  <c r="D970" i="64"/>
  <c r="D969" i="64"/>
  <c r="D968" i="64"/>
  <c r="D967" i="64"/>
  <c r="D966" i="64"/>
  <c r="D965" i="64"/>
  <c r="D964" i="64"/>
  <c r="D963" i="64"/>
  <c r="D962" i="64"/>
  <c r="D961" i="64"/>
  <c r="D960" i="64"/>
  <c r="D959" i="64"/>
  <c r="D958" i="64"/>
  <c r="D957" i="64"/>
  <c r="D956" i="64"/>
  <c r="D722" i="64"/>
  <c r="D721" i="64"/>
  <c r="D720" i="64"/>
  <c r="D719" i="64"/>
  <c r="D718" i="64"/>
  <c r="D717" i="64"/>
  <c r="D716" i="64"/>
  <c r="D715" i="64"/>
  <c r="D714" i="64"/>
  <c r="D713" i="64"/>
  <c r="D712" i="64"/>
  <c r="D711" i="64"/>
  <c r="D710" i="64"/>
  <c r="D709" i="64"/>
  <c r="D708" i="64"/>
  <c r="D707" i="64"/>
  <c r="D706" i="64"/>
  <c r="D705" i="64"/>
  <c r="D704" i="64"/>
  <c r="D703" i="64"/>
  <c r="D702" i="64"/>
  <c r="D701" i="64"/>
  <c r="D700" i="64"/>
  <c r="D699" i="64"/>
  <c r="D698" i="64"/>
  <c r="D697" i="64"/>
  <c r="D696" i="64"/>
  <c r="D695" i="64"/>
  <c r="D694" i="64"/>
  <c r="D693" i="64"/>
  <c r="D692" i="64"/>
  <c r="D691" i="64"/>
  <c r="D690" i="64"/>
  <c r="D689" i="64"/>
  <c r="D688" i="64"/>
  <c r="D687" i="64"/>
  <c r="D686" i="64"/>
  <c r="D685" i="64"/>
  <c r="D684" i="64"/>
  <c r="D683" i="64"/>
  <c r="D682" i="64"/>
  <c r="D681" i="64"/>
  <c r="D680" i="64"/>
  <c r="D679" i="64"/>
  <c r="D678" i="64"/>
  <c r="D677" i="64"/>
  <c r="D676" i="64"/>
  <c r="D675" i="64"/>
  <c r="D674" i="64"/>
  <c r="D673" i="64"/>
  <c r="D672" i="64"/>
  <c r="D671" i="64"/>
  <c r="D670" i="64"/>
  <c r="D669" i="64"/>
  <c r="D668" i="64"/>
  <c r="D667" i="64"/>
  <c r="D666" i="64"/>
  <c r="D665" i="64"/>
  <c r="D664" i="64"/>
  <c r="D663" i="64"/>
  <c r="D662" i="64"/>
  <c r="D661" i="64"/>
  <c r="D660" i="64"/>
  <c r="D659" i="64"/>
  <c r="D658" i="64"/>
  <c r="D657" i="64"/>
  <c r="D656" i="64"/>
  <c r="D655" i="64"/>
  <c r="D654" i="64"/>
  <c r="D653" i="64"/>
  <c r="D652" i="64"/>
  <c r="D651" i="64"/>
  <c r="D650" i="64"/>
  <c r="D649" i="64"/>
  <c r="D648" i="64"/>
  <c r="D647" i="64"/>
  <c r="D646" i="64"/>
  <c r="D645" i="64"/>
  <c r="D644" i="64"/>
  <c r="D643" i="64"/>
  <c r="D642" i="64"/>
  <c r="D641" i="64"/>
  <c r="D640" i="64"/>
  <c r="D639" i="64"/>
  <c r="D638" i="64"/>
  <c r="D637" i="64"/>
  <c r="D636" i="64"/>
  <c r="D635" i="64"/>
  <c r="D634" i="64"/>
  <c r="D633" i="64"/>
  <c r="D632" i="64"/>
  <c r="D631" i="64"/>
  <c r="D630" i="64"/>
  <c r="D629" i="64"/>
  <c r="D628" i="64"/>
  <c r="D627" i="64"/>
  <c r="D626" i="64"/>
  <c r="D625" i="64"/>
  <c r="D624" i="64"/>
  <c r="D623" i="64"/>
  <c r="D622" i="64"/>
  <c r="D621" i="64"/>
  <c r="D620" i="64"/>
  <c r="D619" i="64"/>
  <c r="D618" i="64"/>
  <c r="D617" i="64"/>
  <c r="D616" i="64"/>
  <c r="D615" i="64"/>
  <c r="D614" i="64"/>
  <c r="D613" i="64"/>
  <c r="D612" i="64"/>
  <c r="D611" i="64"/>
  <c r="D610" i="64"/>
  <c r="D609" i="64"/>
  <c r="D608" i="64"/>
  <c r="D607" i="64"/>
  <c r="D606" i="64"/>
  <c r="D605" i="64"/>
  <c r="D604" i="64"/>
  <c r="D603" i="64"/>
  <c r="D602" i="64"/>
  <c r="D601" i="64"/>
  <c r="D600" i="64"/>
  <c r="D599" i="64"/>
  <c r="D598" i="64"/>
  <c r="D597" i="64"/>
  <c r="D596" i="64"/>
  <c r="D595" i="64"/>
  <c r="D594" i="64"/>
  <c r="D593" i="64"/>
  <c r="D592" i="64"/>
  <c r="D591" i="64"/>
  <c r="D590" i="64"/>
  <c r="D589" i="64"/>
  <c r="D588" i="64"/>
  <c r="D587" i="64"/>
  <c r="D586" i="64"/>
  <c r="D585" i="64"/>
  <c r="D584" i="64"/>
  <c r="D583" i="64"/>
  <c r="D582" i="64"/>
  <c r="D581" i="64"/>
  <c r="D580" i="64"/>
  <c r="D579" i="64"/>
  <c r="D578" i="64"/>
  <c r="D577" i="64"/>
  <c r="D576" i="64"/>
  <c r="D575" i="64"/>
  <c r="D574" i="64"/>
  <c r="D573" i="64"/>
  <c r="D572" i="64"/>
  <c r="D571" i="64"/>
  <c r="D570" i="64"/>
  <c r="D569" i="64"/>
  <c r="D568" i="64"/>
  <c r="D567" i="64"/>
  <c r="D566" i="64"/>
  <c r="D565" i="64"/>
  <c r="D564" i="64"/>
  <c r="D563" i="64"/>
  <c r="D562" i="64"/>
  <c r="D561" i="64"/>
  <c r="D560" i="64"/>
  <c r="D559" i="64"/>
  <c r="D558" i="64"/>
  <c r="D557" i="64"/>
  <c r="D556" i="64"/>
  <c r="D555" i="64"/>
  <c r="D554" i="64"/>
  <c r="D553" i="64"/>
  <c r="D552" i="64"/>
  <c r="D551" i="64"/>
  <c r="D550" i="64"/>
  <c r="D549" i="64"/>
  <c r="D548" i="64"/>
  <c r="D547" i="64"/>
  <c r="D546" i="64"/>
  <c r="D545" i="64"/>
  <c r="D544" i="64"/>
  <c r="D543" i="64"/>
  <c r="D542" i="64"/>
  <c r="D541" i="64"/>
  <c r="D540" i="64"/>
  <c r="D539" i="64"/>
  <c r="D538" i="64"/>
  <c r="D537" i="64"/>
  <c r="D536" i="64"/>
  <c r="D535" i="64"/>
  <c r="D534" i="64"/>
  <c r="D533" i="64"/>
  <c r="D532" i="64"/>
  <c r="D531" i="64"/>
  <c r="D530" i="64"/>
  <c r="D529" i="64"/>
  <c r="D528" i="64"/>
  <c r="D527" i="64"/>
  <c r="D526" i="64"/>
  <c r="D525" i="64"/>
  <c r="D524" i="64"/>
  <c r="D523" i="64"/>
  <c r="D522" i="64"/>
  <c r="D521" i="64"/>
  <c r="D520" i="64"/>
  <c r="D519" i="64"/>
  <c r="D518" i="64"/>
  <c r="D517" i="64"/>
  <c r="D516" i="64"/>
  <c r="D515" i="64"/>
  <c r="D514" i="64"/>
  <c r="D513" i="64"/>
  <c r="D512" i="64"/>
  <c r="D511" i="64"/>
  <c r="D510" i="64"/>
  <c r="D509" i="64"/>
  <c r="D508" i="64"/>
  <c r="D507" i="64"/>
  <c r="D506" i="64"/>
  <c r="D505" i="64"/>
  <c r="D504" i="64"/>
  <c r="D503" i="64"/>
  <c r="D502" i="64"/>
  <c r="D501" i="64"/>
  <c r="D500" i="64"/>
  <c r="D499" i="64"/>
  <c r="D498" i="64"/>
  <c r="D497" i="64"/>
  <c r="D496" i="64"/>
  <c r="D495" i="64"/>
  <c r="D494" i="64"/>
  <c r="D493" i="64"/>
  <c r="D492" i="64"/>
  <c r="D491" i="64"/>
  <c r="D490" i="64"/>
  <c r="D489" i="64"/>
  <c r="D488" i="64"/>
  <c r="D487" i="64"/>
  <c r="D486" i="64"/>
  <c r="D485" i="64"/>
  <c r="D484" i="64"/>
  <c r="D483" i="64"/>
  <c r="D482" i="64"/>
  <c r="D481" i="64"/>
  <c r="D480" i="64"/>
  <c r="D479" i="64"/>
  <c r="D478" i="64"/>
  <c r="D477" i="64"/>
  <c r="D476" i="64"/>
  <c r="D475" i="64"/>
  <c r="D474" i="64"/>
  <c r="D473" i="64"/>
  <c r="D472" i="64"/>
  <c r="D471" i="64"/>
  <c r="D470" i="64"/>
  <c r="D469" i="64"/>
  <c r="D369" i="64"/>
  <c r="D368" i="64"/>
  <c r="D367" i="64"/>
  <c r="D366" i="64"/>
  <c r="D365" i="64"/>
  <c r="D364" i="64"/>
  <c r="D363" i="64"/>
  <c r="D362" i="64"/>
  <c r="D361" i="64"/>
  <c r="D360" i="64"/>
  <c r="D359" i="64"/>
  <c r="D358" i="64"/>
  <c r="D357" i="64"/>
  <c r="D356" i="64"/>
  <c r="D355" i="64"/>
  <c r="D354" i="64"/>
  <c r="D353" i="64"/>
  <c r="D352" i="64"/>
  <c r="D351" i="64"/>
  <c r="D350" i="64"/>
  <c r="D349" i="64"/>
  <c r="D348" i="64"/>
  <c r="D347" i="64"/>
  <c r="D346" i="64"/>
  <c r="D345" i="64"/>
  <c r="D344" i="64"/>
  <c r="D343" i="64"/>
  <c r="D342" i="64"/>
  <c r="D341" i="64"/>
  <c r="D340" i="64"/>
  <c r="D339" i="64"/>
  <c r="D338" i="64"/>
  <c r="D337" i="64"/>
  <c r="D336" i="64"/>
  <c r="D335" i="64"/>
  <c r="D334" i="64"/>
  <c r="D333" i="64"/>
  <c r="D332" i="64"/>
  <c r="D331" i="64"/>
  <c r="D330" i="64"/>
  <c r="D329" i="64"/>
  <c r="D328" i="64"/>
  <c r="D327" i="64"/>
  <c r="D326" i="64"/>
  <c r="D325" i="64"/>
  <c r="D324" i="64"/>
  <c r="D323" i="64"/>
  <c r="D322" i="64"/>
  <c r="D321" i="64"/>
  <c r="D320" i="64"/>
  <c r="D319" i="64"/>
  <c r="D318" i="64"/>
  <c r="D317" i="64"/>
  <c r="D316" i="64"/>
  <c r="D315" i="64"/>
  <c r="D314" i="64"/>
  <c r="D313" i="64"/>
  <c r="D312" i="64"/>
  <c r="D311" i="64"/>
  <c r="D310" i="64"/>
  <c r="D309" i="64"/>
  <c r="D308" i="64"/>
  <c r="D307" i="64"/>
  <c r="D306" i="64"/>
  <c r="D305" i="64"/>
  <c r="D304" i="64"/>
  <c r="D303" i="64"/>
  <c r="D302" i="64"/>
  <c r="D301" i="64"/>
  <c r="D300" i="64"/>
  <c r="D299" i="64"/>
  <c r="D298" i="64"/>
  <c r="D297" i="64"/>
  <c r="D296" i="64"/>
  <c r="D295" i="64"/>
  <c r="D294" i="64"/>
  <c r="D293" i="64"/>
  <c r="D292" i="64"/>
  <c r="D291" i="64"/>
  <c r="D290" i="64"/>
  <c r="D289" i="64"/>
  <c r="D288" i="64"/>
  <c r="D287" i="64"/>
  <c r="D286" i="64"/>
  <c r="D285" i="64"/>
  <c r="D284" i="64"/>
  <c r="D283" i="64"/>
  <c r="D282" i="64"/>
  <c r="D281" i="64"/>
  <c r="D280" i="64"/>
  <c r="D279" i="64"/>
  <c r="D278" i="64"/>
  <c r="D277" i="64"/>
  <c r="D276" i="64"/>
  <c r="D275" i="64"/>
  <c r="D274" i="64"/>
  <c r="D273" i="64"/>
  <c r="D272" i="64"/>
  <c r="D271" i="64"/>
  <c r="D270" i="64"/>
  <c r="D269" i="64"/>
  <c r="D268" i="64"/>
  <c r="D267" i="64"/>
  <c r="D266" i="64"/>
  <c r="D265" i="64"/>
  <c r="D264" i="64"/>
  <c r="D263" i="64"/>
  <c r="D262" i="64"/>
  <c r="D261" i="64"/>
  <c r="D260" i="64"/>
  <c r="D259" i="64"/>
  <c r="D258" i="64"/>
  <c r="D257" i="64"/>
  <c r="D256" i="64"/>
  <c r="D255" i="64"/>
  <c r="D254" i="64"/>
  <c r="D253" i="64"/>
  <c r="D252" i="64"/>
  <c r="D251" i="64"/>
  <c r="D250" i="64"/>
  <c r="D249" i="64"/>
  <c r="D248" i="64"/>
  <c r="D247" i="64"/>
  <c r="D246" i="64"/>
  <c r="D245" i="64"/>
  <c r="D244" i="64"/>
  <c r="D243" i="64"/>
  <c r="D242" i="64"/>
  <c r="D241" i="64"/>
  <c r="D240" i="64"/>
  <c r="D239" i="64"/>
  <c r="D238" i="64"/>
  <c r="D237" i="64"/>
  <c r="D236" i="64"/>
  <c r="D235" i="64"/>
  <c r="D234" i="64"/>
  <c r="D233" i="64"/>
  <c r="D232" i="64"/>
  <c r="D231" i="64"/>
  <c r="D230" i="64"/>
  <c r="D229" i="64"/>
  <c r="D228" i="64"/>
  <c r="D227" i="64"/>
  <c r="D226" i="64"/>
  <c r="D225" i="64"/>
  <c r="D224" i="64"/>
  <c r="D223" i="64"/>
  <c r="D222" i="64"/>
  <c r="D221" i="64"/>
  <c r="D220" i="64"/>
  <c r="D219" i="64"/>
  <c r="D218" i="64"/>
  <c r="D217" i="64"/>
  <c r="D216" i="64"/>
  <c r="D215" i="64"/>
  <c r="D214" i="64"/>
  <c r="D213" i="64"/>
  <c r="D212" i="64"/>
  <c r="D211" i="64"/>
  <c r="D210" i="64"/>
  <c r="D209" i="64"/>
  <c r="D208" i="64"/>
  <c r="D207" i="64"/>
  <c r="D206" i="64"/>
  <c r="D205" i="64"/>
  <c r="D204" i="64"/>
  <c r="D203" i="64"/>
  <c r="D202" i="64"/>
  <c r="D201" i="64"/>
  <c r="D200" i="64"/>
  <c r="D199" i="64"/>
  <c r="D198" i="64"/>
  <c r="D197" i="64"/>
  <c r="D196" i="64"/>
  <c r="D195" i="64"/>
  <c r="D194" i="64"/>
  <c r="D193" i="64"/>
  <c r="D192" i="64"/>
  <c r="D191" i="64"/>
  <c r="D190" i="64"/>
  <c r="D189" i="64"/>
  <c r="D188" i="64"/>
  <c r="D187" i="64"/>
  <c r="D186" i="64"/>
  <c r="D185" i="64"/>
  <c r="D184" i="64"/>
  <c r="D183" i="64"/>
  <c r="D182" i="64"/>
  <c r="D181" i="64"/>
  <c r="D180" i="64"/>
  <c r="D179" i="64"/>
  <c r="D178" i="64"/>
  <c r="D177" i="64"/>
  <c r="D176" i="64"/>
  <c r="D175" i="64"/>
  <c r="D174" i="64"/>
  <c r="D173" i="64"/>
  <c r="D172" i="64"/>
  <c r="D171" i="64"/>
  <c r="D170" i="64"/>
  <c r="D169" i="64"/>
  <c r="D168" i="64"/>
  <c r="D167" i="64"/>
  <c r="D166" i="64"/>
  <c r="D165" i="64"/>
  <c r="D164" i="64"/>
  <c r="D163" i="64"/>
  <c r="D162" i="64"/>
  <c r="D161" i="64"/>
  <c r="D160" i="64"/>
  <c r="D159" i="64"/>
  <c r="D158" i="64"/>
  <c r="D157" i="64"/>
  <c r="D156" i="64"/>
  <c r="D155" i="64"/>
  <c r="D154" i="64"/>
  <c r="D153" i="64"/>
  <c r="D152" i="64"/>
  <c r="D151" i="64"/>
  <c r="D150" i="64"/>
  <c r="D149" i="64"/>
  <c r="D148" i="64"/>
  <c r="D147" i="64"/>
  <c r="D146" i="64"/>
  <c r="D145" i="64"/>
  <c r="D144" i="64"/>
  <c r="D143" i="64"/>
  <c r="D142" i="64"/>
  <c r="D141" i="64"/>
  <c r="D140" i="64"/>
  <c r="D139" i="64"/>
  <c r="D138" i="64"/>
  <c r="D137" i="64"/>
  <c r="D136" i="64"/>
  <c r="D135" i="64"/>
  <c r="D134" i="64"/>
  <c r="D133" i="64"/>
  <c r="D132" i="64"/>
  <c r="D131" i="64"/>
  <c r="D130" i="64"/>
  <c r="D129" i="64"/>
  <c r="D128" i="64"/>
  <c r="D127" i="64"/>
  <c r="D126" i="64"/>
  <c r="D125" i="64"/>
  <c r="D124" i="64"/>
  <c r="D123" i="64"/>
  <c r="D122" i="64"/>
  <c r="D121" i="64"/>
  <c r="D120" i="64"/>
  <c r="D119" i="64"/>
  <c r="D118" i="64"/>
  <c r="D117" i="64"/>
  <c r="D116" i="64"/>
  <c r="D115" i="64"/>
  <c r="D114" i="64"/>
  <c r="D113" i="64"/>
  <c r="D112" i="64"/>
  <c r="D111" i="64"/>
  <c r="D110" i="64"/>
  <c r="D109" i="64"/>
  <c r="D108" i="64"/>
  <c r="D107" i="64"/>
  <c r="D106" i="64"/>
  <c r="D105" i="64"/>
  <c r="D104" i="64"/>
  <c r="D103" i="64"/>
  <c r="D102" i="64"/>
  <c r="D101" i="64"/>
  <c r="D100" i="64"/>
  <c r="D99" i="64"/>
  <c r="D98" i="64"/>
  <c r="D97" i="64"/>
  <c r="D96" i="64"/>
  <c r="D95" i="64"/>
  <c r="D94" i="64"/>
  <c r="D93" i="64"/>
  <c r="D92" i="64"/>
  <c r="D91" i="64"/>
  <c r="D90" i="64"/>
  <c r="D89" i="64"/>
  <c r="D88" i="64"/>
  <c r="D87" i="64"/>
  <c r="D86" i="64"/>
  <c r="D85" i="64"/>
  <c r="D84" i="64"/>
  <c r="D83" i="64"/>
  <c r="D82" i="64"/>
  <c r="D81" i="64"/>
  <c r="D80" i="64"/>
  <c r="D79" i="64"/>
  <c r="D78" i="64"/>
  <c r="D77" i="64"/>
  <c r="D76" i="64"/>
  <c r="D75" i="64"/>
  <c r="D74" i="64"/>
  <c r="D73" i="64"/>
  <c r="D72" i="64"/>
  <c r="D71" i="64"/>
  <c r="D70" i="64"/>
  <c r="D69" i="64"/>
  <c r="D68" i="64"/>
  <c r="D67" i="64"/>
  <c r="D66" i="64"/>
  <c r="D65" i="64"/>
  <c r="D64" i="64"/>
  <c r="D63" i="64"/>
  <c r="D62" i="64"/>
  <c r="D61" i="64"/>
  <c r="D60" i="64"/>
  <c r="D59" i="64"/>
  <c r="D58" i="64"/>
  <c r="D57" i="64"/>
  <c r="D56" i="64"/>
  <c r="D55" i="64"/>
  <c r="D54" i="64"/>
  <c r="D53" i="64"/>
  <c r="D52" i="64"/>
  <c r="D51" i="64"/>
  <c r="D50" i="64"/>
  <c r="D49" i="64"/>
  <c r="D48" i="64"/>
  <c r="D47" i="64"/>
  <c r="D46" i="64"/>
  <c r="D45" i="64"/>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800" i="64"/>
  <c r="D799" i="64"/>
  <c r="D798" i="64"/>
  <c r="D797" i="64"/>
  <c r="D796" i="64"/>
  <c r="D795" i="64"/>
  <c r="D794" i="64"/>
  <c r="D793" i="64"/>
  <c r="D792" i="64"/>
  <c r="D791" i="64"/>
  <c r="D790" i="64"/>
  <c r="D789" i="64"/>
  <c r="D788" i="64"/>
  <c r="D787" i="64"/>
  <c r="D786" i="64"/>
  <c r="D785" i="64"/>
  <c r="D784" i="64"/>
  <c r="D783" i="64"/>
  <c r="D782" i="64"/>
  <c r="D781" i="64"/>
  <c r="D780" i="64"/>
  <c r="D779" i="64"/>
  <c r="D778" i="64"/>
  <c r="D777" i="64"/>
  <c r="D776" i="64"/>
  <c r="D775" i="64"/>
  <c r="D774" i="64"/>
  <c r="D773" i="64"/>
  <c r="D772" i="64"/>
  <c r="D771" i="64"/>
  <c r="D770" i="64"/>
  <c r="D769" i="64"/>
  <c r="D768" i="64"/>
  <c r="D767" i="64"/>
  <c r="D766" i="64"/>
  <c r="D765" i="64"/>
  <c r="D764" i="64"/>
  <c r="D763" i="64"/>
  <c r="D762" i="64"/>
  <c r="D761" i="64"/>
  <c r="D760" i="64"/>
  <c r="D759" i="64"/>
  <c r="D758" i="64"/>
  <c r="D757" i="64"/>
  <c r="D756" i="64"/>
  <c r="D755" i="64"/>
  <c r="D754" i="64"/>
  <c r="D753" i="64"/>
  <c r="D752" i="64"/>
  <c r="D751" i="64"/>
  <c r="D750" i="64"/>
  <c r="D749" i="64"/>
  <c r="D748" i="64"/>
  <c r="D747" i="64"/>
  <c r="D746" i="64"/>
  <c r="D745" i="64"/>
  <c r="D744" i="64"/>
  <c r="D743" i="64"/>
  <c r="D742" i="64"/>
  <c r="D741" i="64"/>
  <c r="D740" i="64"/>
  <c r="D739" i="64"/>
  <c r="D738" i="64"/>
  <c r="D737" i="64"/>
  <c r="D736" i="64"/>
  <c r="D735" i="64"/>
  <c r="D734" i="64"/>
  <c r="D733" i="64"/>
  <c r="D732" i="64"/>
  <c r="D731" i="64"/>
  <c r="D730" i="64"/>
  <c r="D729" i="64"/>
  <c r="D728" i="64"/>
  <c r="D727" i="64"/>
  <c r="D726" i="64"/>
  <c r="D725" i="64"/>
  <c r="D724" i="64"/>
  <c r="D723" i="64"/>
  <c r="D468" i="64"/>
  <c r="D467" i="64"/>
  <c r="D466" i="64"/>
  <c r="D465" i="64"/>
  <c r="D464" i="64"/>
  <c r="D463" i="64"/>
  <c r="D462" i="64"/>
  <c r="D461" i="64"/>
  <c r="D460" i="64"/>
  <c r="D459" i="64"/>
  <c r="D458" i="64"/>
  <c r="D457" i="64"/>
  <c r="D456" i="64"/>
  <c r="D455" i="64"/>
  <c r="D454" i="64"/>
  <c r="D453" i="64"/>
  <c r="D452" i="64"/>
  <c r="D451" i="64"/>
  <c r="D450" i="64"/>
  <c r="D449" i="64"/>
  <c r="D448" i="64"/>
  <c r="D447" i="64"/>
  <c r="D446" i="64"/>
  <c r="D445" i="64"/>
  <c r="D444" i="64"/>
  <c r="D443" i="64"/>
  <c r="D442" i="64"/>
  <c r="D441" i="64"/>
  <c r="D440" i="64"/>
  <c r="D439" i="64"/>
  <c r="D438" i="64"/>
  <c r="D437" i="64"/>
  <c r="D436" i="64"/>
  <c r="D435" i="64"/>
  <c r="D434" i="64"/>
  <c r="D433" i="64"/>
  <c r="D432" i="64"/>
  <c r="D431" i="64"/>
  <c r="D430" i="64"/>
  <c r="D429" i="64"/>
  <c r="D428" i="64"/>
  <c r="D427" i="64"/>
  <c r="D426" i="64"/>
  <c r="D425" i="64"/>
  <c r="D424" i="64"/>
  <c r="D423" i="64"/>
  <c r="D422" i="64"/>
  <c r="D421" i="64"/>
  <c r="D420" i="64"/>
  <c r="D419" i="64"/>
  <c r="D418" i="64"/>
  <c r="D417" i="64"/>
  <c r="D416" i="64"/>
  <c r="D415" i="64"/>
  <c r="D414" i="64"/>
  <c r="D413" i="64"/>
  <c r="D412" i="64"/>
  <c r="D411" i="64"/>
  <c r="D410" i="64"/>
  <c r="D409" i="64"/>
  <c r="D408" i="64"/>
  <c r="D407" i="64"/>
  <c r="D406" i="64"/>
  <c r="D405" i="64"/>
  <c r="D404" i="64"/>
  <c r="D403" i="64"/>
  <c r="D402" i="64"/>
  <c r="D401" i="64"/>
  <c r="D400" i="64"/>
  <c r="D399" i="64"/>
  <c r="D398" i="64"/>
  <c r="D397" i="64"/>
  <c r="D396" i="64"/>
  <c r="D395" i="64"/>
  <c r="D394" i="64"/>
  <c r="D393" i="64"/>
  <c r="D392" i="64"/>
  <c r="D391" i="64"/>
  <c r="D390" i="64"/>
  <c r="D389" i="64"/>
  <c r="D388" i="64"/>
  <c r="D387" i="64"/>
  <c r="D386" i="64"/>
  <c r="D385" i="64"/>
  <c r="D384" i="64"/>
  <c r="D383" i="64"/>
  <c r="D382" i="64"/>
  <c r="D381" i="64"/>
  <c r="D380" i="64"/>
  <c r="D379" i="64"/>
  <c r="D378" i="64"/>
  <c r="D377" i="64"/>
  <c r="D376" i="64"/>
  <c r="D375" i="64"/>
  <c r="D374" i="64"/>
  <c r="D373" i="64"/>
  <c r="D372" i="64"/>
  <c r="D371" i="64"/>
  <c r="D370" i="64"/>
  <c r="X206" i="60"/>
  <c r="S5" i="55"/>
  <c r="L3010" i="55"/>
  <c r="K3010" i="55"/>
  <c r="L3009" i="55"/>
  <c r="K3009" i="55"/>
  <c r="L2988" i="55"/>
  <c r="K2988" i="55"/>
  <c r="L2987" i="55"/>
  <c r="K2987" i="55"/>
  <c r="L2986" i="55"/>
  <c r="K2986" i="55"/>
  <c r="L2985" i="55"/>
  <c r="K2985" i="55"/>
  <c r="L2984" i="55"/>
  <c r="K2984" i="55"/>
  <c r="L2983" i="55"/>
  <c r="K2983" i="55"/>
  <c r="L2982" i="55"/>
  <c r="K2982" i="55"/>
  <c r="L2981" i="55"/>
  <c r="K2981" i="55"/>
  <c r="L2980" i="55"/>
  <c r="K2980" i="55"/>
  <c r="L2979" i="55"/>
  <c r="K2979" i="55"/>
  <c r="L2978" i="55"/>
  <c r="K2978" i="55"/>
  <c r="L2977" i="55"/>
  <c r="K2977" i="55"/>
  <c r="L2976" i="55"/>
  <c r="K2976" i="55"/>
  <c r="L2975" i="55"/>
  <c r="K2975" i="55"/>
  <c r="L2974" i="55"/>
  <c r="K2974" i="55"/>
  <c r="L2973" i="55"/>
  <c r="K2973" i="55"/>
  <c r="L2972" i="55"/>
  <c r="K2972" i="55"/>
  <c r="L2971" i="55"/>
  <c r="K2971" i="55"/>
  <c r="L2970" i="55"/>
  <c r="K2970" i="55"/>
  <c r="L2969" i="55"/>
  <c r="K2969" i="55"/>
  <c r="L2968" i="55"/>
  <c r="K2968" i="55"/>
  <c r="L2967" i="55"/>
  <c r="K2967" i="55"/>
  <c r="L2990" i="55"/>
  <c r="K2990" i="55"/>
  <c r="L2989" i="55"/>
  <c r="K2989" i="55"/>
  <c r="L2966" i="55"/>
  <c r="K2966" i="55"/>
  <c r="L2965" i="55"/>
  <c r="K2965" i="55"/>
  <c r="L2964" i="55"/>
  <c r="K2964" i="55"/>
  <c r="L2963" i="55"/>
  <c r="K2963" i="55"/>
  <c r="L2962" i="55"/>
  <c r="K2962" i="55"/>
  <c r="L2961" i="55"/>
  <c r="K2961" i="55"/>
  <c r="L2960" i="55"/>
  <c r="K2960" i="55"/>
  <c r="L2959" i="55"/>
  <c r="K2959" i="55"/>
  <c r="L2958" i="55"/>
  <c r="K2958" i="55"/>
  <c r="L2957" i="55"/>
  <c r="K2957" i="55"/>
  <c r="L2956" i="55"/>
  <c r="K2956" i="55"/>
  <c r="L2955" i="55"/>
  <c r="K2955" i="55"/>
  <c r="L2954" i="55"/>
  <c r="K2954" i="55"/>
  <c r="L2953" i="55"/>
  <c r="K2953" i="55"/>
  <c r="L2952" i="55"/>
  <c r="K2952" i="55"/>
  <c r="L2951" i="55"/>
  <c r="K2951" i="55"/>
  <c r="L2950" i="55"/>
  <c r="K2950" i="55"/>
  <c r="L2942" i="55"/>
  <c r="K2942" i="55"/>
  <c r="L2941" i="55"/>
  <c r="K2941" i="55"/>
  <c r="L2940" i="55"/>
  <c r="K2940" i="55"/>
  <c r="L2939" i="55"/>
  <c r="K2939" i="55"/>
  <c r="L2938" i="55"/>
  <c r="K2938" i="55"/>
  <c r="L2937" i="55"/>
  <c r="K2937" i="55"/>
  <c r="L2936" i="55"/>
  <c r="K2936" i="55"/>
  <c r="L2935" i="55"/>
  <c r="K2935" i="55"/>
  <c r="L2934" i="55"/>
  <c r="K2934" i="55"/>
  <c r="L2933" i="55"/>
  <c r="K2933" i="55"/>
  <c r="L2932" i="55"/>
  <c r="K2932" i="55"/>
  <c r="L2931" i="55"/>
  <c r="K2931" i="55"/>
  <c r="L2930" i="55"/>
  <c r="K2930" i="55"/>
  <c r="L2929" i="55"/>
  <c r="K2929" i="55"/>
  <c r="L2928" i="55"/>
  <c r="K2928" i="55"/>
  <c r="L2927" i="55"/>
  <c r="K2927" i="55"/>
  <c r="L2926" i="55"/>
  <c r="K2926" i="55"/>
  <c r="L2925" i="55"/>
  <c r="K2925" i="55"/>
  <c r="L2924" i="55"/>
  <c r="K2924" i="55"/>
  <c r="L2923" i="55"/>
  <c r="K2923" i="55"/>
  <c r="L2922" i="55"/>
  <c r="K2922" i="55"/>
  <c r="L2921" i="55"/>
  <c r="K2921" i="55"/>
  <c r="L2920" i="55"/>
  <c r="K2920" i="55"/>
  <c r="L2919" i="55"/>
  <c r="K2919" i="55"/>
  <c r="L2918" i="55"/>
  <c r="K2918" i="55"/>
  <c r="L2917" i="55"/>
  <c r="K2917" i="55"/>
  <c r="L2916" i="55"/>
  <c r="K2916" i="55"/>
  <c r="L2902" i="55"/>
  <c r="K2902" i="55"/>
  <c r="L2901" i="55"/>
  <c r="K2901" i="55"/>
  <c r="L2900" i="55"/>
  <c r="K2900" i="55"/>
  <c r="L2899" i="55"/>
  <c r="K2899" i="55"/>
  <c r="L2898" i="55"/>
  <c r="K2898" i="55"/>
  <c r="L2897" i="55"/>
  <c r="K2897" i="55"/>
  <c r="L2896" i="55"/>
  <c r="K2896" i="55"/>
  <c r="L2895" i="55"/>
  <c r="K2895" i="55"/>
  <c r="L2894" i="55"/>
  <c r="K2894" i="55"/>
  <c r="L2893" i="55"/>
  <c r="K2893" i="55"/>
  <c r="L2892" i="55"/>
  <c r="K2892" i="55"/>
  <c r="L2891" i="55"/>
  <c r="K2891" i="55"/>
  <c r="L2890" i="55"/>
  <c r="K2890" i="55"/>
  <c r="L2889" i="55"/>
  <c r="K2889" i="55"/>
  <c r="L2888" i="55"/>
  <c r="K2888" i="55"/>
  <c r="L2887" i="55"/>
  <c r="K2887" i="55"/>
  <c r="L2886" i="55"/>
  <c r="K2886" i="55"/>
  <c r="L2885" i="55"/>
  <c r="K2885" i="55"/>
  <c r="L2884" i="55"/>
  <c r="K2884" i="55"/>
  <c r="L2883" i="55"/>
  <c r="K2883" i="55"/>
  <c r="L2882" i="55"/>
  <c r="K2882" i="55"/>
  <c r="L2881" i="55"/>
  <c r="K2881" i="55"/>
  <c r="L2880" i="55"/>
  <c r="K2880" i="55"/>
  <c r="L2879" i="55"/>
  <c r="K2879" i="55"/>
  <c r="L2878" i="55"/>
  <c r="K2878" i="55"/>
  <c r="L2877" i="55"/>
  <c r="K2877" i="55"/>
  <c r="L2876" i="55"/>
  <c r="K2876" i="55"/>
  <c r="L2875" i="55"/>
  <c r="K2875" i="55"/>
  <c r="L2874" i="55"/>
  <c r="K2874" i="55"/>
  <c r="L2873" i="55"/>
  <c r="K2873" i="55"/>
  <c r="L2872" i="55"/>
  <c r="K2872" i="55"/>
  <c r="L2871" i="55"/>
  <c r="K2871" i="55"/>
  <c r="L2870" i="55"/>
  <c r="K2870" i="55"/>
  <c r="L2869" i="55"/>
  <c r="K2869" i="55"/>
  <c r="L2868" i="55"/>
  <c r="K2868" i="55"/>
  <c r="L2867" i="55"/>
  <c r="K2867" i="55"/>
  <c r="L2866" i="55"/>
  <c r="K2866" i="55"/>
  <c r="L2865" i="55"/>
  <c r="K2865" i="55"/>
  <c r="L2864" i="55"/>
  <c r="K2864" i="55"/>
  <c r="L2863" i="55"/>
  <c r="K2863" i="55"/>
  <c r="L2858" i="55"/>
  <c r="K2858" i="55"/>
  <c r="L2857" i="55"/>
  <c r="K2857" i="55"/>
  <c r="L2856" i="55"/>
  <c r="K2856" i="55"/>
  <c r="L2855" i="55"/>
  <c r="K2855" i="55"/>
  <c r="L2854" i="55"/>
  <c r="K2854" i="55"/>
  <c r="L2853" i="55"/>
  <c r="K2853" i="55"/>
  <c r="L2852" i="55"/>
  <c r="K2852" i="55"/>
  <c r="L2851" i="55"/>
  <c r="K2851" i="55"/>
  <c r="L2850" i="55"/>
  <c r="K2850" i="55"/>
  <c r="L2849" i="55"/>
  <c r="K2849" i="55"/>
  <c r="L2848" i="55"/>
  <c r="K2848" i="55"/>
  <c r="L2847" i="55"/>
  <c r="K2847" i="55"/>
  <c r="L2846" i="55"/>
  <c r="K2846" i="55"/>
  <c r="L2845" i="55"/>
  <c r="K2845" i="55"/>
  <c r="L2844" i="55"/>
  <c r="K2844" i="55"/>
  <c r="L2843" i="55"/>
  <c r="K2843" i="55"/>
  <c r="L2842" i="55"/>
  <c r="K2842" i="55"/>
  <c r="L2841" i="55"/>
  <c r="K2841" i="55"/>
  <c r="L2840" i="55"/>
  <c r="K2840" i="55"/>
  <c r="L2839" i="55"/>
  <c r="K2839" i="55"/>
  <c r="L2838" i="55"/>
  <c r="K2838" i="55"/>
  <c r="L2837" i="55"/>
  <c r="K2837" i="55"/>
  <c r="L2836" i="55"/>
  <c r="K2836" i="55"/>
  <c r="L2835" i="55"/>
  <c r="K2835" i="55"/>
  <c r="L2834" i="55"/>
  <c r="K2834" i="55"/>
  <c r="L2833" i="55"/>
  <c r="K2833" i="55"/>
  <c r="L2832" i="55"/>
  <c r="K2832" i="55"/>
  <c r="L2831" i="55"/>
  <c r="K2831" i="55"/>
  <c r="L2830" i="55"/>
  <c r="K2830" i="55"/>
  <c r="L2829" i="55"/>
  <c r="K2829" i="55"/>
  <c r="L2828" i="55"/>
  <c r="K2828" i="55"/>
  <c r="L2827" i="55"/>
  <c r="K2827" i="55"/>
  <c r="L2826" i="55"/>
  <c r="K2826" i="55"/>
  <c r="L2825" i="55"/>
  <c r="K2825" i="55"/>
  <c r="L2824" i="55"/>
  <c r="K2824" i="55"/>
  <c r="L2823" i="55"/>
  <c r="K2823" i="55"/>
  <c r="L2822" i="55"/>
  <c r="K2822" i="55"/>
  <c r="L2821" i="55"/>
  <c r="K2821" i="55"/>
  <c r="L2820" i="55"/>
  <c r="K2820" i="55"/>
  <c r="L2819" i="55"/>
  <c r="K2819" i="55"/>
  <c r="L2818" i="55"/>
  <c r="K2818" i="55"/>
  <c r="L2817" i="55"/>
  <c r="K2817" i="55"/>
  <c r="L2816" i="55"/>
  <c r="K2816" i="55"/>
  <c r="L2815" i="55"/>
  <c r="K2815" i="55"/>
  <c r="L1002" i="55"/>
  <c r="K1002" i="55"/>
  <c r="L1001" i="55"/>
  <c r="K1001" i="55"/>
  <c r="L1000" i="55"/>
  <c r="K1000" i="55"/>
  <c r="L999" i="55"/>
  <c r="K999" i="55"/>
  <c r="L998" i="55"/>
  <c r="K998" i="55"/>
  <c r="L997" i="55"/>
  <c r="K997" i="55"/>
  <c r="L996" i="55"/>
  <c r="K996" i="55"/>
  <c r="L995" i="55"/>
  <c r="K995" i="55"/>
  <c r="L994" i="55"/>
  <c r="K994" i="55"/>
  <c r="L993" i="55"/>
  <c r="K993" i="55"/>
  <c r="L992" i="55"/>
  <c r="K992" i="55"/>
  <c r="L991" i="55"/>
  <c r="K991" i="55"/>
  <c r="L990" i="55"/>
  <c r="K990" i="55"/>
  <c r="L989" i="55"/>
  <c r="K989" i="55"/>
  <c r="L988" i="55"/>
  <c r="K988" i="55"/>
  <c r="L987" i="55"/>
  <c r="K987" i="55"/>
  <c r="L986" i="55"/>
  <c r="K986" i="55"/>
  <c r="L985" i="55"/>
  <c r="K985" i="55"/>
  <c r="L984" i="55"/>
  <c r="K984" i="55"/>
  <c r="L983" i="55"/>
  <c r="K983" i="55"/>
  <c r="L982" i="55"/>
  <c r="K982" i="55"/>
  <c r="L981" i="55"/>
  <c r="K981" i="55"/>
  <c r="L980" i="55"/>
  <c r="K980" i="55"/>
  <c r="L979" i="55"/>
  <c r="K979" i="55"/>
  <c r="L978" i="55"/>
  <c r="K978" i="55"/>
  <c r="L977" i="55"/>
  <c r="K977" i="55"/>
  <c r="L976" i="55"/>
  <c r="K976" i="55"/>
  <c r="L975" i="55"/>
  <c r="K975" i="55"/>
  <c r="L974" i="55"/>
  <c r="K974" i="55"/>
  <c r="L973" i="55"/>
  <c r="K973" i="55"/>
  <c r="L972" i="55"/>
  <c r="K972" i="55"/>
  <c r="L971" i="55"/>
  <c r="K971" i="55"/>
  <c r="L970" i="55"/>
  <c r="K970" i="55"/>
  <c r="L969" i="55"/>
  <c r="K969" i="55"/>
  <c r="L968" i="55"/>
  <c r="K968" i="55"/>
  <c r="L967" i="55"/>
  <c r="K967" i="55"/>
  <c r="L966" i="55"/>
  <c r="K966" i="55"/>
  <c r="L965" i="55"/>
  <c r="K965" i="55"/>
  <c r="L964" i="55"/>
  <c r="K964" i="55"/>
  <c r="L963" i="55"/>
  <c r="K963" i="55"/>
  <c r="L962" i="55"/>
  <c r="K962" i="55"/>
  <c r="L961" i="55"/>
  <c r="K961" i="55"/>
  <c r="L960" i="55"/>
  <c r="K960" i="55"/>
  <c r="L959" i="55"/>
  <c r="K959" i="55"/>
  <c r="L958" i="55"/>
  <c r="K958" i="55"/>
  <c r="L957" i="55"/>
  <c r="K957" i="55"/>
  <c r="L956" i="55"/>
  <c r="K956" i="55"/>
  <c r="L955" i="55"/>
  <c r="K955" i="55"/>
  <c r="L954" i="55"/>
  <c r="K954" i="55"/>
  <c r="L953" i="55"/>
  <c r="K953" i="55"/>
  <c r="L952" i="55"/>
  <c r="K952" i="55"/>
  <c r="L951" i="55"/>
  <c r="K951" i="55"/>
  <c r="L950" i="55"/>
  <c r="K950" i="55"/>
  <c r="L949" i="55"/>
  <c r="K949" i="55"/>
  <c r="L948" i="55"/>
  <c r="K948" i="55"/>
  <c r="L947" i="55"/>
  <c r="K947" i="55"/>
  <c r="L946" i="55"/>
  <c r="K946" i="55"/>
  <c r="L945" i="55"/>
  <c r="K945" i="55"/>
  <c r="L944" i="55"/>
  <c r="K944" i="55"/>
  <c r="L943" i="55"/>
  <c r="K943" i="55"/>
  <c r="L942" i="55"/>
  <c r="K942" i="55"/>
  <c r="L941" i="55"/>
  <c r="K941" i="55"/>
  <c r="L940" i="55"/>
  <c r="K940" i="55"/>
  <c r="L939" i="55"/>
  <c r="K939" i="55"/>
  <c r="L938" i="55"/>
  <c r="K938" i="55"/>
  <c r="L937" i="55"/>
  <c r="K937" i="55"/>
  <c r="L936" i="55"/>
  <c r="K936" i="55"/>
  <c r="L935" i="55"/>
  <c r="K935" i="55"/>
  <c r="L934" i="55"/>
  <c r="K934" i="55"/>
  <c r="L933" i="55"/>
  <c r="K933" i="55"/>
  <c r="L932" i="55"/>
  <c r="K932" i="55"/>
  <c r="L931" i="55"/>
  <c r="K931" i="55"/>
  <c r="L930" i="55"/>
  <c r="K930" i="55"/>
  <c r="L929" i="55"/>
  <c r="K929" i="55"/>
  <c r="L928" i="55"/>
  <c r="K928" i="55"/>
  <c r="L927" i="55"/>
  <c r="K927" i="55"/>
  <c r="L926" i="55"/>
  <c r="K926" i="55"/>
  <c r="L925" i="55"/>
  <c r="K925" i="55"/>
  <c r="L924" i="55"/>
  <c r="K924" i="55"/>
  <c r="L923" i="55"/>
  <c r="K923" i="55"/>
  <c r="L922" i="55"/>
  <c r="K922" i="55"/>
  <c r="L921" i="55"/>
  <c r="K921" i="55"/>
  <c r="L920" i="55"/>
  <c r="K920" i="55"/>
  <c r="L919" i="55"/>
  <c r="K919" i="55"/>
  <c r="L918" i="55"/>
  <c r="K918" i="55"/>
  <c r="L917" i="55"/>
  <c r="K917" i="55"/>
  <c r="L916" i="55"/>
  <c r="K916" i="55"/>
  <c r="L915" i="55"/>
  <c r="K915" i="55"/>
  <c r="L914" i="55"/>
  <c r="K914" i="55"/>
  <c r="L913" i="55"/>
  <c r="K913" i="55"/>
  <c r="L912" i="55"/>
  <c r="K912" i="55"/>
  <c r="L911" i="55"/>
  <c r="K911" i="55"/>
  <c r="L910" i="55"/>
  <c r="K910" i="55"/>
  <c r="L909" i="55"/>
  <c r="K909" i="55"/>
  <c r="L908" i="55"/>
  <c r="K908" i="55"/>
  <c r="L907" i="55"/>
  <c r="K907" i="55"/>
  <c r="L906" i="55"/>
  <c r="K906" i="55"/>
  <c r="L905" i="55"/>
  <c r="K905" i="55"/>
  <c r="L904" i="55"/>
  <c r="K904" i="55"/>
  <c r="L903" i="55"/>
  <c r="K903" i="55"/>
  <c r="L902" i="55"/>
  <c r="K902" i="55"/>
  <c r="L901" i="55"/>
  <c r="K901" i="55"/>
  <c r="L900" i="55"/>
  <c r="K900" i="55"/>
  <c r="L899" i="55"/>
  <c r="K899" i="55"/>
  <c r="L898" i="55"/>
  <c r="K898" i="55"/>
  <c r="L897" i="55"/>
  <c r="K897" i="55"/>
  <c r="L896" i="55"/>
  <c r="K896" i="55"/>
  <c r="L895" i="55"/>
  <c r="K895" i="55"/>
  <c r="L894" i="55"/>
  <c r="K894" i="55"/>
  <c r="L893" i="55"/>
  <c r="K893" i="55"/>
  <c r="L892" i="55"/>
  <c r="K892" i="55"/>
  <c r="L891" i="55"/>
  <c r="K891" i="55"/>
  <c r="L890" i="55"/>
  <c r="K890" i="55"/>
  <c r="L889" i="55"/>
  <c r="K889" i="55"/>
  <c r="L888" i="55"/>
  <c r="K888" i="55"/>
  <c r="L887" i="55"/>
  <c r="K887" i="55"/>
  <c r="L886" i="55"/>
  <c r="K886" i="55"/>
  <c r="L885" i="55"/>
  <c r="K885" i="55"/>
  <c r="L884" i="55"/>
  <c r="K884" i="55"/>
  <c r="L883" i="55"/>
  <c r="K883" i="55"/>
  <c r="L882" i="55"/>
  <c r="K882" i="55"/>
  <c r="L881" i="55"/>
  <c r="K881" i="55"/>
  <c r="L880" i="55"/>
  <c r="K880" i="55"/>
  <c r="L879" i="55"/>
  <c r="K879" i="55"/>
  <c r="L878" i="55"/>
  <c r="K878" i="55"/>
  <c r="L877" i="55"/>
  <c r="K877" i="55"/>
  <c r="L876" i="55"/>
  <c r="K876" i="55"/>
  <c r="L875" i="55"/>
  <c r="K875" i="55"/>
  <c r="L874" i="55"/>
  <c r="K874" i="55"/>
  <c r="L873" i="55"/>
  <c r="K873" i="55"/>
  <c r="L872" i="55"/>
  <c r="K872" i="55"/>
  <c r="L871" i="55"/>
  <c r="K871" i="55"/>
  <c r="L870" i="55"/>
  <c r="K870" i="55"/>
  <c r="L869" i="55"/>
  <c r="K869" i="55"/>
  <c r="L868" i="55"/>
  <c r="K868" i="55"/>
  <c r="L867" i="55"/>
  <c r="K867" i="55"/>
  <c r="L866" i="55"/>
  <c r="K866" i="55"/>
  <c r="L865" i="55"/>
  <c r="K865" i="55"/>
  <c r="L864" i="55"/>
  <c r="K864" i="55"/>
  <c r="L863" i="55"/>
  <c r="K863" i="55"/>
  <c r="L862" i="55"/>
  <c r="K862" i="55"/>
  <c r="L861" i="55"/>
  <c r="K861" i="55"/>
  <c r="L860" i="55"/>
  <c r="K860" i="55"/>
  <c r="L859" i="55"/>
  <c r="K859" i="55"/>
  <c r="L858" i="55"/>
  <c r="K858" i="55"/>
  <c r="L857" i="55"/>
  <c r="K857" i="55"/>
  <c r="L856" i="55"/>
  <c r="K856" i="55"/>
  <c r="L855" i="55"/>
  <c r="K855" i="55"/>
  <c r="L854" i="55"/>
  <c r="K854" i="55"/>
  <c r="L853" i="55"/>
  <c r="K853" i="55"/>
  <c r="L852" i="55"/>
  <c r="K852" i="55"/>
  <c r="L851" i="55"/>
  <c r="K851" i="55"/>
  <c r="L850" i="55"/>
  <c r="K850" i="55"/>
  <c r="L849" i="55"/>
  <c r="K849" i="55"/>
  <c r="L848" i="55"/>
  <c r="K848" i="55"/>
  <c r="L847" i="55"/>
  <c r="K847" i="55"/>
  <c r="L846" i="55"/>
  <c r="K846" i="55"/>
  <c r="L845" i="55"/>
  <c r="K845" i="55"/>
  <c r="L844" i="55"/>
  <c r="K844" i="55"/>
  <c r="L843" i="55"/>
  <c r="K843" i="55"/>
  <c r="L842" i="55"/>
  <c r="K842" i="55"/>
  <c r="L841" i="55"/>
  <c r="K841" i="55"/>
  <c r="L840" i="55"/>
  <c r="K840" i="55"/>
  <c r="L839" i="55"/>
  <c r="K839" i="55"/>
  <c r="L838" i="55"/>
  <c r="K838" i="55"/>
  <c r="L837" i="55"/>
  <c r="K837" i="55"/>
  <c r="L836" i="55"/>
  <c r="K836" i="55"/>
  <c r="L835" i="55"/>
  <c r="K835" i="55"/>
  <c r="L834" i="55"/>
  <c r="K834" i="55"/>
  <c r="L833" i="55"/>
  <c r="K833" i="55"/>
  <c r="L832" i="55"/>
  <c r="K832" i="55"/>
  <c r="L831" i="55"/>
  <c r="K831" i="55"/>
  <c r="L830" i="55"/>
  <c r="K830" i="55"/>
  <c r="L829" i="55"/>
  <c r="K829" i="55"/>
  <c r="L828" i="55"/>
  <c r="K828" i="55"/>
  <c r="L827" i="55"/>
  <c r="K827" i="55"/>
  <c r="L826" i="55"/>
  <c r="K826" i="55"/>
  <c r="L825" i="55"/>
  <c r="K825" i="55"/>
  <c r="L824" i="55"/>
  <c r="K824" i="55"/>
  <c r="L823" i="55"/>
  <c r="K823" i="55"/>
  <c r="L822" i="55"/>
  <c r="K822" i="55"/>
  <c r="L821" i="55"/>
  <c r="K821" i="55"/>
  <c r="L820" i="55"/>
  <c r="K820" i="55"/>
  <c r="L819" i="55"/>
  <c r="K819" i="55"/>
  <c r="L818" i="55"/>
  <c r="K818" i="55"/>
  <c r="L817" i="55"/>
  <c r="K817" i="55"/>
  <c r="L816" i="55"/>
  <c r="K816" i="55"/>
  <c r="L815" i="55"/>
  <c r="K815" i="55"/>
  <c r="L814" i="55"/>
  <c r="K814" i="55"/>
  <c r="L813" i="55"/>
  <c r="K813" i="55"/>
  <c r="L812" i="55"/>
  <c r="K812" i="55"/>
  <c r="L811" i="55"/>
  <c r="K811" i="55"/>
  <c r="L810" i="55"/>
  <c r="K810" i="55"/>
  <c r="L809" i="55"/>
  <c r="K809" i="55"/>
  <c r="L808" i="55"/>
  <c r="K808" i="55"/>
  <c r="L807" i="55"/>
  <c r="K807" i="55"/>
  <c r="L806" i="55"/>
  <c r="K806" i="55"/>
  <c r="L805" i="55"/>
  <c r="K805" i="55"/>
  <c r="L804" i="55"/>
  <c r="K804" i="55"/>
  <c r="L803" i="55"/>
  <c r="K803" i="55"/>
  <c r="L802" i="55"/>
  <c r="K802" i="55"/>
  <c r="L801" i="55"/>
  <c r="K801" i="55"/>
  <c r="L800" i="55"/>
  <c r="K800" i="55"/>
  <c r="L799" i="55"/>
  <c r="K799" i="55"/>
  <c r="L798" i="55"/>
  <c r="K798" i="55"/>
  <c r="L797" i="55"/>
  <c r="K797" i="55"/>
  <c r="L796" i="55"/>
  <c r="K796" i="55"/>
  <c r="L795" i="55"/>
  <c r="K795" i="55"/>
  <c r="L794" i="55"/>
  <c r="K794" i="55"/>
  <c r="L793" i="55"/>
  <c r="K793" i="55"/>
  <c r="L792" i="55"/>
  <c r="K792" i="55"/>
  <c r="L791" i="55"/>
  <c r="K791" i="55"/>
  <c r="L790" i="55"/>
  <c r="K790" i="55"/>
  <c r="L789" i="55"/>
  <c r="K789" i="55"/>
  <c r="L788" i="55"/>
  <c r="K788" i="55"/>
  <c r="L787" i="55"/>
  <c r="K787" i="55"/>
  <c r="L786" i="55"/>
  <c r="K786" i="55"/>
  <c r="L785" i="55"/>
  <c r="K785" i="55"/>
  <c r="L784" i="55"/>
  <c r="K784" i="55"/>
  <c r="L783" i="55"/>
  <c r="K783" i="55"/>
  <c r="L782" i="55"/>
  <c r="K782" i="55"/>
  <c r="L781" i="55"/>
  <c r="K781" i="55"/>
  <c r="L780" i="55"/>
  <c r="K780" i="55"/>
  <c r="L779" i="55"/>
  <c r="K779" i="55"/>
  <c r="L778" i="55"/>
  <c r="K778" i="55"/>
  <c r="L777" i="55"/>
  <c r="K777" i="55"/>
  <c r="L776" i="55"/>
  <c r="K776" i="55"/>
  <c r="L775" i="55"/>
  <c r="K775" i="55"/>
  <c r="L774" i="55"/>
  <c r="K774" i="55"/>
  <c r="L773" i="55"/>
  <c r="K773" i="55"/>
  <c r="L772" i="55"/>
  <c r="K772" i="55"/>
  <c r="L771" i="55"/>
  <c r="K771" i="55"/>
  <c r="L770" i="55"/>
  <c r="K770" i="55"/>
  <c r="L769" i="55"/>
  <c r="K769" i="55"/>
  <c r="L768" i="55"/>
  <c r="K768" i="55"/>
  <c r="L767" i="55"/>
  <c r="K767" i="55"/>
  <c r="L766" i="55"/>
  <c r="K766" i="55"/>
  <c r="L765" i="55"/>
  <c r="K765" i="55"/>
  <c r="L764" i="55"/>
  <c r="K764" i="55"/>
  <c r="L763" i="55"/>
  <c r="K763" i="55"/>
  <c r="L762" i="55"/>
  <c r="K762" i="55"/>
  <c r="L761" i="55"/>
  <c r="K761" i="55"/>
  <c r="L760" i="55"/>
  <c r="K760" i="55"/>
  <c r="L759" i="55"/>
  <c r="K759" i="55"/>
  <c r="L758" i="55"/>
  <c r="K758" i="55"/>
  <c r="L757" i="55"/>
  <c r="K757" i="55"/>
  <c r="L756" i="55"/>
  <c r="K756" i="55"/>
  <c r="L755" i="55"/>
  <c r="K755" i="55"/>
  <c r="L754" i="55"/>
  <c r="K754" i="55"/>
  <c r="L753" i="55"/>
  <c r="K753" i="55"/>
  <c r="L752" i="55"/>
  <c r="K752" i="55"/>
  <c r="L751" i="55"/>
  <c r="K751" i="55"/>
  <c r="L750" i="55"/>
  <c r="K750" i="55"/>
  <c r="L749" i="55"/>
  <c r="K749" i="55"/>
  <c r="L748" i="55"/>
  <c r="K748" i="55"/>
  <c r="L747" i="55"/>
  <c r="K747" i="55"/>
  <c r="L746" i="55"/>
  <c r="K746" i="55"/>
  <c r="L745" i="55"/>
  <c r="K745" i="55"/>
  <c r="L744" i="55"/>
  <c r="K744" i="55"/>
  <c r="L743" i="55"/>
  <c r="K743" i="55"/>
  <c r="L742" i="55"/>
  <c r="K742" i="55"/>
  <c r="L741" i="55"/>
  <c r="K741" i="55"/>
  <c r="L740" i="55"/>
  <c r="K740" i="55"/>
  <c r="L739" i="55"/>
  <c r="K739" i="55"/>
  <c r="L738" i="55"/>
  <c r="K738" i="55"/>
  <c r="L737" i="55"/>
  <c r="K737" i="55"/>
  <c r="L736" i="55"/>
  <c r="K736" i="55"/>
  <c r="L735" i="55"/>
  <c r="K735" i="55"/>
  <c r="L734" i="55"/>
  <c r="K734" i="55"/>
  <c r="L733" i="55"/>
  <c r="K733" i="55"/>
  <c r="L732" i="55"/>
  <c r="K732" i="55"/>
  <c r="L731" i="55"/>
  <c r="K731" i="55"/>
  <c r="L730" i="55"/>
  <c r="K730" i="55"/>
  <c r="L729" i="55"/>
  <c r="K729" i="55"/>
  <c r="L728" i="55"/>
  <c r="K728" i="55"/>
  <c r="L727" i="55"/>
  <c r="K727" i="55"/>
  <c r="L726" i="55"/>
  <c r="K726" i="55"/>
  <c r="L725" i="55"/>
  <c r="K725" i="55"/>
  <c r="L724" i="55"/>
  <c r="K724" i="55"/>
  <c r="L723" i="55"/>
  <c r="K723" i="55"/>
  <c r="L722" i="55"/>
  <c r="K722" i="55"/>
  <c r="L721" i="55"/>
  <c r="K721" i="55"/>
  <c r="L720" i="55"/>
  <c r="K720" i="55"/>
  <c r="L719" i="55"/>
  <c r="K719" i="55"/>
  <c r="L718" i="55"/>
  <c r="K718" i="55"/>
  <c r="L717" i="55"/>
  <c r="K717" i="55"/>
  <c r="L716" i="55"/>
  <c r="K716" i="55"/>
  <c r="L715" i="55"/>
  <c r="K715" i="55"/>
  <c r="L714" i="55"/>
  <c r="K714" i="55"/>
  <c r="L713" i="55"/>
  <c r="K713" i="55"/>
  <c r="L712" i="55"/>
  <c r="K712" i="55"/>
  <c r="L711" i="55"/>
  <c r="K711" i="55"/>
  <c r="L710" i="55"/>
  <c r="K710" i="55"/>
  <c r="L709" i="55"/>
  <c r="K709" i="55"/>
  <c r="L708" i="55"/>
  <c r="K708" i="55"/>
  <c r="L707" i="55"/>
  <c r="K707" i="55"/>
  <c r="L706" i="55"/>
  <c r="K706" i="55"/>
  <c r="L705" i="55"/>
  <c r="K705" i="55"/>
  <c r="L704" i="55"/>
  <c r="K704" i="55"/>
  <c r="L703" i="55"/>
  <c r="K703" i="55"/>
  <c r="L702" i="55"/>
  <c r="K702" i="55"/>
  <c r="L701" i="55"/>
  <c r="K701" i="55"/>
  <c r="L700" i="55"/>
  <c r="K700" i="55"/>
  <c r="L699" i="55"/>
  <c r="K699" i="55"/>
  <c r="L698" i="55"/>
  <c r="K698" i="55"/>
  <c r="L697" i="55"/>
  <c r="K697" i="55"/>
  <c r="L696" i="55"/>
  <c r="K696" i="55"/>
  <c r="L695" i="55"/>
  <c r="K695" i="55"/>
  <c r="L694" i="55"/>
  <c r="K694" i="55"/>
  <c r="L693" i="55"/>
  <c r="K693" i="55"/>
  <c r="L692" i="55"/>
  <c r="K692" i="55"/>
  <c r="L691" i="55"/>
  <c r="K691" i="55"/>
  <c r="L690" i="55"/>
  <c r="K690" i="55"/>
  <c r="L689" i="55"/>
  <c r="K689" i="55"/>
  <c r="L688" i="55"/>
  <c r="K688" i="55"/>
  <c r="L687" i="55"/>
  <c r="K687" i="55"/>
  <c r="L686" i="55"/>
  <c r="K686" i="55"/>
  <c r="L685" i="55"/>
  <c r="K685" i="55"/>
  <c r="L684" i="55"/>
  <c r="K684" i="55"/>
  <c r="L683" i="55"/>
  <c r="K683" i="55"/>
  <c r="L682" i="55"/>
  <c r="K682" i="55"/>
  <c r="L681" i="55"/>
  <c r="K681" i="55"/>
  <c r="L680" i="55"/>
  <c r="K680" i="55"/>
  <c r="L679" i="55"/>
  <c r="K679" i="55"/>
  <c r="L678" i="55"/>
  <c r="K678" i="55"/>
  <c r="L677" i="55"/>
  <c r="K677" i="55"/>
  <c r="L676" i="55"/>
  <c r="K676" i="55"/>
  <c r="L675" i="55"/>
  <c r="K675" i="55"/>
  <c r="L674" i="55"/>
  <c r="K674" i="55"/>
  <c r="L673" i="55"/>
  <c r="K673" i="55"/>
  <c r="L672" i="55"/>
  <c r="K672" i="55"/>
  <c r="L671" i="55"/>
  <c r="K671" i="55"/>
  <c r="L670" i="55"/>
  <c r="K670" i="55"/>
  <c r="L669" i="55"/>
  <c r="K669" i="55"/>
  <c r="L668" i="55"/>
  <c r="K668" i="55"/>
  <c r="L667" i="55"/>
  <c r="K667" i="55"/>
  <c r="L666" i="55"/>
  <c r="K666" i="55"/>
  <c r="L665" i="55"/>
  <c r="K665" i="55"/>
  <c r="L664" i="55"/>
  <c r="K664" i="55"/>
  <c r="L663" i="55"/>
  <c r="K663" i="55"/>
  <c r="L662" i="55"/>
  <c r="K662" i="55"/>
  <c r="L661" i="55"/>
  <c r="K661" i="55"/>
  <c r="L660" i="55"/>
  <c r="K660" i="55"/>
  <c r="L659" i="55"/>
  <c r="K659" i="55"/>
  <c r="L658" i="55"/>
  <c r="K658" i="55"/>
  <c r="L657" i="55"/>
  <c r="K657" i="55"/>
  <c r="L656" i="55"/>
  <c r="K656" i="55"/>
  <c r="L655" i="55"/>
  <c r="K655" i="55"/>
  <c r="L654" i="55"/>
  <c r="K654" i="55"/>
  <c r="L653" i="55"/>
  <c r="K653" i="55"/>
  <c r="L652" i="55"/>
  <c r="K652" i="55"/>
  <c r="L651" i="55"/>
  <c r="K651" i="55"/>
  <c r="L650" i="55"/>
  <c r="K650" i="55"/>
  <c r="L649" i="55"/>
  <c r="K649" i="55"/>
  <c r="L648" i="55"/>
  <c r="K648" i="55"/>
  <c r="L647" i="55"/>
  <c r="K647" i="55"/>
  <c r="L646" i="55"/>
  <c r="K646" i="55"/>
  <c r="L645" i="55"/>
  <c r="K645" i="55"/>
  <c r="L644" i="55"/>
  <c r="K644" i="55"/>
  <c r="L643" i="55"/>
  <c r="K643" i="55"/>
  <c r="L642" i="55"/>
  <c r="K642" i="55"/>
  <c r="L641" i="55"/>
  <c r="K641" i="55"/>
  <c r="L640" i="55"/>
  <c r="K640" i="55"/>
  <c r="L639" i="55"/>
  <c r="K639" i="55"/>
  <c r="L638" i="55"/>
  <c r="K638" i="55"/>
  <c r="L637" i="55"/>
  <c r="K637" i="55"/>
  <c r="L636" i="55"/>
  <c r="K636" i="55"/>
  <c r="L635" i="55"/>
  <c r="K635" i="55"/>
  <c r="L634" i="55"/>
  <c r="K634" i="55"/>
  <c r="L633" i="55"/>
  <c r="K633" i="55"/>
  <c r="L632" i="55"/>
  <c r="K632" i="55"/>
  <c r="L631" i="55"/>
  <c r="K631" i="55"/>
  <c r="L630" i="55"/>
  <c r="K630" i="55"/>
  <c r="L629" i="55"/>
  <c r="K629" i="55"/>
  <c r="L628" i="55"/>
  <c r="K628" i="55"/>
  <c r="L627" i="55"/>
  <c r="K627" i="55"/>
  <c r="L626" i="55"/>
  <c r="K626" i="55"/>
  <c r="L625" i="55"/>
  <c r="K625" i="55"/>
  <c r="L624" i="55"/>
  <c r="K624" i="55"/>
  <c r="L623" i="55"/>
  <c r="K623" i="55"/>
  <c r="L622" i="55"/>
  <c r="K622" i="55"/>
  <c r="L621" i="55"/>
  <c r="K621" i="55"/>
  <c r="L620" i="55"/>
  <c r="K620" i="55"/>
  <c r="L619" i="55"/>
  <c r="K619" i="55"/>
  <c r="L618" i="55"/>
  <c r="K618" i="55"/>
  <c r="L617" i="55"/>
  <c r="K617" i="55"/>
  <c r="L616" i="55"/>
  <c r="K616" i="55"/>
  <c r="L615" i="55"/>
  <c r="K615" i="55"/>
  <c r="L614" i="55"/>
  <c r="K614" i="55"/>
  <c r="L613" i="55"/>
  <c r="K613" i="55"/>
  <c r="L612" i="55"/>
  <c r="K612" i="55"/>
  <c r="L611" i="55"/>
  <c r="K611" i="55"/>
  <c r="L610" i="55"/>
  <c r="K610" i="55"/>
  <c r="L609" i="55"/>
  <c r="K609" i="55"/>
  <c r="L608" i="55"/>
  <c r="K608" i="55"/>
  <c r="L607" i="55"/>
  <c r="K607" i="55"/>
  <c r="L606" i="55"/>
  <c r="K606" i="55"/>
  <c r="L605" i="55"/>
  <c r="K605" i="55"/>
  <c r="L604" i="55"/>
  <c r="K604" i="55"/>
  <c r="L603" i="55"/>
  <c r="K603" i="55"/>
  <c r="L602" i="55"/>
  <c r="K602" i="55"/>
  <c r="L601" i="55"/>
  <c r="K601" i="55"/>
  <c r="L600" i="55"/>
  <c r="K600" i="55"/>
  <c r="L599" i="55"/>
  <c r="K599" i="55"/>
  <c r="L598" i="55"/>
  <c r="K598" i="55"/>
  <c r="L597" i="55"/>
  <c r="K597" i="55"/>
  <c r="L596" i="55"/>
  <c r="K596" i="55"/>
  <c r="L595" i="55"/>
  <c r="K595" i="55"/>
  <c r="L594" i="55"/>
  <c r="K594" i="55"/>
  <c r="L593" i="55"/>
  <c r="K593" i="55"/>
  <c r="L592" i="55"/>
  <c r="K592" i="55"/>
  <c r="L591" i="55"/>
  <c r="K591" i="55"/>
  <c r="L590" i="55"/>
  <c r="K590" i="55"/>
  <c r="L589" i="55"/>
  <c r="K589" i="55"/>
  <c r="L588" i="55"/>
  <c r="K588" i="55"/>
  <c r="L587" i="55"/>
  <c r="K587" i="55"/>
  <c r="L586" i="55"/>
  <c r="K586" i="55"/>
  <c r="L585" i="55"/>
  <c r="K585" i="55"/>
  <c r="L584" i="55"/>
  <c r="K584" i="55"/>
  <c r="L583" i="55"/>
  <c r="K583" i="55"/>
  <c r="L582" i="55"/>
  <c r="K582" i="55"/>
  <c r="L581" i="55"/>
  <c r="K581" i="55"/>
  <c r="L580" i="55"/>
  <c r="K580" i="55"/>
  <c r="L579" i="55"/>
  <c r="K579" i="55"/>
  <c r="L578" i="55"/>
  <c r="K578" i="55"/>
  <c r="L577" i="55"/>
  <c r="K577" i="55"/>
  <c r="L576" i="55"/>
  <c r="K576" i="55"/>
  <c r="L575" i="55"/>
  <c r="K575" i="55"/>
  <c r="L574" i="55"/>
  <c r="K574" i="55"/>
  <c r="L573" i="55"/>
  <c r="K573" i="55"/>
  <c r="L572" i="55"/>
  <c r="K572" i="55"/>
  <c r="L571" i="55"/>
  <c r="K571" i="55"/>
  <c r="L570" i="55"/>
  <c r="K570" i="55"/>
  <c r="L569" i="55"/>
  <c r="K569" i="55"/>
  <c r="L568" i="55"/>
  <c r="K568" i="55"/>
  <c r="L567" i="55"/>
  <c r="K567" i="55"/>
  <c r="L566" i="55"/>
  <c r="K566" i="55"/>
  <c r="L565" i="55"/>
  <c r="K565" i="55"/>
  <c r="L564" i="55"/>
  <c r="K564" i="55"/>
  <c r="L563" i="55"/>
  <c r="K563" i="55"/>
  <c r="L562" i="55"/>
  <c r="K562" i="55"/>
  <c r="L561" i="55"/>
  <c r="K561" i="55"/>
  <c r="L560" i="55"/>
  <c r="K560" i="55"/>
  <c r="L559" i="55"/>
  <c r="K559" i="55"/>
  <c r="L558" i="55"/>
  <c r="K558" i="55"/>
  <c r="L557" i="55"/>
  <c r="K557" i="55"/>
  <c r="L556" i="55"/>
  <c r="K556" i="55"/>
  <c r="L555" i="55"/>
  <c r="K555" i="55"/>
  <c r="L554" i="55"/>
  <c r="K554" i="55"/>
  <c r="L553" i="55"/>
  <c r="K553" i="55"/>
  <c r="L552" i="55"/>
  <c r="K552" i="55"/>
  <c r="L551" i="55"/>
  <c r="K551" i="55"/>
  <c r="L550" i="55"/>
  <c r="K550" i="55"/>
  <c r="L549" i="55"/>
  <c r="K549" i="55"/>
  <c r="L548" i="55"/>
  <c r="K548" i="55"/>
  <c r="L547" i="55"/>
  <c r="K547" i="55"/>
  <c r="L546" i="55"/>
  <c r="K546" i="55"/>
  <c r="L545" i="55"/>
  <c r="K545" i="55"/>
  <c r="L544" i="55"/>
  <c r="K544" i="55"/>
  <c r="L543" i="55"/>
  <c r="K543" i="55"/>
  <c r="L542" i="55"/>
  <c r="K542" i="55"/>
  <c r="L541" i="55"/>
  <c r="K541" i="55"/>
  <c r="L540" i="55"/>
  <c r="K540" i="55"/>
  <c r="L539" i="55"/>
  <c r="K539" i="55"/>
  <c r="L538" i="55"/>
  <c r="K538" i="55"/>
  <c r="L537" i="55"/>
  <c r="K537" i="55"/>
  <c r="L536" i="55"/>
  <c r="K536" i="55"/>
  <c r="L535" i="55"/>
  <c r="K535" i="55"/>
  <c r="L534" i="55"/>
  <c r="K534" i="55"/>
  <c r="L533" i="55"/>
  <c r="K533" i="55"/>
  <c r="L532" i="55"/>
  <c r="K532" i="55"/>
  <c r="L531" i="55"/>
  <c r="K531" i="55"/>
  <c r="L530" i="55"/>
  <c r="K530" i="55"/>
  <c r="L529" i="55"/>
  <c r="K529" i="55"/>
  <c r="L528" i="55"/>
  <c r="K528" i="55"/>
  <c r="L527" i="55"/>
  <c r="K527" i="55"/>
  <c r="L526" i="55"/>
  <c r="K526" i="55"/>
  <c r="L525" i="55"/>
  <c r="K525" i="55"/>
  <c r="L524" i="55"/>
  <c r="K524" i="55"/>
  <c r="L523" i="55"/>
  <c r="K523" i="55"/>
  <c r="L522" i="55"/>
  <c r="K522" i="55"/>
  <c r="L521" i="55"/>
  <c r="K521" i="55"/>
  <c r="L520" i="55"/>
  <c r="K520" i="55"/>
  <c r="L519" i="55"/>
  <c r="K519" i="55"/>
  <c r="L518" i="55"/>
  <c r="K518" i="55"/>
  <c r="L517" i="55"/>
  <c r="K517" i="55"/>
  <c r="L516" i="55"/>
  <c r="K516" i="55"/>
  <c r="L515" i="55"/>
  <c r="K515" i="55"/>
  <c r="L514" i="55"/>
  <c r="K514" i="55"/>
  <c r="L513" i="55"/>
  <c r="K513" i="55"/>
  <c r="L512" i="55"/>
  <c r="K512" i="55"/>
  <c r="L511" i="55"/>
  <c r="K511" i="55"/>
  <c r="L510" i="55"/>
  <c r="K510" i="55"/>
  <c r="L509" i="55"/>
  <c r="K509" i="55"/>
  <c r="L508" i="55"/>
  <c r="K508" i="55"/>
  <c r="L507" i="55"/>
  <c r="K507" i="55"/>
  <c r="L506" i="55"/>
  <c r="K506" i="55"/>
  <c r="L505" i="55"/>
  <c r="K505" i="55"/>
  <c r="L504" i="55"/>
  <c r="K504" i="55"/>
  <c r="L503" i="55"/>
  <c r="K503" i="55"/>
  <c r="L502" i="55"/>
  <c r="K502" i="55"/>
  <c r="L501" i="55"/>
  <c r="K501" i="55"/>
  <c r="L500" i="55"/>
  <c r="K500" i="55"/>
  <c r="L499" i="55"/>
  <c r="K499" i="55"/>
  <c r="L498" i="55"/>
  <c r="K498" i="55"/>
  <c r="L497" i="55"/>
  <c r="K497" i="55"/>
  <c r="L496" i="55"/>
  <c r="K496" i="55"/>
  <c r="L495" i="55"/>
  <c r="K495" i="55"/>
  <c r="L494" i="55"/>
  <c r="K494" i="55"/>
  <c r="L493" i="55"/>
  <c r="K493" i="55"/>
  <c r="L492" i="55"/>
  <c r="K492" i="55"/>
  <c r="L491" i="55"/>
  <c r="K491" i="55"/>
  <c r="L490" i="55"/>
  <c r="K490" i="55"/>
  <c r="L489" i="55"/>
  <c r="K489" i="55"/>
  <c r="L488" i="55"/>
  <c r="K488" i="55"/>
  <c r="L487" i="55"/>
  <c r="K487" i="55"/>
  <c r="L486" i="55"/>
  <c r="K486" i="55"/>
  <c r="L485" i="55"/>
  <c r="K485" i="55"/>
  <c r="L484" i="55"/>
  <c r="K484" i="55"/>
  <c r="L483" i="55"/>
  <c r="K483" i="55"/>
  <c r="L482" i="55"/>
  <c r="K482" i="55"/>
  <c r="L481" i="55"/>
  <c r="K481" i="55"/>
  <c r="L480" i="55"/>
  <c r="K480" i="55"/>
  <c r="L479" i="55"/>
  <c r="K479" i="55"/>
  <c r="L478" i="55"/>
  <c r="K478" i="55"/>
  <c r="L477" i="55"/>
  <c r="K477" i="55"/>
  <c r="L476" i="55"/>
  <c r="K476" i="55"/>
  <c r="L475" i="55"/>
  <c r="K475" i="55"/>
  <c r="L474" i="55"/>
  <c r="K474" i="55"/>
  <c r="L473" i="55"/>
  <c r="K473" i="55"/>
  <c r="L472" i="55"/>
  <c r="K472" i="55"/>
  <c r="L471" i="55"/>
  <c r="K471" i="55"/>
  <c r="L470" i="55"/>
  <c r="K470" i="55"/>
  <c r="L469" i="55"/>
  <c r="K469" i="55"/>
  <c r="L468" i="55"/>
  <c r="K468" i="55"/>
  <c r="L467" i="55"/>
  <c r="K467" i="55"/>
  <c r="L466" i="55"/>
  <c r="K466" i="55"/>
  <c r="L465" i="55"/>
  <c r="K465" i="55"/>
  <c r="L464" i="55"/>
  <c r="K464" i="55"/>
  <c r="L463" i="55"/>
  <c r="K463" i="55"/>
  <c r="L462" i="55"/>
  <c r="K462" i="55"/>
  <c r="L461" i="55"/>
  <c r="K461" i="55"/>
  <c r="L460" i="55"/>
  <c r="K460" i="55"/>
  <c r="L459" i="55"/>
  <c r="K459" i="55"/>
  <c r="L458" i="55"/>
  <c r="K458" i="55"/>
  <c r="L457" i="55"/>
  <c r="K457" i="55"/>
  <c r="L456" i="55"/>
  <c r="K456" i="55"/>
  <c r="L455" i="55"/>
  <c r="K455" i="55"/>
  <c r="L454" i="55"/>
  <c r="K454" i="55"/>
  <c r="L453" i="55"/>
  <c r="K453" i="55"/>
  <c r="L452" i="55"/>
  <c r="K452" i="55"/>
  <c r="L451" i="55"/>
  <c r="K451" i="55"/>
  <c r="L450" i="55"/>
  <c r="K450" i="55"/>
  <c r="L449" i="55"/>
  <c r="K449" i="55"/>
  <c r="L448" i="55"/>
  <c r="K448" i="55"/>
  <c r="L447" i="55"/>
  <c r="K447" i="55"/>
  <c r="L446" i="55"/>
  <c r="K446" i="55"/>
  <c r="L445" i="55"/>
  <c r="K445" i="55"/>
  <c r="L444" i="55"/>
  <c r="K444" i="55"/>
  <c r="L443" i="55"/>
  <c r="K443" i="55"/>
  <c r="L442" i="55"/>
  <c r="K442" i="55"/>
  <c r="L441" i="55"/>
  <c r="K441" i="55"/>
  <c r="L440" i="55"/>
  <c r="K440" i="55"/>
  <c r="L439" i="55"/>
  <c r="K439" i="55"/>
  <c r="L438" i="55"/>
  <c r="K438" i="55"/>
  <c r="L437" i="55"/>
  <c r="K437" i="55"/>
  <c r="L436" i="55"/>
  <c r="K436" i="55"/>
  <c r="L435" i="55"/>
  <c r="K435" i="55"/>
  <c r="L434" i="55"/>
  <c r="K434" i="55"/>
  <c r="L433" i="55"/>
  <c r="K433" i="55"/>
  <c r="L432" i="55"/>
  <c r="K432" i="55"/>
  <c r="L431" i="55"/>
  <c r="K431" i="55"/>
  <c r="L430" i="55"/>
  <c r="K430" i="55"/>
  <c r="L429" i="55"/>
  <c r="K429" i="55"/>
  <c r="L428" i="55"/>
  <c r="K428" i="55"/>
  <c r="L427" i="55"/>
  <c r="K427" i="55"/>
  <c r="L426" i="55"/>
  <c r="K426" i="55"/>
  <c r="L425" i="55"/>
  <c r="K425" i="55"/>
  <c r="L424" i="55"/>
  <c r="K424" i="55"/>
  <c r="L423" i="55"/>
  <c r="K423" i="55"/>
  <c r="L422" i="55"/>
  <c r="K422" i="55"/>
  <c r="L421" i="55"/>
  <c r="K421" i="55"/>
  <c r="L420" i="55"/>
  <c r="K420" i="55"/>
  <c r="L419" i="55"/>
  <c r="K419" i="55"/>
  <c r="L418" i="55"/>
  <c r="K418" i="55"/>
  <c r="L417" i="55"/>
  <c r="K417" i="55"/>
  <c r="L416" i="55"/>
  <c r="K416" i="55"/>
  <c r="L415" i="55"/>
  <c r="K415" i="55"/>
  <c r="L414" i="55"/>
  <c r="K414" i="55"/>
  <c r="L413" i="55"/>
  <c r="K413" i="55"/>
  <c r="L412" i="55"/>
  <c r="K412" i="55"/>
  <c r="L411" i="55"/>
  <c r="K411" i="55"/>
  <c r="L410" i="55"/>
  <c r="K410" i="55"/>
  <c r="L409" i="55"/>
  <c r="K409" i="55"/>
  <c r="L408" i="55"/>
  <c r="K408" i="55"/>
  <c r="L407" i="55"/>
  <c r="K407" i="55"/>
  <c r="L406" i="55"/>
  <c r="K406" i="55"/>
  <c r="L405" i="55"/>
  <c r="K405" i="55"/>
  <c r="L404" i="55"/>
  <c r="K404" i="55"/>
  <c r="L403" i="55"/>
  <c r="K403" i="55"/>
  <c r="L402" i="55"/>
  <c r="K402" i="55"/>
  <c r="L401" i="55"/>
  <c r="K401" i="55"/>
  <c r="L400" i="55"/>
  <c r="K400" i="55"/>
  <c r="L399" i="55"/>
  <c r="K399" i="55"/>
  <c r="L398" i="55"/>
  <c r="K398" i="55"/>
  <c r="L397" i="55"/>
  <c r="K397" i="55"/>
  <c r="L396" i="55"/>
  <c r="K396" i="55"/>
  <c r="L395" i="55"/>
  <c r="K395" i="55"/>
  <c r="L394" i="55"/>
  <c r="K394" i="55"/>
  <c r="L393" i="55"/>
  <c r="K393" i="55"/>
  <c r="L392" i="55"/>
  <c r="K392" i="55"/>
  <c r="L391" i="55"/>
  <c r="K391" i="55"/>
  <c r="L390" i="55"/>
  <c r="K390" i="55"/>
  <c r="L389" i="55"/>
  <c r="K389" i="55"/>
  <c r="L388" i="55"/>
  <c r="K388" i="55"/>
  <c r="L387" i="55"/>
  <c r="K387" i="55"/>
  <c r="L386" i="55"/>
  <c r="K386" i="55"/>
  <c r="L385" i="55"/>
  <c r="K385" i="55"/>
  <c r="L384" i="55"/>
  <c r="K384" i="55"/>
  <c r="L383" i="55"/>
  <c r="K383" i="55"/>
  <c r="L382" i="55"/>
  <c r="K382" i="55"/>
  <c r="L381" i="55"/>
  <c r="K381" i="55"/>
  <c r="L380" i="55"/>
  <c r="K380" i="55"/>
  <c r="L379" i="55"/>
  <c r="K379" i="55"/>
  <c r="L378" i="55"/>
  <c r="K378" i="55"/>
  <c r="L377" i="55"/>
  <c r="K377" i="55"/>
  <c r="L376" i="55"/>
  <c r="K376" i="55"/>
  <c r="L375" i="55"/>
  <c r="K375" i="55"/>
  <c r="L374" i="55"/>
  <c r="K374" i="55"/>
  <c r="L373" i="55"/>
  <c r="K373" i="55"/>
  <c r="L372" i="55"/>
  <c r="K372" i="55"/>
  <c r="L371" i="55"/>
  <c r="K371" i="55"/>
  <c r="L370" i="55"/>
  <c r="K370" i="55"/>
  <c r="L369" i="55"/>
  <c r="K369" i="55"/>
  <c r="L368" i="55"/>
  <c r="K368" i="55"/>
  <c r="L367" i="55"/>
  <c r="K367" i="55"/>
  <c r="L366" i="55"/>
  <c r="K366" i="55"/>
  <c r="L365" i="55"/>
  <c r="K365" i="55"/>
  <c r="L364" i="55"/>
  <c r="K364" i="55"/>
  <c r="L363" i="55"/>
  <c r="K363" i="55"/>
  <c r="L362" i="55"/>
  <c r="K362" i="55"/>
  <c r="L361" i="55"/>
  <c r="K361" i="55"/>
  <c r="L360" i="55"/>
  <c r="K360" i="55"/>
  <c r="L359" i="55"/>
  <c r="K359" i="55"/>
  <c r="L358" i="55"/>
  <c r="K358" i="55"/>
  <c r="L357" i="55"/>
  <c r="K357" i="55"/>
  <c r="L356" i="55"/>
  <c r="K356" i="55"/>
  <c r="L355" i="55"/>
  <c r="K355" i="55"/>
  <c r="L354" i="55"/>
  <c r="K354" i="55"/>
  <c r="L353" i="55"/>
  <c r="K353" i="55"/>
  <c r="L352" i="55"/>
  <c r="K352" i="55"/>
  <c r="L351" i="55"/>
  <c r="K351" i="55"/>
  <c r="L350" i="55"/>
  <c r="K350" i="55"/>
  <c r="L349" i="55"/>
  <c r="K349" i="55"/>
  <c r="L348" i="55"/>
  <c r="K348" i="55"/>
  <c r="L347" i="55"/>
  <c r="K347" i="55"/>
  <c r="L346" i="55"/>
  <c r="K346" i="55"/>
  <c r="L345" i="55"/>
  <c r="K345" i="55"/>
  <c r="L344" i="55"/>
  <c r="K344" i="55"/>
  <c r="L343" i="55"/>
  <c r="K343" i="55"/>
  <c r="L342" i="55"/>
  <c r="K342" i="55"/>
  <c r="L341" i="55"/>
  <c r="K341" i="55"/>
  <c r="L340" i="55"/>
  <c r="K340" i="55"/>
  <c r="L339" i="55"/>
  <c r="K339" i="55"/>
  <c r="L338" i="55"/>
  <c r="K338" i="55"/>
  <c r="L337" i="55"/>
  <c r="K337" i="55"/>
  <c r="L336" i="55"/>
  <c r="K336" i="55"/>
  <c r="L335" i="55"/>
  <c r="K335" i="55"/>
  <c r="L334" i="55"/>
  <c r="K334" i="55"/>
  <c r="L333" i="55"/>
  <c r="K333" i="55"/>
  <c r="L332" i="55"/>
  <c r="K332" i="55"/>
  <c r="L331" i="55"/>
  <c r="K331" i="55"/>
  <c r="L330" i="55"/>
  <c r="K330" i="55"/>
  <c r="L329" i="55"/>
  <c r="K329" i="55"/>
  <c r="L328" i="55"/>
  <c r="K328" i="55"/>
  <c r="L327" i="55"/>
  <c r="K327" i="55"/>
  <c r="L326" i="55"/>
  <c r="K326" i="55"/>
  <c r="L325" i="55"/>
  <c r="K325" i="55"/>
  <c r="L324" i="55"/>
  <c r="K324" i="55"/>
  <c r="L323" i="55"/>
  <c r="K323" i="55"/>
  <c r="L322" i="55"/>
  <c r="K322" i="55"/>
  <c r="L321" i="55"/>
  <c r="K321" i="55"/>
  <c r="L320" i="55"/>
  <c r="K320" i="55"/>
  <c r="L319" i="55"/>
  <c r="K319" i="55"/>
  <c r="L318" i="55"/>
  <c r="K318" i="55"/>
  <c r="L317" i="55"/>
  <c r="K317" i="55"/>
  <c r="L316" i="55"/>
  <c r="K316" i="55"/>
  <c r="L315" i="55"/>
  <c r="K315" i="55"/>
  <c r="L314" i="55"/>
  <c r="K314" i="55"/>
  <c r="L313" i="55"/>
  <c r="K313" i="55"/>
  <c r="L312" i="55"/>
  <c r="K312" i="55"/>
  <c r="L311" i="55"/>
  <c r="K311" i="55"/>
  <c r="L310" i="55"/>
  <c r="K310" i="55"/>
  <c r="L309" i="55"/>
  <c r="K309" i="55"/>
  <c r="L308" i="55"/>
  <c r="K308" i="55"/>
  <c r="L307" i="55"/>
  <c r="K307" i="55"/>
  <c r="L306" i="55"/>
  <c r="K306" i="55"/>
  <c r="L305" i="55"/>
  <c r="K305" i="55"/>
  <c r="L304" i="55"/>
  <c r="K304" i="55"/>
  <c r="L303" i="55"/>
  <c r="K303" i="55"/>
  <c r="L302" i="55"/>
  <c r="K302" i="55"/>
  <c r="L301" i="55"/>
  <c r="K301" i="55"/>
  <c r="L300" i="55"/>
  <c r="K300" i="55"/>
  <c r="L299" i="55"/>
  <c r="K299" i="55"/>
  <c r="L298" i="55"/>
  <c r="K298" i="55"/>
  <c r="L297" i="55"/>
  <c r="K297" i="55"/>
  <c r="L296" i="55"/>
  <c r="K296" i="55"/>
  <c r="L295" i="55"/>
  <c r="K295" i="55"/>
  <c r="L294" i="55"/>
  <c r="K294" i="55"/>
  <c r="L293" i="55"/>
  <c r="K293" i="55"/>
  <c r="L292" i="55"/>
  <c r="K292" i="55"/>
  <c r="L291" i="55"/>
  <c r="K291" i="55"/>
  <c r="L290" i="55"/>
  <c r="K290" i="55"/>
  <c r="L289" i="55"/>
  <c r="K289" i="55"/>
  <c r="L288" i="55"/>
  <c r="K288" i="55"/>
  <c r="L287" i="55"/>
  <c r="K287" i="55"/>
  <c r="L286" i="55"/>
  <c r="K286" i="55"/>
  <c r="L285" i="55"/>
  <c r="K285" i="55"/>
  <c r="L284" i="55"/>
  <c r="K284" i="55"/>
  <c r="L283" i="55"/>
  <c r="K283" i="55"/>
  <c r="L282" i="55"/>
  <c r="K282" i="55"/>
  <c r="L281" i="55"/>
  <c r="K281" i="55"/>
  <c r="L280" i="55"/>
  <c r="K280" i="55"/>
  <c r="L279" i="55"/>
  <c r="K279" i="55"/>
  <c r="L278" i="55"/>
  <c r="K278" i="55"/>
  <c r="L277" i="55"/>
  <c r="K277" i="55"/>
  <c r="L276" i="55"/>
  <c r="K276" i="55"/>
  <c r="L275" i="55"/>
  <c r="K275" i="55"/>
  <c r="L274" i="55"/>
  <c r="K274" i="55"/>
  <c r="L273" i="55"/>
  <c r="K273" i="55"/>
  <c r="L272" i="55"/>
  <c r="K272" i="55"/>
  <c r="L271" i="55"/>
  <c r="K271" i="55"/>
  <c r="L270" i="55"/>
  <c r="K270" i="55"/>
  <c r="L269" i="55"/>
  <c r="K269" i="55"/>
  <c r="L268" i="55"/>
  <c r="K268" i="55"/>
  <c r="L267" i="55"/>
  <c r="K267" i="55"/>
  <c r="L266" i="55"/>
  <c r="K266" i="55"/>
  <c r="L265" i="55"/>
  <c r="K265" i="55"/>
  <c r="L264" i="55"/>
  <c r="K264" i="55"/>
  <c r="L263" i="55"/>
  <c r="K263" i="55"/>
  <c r="L262" i="55"/>
  <c r="K262" i="55"/>
  <c r="L261" i="55"/>
  <c r="K261" i="55"/>
  <c r="L260" i="55"/>
  <c r="K260" i="55"/>
  <c r="L259" i="55"/>
  <c r="K259" i="55"/>
  <c r="L258" i="55"/>
  <c r="K258" i="55"/>
  <c r="L257" i="55"/>
  <c r="K257" i="55"/>
  <c r="L256" i="55"/>
  <c r="K256" i="55"/>
  <c r="L255" i="55"/>
  <c r="K255" i="55"/>
  <c r="L254" i="55"/>
  <c r="K254" i="55"/>
  <c r="L253" i="55"/>
  <c r="K253" i="55"/>
  <c r="L252" i="55"/>
  <c r="K252" i="55"/>
  <c r="L251" i="55"/>
  <c r="K251" i="55"/>
  <c r="L250" i="55"/>
  <c r="K250" i="55"/>
  <c r="L249" i="55"/>
  <c r="K249" i="55"/>
  <c r="L248" i="55"/>
  <c r="K248" i="55"/>
  <c r="L247" i="55"/>
  <c r="K247" i="55"/>
  <c r="L246" i="55"/>
  <c r="K246" i="55"/>
  <c r="L245" i="55"/>
  <c r="K245" i="55"/>
  <c r="L244" i="55"/>
  <c r="K244" i="55"/>
  <c r="L243" i="55"/>
  <c r="K243" i="55"/>
  <c r="L242" i="55"/>
  <c r="K242" i="55"/>
  <c r="L241" i="55"/>
  <c r="K241" i="55"/>
  <c r="L240" i="55"/>
  <c r="K240" i="55"/>
  <c r="L239" i="55"/>
  <c r="K239" i="55"/>
  <c r="L238" i="55"/>
  <c r="K238" i="55"/>
  <c r="L237" i="55"/>
  <c r="K237" i="55"/>
  <c r="L236" i="55"/>
  <c r="K236" i="55"/>
  <c r="L235" i="55"/>
  <c r="K235" i="55"/>
  <c r="L234" i="55"/>
  <c r="K234" i="55"/>
  <c r="L233" i="55"/>
  <c r="K233" i="55"/>
  <c r="L232" i="55"/>
  <c r="K232" i="55"/>
  <c r="L231" i="55"/>
  <c r="K231" i="55"/>
  <c r="L230" i="55"/>
  <c r="K230" i="55"/>
  <c r="L229" i="55"/>
  <c r="K229" i="55"/>
  <c r="L228" i="55"/>
  <c r="K228" i="55"/>
  <c r="L227" i="55"/>
  <c r="K227" i="55"/>
  <c r="L226" i="55"/>
  <c r="K226" i="55"/>
  <c r="L225" i="55"/>
  <c r="K225" i="55"/>
  <c r="L224" i="55"/>
  <c r="K224" i="55"/>
  <c r="L223" i="55"/>
  <c r="K223" i="55"/>
  <c r="L222" i="55"/>
  <c r="K222" i="55"/>
  <c r="L221" i="55"/>
  <c r="K221" i="55"/>
  <c r="L220" i="55"/>
  <c r="K220" i="55"/>
  <c r="L219" i="55"/>
  <c r="K219" i="55"/>
  <c r="L218" i="55"/>
  <c r="K218" i="55"/>
  <c r="L217" i="55"/>
  <c r="K217" i="55"/>
  <c r="L216" i="55"/>
  <c r="K216" i="55"/>
  <c r="L215" i="55"/>
  <c r="K215" i="55"/>
  <c r="L214" i="55"/>
  <c r="K214" i="55"/>
  <c r="L213" i="55"/>
  <c r="K213" i="55"/>
  <c r="L212" i="55"/>
  <c r="K212" i="55"/>
  <c r="L211" i="55"/>
  <c r="K211" i="55"/>
  <c r="L210" i="55"/>
  <c r="K210" i="55"/>
  <c r="L209" i="55"/>
  <c r="K209" i="55"/>
  <c r="L208" i="55"/>
  <c r="K208" i="55"/>
  <c r="L207" i="55"/>
  <c r="K207" i="55"/>
  <c r="L206" i="55"/>
  <c r="K206" i="55"/>
  <c r="L205" i="55"/>
  <c r="K205" i="55"/>
  <c r="L204" i="55"/>
  <c r="K204" i="55"/>
  <c r="L203" i="55"/>
  <c r="K203" i="55"/>
  <c r="L202" i="55"/>
  <c r="K202" i="55"/>
  <c r="L201" i="55"/>
  <c r="K201" i="55"/>
  <c r="L200" i="55"/>
  <c r="K200" i="55"/>
  <c r="L199" i="55"/>
  <c r="K199" i="55"/>
  <c r="L198" i="55"/>
  <c r="K198" i="55"/>
  <c r="L197" i="55"/>
  <c r="K197" i="55"/>
  <c r="L196" i="55"/>
  <c r="K196" i="55"/>
  <c r="L195" i="55"/>
  <c r="K195" i="55"/>
  <c r="L194" i="55"/>
  <c r="K194" i="55"/>
  <c r="L193" i="55"/>
  <c r="K193" i="55"/>
  <c r="L192" i="55"/>
  <c r="K192" i="55"/>
  <c r="L191" i="55"/>
  <c r="K191" i="55"/>
  <c r="L190" i="55"/>
  <c r="K190" i="55"/>
  <c r="L189" i="55"/>
  <c r="K189" i="55"/>
  <c r="L188" i="55"/>
  <c r="K188" i="55"/>
  <c r="L187" i="55"/>
  <c r="K187" i="55"/>
  <c r="L186" i="55"/>
  <c r="K186" i="55"/>
  <c r="L185" i="55"/>
  <c r="K185" i="55"/>
  <c r="L184" i="55"/>
  <c r="K184" i="55"/>
  <c r="L183" i="55"/>
  <c r="K183" i="55"/>
  <c r="L182" i="55"/>
  <c r="K182" i="55"/>
  <c r="L181" i="55"/>
  <c r="K181" i="55"/>
  <c r="L180" i="55"/>
  <c r="K180" i="55"/>
  <c r="L179" i="55"/>
  <c r="K179" i="55"/>
  <c r="L178" i="55"/>
  <c r="K178" i="55"/>
  <c r="L177" i="55"/>
  <c r="K177" i="55"/>
  <c r="L176" i="55"/>
  <c r="K176" i="55"/>
  <c r="L175" i="55"/>
  <c r="K175" i="55"/>
  <c r="L174" i="55"/>
  <c r="K174" i="55"/>
  <c r="L173" i="55"/>
  <c r="K173" i="55"/>
  <c r="L172" i="55"/>
  <c r="K172" i="55"/>
  <c r="L171" i="55"/>
  <c r="K171" i="55"/>
  <c r="L170" i="55"/>
  <c r="K170" i="55"/>
  <c r="L169" i="55"/>
  <c r="K169" i="55"/>
  <c r="L168" i="55"/>
  <c r="K168" i="55"/>
  <c r="L167" i="55"/>
  <c r="K167" i="55"/>
  <c r="L166" i="55"/>
  <c r="K166" i="55"/>
  <c r="L165" i="55"/>
  <c r="K165" i="55"/>
  <c r="L164" i="55"/>
  <c r="K164" i="55"/>
  <c r="L163" i="55"/>
  <c r="K163" i="55"/>
  <c r="L162" i="55"/>
  <c r="K162" i="55"/>
  <c r="L161" i="55"/>
  <c r="K161" i="55"/>
  <c r="L160" i="55"/>
  <c r="K160" i="55"/>
  <c r="L159" i="55"/>
  <c r="K159" i="55"/>
  <c r="L158" i="55"/>
  <c r="K158" i="55"/>
  <c r="L157" i="55"/>
  <c r="K157" i="55"/>
  <c r="L156" i="55"/>
  <c r="K156" i="55"/>
  <c r="L155" i="55"/>
  <c r="K155" i="55"/>
  <c r="L154" i="55"/>
  <c r="K154" i="55"/>
  <c r="L153" i="55"/>
  <c r="K153" i="55"/>
  <c r="L152" i="55"/>
  <c r="K152" i="55"/>
  <c r="L151" i="55"/>
  <c r="K151" i="55"/>
  <c r="L150" i="55"/>
  <c r="K150" i="55"/>
  <c r="L149" i="55"/>
  <c r="K149" i="55"/>
  <c r="L148" i="55"/>
  <c r="K148" i="55"/>
  <c r="L147" i="55"/>
  <c r="K147" i="55"/>
  <c r="L146" i="55"/>
  <c r="K146" i="55"/>
  <c r="L145" i="55"/>
  <c r="K145" i="55"/>
  <c r="L144" i="55"/>
  <c r="K144" i="55"/>
  <c r="L143" i="55"/>
  <c r="K143" i="55"/>
  <c r="L142" i="55"/>
  <c r="K142" i="55"/>
  <c r="L141" i="55"/>
  <c r="K141" i="55"/>
  <c r="L140" i="55"/>
  <c r="K140" i="55"/>
  <c r="L139" i="55"/>
  <c r="K139" i="55"/>
  <c r="L138" i="55"/>
  <c r="K138" i="55"/>
  <c r="L137" i="55"/>
  <c r="K137" i="55"/>
  <c r="L136" i="55"/>
  <c r="K136" i="55"/>
  <c r="L135" i="55"/>
  <c r="K135" i="55"/>
  <c r="L134" i="55"/>
  <c r="K134" i="55"/>
  <c r="L133" i="55"/>
  <c r="K133" i="55"/>
  <c r="L132" i="55"/>
  <c r="K132" i="55"/>
  <c r="L131" i="55"/>
  <c r="K131" i="55"/>
  <c r="L130" i="55"/>
  <c r="K130" i="55"/>
  <c r="L129" i="55"/>
  <c r="K129" i="55"/>
  <c r="L128" i="55"/>
  <c r="K128" i="55"/>
  <c r="L127" i="55"/>
  <c r="K127" i="55"/>
  <c r="L126" i="55"/>
  <c r="K126" i="55"/>
  <c r="L125" i="55"/>
  <c r="K125" i="55"/>
  <c r="L124" i="55"/>
  <c r="K124" i="55"/>
  <c r="L123" i="55"/>
  <c r="K123" i="55"/>
  <c r="L122" i="55"/>
  <c r="K122" i="55"/>
  <c r="L121" i="55"/>
  <c r="K121" i="55"/>
  <c r="L120" i="55"/>
  <c r="K120" i="55"/>
  <c r="L119" i="55"/>
  <c r="K119" i="55"/>
  <c r="L118" i="55"/>
  <c r="K118" i="55"/>
  <c r="L117" i="55"/>
  <c r="K117" i="55"/>
  <c r="L116" i="55"/>
  <c r="K116" i="55"/>
  <c r="L115" i="55"/>
  <c r="K115" i="55"/>
  <c r="L114" i="55"/>
  <c r="K114" i="55"/>
  <c r="L113" i="55"/>
  <c r="K113" i="55"/>
  <c r="L112" i="55"/>
  <c r="K112" i="55"/>
  <c r="L111" i="55"/>
  <c r="K111" i="55"/>
  <c r="L110" i="55"/>
  <c r="K110" i="55"/>
  <c r="L109" i="55"/>
  <c r="K109" i="55"/>
  <c r="L108" i="55"/>
  <c r="K108" i="55"/>
  <c r="L107" i="55"/>
  <c r="K107" i="55"/>
  <c r="L106" i="55"/>
  <c r="K106" i="55"/>
  <c r="L105" i="55"/>
  <c r="K105" i="55"/>
  <c r="L104" i="55"/>
  <c r="K104" i="55"/>
  <c r="L103" i="55"/>
  <c r="K103" i="55"/>
  <c r="L102" i="55"/>
  <c r="K102" i="55"/>
  <c r="L101" i="55"/>
  <c r="K101" i="55"/>
  <c r="L100" i="55"/>
  <c r="K100" i="55"/>
  <c r="L99" i="55"/>
  <c r="K99" i="55"/>
  <c r="L98" i="55"/>
  <c r="K98" i="55"/>
  <c r="L97" i="55"/>
  <c r="K97" i="55"/>
  <c r="L96" i="55"/>
  <c r="K96" i="55"/>
  <c r="L95" i="55"/>
  <c r="K95" i="55"/>
  <c r="L94" i="55"/>
  <c r="K94" i="55"/>
  <c r="L93" i="55"/>
  <c r="K93" i="55"/>
  <c r="L92" i="55"/>
  <c r="K92" i="55"/>
  <c r="L91" i="55"/>
  <c r="K91" i="55"/>
  <c r="L90" i="55"/>
  <c r="K90" i="55"/>
  <c r="L89" i="55"/>
  <c r="K89" i="55"/>
  <c r="L88" i="55"/>
  <c r="K88" i="55"/>
  <c r="L87" i="55"/>
  <c r="K87" i="55"/>
  <c r="L86" i="55"/>
  <c r="K86" i="55"/>
  <c r="L85" i="55"/>
  <c r="K85" i="55"/>
  <c r="L84" i="55"/>
  <c r="K84" i="55"/>
  <c r="L83" i="55"/>
  <c r="K83" i="55"/>
  <c r="L82" i="55"/>
  <c r="K82" i="55"/>
  <c r="L81" i="55"/>
  <c r="K81" i="55"/>
  <c r="L80" i="55"/>
  <c r="K80" i="55"/>
  <c r="L79" i="55"/>
  <c r="K79" i="55"/>
  <c r="L78" i="55"/>
  <c r="K78" i="55"/>
  <c r="L77" i="55"/>
  <c r="K77" i="55"/>
  <c r="L76" i="55"/>
  <c r="K76" i="55"/>
  <c r="L75" i="55"/>
  <c r="K75" i="55"/>
  <c r="L1930" i="55"/>
  <c r="K1930" i="55"/>
  <c r="L1929" i="55"/>
  <c r="K1929" i="55"/>
  <c r="L1928" i="55"/>
  <c r="K1928" i="55"/>
  <c r="L1927" i="55"/>
  <c r="K1927" i="55"/>
  <c r="L1926" i="55"/>
  <c r="K1926" i="55"/>
  <c r="L1925" i="55"/>
  <c r="K1925" i="55"/>
  <c r="L1924" i="55"/>
  <c r="K1924" i="55"/>
  <c r="L1923" i="55"/>
  <c r="K1923" i="55"/>
  <c r="L1922" i="55"/>
  <c r="K1922" i="55"/>
  <c r="L1921" i="55"/>
  <c r="K1921" i="55"/>
  <c r="L1920" i="55"/>
  <c r="K1920" i="55"/>
  <c r="L1919" i="55"/>
  <c r="K1919" i="55"/>
  <c r="L1918" i="55"/>
  <c r="K1918" i="55"/>
  <c r="L1917" i="55"/>
  <c r="K1917" i="55"/>
  <c r="L1916" i="55"/>
  <c r="K1916" i="55"/>
  <c r="L1915" i="55"/>
  <c r="K1915" i="55"/>
  <c r="L1914" i="55"/>
  <c r="K1914" i="55"/>
  <c r="L1913" i="55"/>
  <c r="K1913" i="55"/>
  <c r="L1912" i="55"/>
  <c r="K1912" i="55"/>
  <c r="L1911" i="55"/>
  <c r="K1911" i="55"/>
  <c r="L1910" i="55"/>
  <c r="K1910" i="55"/>
  <c r="L1909" i="55"/>
  <c r="K1909" i="55"/>
  <c r="L1908" i="55"/>
  <c r="K1908" i="55"/>
  <c r="L1907" i="55"/>
  <c r="K1907" i="55"/>
  <c r="L1906" i="55"/>
  <c r="K1906" i="55"/>
  <c r="L1905" i="55"/>
  <c r="K1905" i="55"/>
  <c r="L1904" i="55"/>
  <c r="K1904" i="55"/>
  <c r="L1903" i="55"/>
  <c r="K1903" i="55"/>
  <c r="L1902" i="55"/>
  <c r="K1902" i="55"/>
  <c r="L1901" i="55"/>
  <c r="K1901" i="55"/>
  <c r="L1900" i="55"/>
  <c r="K1900" i="55"/>
  <c r="L1899" i="55"/>
  <c r="K1899" i="55"/>
  <c r="L1898" i="55"/>
  <c r="K1898" i="55"/>
  <c r="L1897" i="55"/>
  <c r="K1897" i="55"/>
  <c r="L1896" i="55"/>
  <c r="K1896" i="55"/>
  <c r="L1895" i="55"/>
  <c r="K1895" i="55"/>
  <c r="L1894" i="55"/>
  <c r="K1894" i="55"/>
  <c r="L1893" i="55"/>
  <c r="K1893" i="55"/>
  <c r="L1892" i="55"/>
  <c r="K1892" i="55"/>
  <c r="L1891" i="55"/>
  <c r="K1891" i="55"/>
  <c r="L1890" i="55"/>
  <c r="K1890" i="55"/>
  <c r="L1889" i="55"/>
  <c r="K1889" i="55"/>
  <c r="L1888" i="55"/>
  <c r="K1888" i="55"/>
  <c r="L1887" i="55"/>
  <c r="K1887" i="55"/>
  <c r="L1886" i="55"/>
  <c r="K1886" i="55"/>
  <c r="L1885" i="55"/>
  <c r="K1885" i="55"/>
  <c r="L1884" i="55"/>
  <c r="K1884" i="55"/>
  <c r="L1883" i="55"/>
  <c r="K1883" i="55"/>
  <c r="L1882" i="55"/>
  <c r="K1882" i="55"/>
  <c r="L1881" i="55"/>
  <c r="K1881" i="55"/>
  <c r="L1880" i="55"/>
  <c r="K1880" i="55"/>
  <c r="L1879" i="55"/>
  <c r="K1879" i="55"/>
  <c r="L1878" i="55"/>
  <c r="K1878" i="55"/>
  <c r="L1877" i="55"/>
  <c r="K1877" i="55"/>
  <c r="L1876" i="55"/>
  <c r="K1876" i="55"/>
  <c r="L1875" i="55"/>
  <c r="K1875" i="55"/>
  <c r="L1874" i="55"/>
  <c r="K1874" i="55"/>
  <c r="L1873" i="55"/>
  <c r="K1873" i="55"/>
  <c r="L1872" i="55"/>
  <c r="K1872" i="55"/>
  <c r="L1871" i="55"/>
  <c r="K1871" i="55"/>
  <c r="L1870" i="55"/>
  <c r="K1870" i="55"/>
  <c r="L1869" i="55"/>
  <c r="K1869" i="55"/>
  <c r="L1868" i="55"/>
  <c r="K1868" i="55"/>
  <c r="L1867" i="55"/>
  <c r="K1867" i="55"/>
  <c r="L1866" i="55"/>
  <c r="K1866" i="55"/>
  <c r="L1865" i="55"/>
  <c r="K1865" i="55"/>
  <c r="L1864" i="55"/>
  <c r="K1864" i="55"/>
  <c r="L1863" i="55"/>
  <c r="K1863" i="55"/>
  <c r="L1862" i="55"/>
  <c r="K1862" i="55"/>
  <c r="L1861" i="55"/>
  <c r="K1861" i="55"/>
  <c r="L1860" i="55"/>
  <c r="K1860" i="55"/>
  <c r="L1859" i="55"/>
  <c r="K1859" i="55"/>
  <c r="L1858" i="55"/>
  <c r="K1858" i="55"/>
  <c r="L1857" i="55"/>
  <c r="K1857" i="55"/>
  <c r="L1856" i="55"/>
  <c r="K1856" i="55"/>
  <c r="L1855" i="55"/>
  <c r="K1855" i="55"/>
  <c r="L1854" i="55"/>
  <c r="K1854" i="55"/>
  <c r="L1853" i="55"/>
  <c r="K1853" i="55"/>
  <c r="L1852" i="55"/>
  <c r="K1852" i="55"/>
  <c r="L1851" i="55"/>
  <c r="K1851" i="55"/>
  <c r="L1850" i="55"/>
  <c r="K1850" i="55"/>
  <c r="L1849" i="55"/>
  <c r="K1849" i="55"/>
  <c r="L1848" i="55"/>
  <c r="K1848" i="55"/>
  <c r="L1847" i="55"/>
  <c r="K1847" i="55"/>
  <c r="L1846" i="55"/>
  <c r="K1846" i="55"/>
  <c r="L1845" i="55"/>
  <c r="K1845" i="55"/>
  <c r="L1844" i="55"/>
  <c r="K1844" i="55"/>
  <c r="L1843" i="55"/>
  <c r="K1843" i="55"/>
  <c r="L1842" i="55"/>
  <c r="K1842" i="55"/>
  <c r="L1841" i="55"/>
  <c r="K1841" i="55"/>
  <c r="L1840" i="55"/>
  <c r="K1840" i="55"/>
  <c r="L1839" i="55"/>
  <c r="K1839" i="55"/>
  <c r="L1838" i="55"/>
  <c r="K1838" i="55"/>
  <c r="L1837" i="55"/>
  <c r="K1837" i="55"/>
  <c r="L1836" i="55"/>
  <c r="K1836" i="55"/>
  <c r="L1835" i="55"/>
  <c r="K1835" i="55"/>
  <c r="L1834" i="55"/>
  <c r="K1834" i="55"/>
  <c r="L1833" i="55"/>
  <c r="K1833" i="55"/>
  <c r="L1832" i="55"/>
  <c r="K1832" i="55"/>
  <c r="L1831" i="55"/>
  <c r="K1831" i="55"/>
  <c r="L1830" i="55"/>
  <c r="K1830" i="55"/>
  <c r="L1829" i="55"/>
  <c r="K1829" i="55"/>
  <c r="L1828" i="55"/>
  <c r="K1828" i="55"/>
  <c r="L1827" i="55"/>
  <c r="K1827" i="55"/>
  <c r="L1826" i="55"/>
  <c r="K1826" i="55"/>
  <c r="L1825" i="55"/>
  <c r="K1825" i="55"/>
  <c r="L1824" i="55"/>
  <c r="K1824" i="55"/>
  <c r="L1823" i="55"/>
  <c r="K1823" i="55"/>
  <c r="L1822" i="55"/>
  <c r="K1822" i="55"/>
  <c r="L1821" i="55"/>
  <c r="K1821" i="55"/>
  <c r="L1820" i="55"/>
  <c r="K1820" i="55"/>
  <c r="L1819" i="55"/>
  <c r="K1819" i="55"/>
  <c r="L1818" i="55"/>
  <c r="K1818" i="55"/>
  <c r="L1817" i="55"/>
  <c r="K1817" i="55"/>
  <c r="L1816" i="55"/>
  <c r="K1816" i="55"/>
  <c r="L1815" i="55"/>
  <c r="K1815" i="55"/>
  <c r="L1814" i="55"/>
  <c r="K1814" i="55"/>
  <c r="L1813" i="55"/>
  <c r="K1813" i="55"/>
  <c r="L1812" i="55"/>
  <c r="K1812" i="55"/>
  <c r="L1811" i="55"/>
  <c r="K1811" i="55"/>
  <c r="L1810" i="55"/>
  <c r="K1810" i="55"/>
  <c r="L1809" i="55"/>
  <c r="K1809" i="55"/>
  <c r="L1808" i="55"/>
  <c r="K1808" i="55"/>
  <c r="L1807" i="55"/>
  <c r="K1807" i="55"/>
  <c r="L1806" i="55"/>
  <c r="K1806" i="55"/>
  <c r="L1805" i="55"/>
  <c r="K1805" i="55"/>
  <c r="L1804" i="55"/>
  <c r="K1804" i="55"/>
  <c r="L1803" i="55"/>
  <c r="K1803" i="55"/>
  <c r="L1802" i="55"/>
  <c r="K1802" i="55"/>
  <c r="L1801" i="55"/>
  <c r="K1801" i="55"/>
  <c r="L1800" i="55"/>
  <c r="K1800" i="55"/>
  <c r="L1799" i="55"/>
  <c r="K1799" i="55"/>
  <c r="L1798" i="55"/>
  <c r="K1798" i="55"/>
  <c r="L1797" i="55"/>
  <c r="K1797" i="55"/>
  <c r="L1796" i="55"/>
  <c r="K1796" i="55"/>
  <c r="L1795" i="55"/>
  <c r="K1795" i="55"/>
  <c r="L1794" i="55"/>
  <c r="K1794" i="55"/>
  <c r="L1793" i="55"/>
  <c r="K1793" i="55"/>
  <c r="L1792" i="55"/>
  <c r="K1792" i="55"/>
  <c r="L1791" i="55"/>
  <c r="K1791" i="55"/>
  <c r="L1790" i="55"/>
  <c r="K1790" i="55"/>
  <c r="L1789" i="55"/>
  <c r="K1789" i="55"/>
  <c r="L1788" i="55"/>
  <c r="K1788" i="55"/>
  <c r="L1787" i="55"/>
  <c r="K1787" i="55"/>
  <c r="L1786" i="55"/>
  <c r="K1786" i="55"/>
  <c r="L1785" i="55"/>
  <c r="K1785" i="55"/>
  <c r="L1784" i="55"/>
  <c r="K1784" i="55"/>
  <c r="L1783" i="55"/>
  <c r="K1783" i="55"/>
  <c r="L1782" i="55"/>
  <c r="K1782" i="55"/>
  <c r="L1781" i="55"/>
  <c r="K1781" i="55"/>
  <c r="L1780" i="55"/>
  <c r="K1780" i="55"/>
  <c r="L1779" i="55"/>
  <c r="K1779" i="55"/>
  <c r="L1778" i="55"/>
  <c r="K1778" i="55"/>
  <c r="L1777" i="55"/>
  <c r="K1777" i="55"/>
  <c r="L1776" i="55"/>
  <c r="K1776" i="55"/>
  <c r="L1775" i="55"/>
  <c r="K1775" i="55"/>
  <c r="L1774" i="55"/>
  <c r="K1774" i="55"/>
  <c r="L1773" i="55"/>
  <c r="K1773" i="55"/>
  <c r="L1772" i="55"/>
  <c r="K1772" i="55"/>
  <c r="L1771" i="55"/>
  <c r="K1771" i="55"/>
  <c r="L1770" i="55"/>
  <c r="K1770" i="55"/>
  <c r="L1769" i="55"/>
  <c r="K1769" i="55"/>
  <c r="L1768" i="55"/>
  <c r="K1768" i="55"/>
  <c r="L1767" i="55"/>
  <c r="K1767" i="55"/>
  <c r="L1766" i="55"/>
  <c r="K1766" i="55"/>
  <c r="L1765" i="55"/>
  <c r="K1765" i="55"/>
  <c r="L1764" i="55"/>
  <c r="K1764" i="55"/>
  <c r="L1763" i="55"/>
  <c r="K1763" i="55"/>
  <c r="L1762" i="55"/>
  <c r="K1762" i="55"/>
  <c r="L1761" i="55"/>
  <c r="K1761" i="55"/>
  <c r="L1760" i="55"/>
  <c r="K1760" i="55"/>
  <c r="L1759" i="55"/>
  <c r="K1759" i="55"/>
  <c r="L1758" i="55"/>
  <c r="K1758" i="55"/>
  <c r="L1757" i="55"/>
  <c r="K1757" i="55"/>
  <c r="L1756" i="55"/>
  <c r="K1756" i="55"/>
  <c r="L1755" i="55"/>
  <c r="K1755" i="55"/>
  <c r="L1754" i="55"/>
  <c r="K1754" i="55"/>
  <c r="L1753" i="55"/>
  <c r="K1753" i="55"/>
  <c r="L1752" i="55"/>
  <c r="K1752" i="55"/>
  <c r="L1751" i="55"/>
  <c r="K1751" i="55"/>
  <c r="L1750" i="55"/>
  <c r="K1750" i="55"/>
  <c r="L1749" i="55"/>
  <c r="K1749" i="55"/>
  <c r="L1748" i="55"/>
  <c r="K1748" i="55"/>
  <c r="L1747" i="55"/>
  <c r="K1747" i="55"/>
  <c r="L1746" i="55"/>
  <c r="K1746" i="55"/>
  <c r="L1745" i="55"/>
  <c r="K1745" i="55"/>
  <c r="L1744" i="55"/>
  <c r="K1744" i="55"/>
  <c r="L1743" i="55"/>
  <c r="K1743" i="55"/>
  <c r="L1742" i="55"/>
  <c r="K1742" i="55"/>
  <c r="L1741" i="55"/>
  <c r="K1741" i="55"/>
  <c r="L1740" i="55"/>
  <c r="K1740" i="55"/>
  <c r="L1739" i="55"/>
  <c r="K1739" i="55"/>
  <c r="L1738" i="55"/>
  <c r="K1738" i="55"/>
  <c r="L1737" i="55"/>
  <c r="K1737" i="55"/>
  <c r="L1736" i="55"/>
  <c r="K1736" i="55"/>
  <c r="L1735" i="55"/>
  <c r="K1735" i="55"/>
  <c r="L1734" i="55"/>
  <c r="K1734" i="55"/>
  <c r="L1733" i="55"/>
  <c r="K1733" i="55"/>
  <c r="L1732" i="55"/>
  <c r="K1732" i="55"/>
  <c r="L1731" i="55"/>
  <c r="K1731" i="55"/>
  <c r="L1730" i="55"/>
  <c r="K1730" i="55"/>
  <c r="L1729" i="55"/>
  <c r="K1729" i="55"/>
  <c r="L1728" i="55"/>
  <c r="K1728" i="55"/>
  <c r="L1727" i="55"/>
  <c r="K1727" i="55"/>
  <c r="L1726" i="55"/>
  <c r="K1726" i="55"/>
  <c r="L1725" i="55"/>
  <c r="K1725" i="55"/>
  <c r="L1724" i="55"/>
  <c r="K1724" i="55"/>
  <c r="L1723" i="55"/>
  <c r="K1723" i="55"/>
  <c r="L1722" i="55"/>
  <c r="K1722" i="55"/>
  <c r="L1721" i="55"/>
  <c r="K1721" i="55"/>
  <c r="L1720" i="55"/>
  <c r="K1720" i="55"/>
  <c r="L1719" i="55"/>
  <c r="K1719" i="55"/>
  <c r="L1718" i="55"/>
  <c r="K1718" i="55"/>
  <c r="L1717" i="55"/>
  <c r="K1717" i="55"/>
  <c r="L1716" i="55"/>
  <c r="K1716" i="55"/>
  <c r="L1715" i="55"/>
  <c r="K1715" i="55"/>
  <c r="L1714" i="55"/>
  <c r="K1714" i="55"/>
  <c r="L1713" i="55"/>
  <c r="K1713" i="55"/>
  <c r="L1712" i="55"/>
  <c r="K1712" i="55"/>
  <c r="L1711" i="55"/>
  <c r="K1711" i="55"/>
  <c r="L1710" i="55"/>
  <c r="K1710" i="55"/>
  <c r="L1709" i="55"/>
  <c r="K1709" i="55"/>
  <c r="L1708" i="55"/>
  <c r="K1708" i="55"/>
  <c r="L1707" i="55"/>
  <c r="K1707" i="55"/>
  <c r="L1706" i="55"/>
  <c r="K1706" i="55"/>
  <c r="L1705" i="55"/>
  <c r="K1705" i="55"/>
  <c r="L1704" i="55"/>
  <c r="K1704" i="55"/>
  <c r="L1703" i="55"/>
  <c r="K1703" i="55"/>
  <c r="L1702" i="55"/>
  <c r="K1702" i="55"/>
  <c r="L1701" i="55"/>
  <c r="K1701" i="55"/>
  <c r="L1700" i="55"/>
  <c r="K1700" i="55"/>
  <c r="L1699" i="55"/>
  <c r="K1699" i="55"/>
  <c r="L1698" i="55"/>
  <c r="K1698" i="55"/>
  <c r="L1697" i="55"/>
  <c r="K1697" i="55"/>
  <c r="L1696" i="55"/>
  <c r="K1696" i="55"/>
  <c r="L1695" i="55"/>
  <c r="K1695" i="55"/>
  <c r="L1694" i="55"/>
  <c r="K1694" i="55"/>
  <c r="L1693" i="55"/>
  <c r="K1693" i="55"/>
  <c r="L1692" i="55"/>
  <c r="K1692" i="55"/>
  <c r="L1691" i="55"/>
  <c r="K1691" i="55"/>
  <c r="L1690" i="55"/>
  <c r="K1690" i="55"/>
  <c r="L1689" i="55"/>
  <c r="K1689" i="55"/>
  <c r="L1688" i="55"/>
  <c r="K1688" i="55"/>
  <c r="L1687" i="55"/>
  <c r="K1687" i="55"/>
  <c r="L1686" i="55"/>
  <c r="K1686" i="55"/>
  <c r="L1685" i="55"/>
  <c r="K1685" i="55"/>
  <c r="L1684" i="55"/>
  <c r="K1684" i="55"/>
  <c r="L1683" i="55"/>
  <c r="K1683" i="55"/>
  <c r="L1682" i="55"/>
  <c r="K1682" i="55"/>
  <c r="L1681" i="55"/>
  <c r="K1681" i="55"/>
  <c r="L1680" i="55"/>
  <c r="K1680" i="55"/>
  <c r="L1679" i="55"/>
  <c r="K1679" i="55"/>
  <c r="L1678" i="55"/>
  <c r="K1678" i="55"/>
  <c r="L1677" i="55"/>
  <c r="K1677" i="55"/>
  <c r="L1676" i="55"/>
  <c r="K1676" i="55"/>
  <c r="L1675" i="55"/>
  <c r="K1675" i="55"/>
  <c r="L1674" i="55"/>
  <c r="K1674" i="55"/>
  <c r="L1673" i="55"/>
  <c r="K1673" i="55"/>
  <c r="L1672" i="55"/>
  <c r="K1672" i="55"/>
  <c r="L1671" i="55"/>
  <c r="K1671" i="55"/>
  <c r="L1670" i="55"/>
  <c r="K1670" i="55"/>
  <c r="L1669" i="55"/>
  <c r="K1669" i="55"/>
  <c r="L1668" i="55"/>
  <c r="K1668" i="55"/>
  <c r="L1667" i="55"/>
  <c r="K1667" i="55"/>
  <c r="L1666" i="55"/>
  <c r="K1666" i="55"/>
  <c r="L1665" i="55"/>
  <c r="K1665" i="55"/>
  <c r="L1664" i="55"/>
  <c r="K1664" i="55"/>
  <c r="L1663" i="55"/>
  <c r="K1663" i="55"/>
  <c r="L1662" i="55"/>
  <c r="K1662" i="55"/>
  <c r="L1661" i="55"/>
  <c r="K1661" i="55"/>
  <c r="L1660" i="55"/>
  <c r="K1660" i="55"/>
  <c r="L1659" i="55"/>
  <c r="K1659" i="55"/>
  <c r="L1658" i="55"/>
  <c r="K1658" i="55"/>
  <c r="L1657" i="55"/>
  <c r="K1657" i="55"/>
  <c r="L1656" i="55"/>
  <c r="K1656" i="55"/>
  <c r="L1655" i="55"/>
  <c r="K1655" i="55"/>
  <c r="L1654" i="55"/>
  <c r="K1654" i="55"/>
  <c r="L1653" i="55"/>
  <c r="K1653" i="55"/>
  <c r="L1652" i="55"/>
  <c r="K1652" i="55"/>
  <c r="L1651" i="55"/>
  <c r="K1651" i="55"/>
  <c r="L1650" i="55"/>
  <c r="K1650" i="55"/>
  <c r="L1649" i="55"/>
  <c r="K1649" i="55"/>
  <c r="L1648" i="55"/>
  <c r="K1648" i="55"/>
  <c r="L1647" i="55"/>
  <c r="K1647" i="55"/>
  <c r="L1646" i="55"/>
  <c r="K1646" i="55"/>
  <c r="L1645" i="55"/>
  <c r="K1645" i="55"/>
  <c r="L1644" i="55"/>
  <c r="K1644" i="55"/>
  <c r="L1643" i="55"/>
  <c r="K1643" i="55"/>
  <c r="L1642" i="55"/>
  <c r="K1642" i="55"/>
  <c r="L1641" i="55"/>
  <c r="K1641" i="55"/>
  <c r="L1640" i="55"/>
  <c r="K1640" i="55"/>
  <c r="L1639" i="55"/>
  <c r="K1639" i="55"/>
  <c r="L1638" i="55"/>
  <c r="K1638" i="55"/>
  <c r="L1637" i="55"/>
  <c r="K1637" i="55"/>
  <c r="L1636" i="55"/>
  <c r="K1636" i="55"/>
  <c r="L1635" i="55"/>
  <c r="K1635" i="55"/>
  <c r="L1634" i="55"/>
  <c r="K1634" i="55"/>
  <c r="L1633" i="55"/>
  <c r="K1633" i="55"/>
  <c r="L1632" i="55"/>
  <c r="K1632" i="55"/>
  <c r="L1631" i="55"/>
  <c r="K1631" i="55"/>
  <c r="L1630" i="55"/>
  <c r="K1630" i="55"/>
  <c r="L1629" i="55"/>
  <c r="K1629" i="55"/>
  <c r="L1628" i="55"/>
  <c r="K1628" i="55"/>
  <c r="L1627" i="55"/>
  <c r="K1627" i="55"/>
  <c r="L1626" i="55"/>
  <c r="K1626" i="55"/>
  <c r="L1625" i="55"/>
  <c r="K1625" i="55"/>
  <c r="L1624" i="55"/>
  <c r="K1624" i="55"/>
  <c r="L1623" i="55"/>
  <c r="K1623" i="55"/>
  <c r="L1622" i="55"/>
  <c r="K1622" i="55"/>
  <c r="L1621" i="55"/>
  <c r="K1621" i="55"/>
  <c r="L1620" i="55"/>
  <c r="K1620" i="55"/>
  <c r="L1619" i="55"/>
  <c r="K1619" i="55"/>
  <c r="L1618" i="55"/>
  <c r="K1618" i="55"/>
  <c r="L1617" i="55"/>
  <c r="K1617" i="55"/>
  <c r="L1616" i="55"/>
  <c r="K1616" i="55"/>
  <c r="L1615" i="55"/>
  <c r="K1615" i="55"/>
  <c r="L1614" i="55"/>
  <c r="K1614" i="55"/>
  <c r="L1613" i="55"/>
  <c r="K1613" i="55"/>
  <c r="L1612" i="55"/>
  <c r="K1612" i="55"/>
  <c r="L1611" i="55"/>
  <c r="K1611" i="55"/>
  <c r="L1610" i="55"/>
  <c r="K1610" i="55"/>
  <c r="L1609" i="55"/>
  <c r="K1609" i="55"/>
  <c r="L1608" i="55"/>
  <c r="K1608" i="55"/>
  <c r="L1607" i="55"/>
  <c r="K1607" i="55"/>
  <c r="L1606" i="55"/>
  <c r="K1606" i="55"/>
  <c r="L1605" i="55"/>
  <c r="K1605" i="55"/>
  <c r="L1604" i="55"/>
  <c r="K1604" i="55"/>
  <c r="L1603" i="55"/>
  <c r="K1603" i="55"/>
  <c r="L1602" i="55"/>
  <c r="K1602" i="55"/>
  <c r="L1601" i="55"/>
  <c r="K1601" i="55"/>
  <c r="L1600" i="55"/>
  <c r="K1600" i="55"/>
  <c r="L1599" i="55"/>
  <c r="K1599" i="55"/>
  <c r="L1598" i="55"/>
  <c r="K1598" i="55"/>
  <c r="L1597" i="55"/>
  <c r="K1597" i="55"/>
  <c r="L1596" i="55"/>
  <c r="K1596" i="55"/>
  <c r="L1595" i="55"/>
  <c r="K1595" i="55"/>
  <c r="L1594" i="55"/>
  <c r="K1594" i="55"/>
  <c r="L1593" i="55"/>
  <c r="K1593" i="55"/>
  <c r="L1592" i="55"/>
  <c r="K1592" i="55"/>
  <c r="L1591" i="55"/>
  <c r="K1591" i="55"/>
  <c r="L1590" i="55"/>
  <c r="K1590" i="55"/>
  <c r="L1589" i="55"/>
  <c r="K1589" i="55"/>
  <c r="L1588" i="55"/>
  <c r="K1588" i="55"/>
  <c r="L1587" i="55"/>
  <c r="K1587" i="55"/>
  <c r="L1586" i="55"/>
  <c r="K1586" i="55"/>
  <c r="L1585" i="55"/>
  <c r="K1585" i="55"/>
  <c r="L1584" i="55"/>
  <c r="K1584" i="55"/>
  <c r="L1583" i="55"/>
  <c r="K1583" i="55"/>
  <c r="L1582" i="55"/>
  <c r="K1582" i="55"/>
  <c r="L1581" i="55"/>
  <c r="K1581" i="55"/>
  <c r="L1580" i="55"/>
  <c r="K1580" i="55"/>
  <c r="L1579" i="55"/>
  <c r="K1579" i="55"/>
  <c r="L1578" i="55"/>
  <c r="K1578" i="55"/>
  <c r="L1577" i="55"/>
  <c r="K1577" i="55"/>
  <c r="L1576" i="55"/>
  <c r="K1576" i="55"/>
  <c r="L1575" i="55"/>
  <c r="K1575" i="55"/>
  <c r="L1574" i="55"/>
  <c r="K1574" i="55"/>
  <c r="L1573" i="55"/>
  <c r="K1573" i="55"/>
  <c r="L1572" i="55"/>
  <c r="K1572" i="55"/>
  <c r="L1571" i="55"/>
  <c r="K1571" i="55"/>
  <c r="L1570" i="55"/>
  <c r="K1570" i="55"/>
  <c r="L1569" i="55"/>
  <c r="K1569" i="55"/>
  <c r="L1568" i="55"/>
  <c r="K1568" i="55"/>
  <c r="L1567" i="55"/>
  <c r="K1567" i="55"/>
  <c r="L1566" i="55"/>
  <c r="K1566" i="55"/>
  <c r="L1565" i="55"/>
  <c r="K1565" i="55"/>
  <c r="L1564" i="55"/>
  <c r="K1564" i="55"/>
  <c r="L1563" i="55"/>
  <c r="K1563" i="55"/>
  <c r="L1562" i="55"/>
  <c r="K1562" i="55"/>
  <c r="L1561" i="55"/>
  <c r="K1561" i="55"/>
  <c r="L1560" i="55"/>
  <c r="K1560" i="55"/>
  <c r="L1559" i="55"/>
  <c r="K1559" i="55"/>
  <c r="L1558" i="55"/>
  <c r="K1558" i="55"/>
  <c r="L1557" i="55"/>
  <c r="K1557" i="55"/>
  <c r="L1556" i="55"/>
  <c r="K1556" i="55"/>
  <c r="L1555" i="55"/>
  <c r="K1555" i="55"/>
  <c r="L1554" i="55"/>
  <c r="K1554" i="55"/>
  <c r="L1553" i="55"/>
  <c r="K1553" i="55"/>
  <c r="L1552" i="55"/>
  <c r="K1552" i="55"/>
  <c r="L1551" i="55"/>
  <c r="K1551" i="55"/>
  <c r="L1550" i="55"/>
  <c r="K1550" i="55"/>
  <c r="L1549" i="55"/>
  <c r="K1549" i="55"/>
  <c r="L1548" i="55"/>
  <c r="K1548" i="55"/>
  <c r="L1547" i="55"/>
  <c r="K1547" i="55"/>
  <c r="L1546" i="55"/>
  <c r="K1546" i="55"/>
  <c r="L1545" i="55"/>
  <c r="K1545" i="55"/>
  <c r="L1544" i="55"/>
  <c r="K1544" i="55"/>
  <c r="L1543" i="55"/>
  <c r="K1543" i="55"/>
  <c r="L1542" i="55"/>
  <c r="K1542" i="55"/>
  <c r="L1541" i="55"/>
  <c r="K1541" i="55"/>
  <c r="L1540" i="55"/>
  <c r="K1540" i="55"/>
  <c r="L1539" i="55"/>
  <c r="K1539" i="55"/>
  <c r="L1538" i="55"/>
  <c r="K1538" i="55"/>
  <c r="L1537" i="55"/>
  <c r="K1537" i="55"/>
  <c r="L1536" i="55"/>
  <c r="K1536" i="55"/>
  <c r="L1535" i="55"/>
  <c r="K1535" i="55"/>
  <c r="L1534" i="55"/>
  <c r="K1534" i="55"/>
  <c r="L1533" i="55"/>
  <c r="K1533" i="55"/>
  <c r="L1532" i="55"/>
  <c r="K1532" i="55"/>
  <c r="L1531" i="55"/>
  <c r="K1531" i="55"/>
  <c r="L1530" i="55"/>
  <c r="K1530" i="55"/>
  <c r="L1529" i="55"/>
  <c r="K1529" i="55"/>
  <c r="L1528" i="55"/>
  <c r="K1528" i="55"/>
  <c r="L1527" i="55"/>
  <c r="K1527" i="55"/>
  <c r="L1526" i="55"/>
  <c r="K1526" i="55"/>
  <c r="L1525" i="55"/>
  <c r="K1525" i="55"/>
  <c r="L1524" i="55"/>
  <c r="K1524" i="55"/>
  <c r="L1523" i="55"/>
  <c r="K1523" i="55"/>
  <c r="L1522" i="55"/>
  <c r="K1522" i="55"/>
  <c r="L1521" i="55"/>
  <c r="K1521" i="55"/>
  <c r="L1520" i="55"/>
  <c r="K1520" i="55"/>
  <c r="L1519" i="55"/>
  <c r="K1519" i="55"/>
  <c r="L1518" i="55"/>
  <c r="K1518" i="55"/>
  <c r="L1517" i="55"/>
  <c r="K1517" i="55"/>
  <c r="L1516" i="55"/>
  <c r="K1516" i="55"/>
  <c r="L1515" i="55"/>
  <c r="K1515" i="55"/>
  <c r="L1514" i="55"/>
  <c r="K1514" i="55"/>
  <c r="L1513" i="55"/>
  <c r="K1513" i="55"/>
  <c r="L1512" i="55"/>
  <c r="K1512" i="55"/>
  <c r="L1511" i="55"/>
  <c r="K1511" i="55"/>
  <c r="L1510" i="55"/>
  <c r="K1510" i="55"/>
  <c r="L1509" i="55"/>
  <c r="K1509" i="55"/>
  <c r="L1508" i="55"/>
  <c r="K1508" i="55"/>
  <c r="L1507" i="55"/>
  <c r="K1507" i="55"/>
  <c r="L1506" i="55"/>
  <c r="K1506" i="55"/>
  <c r="L1505" i="55"/>
  <c r="K1505" i="55"/>
  <c r="L1504" i="55"/>
  <c r="K1504" i="55"/>
  <c r="L1503" i="55"/>
  <c r="K1503" i="55"/>
  <c r="L1502" i="55"/>
  <c r="K1502" i="55"/>
  <c r="L1501" i="55"/>
  <c r="K1501" i="55"/>
  <c r="L1500" i="55"/>
  <c r="K1500" i="55"/>
  <c r="L1499" i="55"/>
  <c r="K1499" i="55"/>
  <c r="L1498" i="55"/>
  <c r="K1498" i="55"/>
  <c r="L1497" i="55"/>
  <c r="K1497" i="55"/>
  <c r="L1496" i="55"/>
  <c r="K1496" i="55"/>
  <c r="L1495" i="55"/>
  <c r="K1495" i="55"/>
  <c r="L1494" i="55"/>
  <c r="K1494" i="55"/>
  <c r="L1493" i="55"/>
  <c r="K1493" i="55"/>
  <c r="L1492" i="55"/>
  <c r="K1492" i="55"/>
  <c r="L1491" i="55"/>
  <c r="K1491" i="55"/>
  <c r="L1490" i="55"/>
  <c r="K1490" i="55"/>
  <c r="L1489" i="55"/>
  <c r="K1489" i="55"/>
  <c r="L1488" i="55"/>
  <c r="K1488" i="55"/>
  <c r="L1487" i="55"/>
  <c r="K1487" i="55"/>
  <c r="L1486" i="55"/>
  <c r="K1486" i="55"/>
  <c r="L1485" i="55"/>
  <c r="K1485" i="55"/>
  <c r="L1484" i="55"/>
  <c r="K1484" i="55"/>
  <c r="L1483" i="55"/>
  <c r="K1483" i="55"/>
  <c r="L1482" i="55"/>
  <c r="K1482" i="55"/>
  <c r="L1481" i="55"/>
  <c r="K1481" i="55"/>
  <c r="L1480" i="55"/>
  <c r="K1480" i="55"/>
  <c r="L1479" i="55"/>
  <c r="K1479" i="55"/>
  <c r="L1478" i="55"/>
  <c r="K1478" i="55"/>
  <c r="L1477" i="55"/>
  <c r="K1477" i="55"/>
  <c r="L1476" i="55"/>
  <c r="K1476" i="55"/>
  <c r="L1475" i="55"/>
  <c r="K1475" i="55"/>
  <c r="L1474" i="55"/>
  <c r="K1474" i="55"/>
  <c r="L1473" i="55"/>
  <c r="K1473" i="55"/>
  <c r="L1472" i="55"/>
  <c r="K1472" i="55"/>
  <c r="L1471" i="55"/>
  <c r="K1471" i="55"/>
  <c r="L1470" i="55"/>
  <c r="K1470" i="55"/>
  <c r="L1469" i="55"/>
  <c r="K1469" i="55"/>
  <c r="L1468" i="55"/>
  <c r="K1468" i="55"/>
  <c r="L1467" i="55"/>
  <c r="K1467" i="55"/>
  <c r="L1466" i="55"/>
  <c r="K1466" i="55"/>
  <c r="L1465" i="55"/>
  <c r="K1465" i="55"/>
  <c r="L1464" i="55"/>
  <c r="K1464" i="55"/>
  <c r="L1463" i="55"/>
  <c r="K1463" i="55"/>
  <c r="L1462" i="55"/>
  <c r="K1462" i="55"/>
  <c r="L1461" i="55"/>
  <c r="K1461" i="55"/>
  <c r="L1460" i="55"/>
  <c r="K1460" i="55"/>
  <c r="L1459" i="55"/>
  <c r="K1459" i="55"/>
  <c r="L1458" i="55"/>
  <c r="K1458" i="55"/>
  <c r="L1457" i="55"/>
  <c r="K1457" i="55"/>
  <c r="L1456" i="55"/>
  <c r="K1456" i="55"/>
  <c r="L1455" i="55"/>
  <c r="K1455" i="55"/>
  <c r="L1454" i="55"/>
  <c r="K1454" i="55"/>
  <c r="L1453" i="55"/>
  <c r="K1453" i="55"/>
  <c r="L1452" i="55"/>
  <c r="K1452" i="55"/>
  <c r="L1451" i="55"/>
  <c r="K1451" i="55"/>
  <c r="L1450" i="55"/>
  <c r="K1450" i="55"/>
  <c r="L1449" i="55"/>
  <c r="K1449" i="55"/>
  <c r="L1448" i="55"/>
  <c r="K1448" i="55"/>
  <c r="L1447" i="55"/>
  <c r="K1447" i="55"/>
  <c r="L1446" i="55"/>
  <c r="K1446" i="55"/>
  <c r="L1445" i="55"/>
  <c r="K1445" i="55"/>
  <c r="L1444" i="55"/>
  <c r="K1444" i="55"/>
  <c r="L1443" i="55"/>
  <c r="K1443" i="55"/>
  <c r="L1442" i="55"/>
  <c r="K1442" i="55"/>
  <c r="L1441" i="55"/>
  <c r="K1441" i="55"/>
  <c r="L1440" i="55"/>
  <c r="K1440" i="55"/>
  <c r="L1439" i="55"/>
  <c r="K1439" i="55"/>
  <c r="L1438" i="55"/>
  <c r="K1438" i="55"/>
  <c r="L1437" i="55"/>
  <c r="K1437" i="55"/>
  <c r="L1436" i="55"/>
  <c r="K1436" i="55"/>
  <c r="L1435" i="55"/>
  <c r="K1435" i="55"/>
  <c r="L1434" i="55"/>
  <c r="K1434" i="55"/>
  <c r="L1433" i="55"/>
  <c r="K1433" i="55"/>
  <c r="L1432" i="55"/>
  <c r="K1432" i="55"/>
  <c r="L1431" i="55"/>
  <c r="K1431" i="55"/>
  <c r="L1430" i="55"/>
  <c r="K1430" i="55"/>
  <c r="L1429" i="55"/>
  <c r="K1429" i="55"/>
  <c r="L1428" i="55"/>
  <c r="K1428" i="55"/>
  <c r="L1427" i="55"/>
  <c r="K1427" i="55"/>
  <c r="L1426" i="55"/>
  <c r="K1426" i="55"/>
  <c r="L1425" i="55"/>
  <c r="K1425" i="55"/>
  <c r="L1424" i="55"/>
  <c r="K1424" i="55"/>
  <c r="L1423" i="55"/>
  <c r="K1423" i="55"/>
  <c r="L1422" i="55"/>
  <c r="K1422" i="55"/>
  <c r="L1421" i="55"/>
  <c r="K1421" i="55"/>
  <c r="L1420" i="55"/>
  <c r="K1420" i="55"/>
  <c r="L1419" i="55"/>
  <c r="K1419" i="55"/>
  <c r="L1418" i="55"/>
  <c r="K1418" i="55"/>
  <c r="L1417" i="55"/>
  <c r="K1417" i="55"/>
  <c r="L1416" i="55"/>
  <c r="K1416" i="55"/>
  <c r="L1415" i="55"/>
  <c r="K1415" i="55"/>
  <c r="L1414" i="55"/>
  <c r="K1414" i="55"/>
  <c r="L1413" i="55"/>
  <c r="K1413" i="55"/>
  <c r="L1412" i="55"/>
  <c r="K1412" i="55"/>
  <c r="L1411" i="55"/>
  <c r="K1411" i="55"/>
  <c r="L1410" i="55"/>
  <c r="K1410" i="55"/>
  <c r="L1409" i="55"/>
  <c r="K1409" i="55"/>
  <c r="L1408" i="55"/>
  <c r="K1408" i="55"/>
  <c r="L1407" i="55"/>
  <c r="K1407" i="55"/>
  <c r="L1406" i="55"/>
  <c r="K1406" i="55"/>
  <c r="L1405" i="55"/>
  <c r="K1405" i="55"/>
  <c r="L1404" i="55"/>
  <c r="K1404" i="55"/>
  <c r="L1403" i="55"/>
  <c r="K1403" i="55"/>
  <c r="L1402" i="55"/>
  <c r="K1402" i="55"/>
  <c r="L1401" i="55"/>
  <c r="K1401" i="55"/>
  <c r="L1400" i="55"/>
  <c r="K1400" i="55"/>
  <c r="L1399" i="55"/>
  <c r="K1399" i="55"/>
  <c r="L1398" i="55"/>
  <c r="K1398" i="55"/>
  <c r="L1397" i="55"/>
  <c r="K1397" i="55"/>
  <c r="L1396" i="55"/>
  <c r="K1396" i="55"/>
  <c r="L1395" i="55"/>
  <c r="K1395" i="55"/>
  <c r="L1394" i="55"/>
  <c r="K1394" i="55"/>
  <c r="L1393" i="55"/>
  <c r="K1393" i="55"/>
  <c r="L1392" i="55"/>
  <c r="K1392" i="55"/>
  <c r="L1391" i="55"/>
  <c r="K1391" i="55"/>
  <c r="L1390" i="55"/>
  <c r="K1390" i="55"/>
  <c r="L1389" i="55"/>
  <c r="K1389" i="55"/>
  <c r="L1388" i="55"/>
  <c r="K1388" i="55"/>
  <c r="L1387" i="55"/>
  <c r="K1387" i="55"/>
  <c r="L1386" i="55"/>
  <c r="K1386" i="55"/>
  <c r="L1385" i="55"/>
  <c r="K1385" i="55"/>
  <c r="L1384" i="55"/>
  <c r="K1384" i="55"/>
  <c r="L1383" i="55"/>
  <c r="K1383" i="55"/>
  <c r="L1382" i="55"/>
  <c r="K1382" i="55"/>
  <c r="L1381" i="55"/>
  <c r="K1381" i="55"/>
  <c r="L1380" i="55"/>
  <c r="K1380" i="55"/>
  <c r="L1379" i="55"/>
  <c r="K1379" i="55"/>
  <c r="L1378" i="55"/>
  <c r="K1378" i="55"/>
  <c r="L1377" i="55"/>
  <c r="K1377" i="55"/>
  <c r="L1376" i="55"/>
  <c r="K1376" i="55"/>
  <c r="L1375" i="55"/>
  <c r="K1375" i="55"/>
  <c r="L1374" i="55"/>
  <c r="K1374" i="55"/>
  <c r="L1373" i="55"/>
  <c r="K1373" i="55"/>
  <c r="L1372" i="55"/>
  <c r="K1372" i="55"/>
  <c r="L1371" i="55"/>
  <c r="K1371" i="55"/>
  <c r="L1370" i="55"/>
  <c r="K1370" i="55"/>
  <c r="L1369" i="55"/>
  <c r="K1369" i="55"/>
  <c r="L1368" i="55"/>
  <c r="K1368" i="55"/>
  <c r="L1367" i="55"/>
  <c r="K1367" i="55"/>
  <c r="L1366" i="55"/>
  <c r="K1366" i="55"/>
  <c r="L1365" i="55"/>
  <c r="K1365" i="55"/>
  <c r="L1364" i="55"/>
  <c r="K1364" i="55"/>
  <c r="L1363" i="55"/>
  <c r="K1363" i="55"/>
  <c r="L1362" i="55"/>
  <c r="K1362" i="55"/>
  <c r="L1361" i="55"/>
  <c r="K1361" i="55"/>
  <c r="L1360" i="55"/>
  <c r="K1360" i="55"/>
  <c r="L1359" i="55"/>
  <c r="K1359" i="55"/>
  <c r="L1358" i="55"/>
  <c r="K1358" i="55"/>
  <c r="L1357" i="55"/>
  <c r="K1357" i="55"/>
  <c r="L1356" i="55"/>
  <c r="K1356" i="55"/>
  <c r="L1355" i="55"/>
  <c r="K1355" i="55"/>
  <c r="L1354" i="55"/>
  <c r="K1354" i="55"/>
  <c r="L1353" i="55"/>
  <c r="K1353" i="55"/>
  <c r="L1352" i="55"/>
  <c r="K1352" i="55"/>
  <c r="L1351" i="55"/>
  <c r="K1351" i="55"/>
  <c r="L1350" i="55"/>
  <c r="K1350" i="55"/>
  <c r="L1349" i="55"/>
  <c r="K1349" i="55"/>
  <c r="L1348" i="55"/>
  <c r="K1348" i="55"/>
  <c r="L1347" i="55"/>
  <c r="K1347" i="55"/>
  <c r="L1346" i="55"/>
  <c r="K1346" i="55"/>
  <c r="L1345" i="55"/>
  <c r="K1345" i="55"/>
  <c r="L1344" i="55"/>
  <c r="K1344" i="55"/>
  <c r="L1343" i="55"/>
  <c r="K1343" i="55"/>
  <c r="L1342" i="55"/>
  <c r="K1342" i="55"/>
  <c r="L1341" i="55"/>
  <c r="K1341" i="55"/>
  <c r="L1340" i="55"/>
  <c r="K1340" i="55"/>
  <c r="L1339" i="55"/>
  <c r="K1339" i="55"/>
  <c r="L1338" i="55"/>
  <c r="K1338" i="55"/>
  <c r="L1337" i="55"/>
  <c r="K1337" i="55"/>
  <c r="L1336" i="55"/>
  <c r="K1336" i="55"/>
  <c r="L1335" i="55"/>
  <c r="K1335" i="55"/>
  <c r="L1334" i="55"/>
  <c r="K1334" i="55"/>
  <c r="L1333" i="55"/>
  <c r="K1333" i="55"/>
  <c r="L1332" i="55"/>
  <c r="K1332" i="55"/>
  <c r="L1331" i="55"/>
  <c r="K1331" i="55"/>
  <c r="L1330" i="55"/>
  <c r="K1330" i="55"/>
  <c r="L1329" i="55"/>
  <c r="K1329" i="55"/>
  <c r="L1328" i="55"/>
  <c r="K1328" i="55"/>
  <c r="L1327" i="55"/>
  <c r="K1327" i="55"/>
  <c r="L1326" i="55"/>
  <c r="K1326" i="55"/>
  <c r="L1325" i="55"/>
  <c r="K1325" i="55"/>
  <c r="L1324" i="55"/>
  <c r="K1324" i="55"/>
  <c r="L1323" i="55"/>
  <c r="K1323" i="55"/>
  <c r="L1322" i="55"/>
  <c r="K1322" i="55"/>
  <c r="L1321" i="55"/>
  <c r="K1321" i="55"/>
  <c r="L1320" i="55"/>
  <c r="K1320" i="55"/>
  <c r="L1319" i="55"/>
  <c r="K1319" i="55"/>
  <c r="L1318" i="55"/>
  <c r="K1318" i="55"/>
  <c r="L1317" i="55"/>
  <c r="K1317" i="55"/>
  <c r="L1316" i="55"/>
  <c r="K1316" i="55"/>
  <c r="L1315" i="55"/>
  <c r="K1315" i="55"/>
  <c r="L1314" i="55"/>
  <c r="K1314" i="55"/>
  <c r="L1313" i="55"/>
  <c r="K1313" i="55"/>
  <c r="L1312" i="55"/>
  <c r="K1312" i="55"/>
  <c r="L1311" i="55"/>
  <c r="K1311" i="55"/>
  <c r="L1310" i="55"/>
  <c r="K1310" i="55"/>
  <c r="L1309" i="55"/>
  <c r="K1309" i="55"/>
  <c r="L1308" i="55"/>
  <c r="K1308" i="55"/>
  <c r="L1307" i="55"/>
  <c r="K1307" i="55"/>
  <c r="L1306" i="55"/>
  <c r="K1306" i="55"/>
  <c r="L1305" i="55"/>
  <c r="K1305" i="55"/>
  <c r="L1304" i="55"/>
  <c r="K1304" i="55"/>
  <c r="L1303" i="55"/>
  <c r="K1303" i="55"/>
  <c r="L1302" i="55"/>
  <c r="K1302" i="55"/>
  <c r="L1301" i="55"/>
  <c r="K1301" i="55"/>
  <c r="L1300" i="55"/>
  <c r="K1300" i="55"/>
  <c r="L1299" i="55"/>
  <c r="K1299" i="55"/>
  <c r="L1298" i="55"/>
  <c r="K1298" i="55"/>
  <c r="L1297" i="55"/>
  <c r="K1297" i="55"/>
  <c r="L1296" i="55"/>
  <c r="K1296" i="55"/>
  <c r="L1295" i="55"/>
  <c r="K1295" i="55"/>
  <c r="L1294" i="55"/>
  <c r="K1294" i="55"/>
  <c r="L1293" i="55"/>
  <c r="K1293" i="55"/>
  <c r="L1292" i="55"/>
  <c r="K1292" i="55"/>
  <c r="L1291" i="55"/>
  <c r="K1291" i="55"/>
  <c r="L1290" i="55"/>
  <c r="K1290" i="55"/>
  <c r="L1289" i="55"/>
  <c r="K1289" i="55"/>
  <c r="L1288" i="55"/>
  <c r="K1288" i="55"/>
  <c r="L1287" i="55"/>
  <c r="K1287" i="55"/>
  <c r="L1286" i="55"/>
  <c r="K1286" i="55"/>
  <c r="L1285" i="55"/>
  <c r="K1285" i="55"/>
  <c r="L1284" i="55"/>
  <c r="K1284" i="55"/>
  <c r="L1283" i="55"/>
  <c r="K1283" i="55"/>
  <c r="L1282" i="55"/>
  <c r="K1282" i="55"/>
  <c r="L1281" i="55"/>
  <c r="K1281" i="55"/>
  <c r="L1280" i="55"/>
  <c r="K1280" i="55"/>
  <c r="L1279" i="55"/>
  <c r="K1279" i="55"/>
  <c r="L1278" i="55"/>
  <c r="K1278" i="55"/>
  <c r="L1277" i="55"/>
  <c r="K1277" i="55"/>
  <c r="L1276" i="55"/>
  <c r="K1276" i="55"/>
  <c r="L1275" i="55"/>
  <c r="K1275" i="55"/>
  <c r="L1274" i="55"/>
  <c r="K1274" i="55"/>
  <c r="L1273" i="55"/>
  <c r="K1273" i="55"/>
  <c r="L1272" i="55"/>
  <c r="K1272" i="55"/>
  <c r="L1271" i="55"/>
  <c r="K1271" i="55"/>
  <c r="L1270" i="55"/>
  <c r="K1270" i="55"/>
  <c r="L1269" i="55"/>
  <c r="K1269" i="55"/>
  <c r="L1268" i="55"/>
  <c r="K1268" i="55"/>
  <c r="L1267" i="55"/>
  <c r="K1267" i="55"/>
  <c r="L1266" i="55"/>
  <c r="K1266" i="55"/>
  <c r="L1265" i="55"/>
  <c r="K1265" i="55"/>
  <c r="L1264" i="55"/>
  <c r="K1264" i="55"/>
  <c r="L1263" i="55"/>
  <c r="K1263" i="55"/>
  <c r="L1262" i="55"/>
  <c r="K1262" i="55"/>
  <c r="L1261" i="55"/>
  <c r="K1261" i="55"/>
  <c r="L1260" i="55"/>
  <c r="K1260" i="55"/>
  <c r="L1259" i="55"/>
  <c r="K1259" i="55"/>
  <c r="L1258" i="55"/>
  <c r="K1258" i="55"/>
  <c r="L1257" i="55"/>
  <c r="K1257" i="55"/>
  <c r="L1256" i="55"/>
  <c r="K1256" i="55"/>
  <c r="L1255" i="55"/>
  <c r="K1255" i="55"/>
  <c r="L1254" i="55"/>
  <c r="K1254" i="55"/>
  <c r="L1253" i="55"/>
  <c r="K1253" i="55"/>
  <c r="L1252" i="55"/>
  <c r="K1252" i="55"/>
  <c r="L1251" i="55"/>
  <c r="K1251" i="55"/>
  <c r="L1250" i="55"/>
  <c r="K1250" i="55"/>
  <c r="L1249" i="55"/>
  <c r="K1249" i="55"/>
  <c r="L1248" i="55"/>
  <c r="K1248" i="55"/>
  <c r="L1247" i="55"/>
  <c r="K1247" i="55"/>
  <c r="L1246" i="55"/>
  <c r="K1246" i="55"/>
  <c r="L1245" i="55"/>
  <c r="K1245" i="55"/>
  <c r="L1244" i="55"/>
  <c r="K1244" i="55"/>
  <c r="L1243" i="55"/>
  <c r="K1243" i="55"/>
  <c r="L1242" i="55"/>
  <c r="K1242" i="55"/>
  <c r="L1241" i="55"/>
  <c r="K1241" i="55"/>
  <c r="L1240" i="55"/>
  <c r="K1240" i="55"/>
  <c r="L1239" i="55"/>
  <c r="K1239" i="55"/>
  <c r="L1238" i="55"/>
  <c r="K1238" i="55"/>
  <c r="L1237" i="55"/>
  <c r="K1237" i="55"/>
  <c r="L1236" i="55"/>
  <c r="K1236" i="55"/>
  <c r="L1235" i="55"/>
  <c r="K1235" i="55"/>
  <c r="L1234" i="55"/>
  <c r="K1234" i="55"/>
  <c r="L1233" i="55"/>
  <c r="K1233" i="55"/>
  <c r="L1232" i="55"/>
  <c r="K1232" i="55"/>
  <c r="L1231" i="55"/>
  <c r="K1231" i="55"/>
  <c r="L1230" i="55"/>
  <c r="K1230" i="55"/>
  <c r="L1229" i="55"/>
  <c r="K1229" i="55"/>
  <c r="L1228" i="55"/>
  <c r="K1228" i="55"/>
  <c r="L1227" i="55"/>
  <c r="K1227" i="55"/>
  <c r="L1226" i="55"/>
  <c r="K1226" i="55"/>
  <c r="L1225" i="55"/>
  <c r="K1225" i="55"/>
  <c r="L1224" i="55"/>
  <c r="K1224" i="55"/>
  <c r="L1223" i="55"/>
  <c r="K1223" i="55"/>
  <c r="L1222" i="55"/>
  <c r="K1222" i="55"/>
  <c r="L1221" i="55"/>
  <c r="K1221" i="55"/>
  <c r="L1220" i="55"/>
  <c r="K1220" i="55"/>
  <c r="L1219" i="55"/>
  <c r="K1219" i="55"/>
  <c r="L1218" i="55"/>
  <c r="K1218" i="55"/>
  <c r="L1217" i="55"/>
  <c r="K1217" i="55"/>
  <c r="L1216" i="55"/>
  <c r="K1216" i="55"/>
  <c r="L1215" i="55"/>
  <c r="K1215" i="55"/>
  <c r="L1214" i="55"/>
  <c r="K1214" i="55"/>
  <c r="L1213" i="55"/>
  <c r="K1213" i="55"/>
  <c r="L1212" i="55"/>
  <c r="K1212" i="55"/>
  <c r="L1211" i="55"/>
  <c r="K1211" i="55"/>
  <c r="L1210" i="55"/>
  <c r="K1210" i="55"/>
  <c r="L1209" i="55"/>
  <c r="K1209" i="55"/>
  <c r="L1208" i="55"/>
  <c r="K1208" i="55"/>
  <c r="L1207" i="55"/>
  <c r="K1207" i="55"/>
  <c r="L1206" i="55"/>
  <c r="K1206" i="55"/>
  <c r="L1205" i="55"/>
  <c r="K1205" i="55"/>
  <c r="L1204" i="55"/>
  <c r="K1204" i="55"/>
  <c r="L1203" i="55"/>
  <c r="K1203" i="55"/>
  <c r="L1202" i="55"/>
  <c r="K1202" i="55"/>
  <c r="L1201" i="55"/>
  <c r="K1201" i="55"/>
  <c r="L1200" i="55"/>
  <c r="K1200" i="55"/>
  <c r="L1199" i="55"/>
  <c r="K1199" i="55"/>
  <c r="L1198" i="55"/>
  <c r="K1198" i="55"/>
  <c r="L1197" i="55"/>
  <c r="K1197" i="55"/>
  <c r="L1196" i="55"/>
  <c r="K1196" i="55"/>
  <c r="L1195" i="55"/>
  <c r="K1195" i="55"/>
  <c r="L1194" i="55"/>
  <c r="K1194" i="55"/>
  <c r="L1193" i="55"/>
  <c r="K1193" i="55"/>
  <c r="L1192" i="55"/>
  <c r="K1192" i="55"/>
  <c r="L1191" i="55"/>
  <c r="K1191" i="55"/>
  <c r="L1190" i="55"/>
  <c r="K1190" i="55"/>
  <c r="L1189" i="55"/>
  <c r="K1189" i="55"/>
  <c r="L1188" i="55"/>
  <c r="K1188" i="55"/>
  <c r="L1187" i="55"/>
  <c r="K1187" i="55"/>
  <c r="L1186" i="55"/>
  <c r="K1186" i="55"/>
  <c r="L1185" i="55"/>
  <c r="K1185" i="55"/>
  <c r="L1184" i="55"/>
  <c r="K1184" i="55"/>
  <c r="L1183" i="55"/>
  <c r="K1183" i="55"/>
  <c r="L1182" i="55"/>
  <c r="K1182" i="55"/>
  <c r="L1181" i="55"/>
  <c r="K1181" i="55"/>
  <c r="L1180" i="55"/>
  <c r="K1180" i="55"/>
  <c r="L1179" i="55"/>
  <c r="K1179" i="55"/>
  <c r="L1178" i="55"/>
  <c r="K1178" i="55"/>
  <c r="L1177" i="55"/>
  <c r="K1177" i="55"/>
  <c r="L1176" i="55"/>
  <c r="K1176" i="55"/>
  <c r="L1175" i="55"/>
  <c r="K1175" i="55"/>
  <c r="L1174" i="55"/>
  <c r="K1174" i="55"/>
  <c r="L1173" i="55"/>
  <c r="K1173" i="55"/>
  <c r="L1172" i="55"/>
  <c r="K1172" i="55"/>
  <c r="L1171" i="55"/>
  <c r="K1171" i="55"/>
  <c r="L1170" i="55"/>
  <c r="K1170" i="55"/>
  <c r="L1169" i="55"/>
  <c r="K1169" i="55"/>
  <c r="L1168" i="55"/>
  <c r="K1168" i="55"/>
  <c r="L1167" i="55"/>
  <c r="K1167" i="55"/>
  <c r="L1166" i="55"/>
  <c r="K1166" i="55"/>
  <c r="L1165" i="55"/>
  <c r="K1165" i="55"/>
  <c r="L1164" i="55"/>
  <c r="K1164" i="55"/>
  <c r="L1163" i="55"/>
  <c r="K1163" i="55"/>
  <c r="L1162" i="55"/>
  <c r="K1162" i="55"/>
  <c r="L1161" i="55"/>
  <c r="K1161" i="55"/>
  <c r="L1160" i="55"/>
  <c r="K1160" i="55"/>
  <c r="L1159" i="55"/>
  <c r="K1159" i="55"/>
  <c r="L1158" i="55"/>
  <c r="K1158" i="55"/>
  <c r="L1157" i="55"/>
  <c r="K1157" i="55"/>
  <c r="L1156" i="55"/>
  <c r="K1156" i="55"/>
  <c r="L1155" i="55"/>
  <c r="K1155" i="55"/>
  <c r="L1154" i="55"/>
  <c r="K1154" i="55"/>
  <c r="L1153" i="55"/>
  <c r="K1153" i="55"/>
  <c r="L1152" i="55"/>
  <c r="K1152" i="55"/>
  <c r="L1151" i="55"/>
  <c r="K1151" i="55"/>
  <c r="L1150" i="55"/>
  <c r="K1150" i="55"/>
  <c r="L1149" i="55"/>
  <c r="K1149" i="55"/>
  <c r="L1148" i="55"/>
  <c r="K1148" i="55"/>
  <c r="L1147" i="55"/>
  <c r="K1147" i="55"/>
  <c r="L1146" i="55"/>
  <c r="K1146" i="55"/>
  <c r="L1145" i="55"/>
  <c r="K1145" i="55"/>
  <c r="L1144" i="55"/>
  <c r="K1144" i="55"/>
  <c r="L1143" i="55"/>
  <c r="K1143" i="55"/>
  <c r="L1142" i="55"/>
  <c r="K1142" i="55"/>
  <c r="L1141" i="55"/>
  <c r="K1141" i="55"/>
  <c r="L1140" i="55"/>
  <c r="K1140" i="55"/>
  <c r="L1139" i="55"/>
  <c r="K1139" i="55"/>
  <c r="L1138" i="55"/>
  <c r="K1138" i="55"/>
  <c r="L1137" i="55"/>
  <c r="K1137" i="55"/>
  <c r="L1136" i="55"/>
  <c r="K1136" i="55"/>
  <c r="L1135" i="55"/>
  <c r="K1135" i="55"/>
  <c r="L1134" i="55"/>
  <c r="K1134" i="55"/>
  <c r="L1133" i="55"/>
  <c r="K1133" i="55"/>
  <c r="L1132" i="55"/>
  <c r="K1132" i="55"/>
  <c r="L1131" i="55"/>
  <c r="K1131" i="55"/>
  <c r="L1130" i="55"/>
  <c r="K1130" i="55"/>
  <c r="L1129" i="55"/>
  <c r="K1129" i="55"/>
  <c r="L1128" i="55"/>
  <c r="K1128" i="55"/>
  <c r="L1127" i="55"/>
  <c r="K1127" i="55"/>
  <c r="L1126" i="55"/>
  <c r="K1126" i="55"/>
  <c r="L1125" i="55"/>
  <c r="K1125" i="55"/>
  <c r="L1124" i="55"/>
  <c r="K1124" i="55"/>
  <c r="L1123" i="55"/>
  <c r="K1123" i="55"/>
  <c r="L1122" i="55"/>
  <c r="K1122" i="55"/>
  <c r="L1121" i="55"/>
  <c r="K1121" i="55"/>
  <c r="L1120" i="55"/>
  <c r="K1120" i="55"/>
  <c r="L1119" i="55"/>
  <c r="K1119" i="55"/>
  <c r="L1118" i="55"/>
  <c r="K1118" i="55"/>
  <c r="L1117" i="55"/>
  <c r="K1117" i="55"/>
  <c r="L1116" i="55"/>
  <c r="K1116" i="55"/>
  <c r="L1115" i="55"/>
  <c r="K1115" i="55"/>
  <c r="L1114" i="55"/>
  <c r="K1114" i="55"/>
  <c r="L1113" i="55"/>
  <c r="K1113" i="55"/>
  <c r="L1112" i="55"/>
  <c r="K1112" i="55"/>
  <c r="L1111" i="55"/>
  <c r="K1111" i="55"/>
  <c r="L1110" i="55"/>
  <c r="K1110" i="55"/>
  <c r="L1109" i="55"/>
  <c r="K1109" i="55"/>
  <c r="L1108" i="55"/>
  <c r="K1108" i="55"/>
  <c r="L1107" i="55"/>
  <c r="K1107" i="55"/>
  <c r="L1106" i="55"/>
  <c r="K1106" i="55"/>
  <c r="L1105" i="55"/>
  <c r="K1105" i="55"/>
  <c r="L1104" i="55"/>
  <c r="K1104" i="55"/>
  <c r="L1103" i="55"/>
  <c r="K1103" i="55"/>
  <c r="L1102" i="55"/>
  <c r="K1102" i="55"/>
  <c r="L1101" i="55"/>
  <c r="K1101" i="55"/>
  <c r="L1100" i="55"/>
  <c r="K1100" i="55"/>
  <c r="L1099" i="55"/>
  <c r="K1099" i="55"/>
  <c r="L1098" i="55"/>
  <c r="K1098" i="55"/>
  <c r="L1097" i="55"/>
  <c r="K1097" i="55"/>
  <c r="L1096" i="55"/>
  <c r="K1096" i="55"/>
  <c r="L1095" i="55"/>
  <c r="K1095" i="55"/>
  <c r="L1094" i="55"/>
  <c r="K1094" i="55"/>
  <c r="L1093" i="55"/>
  <c r="K1093" i="55"/>
  <c r="L1092" i="55"/>
  <c r="K1092" i="55"/>
  <c r="L1091" i="55"/>
  <c r="K1091" i="55"/>
  <c r="L1090" i="55"/>
  <c r="K1090" i="55"/>
  <c r="L1089" i="55"/>
  <c r="K1089" i="55"/>
  <c r="L1088" i="55"/>
  <c r="K1088" i="55"/>
  <c r="L1087" i="55"/>
  <c r="K1087" i="55"/>
  <c r="L1086" i="55"/>
  <c r="K1086" i="55"/>
  <c r="L1085" i="55"/>
  <c r="K1085" i="55"/>
  <c r="L1084" i="55"/>
  <c r="K1084" i="55"/>
  <c r="L1083" i="55"/>
  <c r="K1083" i="55"/>
  <c r="L1082" i="55"/>
  <c r="K1082" i="55"/>
  <c r="L1081" i="55"/>
  <c r="K1081" i="55"/>
  <c r="L1080" i="55"/>
  <c r="K1080" i="55"/>
  <c r="L1079" i="55"/>
  <c r="K1079" i="55"/>
  <c r="L1078" i="55"/>
  <c r="K1078" i="55"/>
  <c r="L1077" i="55"/>
  <c r="K1077" i="55"/>
  <c r="L1076" i="55"/>
  <c r="K1076" i="55"/>
  <c r="L1075" i="55"/>
  <c r="K1075" i="55"/>
  <c r="L1074" i="55"/>
  <c r="K1074" i="55"/>
  <c r="L1073" i="55"/>
  <c r="K1073" i="55"/>
  <c r="L1072" i="55"/>
  <c r="K1072" i="55"/>
  <c r="L1071" i="55"/>
  <c r="K1071" i="55"/>
  <c r="L1070" i="55"/>
  <c r="K1070" i="55"/>
  <c r="L1069" i="55"/>
  <c r="K1069" i="55"/>
  <c r="L1068" i="55"/>
  <c r="K1068" i="55"/>
  <c r="L1067" i="55"/>
  <c r="K1067" i="55"/>
  <c r="L1066" i="55"/>
  <c r="K1066" i="55"/>
  <c r="L1065" i="55"/>
  <c r="K1065" i="55"/>
  <c r="L1064" i="55"/>
  <c r="K1064" i="55"/>
  <c r="L1063" i="55"/>
  <c r="K1063" i="55"/>
  <c r="L1062" i="55"/>
  <c r="K1062" i="55"/>
  <c r="L1061" i="55"/>
  <c r="K1061" i="55"/>
  <c r="L1060" i="55"/>
  <c r="K1060" i="55"/>
  <c r="L1059" i="55"/>
  <c r="K1059" i="55"/>
  <c r="L1058" i="55"/>
  <c r="K1058" i="55"/>
  <c r="L1057" i="55"/>
  <c r="K1057" i="55"/>
  <c r="L1056" i="55"/>
  <c r="K1056" i="55"/>
  <c r="L1055" i="55"/>
  <c r="K1055" i="55"/>
  <c r="L1054" i="55"/>
  <c r="K1054" i="55"/>
  <c r="L1053" i="55"/>
  <c r="K1053" i="55"/>
  <c r="L1052" i="55"/>
  <c r="K1052" i="55"/>
  <c r="L1051" i="55"/>
  <c r="K1051" i="55"/>
  <c r="L1050" i="55"/>
  <c r="K1050" i="55"/>
  <c r="L1049" i="55"/>
  <c r="K1049" i="55"/>
  <c r="L1048" i="55"/>
  <c r="K1048" i="55"/>
  <c r="L1047" i="55"/>
  <c r="K1047" i="55"/>
  <c r="L1046" i="55"/>
  <c r="K1046" i="55"/>
  <c r="L1045" i="55"/>
  <c r="K1045" i="55"/>
  <c r="L1044" i="55"/>
  <c r="K1044" i="55"/>
  <c r="L1043" i="55"/>
  <c r="K1043" i="55"/>
  <c r="L1042" i="55"/>
  <c r="K1042" i="55"/>
  <c r="L1041" i="55"/>
  <c r="K1041" i="55"/>
  <c r="L1040" i="55"/>
  <c r="K1040" i="55"/>
  <c r="L1039" i="55"/>
  <c r="K1039" i="55"/>
  <c r="L1038" i="55"/>
  <c r="K1038" i="55"/>
  <c r="L1037" i="55"/>
  <c r="K1037" i="55"/>
  <c r="L1036" i="55"/>
  <c r="K1036" i="55"/>
  <c r="L1035" i="55"/>
  <c r="K1035" i="55"/>
  <c r="L1034" i="55"/>
  <c r="K1034" i="55"/>
  <c r="L1033" i="55"/>
  <c r="K1033" i="55"/>
  <c r="L1032" i="55"/>
  <c r="K1032" i="55"/>
  <c r="L1031" i="55"/>
  <c r="K1031" i="55"/>
  <c r="L1030" i="55"/>
  <c r="K1030" i="55"/>
  <c r="L1029" i="55"/>
  <c r="K1029" i="55"/>
  <c r="L1028" i="55"/>
  <c r="K1028" i="55"/>
  <c r="L1027" i="55"/>
  <c r="K1027" i="55"/>
  <c r="L1026" i="55"/>
  <c r="K1026" i="55"/>
  <c r="L1025" i="55"/>
  <c r="K1025" i="55"/>
  <c r="L1024" i="55"/>
  <c r="K1024" i="55"/>
  <c r="L1023" i="55"/>
  <c r="K1023" i="55"/>
  <c r="L1022" i="55"/>
  <c r="K1022" i="55"/>
  <c r="L1021" i="55"/>
  <c r="K1021" i="55"/>
  <c r="L1020" i="55"/>
  <c r="K1020" i="55"/>
  <c r="L1019" i="55"/>
  <c r="K1019" i="55"/>
  <c r="L1018" i="55"/>
  <c r="K1018" i="55"/>
  <c r="L1017" i="55"/>
  <c r="K1017" i="55"/>
  <c r="L1016" i="55"/>
  <c r="K1016" i="55"/>
  <c r="L1015" i="55"/>
  <c r="K1015" i="55"/>
  <c r="L1014" i="55"/>
  <c r="K1014" i="55"/>
  <c r="L1013" i="55"/>
  <c r="K1013" i="55"/>
  <c r="L1012" i="55"/>
  <c r="K1012" i="55"/>
  <c r="L1011" i="55"/>
  <c r="K1011" i="55"/>
  <c r="L1010" i="55"/>
  <c r="K1010" i="55"/>
  <c r="L1009" i="55"/>
  <c r="K1009" i="55"/>
  <c r="L1008" i="55"/>
  <c r="K1008" i="55"/>
  <c r="L1007" i="55"/>
  <c r="K1007" i="55"/>
  <c r="L1006" i="55"/>
  <c r="K1006" i="55"/>
  <c r="L1005" i="55"/>
  <c r="K1005" i="55"/>
  <c r="L1004" i="55"/>
  <c r="K1004" i="55"/>
  <c r="L1003" i="55"/>
  <c r="K1003" i="55"/>
  <c r="AQ156" i="60"/>
  <c r="W91" i="61"/>
  <c r="V91" i="61"/>
  <c r="U91" i="61"/>
  <c r="S91" i="61"/>
  <c r="H91" i="61"/>
  <c r="G91" i="61"/>
  <c r="F91" i="61"/>
  <c r="E91" i="61"/>
  <c r="X286" i="60"/>
  <c r="AD286" i="60" s="1"/>
  <c r="X91" i="61" s="1"/>
  <c r="D7" i="61"/>
  <c r="D6" i="61"/>
  <c r="AH221" i="60"/>
  <c r="AH220" i="60"/>
  <c r="AH214" i="60"/>
  <c r="AH215" i="60"/>
  <c r="AH216" i="60"/>
  <c r="AH217" i="60"/>
  <c r="AH213" i="60"/>
  <c r="AH224" i="60"/>
  <c r="AH223" i="60"/>
  <c r="L3012" i="55"/>
  <c r="L3011" i="55"/>
  <c r="L3008" i="55"/>
  <c r="L3007" i="55"/>
  <c r="L3006" i="55"/>
  <c r="L3005" i="55"/>
  <c r="L3004" i="55"/>
  <c r="L3003" i="55"/>
  <c r="L3002" i="55"/>
  <c r="L3001" i="55"/>
  <c r="L3000" i="55"/>
  <c r="L2999" i="55"/>
  <c r="L2998" i="55"/>
  <c r="L2997" i="55"/>
  <c r="L2996" i="55"/>
  <c r="L2995" i="55"/>
  <c r="L2994" i="55"/>
  <c r="L2993" i="55"/>
  <c r="L2992" i="55"/>
  <c r="L2991" i="55"/>
  <c r="L2949" i="55"/>
  <c r="L2948" i="55"/>
  <c r="L2947" i="55"/>
  <c r="L2946" i="55"/>
  <c r="L2945" i="55"/>
  <c r="L2944" i="55"/>
  <c r="L2943" i="55"/>
  <c r="L2915" i="55"/>
  <c r="L2914" i="55"/>
  <c r="L2913" i="55"/>
  <c r="L2912" i="55"/>
  <c r="L2911" i="55"/>
  <c r="L2910" i="55"/>
  <c r="L2909" i="55"/>
  <c r="L2908" i="55"/>
  <c r="L2907" i="55"/>
  <c r="L2906" i="55"/>
  <c r="L2905" i="55"/>
  <c r="L2904" i="55"/>
  <c r="L2903" i="55"/>
  <c r="L2862" i="55"/>
  <c r="L2861" i="55"/>
  <c r="L2860" i="55"/>
  <c r="L2859" i="55"/>
  <c r="L2814" i="55"/>
  <c r="L2813" i="55"/>
  <c r="L2812" i="55"/>
  <c r="L2811" i="55"/>
  <c r="L2810" i="55"/>
  <c r="L2809" i="55"/>
  <c r="L2808" i="55"/>
  <c r="L2807" i="55"/>
  <c r="L2806" i="55"/>
  <c r="L2805" i="55"/>
  <c r="L2804" i="55"/>
  <c r="L2803" i="55"/>
  <c r="L2802" i="55"/>
  <c r="L2801" i="55"/>
  <c r="L2800" i="55"/>
  <c r="L2799" i="55"/>
  <c r="L2798" i="55"/>
  <c r="L2797" i="55"/>
  <c r="L2796" i="55"/>
  <c r="L2795" i="55"/>
  <c r="L2794" i="55"/>
  <c r="L2793" i="55"/>
  <c r="L2792" i="55"/>
  <c r="L2791" i="55"/>
  <c r="L2790" i="55"/>
  <c r="L2789" i="55"/>
  <c r="L2788" i="55"/>
  <c r="L2787" i="55"/>
  <c r="L2786" i="55"/>
  <c r="L2785" i="55"/>
  <c r="L2784" i="55"/>
  <c r="L2783" i="55"/>
  <c r="L2782" i="55"/>
  <c r="L2781" i="55"/>
  <c r="L2780" i="55"/>
  <c r="L2779" i="55"/>
  <c r="L2778" i="55"/>
  <c r="L2777" i="55"/>
  <c r="L2776" i="55"/>
  <c r="L2775" i="55"/>
  <c r="L2774" i="55"/>
  <c r="L2773" i="55"/>
  <c r="L2772" i="55"/>
  <c r="L2771" i="55"/>
  <c r="L2770" i="55"/>
  <c r="L2769" i="55"/>
  <c r="L2768" i="55"/>
  <c r="L2767" i="55"/>
  <c r="L2766" i="55"/>
  <c r="L2765" i="55"/>
  <c r="L2764" i="55"/>
  <c r="L2763" i="55"/>
  <c r="L2762" i="55"/>
  <c r="L2761" i="55"/>
  <c r="L2760" i="55"/>
  <c r="L2759" i="55"/>
  <c r="L2758" i="55"/>
  <c r="L2757" i="55"/>
  <c r="L2756" i="55"/>
  <c r="L2755" i="55"/>
  <c r="L2754" i="55"/>
  <c r="L2753" i="55"/>
  <c r="L2752" i="55"/>
  <c r="L2751" i="55"/>
  <c r="L2750" i="55"/>
  <c r="L2749" i="55"/>
  <c r="L2748" i="55"/>
  <c r="L2747" i="55"/>
  <c r="L2746" i="55"/>
  <c r="L2745" i="55"/>
  <c r="L2744" i="55"/>
  <c r="L2743" i="55"/>
  <c r="L2742" i="55"/>
  <c r="L2741" i="55"/>
  <c r="L2740" i="55"/>
  <c r="L2739" i="55"/>
  <c r="L2738" i="55"/>
  <c r="L2737" i="55"/>
  <c r="L2736" i="55"/>
  <c r="L2735" i="55"/>
  <c r="L2734" i="55"/>
  <c r="L2733" i="55"/>
  <c r="L2732" i="55"/>
  <c r="L2731" i="55"/>
  <c r="L2730" i="55"/>
  <c r="L2729" i="55"/>
  <c r="L2728" i="55"/>
  <c r="L2727" i="55"/>
  <c r="L2726" i="55"/>
  <c r="L2725" i="55"/>
  <c r="L2724" i="55"/>
  <c r="L2723" i="55"/>
  <c r="L2722" i="55"/>
  <c r="L2721" i="55"/>
  <c r="L2720" i="55"/>
  <c r="L2719" i="55"/>
  <c r="L2718" i="55"/>
  <c r="L2717" i="55"/>
  <c r="L2716" i="55"/>
  <c r="L2715" i="55"/>
  <c r="L2714" i="55"/>
  <c r="L2713" i="55"/>
  <c r="L2712" i="55"/>
  <c r="L2711" i="55"/>
  <c r="L2710" i="55"/>
  <c r="L2709" i="55"/>
  <c r="L2708" i="55"/>
  <c r="L2707" i="55"/>
  <c r="L2706" i="55"/>
  <c r="L2705" i="55"/>
  <c r="L2704" i="55"/>
  <c r="L2703" i="55"/>
  <c r="L2702" i="55"/>
  <c r="L2701" i="55"/>
  <c r="L2700" i="55"/>
  <c r="L2699" i="55"/>
  <c r="L2698" i="55"/>
  <c r="L2697" i="55"/>
  <c r="L2696" i="55"/>
  <c r="L2695" i="55"/>
  <c r="L2694" i="55"/>
  <c r="L2693" i="55"/>
  <c r="L2692" i="55"/>
  <c r="L2691" i="55"/>
  <c r="L2690" i="55"/>
  <c r="L2689" i="55"/>
  <c r="L2688" i="55"/>
  <c r="L2687" i="55"/>
  <c r="L2686" i="55"/>
  <c r="L2685" i="55"/>
  <c r="L2684" i="55"/>
  <c r="L2683" i="55"/>
  <c r="L2682" i="55"/>
  <c r="L2681" i="55"/>
  <c r="L2680" i="55"/>
  <c r="L2679" i="55"/>
  <c r="L2678" i="55"/>
  <c r="L2677" i="55"/>
  <c r="L2676" i="55"/>
  <c r="L2675" i="55"/>
  <c r="L2674" i="55"/>
  <c r="L2673" i="55"/>
  <c r="L2672" i="55"/>
  <c r="L2671" i="55"/>
  <c r="L2670" i="55"/>
  <c r="L2669" i="55"/>
  <c r="L2668" i="55"/>
  <c r="L2667" i="55"/>
  <c r="L2666" i="55"/>
  <c r="L2665" i="55"/>
  <c r="L2664" i="55"/>
  <c r="L2663" i="55"/>
  <c r="L2662" i="55"/>
  <c r="L2661" i="55"/>
  <c r="L2660" i="55"/>
  <c r="L2659" i="55"/>
  <c r="L2658" i="55"/>
  <c r="L2657" i="55"/>
  <c r="L2656" i="55"/>
  <c r="L2655" i="55"/>
  <c r="L2654" i="55"/>
  <c r="L2653" i="55"/>
  <c r="L2652" i="55"/>
  <c r="L2651" i="55"/>
  <c r="L2650" i="55"/>
  <c r="L2649" i="55"/>
  <c r="L2648" i="55"/>
  <c r="L2647" i="55"/>
  <c r="L2646" i="55"/>
  <c r="L2645" i="55"/>
  <c r="L2644" i="55"/>
  <c r="L2643" i="55"/>
  <c r="L2642" i="55"/>
  <c r="L2641" i="55"/>
  <c r="L2640" i="55"/>
  <c r="L2639" i="55"/>
  <c r="L2638" i="55"/>
  <c r="L2637" i="55"/>
  <c r="L2636" i="55"/>
  <c r="L2635" i="55"/>
  <c r="L2634" i="55"/>
  <c r="L2633" i="55"/>
  <c r="L2632" i="55"/>
  <c r="L2631" i="55"/>
  <c r="L2630" i="55"/>
  <c r="L2629" i="55"/>
  <c r="L2628" i="55"/>
  <c r="L2627" i="55"/>
  <c r="L2626" i="55"/>
  <c r="L2625" i="55"/>
  <c r="L2624" i="55"/>
  <c r="L2623" i="55"/>
  <c r="L2622" i="55"/>
  <c r="L2621" i="55"/>
  <c r="L2620" i="55"/>
  <c r="L2619" i="55"/>
  <c r="L2618" i="55"/>
  <c r="L2617" i="55"/>
  <c r="L2616" i="55"/>
  <c r="L2615" i="55"/>
  <c r="L2614" i="55"/>
  <c r="L2613" i="55"/>
  <c r="L2612" i="55"/>
  <c r="L2611" i="55"/>
  <c r="L2610" i="55"/>
  <c r="L2609" i="55"/>
  <c r="L2608" i="55"/>
  <c r="L2607" i="55"/>
  <c r="L2606" i="55"/>
  <c r="L2605" i="55"/>
  <c r="L2604" i="55"/>
  <c r="L2603" i="55"/>
  <c r="L2602" i="55"/>
  <c r="L2601" i="55"/>
  <c r="L2600" i="55"/>
  <c r="L2599" i="55"/>
  <c r="L2598" i="55"/>
  <c r="L2597" i="55"/>
  <c r="L2596" i="55"/>
  <c r="L2595" i="55"/>
  <c r="L2594" i="55"/>
  <c r="L2593" i="55"/>
  <c r="L2592" i="55"/>
  <c r="L2591" i="55"/>
  <c r="L2590" i="55"/>
  <c r="L2589" i="55"/>
  <c r="L2588" i="55"/>
  <c r="L2587" i="55"/>
  <c r="L2586" i="55"/>
  <c r="L2585" i="55"/>
  <c r="L2584" i="55"/>
  <c r="L2583" i="55"/>
  <c r="L2582" i="55"/>
  <c r="L2581" i="55"/>
  <c r="L2580" i="55"/>
  <c r="L2579" i="55"/>
  <c r="L2578" i="55"/>
  <c r="L2577" i="55"/>
  <c r="L2576" i="55"/>
  <c r="L2575" i="55"/>
  <c r="L2574" i="55"/>
  <c r="L2573" i="55"/>
  <c r="L2572" i="55"/>
  <c r="L2571" i="55"/>
  <c r="L2570" i="55"/>
  <c r="L2569" i="55"/>
  <c r="L2568" i="55"/>
  <c r="L2567" i="55"/>
  <c r="L2566" i="55"/>
  <c r="L2565" i="55"/>
  <c r="L2564" i="55"/>
  <c r="L2563" i="55"/>
  <c r="L2562" i="55"/>
  <c r="L2561" i="55"/>
  <c r="L2560" i="55"/>
  <c r="L2559" i="55"/>
  <c r="L2558" i="55"/>
  <c r="L2557" i="55"/>
  <c r="L2556" i="55"/>
  <c r="L2555" i="55"/>
  <c r="L2554" i="55"/>
  <c r="L2553" i="55"/>
  <c r="L2552" i="55"/>
  <c r="L2551" i="55"/>
  <c r="L2550" i="55"/>
  <c r="L2549" i="55"/>
  <c r="L2548" i="55"/>
  <c r="L2547" i="55"/>
  <c r="L2546" i="55"/>
  <c r="L2545" i="55"/>
  <c r="L2544" i="55"/>
  <c r="L2543" i="55"/>
  <c r="L2542" i="55"/>
  <c r="L2541" i="55"/>
  <c r="L2540" i="55"/>
  <c r="L2539" i="55"/>
  <c r="L2538" i="55"/>
  <c r="L2537" i="55"/>
  <c r="L2536" i="55"/>
  <c r="L2535" i="55"/>
  <c r="L2534" i="55"/>
  <c r="L2533" i="55"/>
  <c r="L2532" i="55"/>
  <c r="L2531" i="55"/>
  <c r="L2530" i="55"/>
  <c r="L2529" i="55"/>
  <c r="L2528" i="55"/>
  <c r="L2527" i="55"/>
  <c r="L2526" i="55"/>
  <c r="L2525" i="55"/>
  <c r="L2524" i="55"/>
  <c r="L2523" i="55"/>
  <c r="L2522" i="55"/>
  <c r="L2521" i="55"/>
  <c r="L2520" i="55"/>
  <c r="L2519" i="55"/>
  <c r="L2518" i="55"/>
  <c r="L2517" i="55"/>
  <c r="L2516" i="55"/>
  <c r="L2515" i="55"/>
  <c r="L2514" i="55"/>
  <c r="L2513" i="55"/>
  <c r="L2512" i="55"/>
  <c r="L2511" i="55"/>
  <c r="L2510" i="55"/>
  <c r="L2509" i="55"/>
  <c r="L2508" i="55"/>
  <c r="L2507" i="55"/>
  <c r="L2506" i="55"/>
  <c r="L2505" i="55"/>
  <c r="L2504" i="55"/>
  <c r="L2503" i="55"/>
  <c r="L2502" i="55"/>
  <c r="L2501" i="55"/>
  <c r="L2500" i="55"/>
  <c r="L2499" i="55"/>
  <c r="L2498" i="55"/>
  <c r="L2497" i="55"/>
  <c r="L2496" i="55"/>
  <c r="L2495" i="55"/>
  <c r="L2494" i="55"/>
  <c r="L2493" i="55"/>
  <c r="L2492" i="55"/>
  <c r="L2491" i="55"/>
  <c r="L2490" i="55"/>
  <c r="L2489" i="55"/>
  <c r="L2488" i="55"/>
  <c r="L2487" i="55"/>
  <c r="L2486" i="55"/>
  <c r="L2485" i="55"/>
  <c r="L2484" i="55"/>
  <c r="L2483" i="55"/>
  <c r="L2482" i="55"/>
  <c r="L2481" i="55"/>
  <c r="L2480" i="55"/>
  <c r="L2479" i="55"/>
  <c r="L2478" i="55"/>
  <c r="L2477" i="55"/>
  <c r="L2476" i="55"/>
  <c r="L2475" i="55"/>
  <c r="L2474" i="55"/>
  <c r="L2473" i="55"/>
  <c r="L2472" i="55"/>
  <c r="L2471" i="55"/>
  <c r="L2470" i="55"/>
  <c r="L2469" i="55"/>
  <c r="L2468" i="55"/>
  <c r="L2467" i="55"/>
  <c r="L2466" i="55"/>
  <c r="L2465" i="55"/>
  <c r="L2464" i="55"/>
  <c r="L2463" i="55"/>
  <c r="L2462" i="55"/>
  <c r="L2461" i="55"/>
  <c r="L2460" i="55"/>
  <c r="L2459" i="55"/>
  <c r="L2458" i="55"/>
  <c r="L2457" i="55"/>
  <c r="L2456" i="55"/>
  <c r="L2455" i="55"/>
  <c r="L2454" i="55"/>
  <c r="L2453" i="55"/>
  <c r="L2452" i="55"/>
  <c r="L2451" i="55"/>
  <c r="L2450" i="55"/>
  <c r="L2449" i="55"/>
  <c r="L2448" i="55"/>
  <c r="L2447" i="55"/>
  <c r="L2446" i="55"/>
  <c r="L2445" i="55"/>
  <c r="L2444" i="55"/>
  <c r="L2443" i="55"/>
  <c r="L2442" i="55"/>
  <c r="L2441" i="55"/>
  <c r="L2440" i="55"/>
  <c r="L2439" i="55"/>
  <c r="L2438" i="55"/>
  <c r="L2437" i="55"/>
  <c r="L2436" i="55"/>
  <c r="L2435" i="55"/>
  <c r="L2434" i="55"/>
  <c r="L2433" i="55"/>
  <c r="L2432" i="55"/>
  <c r="L2431" i="55"/>
  <c r="L2430" i="55"/>
  <c r="L2429" i="55"/>
  <c r="L2428" i="55"/>
  <c r="L2427" i="55"/>
  <c r="L2426" i="55"/>
  <c r="L2425" i="55"/>
  <c r="L2424" i="55"/>
  <c r="L2423" i="55"/>
  <c r="L2422" i="55"/>
  <c r="L2421" i="55"/>
  <c r="L2420" i="55"/>
  <c r="L2419" i="55"/>
  <c r="L2418" i="55"/>
  <c r="L2417" i="55"/>
  <c r="L2416" i="55"/>
  <c r="L2415" i="55"/>
  <c r="L2414" i="55"/>
  <c r="L2413" i="55"/>
  <c r="L2412" i="55"/>
  <c r="L2411" i="55"/>
  <c r="L2410" i="55"/>
  <c r="L2409" i="55"/>
  <c r="L2408" i="55"/>
  <c r="L2407" i="55"/>
  <c r="L2406" i="55"/>
  <c r="L2405" i="55"/>
  <c r="L2404" i="55"/>
  <c r="L2403" i="55"/>
  <c r="L2402" i="55"/>
  <c r="L2401" i="55"/>
  <c r="L2400" i="55"/>
  <c r="L2399" i="55"/>
  <c r="L2398" i="55"/>
  <c r="L2397" i="55"/>
  <c r="L2396" i="55"/>
  <c r="L2395" i="55"/>
  <c r="L2394" i="55"/>
  <c r="L2388" i="55"/>
  <c r="L2383" i="55"/>
  <c r="L2379" i="55"/>
  <c r="L2375" i="55"/>
  <c r="L2370" i="55"/>
  <c r="L2365" i="55"/>
  <c r="L2360" i="55"/>
  <c r="L2351" i="55"/>
  <c r="L2346" i="55"/>
  <c r="L2341" i="55"/>
  <c r="L2336" i="55"/>
  <c r="L2333" i="55"/>
  <c r="L2329" i="55"/>
  <c r="L2325" i="55"/>
  <c r="L2320" i="55"/>
  <c r="L2315" i="55"/>
  <c r="L2309" i="55"/>
  <c r="L2306" i="55"/>
  <c r="L2301" i="55"/>
  <c r="L2296" i="55"/>
  <c r="L2293" i="55"/>
  <c r="L2288" i="55"/>
  <c r="L2284" i="55"/>
  <c r="L2279" i="55"/>
  <c r="L2275" i="55"/>
  <c r="L2272" i="55"/>
  <c r="L2267" i="55"/>
  <c r="L2261" i="55"/>
  <c r="L2258" i="55"/>
  <c r="L2255" i="55"/>
  <c r="L2252" i="55"/>
  <c r="L2246" i="55"/>
  <c r="L2241" i="55"/>
  <c r="L2237" i="55"/>
  <c r="L2228" i="55"/>
  <c r="L2222" i="55"/>
  <c r="L2219" i="55"/>
  <c r="L2218" i="55"/>
  <c r="L2211" i="55"/>
  <c r="L2206" i="55"/>
  <c r="L2202" i="55"/>
  <c r="L2201" i="55"/>
  <c r="L2195" i="55"/>
  <c r="L2190" i="55"/>
  <c r="L2185" i="55"/>
  <c r="L2179" i="55"/>
  <c r="L2174" i="55"/>
  <c r="L2169" i="55"/>
  <c r="L2165" i="55"/>
  <c r="L2159" i="55"/>
  <c r="L2154" i="55"/>
  <c r="L2150" i="55"/>
  <c r="L2149" i="55"/>
  <c r="L2144" i="55"/>
  <c r="L2139" i="55"/>
  <c r="L2135" i="55"/>
  <c r="L2129" i="55"/>
  <c r="L2124" i="55"/>
  <c r="L2120" i="55"/>
  <c r="L2114" i="55"/>
  <c r="L2109" i="55"/>
  <c r="L2105" i="55"/>
  <c r="L2101" i="55"/>
  <c r="L2095" i="55"/>
  <c r="L2090" i="55"/>
  <c r="L2086" i="55"/>
  <c r="L2080" i="55"/>
  <c r="L2075" i="55"/>
  <c r="L2071" i="55"/>
  <c r="L2065" i="55"/>
  <c r="L2060" i="55"/>
  <c r="L2056" i="55"/>
  <c r="L2050" i="55"/>
  <c r="L2046" i="55"/>
  <c r="L2036" i="55"/>
  <c r="L2031" i="55"/>
  <c r="L2025" i="55"/>
  <c r="L2021" i="55"/>
  <c r="L2015" i="55"/>
  <c r="L2012" i="55"/>
  <c r="L2006" i="55"/>
  <c r="L2002" i="55"/>
  <c r="L1998" i="55"/>
  <c r="L1990" i="55"/>
  <c r="L1985" i="55"/>
  <c r="L1981" i="55"/>
  <c r="L1977" i="55"/>
  <c r="L1969" i="55"/>
  <c r="L1961" i="55"/>
  <c r="L1957" i="55"/>
  <c r="L1954" i="55"/>
  <c r="L1943" i="55"/>
  <c r="L1936" i="55"/>
  <c r="L74" i="55"/>
  <c r="L63" i="55"/>
  <c r="L55" i="55"/>
  <c r="L50" i="55"/>
  <c r="L45" i="55"/>
  <c r="AM52" i="47"/>
  <c r="I86" i="61"/>
  <c r="I85" i="61"/>
  <c r="I84" i="61"/>
  <c r="I83" i="61"/>
  <c r="C83" i="61"/>
  <c r="C88" i="61"/>
  <c r="C80" i="61"/>
  <c r="H89" i="61"/>
  <c r="G89" i="61"/>
  <c r="F89" i="61"/>
  <c r="E89" i="61"/>
  <c r="H88" i="61"/>
  <c r="G88" i="61"/>
  <c r="F88" i="61"/>
  <c r="E88" i="61"/>
  <c r="W89" i="61"/>
  <c r="V89" i="61"/>
  <c r="U89" i="61"/>
  <c r="S89" i="61"/>
  <c r="W88" i="61"/>
  <c r="V88" i="61"/>
  <c r="U88" i="61"/>
  <c r="S88" i="61"/>
  <c r="H87" i="61"/>
  <c r="G87" i="61"/>
  <c r="F87" i="61"/>
  <c r="E87" i="61"/>
  <c r="W87" i="61"/>
  <c r="V87" i="61"/>
  <c r="U87" i="61"/>
  <c r="S87" i="61"/>
  <c r="W86" i="61"/>
  <c r="V86" i="61"/>
  <c r="S86" i="61"/>
  <c r="W85" i="61"/>
  <c r="V85" i="61"/>
  <c r="S85" i="61"/>
  <c r="W84" i="61"/>
  <c r="V84" i="61"/>
  <c r="U84" i="61"/>
  <c r="S84" i="61"/>
  <c r="H83" i="61"/>
  <c r="G83" i="61"/>
  <c r="F83" i="61"/>
  <c r="E83" i="61"/>
  <c r="W83" i="61"/>
  <c r="V83" i="61"/>
  <c r="U83" i="61"/>
  <c r="S83" i="61"/>
  <c r="H82" i="61"/>
  <c r="G82" i="61"/>
  <c r="F82" i="61"/>
  <c r="E82" i="61"/>
  <c r="H81" i="61"/>
  <c r="G81" i="61"/>
  <c r="F81" i="61"/>
  <c r="E81" i="61"/>
  <c r="W82" i="61"/>
  <c r="V82" i="61"/>
  <c r="U82" i="61"/>
  <c r="S82" i="61"/>
  <c r="W81" i="61"/>
  <c r="V81" i="61"/>
  <c r="U81" i="61"/>
  <c r="S81" i="61"/>
  <c r="H80" i="61"/>
  <c r="G80" i="61"/>
  <c r="F80" i="61"/>
  <c r="E80" i="61"/>
  <c r="W80" i="61"/>
  <c r="V80" i="61"/>
  <c r="U80" i="61"/>
  <c r="S80" i="61"/>
  <c r="C78" i="61"/>
  <c r="W24" i="61"/>
  <c r="V24" i="61"/>
  <c r="U24" i="61"/>
  <c r="S24" i="61"/>
  <c r="H24" i="61"/>
  <c r="G24" i="61"/>
  <c r="F24" i="61"/>
  <c r="E24" i="61"/>
  <c r="W23" i="61"/>
  <c r="V23" i="61"/>
  <c r="U23" i="61"/>
  <c r="S23" i="61"/>
  <c r="H23" i="61"/>
  <c r="G23" i="61"/>
  <c r="F23" i="61"/>
  <c r="E23" i="61"/>
  <c r="AB9" i="49"/>
  <c r="AA14" i="49"/>
  <c r="W44" i="61"/>
  <c r="X122" i="60"/>
  <c r="AF122" i="60" s="1"/>
  <c r="Z20" i="61" s="1"/>
  <c r="X125" i="60"/>
  <c r="X126" i="60"/>
  <c r="AD126" i="60" s="1"/>
  <c r="U10" i="64" a="1"/>
  <c r="U10" i="64" s="1"/>
  <c r="T10" i="64" a="1"/>
  <c r="T10" i="64" s="1"/>
  <c r="S10" i="64" a="1"/>
  <c r="S10" i="64" s="1"/>
  <c r="R10" i="64" a="1"/>
  <c r="R10" i="64" s="1"/>
  <c r="Q10" i="64" a="1"/>
  <c r="Q10" i="64" s="1"/>
  <c r="P10" i="64" a="1"/>
  <c r="P10" i="64" s="1"/>
  <c r="O10" i="64" a="1"/>
  <c r="O10" i="64" s="1"/>
  <c r="M10" i="64" a="1"/>
  <c r="M10" i="64" s="1"/>
  <c r="N12" i="64" a="1"/>
  <c r="N12" i="64" s="1"/>
  <c r="M12" i="64" a="1"/>
  <c r="M12" i="64" s="1"/>
  <c r="H10" i="64" a="1"/>
  <c r="H10" i="64" s="1"/>
  <c r="M1" i="64" s="1"/>
  <c r="AG263" i="60" s="1"/>
  <c r="AW4" i="60"/>
  <c r="N10" i="64" a="1"/>
  <c r="N10" i="64" s="1"/>
  <c r="D1002" i="64"/>
  <c r="D1001" i="64"/>
  <c r="D1000" i="64"/>
  <c r="D996" i="64"/>
  <c r="D995" i="64"/>
  <c r="D994" i="64"/>
  <c r="D993" i="64"/>
  <c r="D992" i="64"/>
  <c r="D991" i="64"/>
  <c r="D990" i="64"/>
  <c r="D955" i="64"/>
  <c r="D954" i="64"/>
  <c r="D953" i="64"/>
  <c r="D952" i="64"/>
  <c r="D951" i="64"/>
  <c r="D950" i="64"/>
  <c r="D949" i="64"/>
  <c r="D948" i="64"/>
  <c r="D947" i="64"/>
  <c r="D946" i="64"/>
  <c r="D945" i="64"/>
  <c r="D944" i="64"/>
  <c r="D943" i="64"/>
  <c r="D942" i="64"/>
  <c r="D941" i="64"/>
  <c r="D940" i="64"/>
  <c r="D939" i="64"/>
  <c r="D938" i="64"/>
  <c r="D937" i="64"/>
  <c r="D936" i="64"/>
  <c r="D935" i="64"/>
  <c r="D934" i="64"/>
  <c r="D933" i="64"/>
  <c r="D932" i="64"/>
  <c r="D931" i="64"/>
  <c r="D930" i="64"/>
  <c r="D929" i="64"/>
  <c r="D928" i="64"/>
  <c r="D927" i="64"/>
  <c r="D926" i="64"/>
  <c r="D925" i="64"/>
  <c r="D924" i="64"/>
  <c r="D923" i="64"/>
  <c r="D922" i="64"/>
  <c r="D921" i="64"/>
  <c r="D920" i="64"/>
  <c r="D919" i="64"/>
  <c r="D918" i="64"/>
  <c r="D917" i="64"/>
  <c r="D916" i="64"/>
  <c r="D915" i="64"/>
  <c r="D914" i="64"/>
  <c r="D913" i="64"/>
  <c r="D912" i="64"/>
  <c r="D911" i="64"/>
  <c r="D910" i="64"/>
  <c r="D909" i="64"/>
  <c r="D908" i="64"/>
  <c r="D907" i="64"/>
  <c r="D906" i="64"/>
  <c r="D905" i="64"/>
  <c r="D904" i="64"/>
  <c r="D903" i="64"/>
  <c r="D902" i="64"/>
  <c r="D901" i="64"/>
  <c r="D900" i="64"/>
  <c r="D899" i="64"/>
  <c r="D898" i="64"/>
  <c r="D897" i="64"/>
  <c r="D896" i="64"/>
  <c r="D895" i="64"/>
  <c r="D894" i="64"/>
  <c r="D893" i="64"/>
  <c r="D892" i="64"/>
  <c r="D891" i="64"/>
  <c r="D890" i="64"/>
  <c r="D889" i="64"/>
  <c r="D888" i="64"/>
  <c r="D887" i="64"/>
  <c r="D886" i="64"/>
  <c r="D885" i="64"/>
  <c r="D884" i="64"/>
  <c r="D883" i="64"/>
  <c r="D882" i="64"/>
  <c r="D881" i="64"/>
  <c r="D880" i="64"/>
  <c r="D879" i="64"/>
  <c r="D878" i="64"/>
  <c r="D877" i="64"/>
  <c r="D876" i="64"/>
  <c r="D875" i="64"/>
  <c r="D874" i="64"/>
  <c r="D873" i="64"/>
  <c r="D872" i="64"/>
  <c r="D871" i="64"/>
  <c r="D870" i="64"/>
  <c r="D869" i="64"/>
  <c r="D868" i="64"/>
  <c r="D867" i="64"/>
  <c r="D866" i="64"/>
  <c r="D865" i="64"/>
  <c r="D864" i="64"/>
  <c r="D863" i="64"/>
  <c r="D862" i="64"/>
  <c r="D861" i="64"/>
  <c r="D860" i="64"/>
  <c r="D859" i="64"/>
  <c r="D858" i="64"/>
  <c r="D857" i="64"/>
  <c r="D856" i="64"/>
  <c r="D855" i="64"/>
  <c r="D854" i="64"/>
  <c r="D853" i="64"/>
  <c r="D852" i="64"/>
  <c r="D851" i="64"/>
  <c r="D850" i="64"/>
  <c r="D849" i="64"/>
  <c r="D848" i="64"/>
  <c r="D847" i="64"/>
  <c r="D846" i="64"/>
  <c r="D845" i="64"/>
  <c r="D844" i="64"/>
  <c r="D843" i="64"/>
  <c r="D842" i="64"/>
  <c r="D841" i="64"/>
  <c r="D840" i="64"/>
  <c r="D839" i="64"/>
  <c r="D838" i="64"/>
  <c r="D837" i="64"/>
  <c r="D836" i="64"/>
  <c r="D835" i="64"/>
  <c r="D834" i="64"/>
  <c r="D833" i="64"/>
  <c r="D832" i="64"/>
  <c r="D831" i="64"/>
  <c r="D830" i="64"/>
  <c r="D829" i="64"/>
  <c r="D828" i="64"/>
  <c r="D827" i="64"/>
  <c r="D826" i="64"/>
  <c r="D825" i="64"/>
  <c r="D824" i="64"/>
  <c r="D823" i="64"/>
  <c r="D822" i="64"/>
  <c r="D821" i="64"/>
  <c r="D820" i="64"/>
  <c r="D819" i="64"/>
  <c r="D818" i="64"/>
  <c r="D817" i="64"/>
  <c r="D816" i="64"/>
  <c r="D815" i="64"/>
  <c r="D814" i="64"/>
  <c r="D813" i="64"/>
  <c r="D812" i="64"/>
  <c r="C14" i="64"/>
  <c r="C15" i="64" s="1"/>
  <c r="C16" i="64" s="1"/>
  <c r="C17" i="64" s="1"/>
  <c r="C18" i="64" s="1"/>
  <c r="C19" i="64" s="1"/>
  <c r="C20" i="64" s="1"/>
  <c r="C21" i="64" s="1"/>
  <c r="C22" i="64" s="1"/>
  <c r="C23" i="64" s="1"/>
  <c r="C24" i="64" s="1"/>
  <c r="C25" i="64" s="1"/>
  <c r="C26" i="64" s="1"/>
  <c r="C27" i="64" s="1"/>
  <c r="C28" i="64" s="1"/>
  <c r="C29" i="64" s="1"/>
  <c r="C30" i="64" s="1"/>
  <c r="C31" i="64" s="1"/>
  <c r="C32" i="64" s="1"/>
  <c r="C33" i="64" s="1"/>
  <c r="C34" i="64" s="1"/>
  <c r="C35" i="64" s="1"/>
  <c r="C36" i="64" s="1"/>
  <c r="C37" i="64" s="1"/>
  <c r="C38" i="64" s="1"/>
  <c r="C39" i="64" s="1"/>
  <c r="C40" i="64" s="1"/>
  <c r="C41" i="64" s="1"/>
  <c r="C42" i="64" s="1"/>
  <c r="C43" i="64" s="1"/>
  <c r="C44" i="64" s="1"/>
  <c r="C45" i="64" s="1"/>
  <c r="C46" i="64" s="1"/>
  <c r="C47" i="64" s="1"/>
  <c r="C48" i="64" s="1"/>
  <c r="C49" i="64" s="1"/>
  <c r="C50" i="64" s="1"/>
  <c r="C51" i="64" s="1"/>
  <c r="C52" i="64" s="1"/>
  <c r="C53" i="64" s="1"/>
  <c r="C54" i="64" s="1"/>
  <c r="C55" i="64" s="1"/>
  <c r="C56" i="64" s="1"/>
  <c r="C57" i="64" s="1"/>
  <c r="C58" i="64" s="1"/>
  <c r="C59" i="64" s="1"/>
  <c r="C60" i="64" s="1"/>
  <c r="C61" i="64" s="1"/>
  <c r="C62" i="64" s="1"/>
  <c r="C63" i="64" s="1"/>
  <c r="C64" i="64" s="1"/>
  <c r="C65" i="64" s="1"/>
  <c r="C66" i="64" s="1"/>
  <c r="C67" i="64" s="1"/>
  <c r="C68" i="64" s="1"/>
  <c r="C69" i="64" s="1"/>
  <c r="C70" i="64" s="1"/>
  <c r="C71" i="64" s="1"/>
  <c r="C72" i="64" s="1"/>
  <c r="C73" i="64" s="1"/>
  <c r="C74" i="64" s="1"/>
  <c r="C75" i="64" s="1"/>
  <c r="C76" i="64" s="1"/>
  <c r="C77" i="64" s="1"/>
  <c r="C78" i="64" s="1"/>
  <c r="C79" i="64" s="1"/>
  <c r="C80" i="64" s="1"/>
  <c r="C81" i="64" s="1"/>
  <c r="C82" i="64" s="1"/>
  <c r="C83" i="64" s="1"/>
  <c r="C84" i="64" s="1"/>
  <c r="C85" i="64" s="1"/>
  <c r="C86" i="64" s="1"/>
  <c r="C87" i="64" s="1"/>
  <c r="C88" i="64" s="1"/>
  <c r="C89" i="64" s="1"/>
  <c r="C90" i="64" s="1"/>
  <c r="C91" i="64" s="1"/>
  <c r="C92" i="64" s="1"/>
  <c r="C93" i="64" s="1"/>
  <c r="C94" i="64" s="1"/>
  <c r="C95" i="64" s="1"/>
  <c r="C96" i="64" s="1"/>
  <c r="C97" i="64" s="1"/>
  <c r="C98" i="64" s="1"/>
  <c r="C99" i="64" s="1"/>
  <c r="C100" i="64" s="1"/>
  <c r="C101" i="64" s="1"/>
  <c r="C102" i="64" s="1"/>
  <c r="C103" i="64" s="1"/>
  <c r="C104" i="64" s="1"/>
  <c r="C105" i="64" s="1"/>
  <c r="C106" i="64" s="1"/>
  <c r="C107" i="64" s="1"/>
  <c r="C108" i="64" s="1"/>
  <c r="C109" i="64" s="1"/>
  <c r="C110" i="64" s="1"/>
  <c r="C111" i="64" s="1"/>
  <c r="C112" i="64" s="1"/>
  <c r="C113" i="64" s="1"/>
  <c r="C114" i="64" s="1"/>
  <c r="C115" i="64" s="1"/>
  <c r="C116" i="64" s="1"/>
  <c r="C117" i="64" s="1"/>
  <c r="C118" i="64" s="1"/>
  <c r="C119" i="64" s="1"/>
  <c r="C120" i="64" s="1"/>
  <c r="C121" i="64" s="1"/>
  <c r="C122" i="64" s="1"/>
  <c r="C123" i="64" s="1"/>
  <c r="C124" i="64" s="1"/>
  <c r="C125" i="64" s="1"/>
  <c r="C126" i="64" s="1"/>
  <c r="C127" i="64" s="1"/>
  <c r="C128" i="64" s="1"/>
  <c r="C129" i="64" s="1"/>
  <c r="C130" i="64" s="1"/>
  <c r="C131" i="64" s="1"/>
  <c r="C132" i="64" s="1"/>
  <c r="C133" i="64" s="1"/>
  <c r="C134" i="64" s="1"/>
  <c r="C135" i="64" s="1"/>
  <c r="C136" i="64" s="1"/>
  <c r="C137" i="64" s="1"/>
  <c r="C138" i="64" s="1"/>
  <c r="C139" i="64" s="1"/>
  <c r="C140" i="64" s="1"/>
  <c r="C141" i="64" s="1"/>
  <c r="C142" i="64" s="1"/>
  <c r="C143" i="64" s="1"/>
  <c r="C144" i="64" s="1"/>
  <c r="C145" i="64" s="1"/>
  <c r="C146" i="64" s="1"/>
  <c r="C147" i="64" s="1"/>
  <c r="C148" i="64" s="1"/>
  <c r="C149" i="64" s="1"/>
  <c r="C150" i="64" s="1"/>
  <c r="C151" i="64" s="1"/>
  <c r="C152" i="64" s="1"/>
  <c r="C153" i="64" s="1"/>
  <c r="C154" i="64" s="1"/>
  <c r="C155" i="64" s="1"/>
  <c r="C156" i="64" s="1"/>
  <c r="C157" i="64" s="1"/>
  <c r="C158" i="64" s="1"/>
  <c r="C159" i="64" s="1"/>
  <c r="C160" i="64" s="1"/>
  <c r="C161" i="64" s="1"/>
  <c r="C162" i="64" s="1"/>
  <c r="C163" i="64" s="1"/>
  <c r="C164" i="64" s="1"/>
  <c r="C165" i="64" s="1"/>
  <c r="C166" i="64" s="1"/>
  <c r="C167" i="64" s="1"/>
  <c r="C168" i="64" s="1"/>
  <c r="C169" i="64" s="1"/>
  <c r="C170" i="64" s="1"/>
  <c r="C171" i="64" s="1"/>
  <c r="C172" i="64" s="1"/>
  <c r="C173" i="64" s="1"/>
  <c r="C174" i="64" s="1"/>
  <c r="C175" i="64" s="1"/>
  <c r="C176" i="64" s="1"/>
  <c r="C177" i="64" s="1"/>
  <c r="C178" i="64" s="1"/>
  <c r="C179" i="64" s="1"/>
  <c r="C180" i="64" s="1"/>
  <c r="C181" i="64" s="1"/>
  <c r="C182" i="64" s="1"/>
  <c r="C183" i="64" s="1"/>
  <c r="C184" i="64" s="1"/>
  <c r="C185" i="64" s="1"/>
  <c r="C186" i="64" s="1"/>
  <c r="C187" i="64" s="1"/>
  <c r="C188" i="64" s="1"/>
  <c r="C189" i="64" s="1"/>
  <c r="C190" i="64" s="1"/>
  <c r="C191" i="64" s="1"/>
  <c r="C192" i="64" s="1"/>
  <c r="C193" i="64" s="1"/>
  <c r="C194" i="64" s="1"/>
  <c r="C195" i="64" s="1"/>
  <c r="C196" i="64" s="1"/>
  <c r="C197" i="64" s="1"/>
  <c r="C198" i="64" s="1"/>
  <c r="C199" i="64" s="1"/>
  <c r="C200" i="64" s="1"/>
  <c r="C201" i="64" s="1"/>
  <c r="C202" i="64" s="1"/>
  <c r="C203" i="64" s="1"/>
  <c r="C204" i="64" s="1"/>
  <c r="C205" i="64" s="1"/>
  <c r="C206" i="64" s="1"/>
  <c r="C207" i="64" s="1"/>
  <c r="C208" i="64" s="1"/>
  <c r="C209" i="64" s="1"/>
  <c r="C210" i="64" s="1"/>
  <c r="C211" i="64" s="1"/>
  <c r="C212" i="64" s="1"/>
  <c r="C213" i="64" s="1"/>
  <c r="C214" i="64" s="1"/>
  <c r="C215" i="64" s="1"/>
  <c r="C216" i="64" s="1"/>
  <c r="C217" i="64" s="1"/>
  <c r="C218" i="64" s="1"/>
  <c r="C219" i="64" s="1"/>
  <c r="C220" i="64" s="1"/>
  <c r="C221" i="64" s="1"/>
  <c r="C222" i="64" s="1"/>
  <c r="C223" i="64" s="1"/>
  <c r="C224" i="64" s="1"/>
  <c r="C225" i="64" s="1"/>
  <c r="C226" i="64" s="1"/>
  <c r="C227" i="64" s="1"/>
  <c r="C228" i="64" s="1"/>
  <c r="C229" i="64" s="1"/>
  <c r="C230" i="64" s="1"/>
  <c r="C231" i="64" s="1"/>
  <c r="C232" i="64" s="1"/>
  <c r="C233" i="64" s="1"/>
  <c r="C234" i="64" s="1"/>
  <c r="C235" i="64" s="1"/>
  <c r="C236" i="64" s="1"/>
  <c r="C237" i="64" s="1"/>
  <c r="C238" i="64" s="1"/>
  <c r="C239" i="64" s="1"/>
  <c r="C240" i="64" s="1"/>
  <c r="C241" i="64" s="1"/>
  <c r="C242" i="64" s="1"/>
  <c r="C243" i="64" s="1"/>
  <c r="C244" i="64" s="1"/>
  <c r="C245" i="64" s="1"/>
  <c r="C246" i="64" s="1"/>
  <c r="C247" i="64" s="1"/>
  <c r="C248" i="64" s="1"/>
  <c r="C249" i="64" s="1"/>
  <c r="C250" i="64" s="1"/>
  <c r="C251" i="64" s="1"/>
  <c r="C252" i="64" s="1"/>
  <c r="C253" i="64" s="1"/>
  <c r="C254" i="64" s="1"/>
  <c r="C255" i="64" s="1"/>
  <c r="C256" i="64" s="1"/>
  <c r="C257" i="64" s="1"/>
  <c r="C258" i="64" s="1"/>
  <c r="C259" i="64" s="1"/>
  <c r="C260" i="64" s="1"/>
  <c r="C261" i="64" s="1"/>
  <c r="C262" i="64" s="1"/>
  <c r="C263" i="64" s="1"/>
  <c r="C264" i="64" s="1"/>
  <c r="C265" i="64" s="1"/>
  <c r="C266" i="64" s="1"/>
  <c r="C267" i="64" s="1"/>
  <c r="C268" i="64" s="1"/>
  <c r="C269" i="64" s="1"/>
  <c r="C270" i="64" s="1"/>
  <c r="C271" i="64" s="1"/>
  <c r="C272" i="64" s="1"/>
  <c r="C273" i="64" s="1"/>
  <c r="C274" i="64" s="1"/>
  <c r="C275" i="64" s="1"/>
  <c r="C276" i="64" s="1"/>
  <c r="C277" i="64" s="1"/>
  <c r="C278" i="64" s="1"/>
  <c r="C279" i="64" s="1"/>
  <c r="C280" i="64" s="1"/>
  <c r="C281" i="64" s="1"/>
  <c r="C282" i="64" s="1"/>
  <c r="C283" i="64" s="1"/>
  <c r="C284" i="64" s="1"/>
  <c r="C285" i="64" s="1"/>
  <c r="C286" i="64" s="1"/>
  <c r="C287" i="64" s="1"/>
  <c r="C288" i="64" s="1"/>
  <c r="C289" i="64" s="1"/>
  <c r="C290" i="64" s="1"/>
  <c r="C291" i="64" s="1"/>
  <c r="C292" i="64" s="1"/>
  <c r="C293" i="64" s="1"/>
  <c r="C294" i="64" s="1"/>
  <c r="C295" i="64" s="1"/>
  <c r="C296" i="64" s="1"/>
  <c r="C297" i="64" s="1"/>
  <c r="C298" i="64" s="1"/>
  <c r="C299" i="64" s="1"/>
  <c r="C300" i="64" s="1"/>
  <c r="C301" i="64" s="1"/>
  <c r="C302" i="64" s="1"/>
  <c r="C303" i="64" s="1"/>
  <c r="C304" i="64" s="1"/>
  <c r="C305" i="64" s="1"/>
  <c r="C306" i="64" s="1"/>
  <c r="C307" i="64" s="1"/>
  <c r="C308" i="64" s="1"/>
  <c r="C309" i="64" s="1"/>
  <c r="C310" i="64" s="1"/>
  <c r="C311" i="64" s="1"/>
  <c r="C312" i="64" s="1"/>
  <c r="C313" i="64" s="1"/>
  <c r="C314" i="64" s="1"/>
  <c r="C315" i="64" s="1"/>
  <c r="C316" i="64" s="1"/>
  <c r="C317" i="64" s="1"/>
  <c r="C318" i="64" s="1"/>
  <c r="C319" i="64" s="1"/>
  <c r="C320" i="64" s="1"/>
  <c r="C321" i="64" s="1"/>
  <c r="C322" i="64" s="1"/>
  <c r="C323" i="64" s="1"/>
  <c r="C324" i="64" s="1"/>
  <c r="C325" i="64" s="1"/>
  <c r="C326" i="64" s="1"/>
  <c r="C327" i="64" s="1"/>
  <c r="C328" i="64" s="1"/>
  <c r="C329" i="64" s="1"/>
  <c r="C330" i="64" s="1"/>
  <c r="C331" i="64" s="1"/>
  <c r="C332" i="64" s="1"/>
  <c r="C333" i="64" s="1"/>
  <c r="C334" i="64" s="1"/>
  <c r="C335" i="64" s="1"/>
  <c r="C336" i="64" s="1"/>
  <c r="C337" i="64" s="1"/>
  <c r="C338" i="64" s="1"/>
  <c r="C339" i="64" s="1"/>
  <c r="C340" i="64" s="1"/>
  <c r="C341" i="64" s="1"/>
  <c r="C342" i="64" s="1"/>
  <c r="C343" i="64" s="1"/>
  <c r="C344" i="64" s="1"/>
  <c r="C345" i="64" s="1"/>
  <c r="C346" i="64" s="1"/>
  <c r="C347" i="64" s="1"/>
  <c r="C348" i="64" s="1"/>
  <c r="C349" i="64" s="1"/>
  <c r="C350" i="64" s="1"/>
  <c r="C351" i="64" s="1"/>
  <c r="C352" i="64" s="1"/>
  <c r="C353" i="64" s="1"/>
  <c r="C354" i="64" s="1"/>
  <c r="C355" i="64" s="1"/>
  <c r="C356" i="64" s="1"/>
  <c r="C357" i="64" s="1"/>
  <c r="C358" i="64" s="1"/>
  <c r="C359" i="64" s="1"/>
  <c r="C360" i="64" s="1"/>
  <c r="C361" i="64" s="1"/>
  <c r="C362" i="64" s="1"/>
  <c r="C363" i="64" s="1"/>
  <c r="C364" i="64" s="1"/>
  <c r="C365" i="64" s="1"/>
  <c r="C366" i="64" s="1"/>
  <c r="C367" i="64" s="1"/>
  <c r="C368" i="64" s="1"/>
  <c r="C369" i="64" s="1"/>
  <c r="C370" i="64" s="1"/>
  <c r="C371" i="64" s="1"/>
  <c r="C372" i="64" s="1"/>
  <c r="C373" i="64" s="1"/>
  <c r="C374" i="64" s="1"/>
  <c r="C375" i="64" s="1"/>
  <c r="C376" i="64" s="1"/>
  <c r="C377" i="64" s="1"/>
  <c r="C378" i="64" s="1"/>
  <c r="C379" i="64" s="1"/>
  <c r="C380" i="64" s="1"/>
  <c r="C381" i="64" s="1"/>
  <c r="C382" i="64" s="1"/>
  <c r="C383" i="64" s="1"/>
  <c r="C384" i="64" s="1"/>
  <c r="C385" i="64" s="1"/>
  <c r="C386" i="64" s="1"/>
  <c r="C387" i="64" s="1"/>
  <c r="C388" i="64" s="1"/>
  <c r="C389" i="64" s="1"/>
  <c r="C390" i="64" s="1"/>
  <c r="C391" i="64" s="1"/>
  <c r="C392" i="64" s="1"/>
  <c r="C393" i="64" s="1"/>
  <c r="C394" i="64" s="1"/>
  <c r="C395" i="64" s="1"/>
  <c r="C396" i="64" s="1"/>
  <c r="C397" i="64" s="1"/>
  <c r="C398" i="64" s="1"/>
  <c r="C399" i="64" s="1"/>
  <c r="C400" i="64" s="1"/>
  <c r="C401" i="64" s="1"/>
  <c r="C402" i="64" s="1"/>
  <c r="C403" i="64" s="1"/>
  <c r="C404" i="64" s="1"/>
  <c r="C405" i="64" s="1"/>
  <c r="C406" i="64" s="1"/>
  <c r="C407" i="64" s="1"/>
  <c r="C408" i="64" s="1"/>
  <c r="C409" i="64" s="1"/>
  <c r="C410" i="64" s="1"/>
  <c r="C411" i="64" s="1"/>
  <c r="C412" i="64" s="1"/>
  <c r="C413" i="64" s="1"/>
  <c r="C414" i="64" s="1"/>
  <c r="C415" i="64" s="1"/>
  <c r="C416" i="64" s="1"/>
  <c r="C417" i="64" s="1"/>
  <c r="C418" i="64" s="1"/>
  <c r="C419" i="64" s="1"/>
  <c r="C420" i="64" s="1"/>
  <c r="C421" i="64" s="1"/>
  <c r="C422" i="64" s="1"/>
  <c r="C423" i="64" s="1"/>
  <c r="C424" i="64" s="1"/>
  <c r="C425" i="64" s="1"/>
  <c r="C426" i="64" s="1"/>
  <c r="C427" i="64" s="1"/>
  <c r="C428" i="64" s="1"/>
  <c r="C429" i="64" s="1"/>
  <c r="C430" i="64" s="1"/>
  <c r="C431" i="64" s="1"/>
  <c r="C432" i="64" s="1"/>
  <c r="C433" i="64" s="1"/>
  <c r="C434" i="64" s="1"/>
  <c r="C435" i="64" s="1"/>
  <c r="C436" i="64" s="1"/>
  <c r="C437" i="64" s="1"/>
  <c r="C438" i="64" s="1"/>
  <c r="C439" i="64" s="1"/>
  <c r="C440" i="64" s="1"/>
  <c r="C441" i="64" s="1"/>
  <c r="C442" i="64" s="1"/>
  <c r="C443" i="64" s="1"/>
  <c r="C444" i="64" s="1"/>
  <c r="C445" i="64" s="1"/>
  <c r="C446" i="64" s="1"/>
  <c r="C447" i="64" s="1"/>
  <c r="C448" i="64" s="1"/>
  <c r="C449" i="64" s="1"/>
  <c r="C450" i="64" s="1"/>
  <c r="C451" i="64" s="1"/>
  <c r="C452" i="64" s="1"/>
  <c r="C453" i="64" s="1"/>
  <c r="C454" i="64" s="1"/>
  <c r="C455" i="64" s="1"/>
  <c r="C456" i="64" s="1"/>
  <c r="C457" i="64" s="1"/>
  <c r="C458" i="64" s="1"/>
  <c r="C459" i="64" s="1"/>
  <c r="C460" i="64" s="1"/>
  <c r="C461" i="64" s="1"/>
  <c r="C462" i="64" s="1"/>
  <c r="C463" i="64" s="1"/>
  <c r="C464" i="64" s="1"/>
  <c r="C465" i="64" s="1"/>
  <c r="C466" i="64" s="1"/>
  <c r="C467" i="64" s="1"/>
  <c r="C468" i="64" s="1"/>
  <c r="C469" i="64" s="1"/>
  <c r="C470" i="64" s="1"/>
  <c r="C471" i="64" s="1"/>
  <c r="C472" i="64" s="1"/>
  <c r="C473" i="64" s="1"/>
  <c r="C474" i="64" s="1"/>
  <c r="C475" i="64" s="1"/>
  <c r="C476" i="64" s="1"/>
  <c r="C477" i="64" s="1"/>
  <c r="C478" i="64" s="1"/>
  <c r="C479" i="64" s="1"/>
  <c r="C480" i="64" s="1"/>
  <c r="C481" i="64" s="1"/>
  <c r="C482" i="64" s="1"/>
  <c r="C483" i="64" s="1"/>
  <c r="C484" i="64" s="1"/>
  <c r="C485" i="64" s="1"/>
  <c r="C486" i="64" s="1"/>
  <c r="C487" i="64" s="1"/>
  <c r="C488" i="64" s="1"/>
  <c r="C489" i="64" s="1"/>
  <c r="C490" i="64" s="1"/>
  <c r="C491" i="64" s="1"/>
  <c r="C492" i="64" s="1"/>
  <c r="C493" i="64" s="1"/>
  <c r="C494" i="64" s="1"/>
  <c r="C495" i="64" s="1"/>
  <c r="C496" i="64" s="1"/>
  <c r="C497" i="64" s="1"/>
  <c r="C498" i="64" s="1"/>
  <c r="C499" i="64" s="1"/>
  <c r="C500" i="64" s="1"/>
  <c r="C501" i="64" s="1"/>
  <c r="C502" i="64" s="1"/>
  <c r="C503" i="64" s="1"/>
  <c r="C504" i="64" s="1"/>
  <c r="C505" i="64" s="1"/>
  <c r="C506" i="64" s="1"/>
  <c r="C507" i="64" s="1"/>
  <c r="C508" i="64" s="1"/>
  <c r="C509" i="64" s="1"/>
  <c r="C510" i="64" s="1"/>
  <c r="C511" i="64" s="1"/>
  <c r="C512" i="64" s="1"/>
  <c r="C513" i="64" s="1"/>
  <c r="C514" i="64" s="1"/>
  <c r="C515" i="64" s="1"/>
  <c r="C516" i="64" s="1"/>
  <c r="C517" i="64" s="1"/>
  <c r="C518" i="64" s="1"/>
  <c r="C519" i="64" s="1"/>
  <c r="C520" i="64" s="1"/>
  <c r="C521" i="64" s="1"/>
  <c r="C522" i="64" s="1"/>
  <c r="C523" i="64" s="1"/>
  <c r="C524" i="64" s="1"/>
  <c r="C525" i="64" s="1"/>
  <c r="C526" i="64" s="1"/>
  <c r="C527" i="64" s="1"/>
  <c r="C528" i="64" s="1"/>
  <c r="C529" i="64" s="1"/>
  <c r="C530" i="64" s="1"/>
  <c r="C531" i="64" s="1"/>
  <c r="C532" i="64" s="1"/>
  <c r="C533" i="64" s="1"/>
  <c r="C534" i="64" s="1"/>
  <c r="C535" i="64" s="1"/>
  <c r="C536" i="64" s="1"/>
  <c r="C537" i="64" s="1"/>
  <c r="C538" i="64" s="1"/>
  <c r="C539" i="64" s="1"/>
  <c r="C540" i="64" s="1"/>
  <c r="C541" i="64" s="1"/>
  <c r="C542" i="64" s="1"/>
  <c r="C543" i="64" s="1"/>
  <c r="C544" i="64" s="1"/>
  <c r="C545" i="64" s="1"/>
  <c r="C546" i="64" s="1"/>
  <c r="C547" i="64" s="1"/>
  <c r="C548" i="64" s="1"/>
  <c r="C549" i="64" s="1"/>
  <c r="C550" i="64" s="1"/>
  <c r="C551" i="64" s="1"/>
  <c r="C552" i="64" s="1"/>
  <c r="C553" i="64" s="1"/>
  <c r="C554" i="64" s="1"/>
  <c r="C555" i="64" s="1"/>
  <c r="C556" i="64" s="1"/>
  <c r="C557" i="64" s="1"/>
  <c r="C558" i="64" s="1"/>
  <c r="C559" i="64" s="1"/>
  <c r="C560" i="64" s="1"/>
  <c r="C561" i="64" s="1"/>
  <c r="C562" i="64" s="1"/>
  <c r="C563" i="64" s="1"/>
  <c r="C564" i="64" s="1"/>
  <c r="C565" i="64" s="1"/>
  <c r="C566" i="64" s="1"/>
  <c r="C567" i="64" s="1"/>
  <c r="C568" i="64" s="1"/>
  <c r="C569" i="64" s="1"/>
  <c r="C570" i="64" s="1"/>
  <c r="C571" i="64" s="1"/>
  <c r="C572" i="64" s="1"/>
  <c r="C573" i="64" s="1"/>
  <c r="C574" i="64" s="1"/>
  <c r="C575" i="64" s="1"/>
  <c r="C576" i="64" s="1"/>
  <c r="C577" i="64" s="1"/>
  <c r="C578" i="64" s="1"/>
  <c r="C579" i="64" s="1"/>
  <c r="C580" i="64" s="1"/>
  <c r="C581" i="64" s="1"/>
  <c r="C582" i="64" s="1"/>
  <c r="C583" i="64" s="1"/>
  <c r="C584" i="64" s="1"/>
  <c r="C585" i="64" s="1"/>
  <c r="C586" i="64" s="1"/>
  <c r="C587" i="64" s="1"/>
  <c r="C588" i="64" s="1"/>
  <c r="C589" i="64" s="1"/>
  <c r="C590" i="64" s="1"/>
  <c r="C591" i="64" s="1"/>
  <c r="C592" i="64" s="1"/>
  <c r="C593" i="64" s="1"/>
  <c r="C594" i="64" s="1"/>
  <c r="C595" i="64" s="1"/>
  <c r="C596" i="64" s="1"/>
  <c r="C597" i="64" s="1"/>
  <c r="C598" i="64" s="1"/>
  <c r="C599" i="64" s="1"/>
  <c r="C600" i="64" s="1"/>
  <c r="C601" i="64" s="1"/>
  <c r="C602" i="64" s="1"/>
  <c r="C603" i="64" s="1"/>
  <c r="C604" i="64" s="1"/>
  <c r="C605" i="64" s="1"/>
  <c r="C606" i="64" s="1"/>
  <c r="C607" i="64" s="1"/>
  <c r="C608" i="64" s="1"/>
  <c r="C609" i="64" s="1"/>
  <c r="C610" i="64" s="1"/>
  <c r="C611" i="64" s="1"/>
  <c r="C612" i="64" s="1"/>
  <c r="C613" i="64" s="1"/>
  <c r="C614" i="64" s="1"/>
  <c r="C615" i="64" s="1"/>
  <c r="C616" i="64" s="1"/>
  <c r="C617" i="64" s="1"/>
  <c r="C618" i="64" s="1"/>
  <c r="C619" i="64" s="1"/>
  <c r="C620" i="64" s="1"/>
  <c r="C621" i="64" s="1"/>
  <c r="C622" i="64" s="1"/>
  <c r="C623" i="64" s="1"/>
  <c r="C624" i="64" s="1"/>
  <c r="C625" i="64" s="1"/>
  <c r="C626" i="64" s="1"/>
  <c r="C627" i="64" s="1"/>
  <c r="C628" i="64" s="1"/>
  <c r="C629" i="64" s="1"/>
  <c r="C630" i="64" s="1"/>
  <c r="C631" i="64" s="1"/>
  <c r="C632" i="64" s="1"/>
  <c r="C633" i="64" s="1"/>
  <c r="C634" i="64" s="1"/>
  <c r="C635" i="64" s="1"/>
  <c r="C636" i="64" s="1"/>
  <c r="C637" i="64" s="1"/>
  <c r="C638" i="64" s="1"/>
  <c r="C639" i="64" s="1"/>
  <c r="C640" i="64" s="1"/>
  <c r="C641" i="64" s="1"/>
  <c r="C642" i="64" s="1"/>
  <c r="C643" i="64" s="1"/>
  <c r="C644" i="64" s="1"/>
  <c r="C645" i="64" s="1"/>
  <c r="C646" i="64" s="1"/>
  <c r="C647" i="64" s="1"/>
  <c r="C648" i="64" s="1"/>
  <c r="C649" i="64" s="1"/>
  <c r="C650" i="64" s="1"/>
  <c r="C651" i="64" s="1"/>
  <c r="C652" i="64" s="1"/>
  <c r="C653" i="64" s="1"/>
  <c r="C654" i="64" s="1"/>
  <c r="C655" i="64" s="1"/>
  <c r="C656" i="64" s="1"/>
  <c r="C657" i="64" s="1"/>
  <c r="C658" i="64" s="1"/>
  <c r="C659" i="64" s="1"/>
  <c r="C660" i="64" s="1"/>
  <c r="C661" i="64" s="1"/>
  <c r="C662" i="64" s="1"/>
  <c r="C663" i="64" s="1"/>
  <c r="C664" i="64" s="1"/>
  <c r="C665" i="64" s="1"/>
  <c r="C666" i="64" s="1"/>
  <c r="C667" i="64" s="1"/>
  <c r="C668" i="64" s="1"/>
  <c r="C669" i="64" s="1"/>
  <c r="C670" i="64" s="1"/>
  <c r="C671" i="64" s="1"/>
  <c r="C672" i="64" s="1"/>
  <c r="C673" i="64" s="1"/>
  <c r="C674" i="64" s="1"/>
  <c r="C675" i="64" s="1"/>
  <c r="C676" i="64" s="1"/>
  <c r="C677" i="64" s="1"/>
  <c r="C678" i="64" s="1"/>
  <c r="C679" i="64" s="1"/>
  <c r="C680" i="64" s="1"/>
  <c r="C681" i="64" s="1"/>
  <c r="C682" i="64" s="1"/>
  <c r="C683" i="64" s="1"/>
  <c r="C684" i="64" s="1"/>
  <c r="C685" i="64" s="1"/>
  <c r="C686" i="64" s="1"/>
  <c r="C687" i="64" s="1"/>
  <c r="C688" i="64" s="1"/>
  <c r="C689" i="64" s="1"/>
  <c r="C690" i="64" s="1"/>
  <c r="C691" i="64" s="1"/>
  <c r="C692" i="64" s="1"/>
  <c r="C693" i="64" s="1"/>
  <c r="C694" i="64" s="1"/>
  <c r="C695" i="64" s="1"/>
  <c r="C696" i="64" s="1"/>
  <c r="C697" i="64" s="1"/>
  <c r="C698" i="64" s="1"/>
  <c r="C699" i="64" s="1"/>
  <c r="C700" i="64" s="1"/>
  <c r="C701" i="64" s="1"/>
  <c r="C702" i="64" s="1"/>
  <c r="C703" i="64" s="1"/>
  <c r="C704" i="64" s="1"/>
  <c r="C705" i="64" s="1"/>
  <c r="C706" i="64" s="1"/>
  <c r="C707" i="64" s="1"/>
  <c r="C708" i="64" s="1"/>
  <c r="C709" i="64" s="1"/>
  <c r="C710" i="64" s="1"/>
  <c r="C711" i="64" s="1"/>
  <c r="C712" i="64" s="1"/>
  <c r="C713" i="64" s="1"/>
  <c r="C714" i="64" s="1"/>
  <c r="C715" i="64" s="1"/>
  <c r="C716" i="64" s="1"/>
  <c r="C717" i="64" s="1"/>
  <c r="C718" i="64" s="1"/>
  <c r="C719" i="64" s="1"/>
  <c r="C720" i="64" s="1"/>
  <c r="C721" i="64" s="1"/>
  <c r="C722" i="64" s="1"/>
  <c r="C723" i="64" s="1"/>
  <c r="C724" i="64" s="1"/>
  <c r="C725" i="64" s="1"/>
  <c r="C726" i="64" s="1"/>
  <c r="C727" i="64" s="1"/>
  <c r="C728" i="64" s="1"/>
  <c r="C729" i="64" s="1"/>
  <c r="C730" i="64" s="1"/>
  <c r="C731" i="64" s="1"/>
  <c r="C732" i="64" s="1"/>
  <c r="C733" i="64" s="1"/>
  <c r="C734" i="64" s="1"/>
  <c r="C735" i="64" s="1"/>
  <c r="C736" i="64" s="1"/>
  <c r="C737" i="64" s="1"/>
  <c r="C738" i="64" s="1"/>
  <c r="C739" i="64" s="1"/>
  <c r="C740" i="64" s="1"/>
  <c r="C741" i="64" s="1"/>
  <c r="C742" i="64" s="1"/>
  <c r="C743" i="64" s="1"/>
  <c r="C744" i="64" s="1"/>
  <c r="C745" i="64" s="1"/>
  <c r="C746" i="64" s="1"/>
  <c r="C747" i="64" s="1"/>
  <c r="C748" i="64" s="1"/>
  <c r="C749" i="64" s="1"/>
  <c r="C750" i="64" s="1"/>
  <c r="C751" i="64" s="1"/>
  <c r="C752" i="64" s="1"/>
  <c r="C753" i="64" s="1"/>
  <c r="C754" i="64" s="1"/>
  <c r="C755" i="64" s="1"/>
  <c r="C756" i="64" s="1"/>
  <c r="C757" i="64" s="1"/>
  <c r="C758" i="64" s="1"/>
  <c r="C759" i="64" s="1"/>
  <c r="C760" i="64" s="1"/>
  <c r="C761" i="64" s="1"/>
  <c r="C762" i="64" s="1"/>
  <c r="C763" i="64" s="1"/>
  <c r="C764" i="64" s="1"/>
  <c r="C765" i="64" s="1"/>
  <c r="C766" i="64" s="1"/>
  <c r="C767" i="64" s="1"/>
  <c r="C768" i="64" s="1"/>
  <c r="C769" i="64" s="1"/>
  <c r="C770" i="64" s="1"/>
  <c r="C771" i="64" s="1"/>
  <c r="C772" i="64" s="1"/>
  <c r="C773" i="64" s="1"/>
  <c r="C774" i="64" s="1"/>
  <c r="C775" i="64" s="1"/>
  <c r="C776" i="64" s="1"/>
  <c r="C777" i="64" s="1"/>
  <c r="C778" i="64" s="1"/>
  <c r="C779" i="64" s="1"/>
  <c r="C780" i="64" s="1"/>
  <c r="C781" i="64" s="1"/>
  <c r="C782" i="64" s="1"/>
  <c r="C783" i="64" s="1"/>
  <c r="C784" i="64" s="1"/>
  <c r="C785" i="64" s="1"/>
  <c r="C786" i="64" s="1"/>
  <c r="C787" i="64" s="1"/>
  <c r="C788" i="64" s="1"/>
  <c r="C789" i="64" s="1"/>
  <c r="C790" i="64" s="1"/>
  <c r="C791" i="64" s="1"/>
  <c r="C792" i="64" s="1"/>
  <c r="C793" i="64" s="1"/>
  <c r="C794" i="64" s="1"/>
  <c r="C795" i="64" s="1"/>
  <c r="C796" i="64" s="1"/>
  <c r="C797" i="64" s="1"/>
  <c r="C798" i="64" s="1"/>
  <c r="C799" i="64" s="1"/>
  <c r="C800" i="64" s="1"/>
  <c r="C801" i="64" s="1"/>
  <c r="C802" i="64" s="1"/>
  <c r="C803" i="64" s="1"/>
  <c r="C804" i="64" s="1"/>
  <c r="C805" i="64" s="1"/>
  <c r="C806" i="64" s="1"/>
  <c r="C807" i="64" s="1"/>
  <c r="C808" i="64" s="1"/>
  <c r="C809" i="64" s="1"/>
  <c r="C810" i="64" s="1"/>
  <c r="C811" i="64" s="1"/>
  <c r="C812" i="64" s="1"/>
  <c r="C813" i="64" s="1"/>
  <c r="C814" i="64" s="1"/>
  <c r="C815" i="64" s="1"/>
  <c r="C816" i="64" s="1"/>
  <c r="C817" i="64" s="1"/>
  <c r="C818" i="64" s="1"/>
  <c r="C819" i="64" s="1"/>
  <c r="C820" i="64" s="1"/>
  <c r="C821" i="64" s="1"/>
  <c r="C822" i="64" s="1"/>
  <c r="C823" i="64" s="1"/>
  <c r="C824" i="64" s="1"/>
  <c r="C825" i="64" s="1"/>
  <c r="C826" i="64" s="1"/>
  <c r="C827" i="64" s="1"/>
  <c r="C828" i="64" s="1"/>
  <c r="C829" i="64" s="1"/>
  <c r="C830" i="64" s="1"/>
  <c r="C831" i="64" s="1"/>
  <c r="C832" i="64" s="1"/>
  <c r="C833" i="64" s="1"/>
  <c r="C834" i="64" s="1"/>
  <c r="C835" i="64" s="1"/>
  <c r="C836" i="64" s="1"/>
  <c r="C837" i="64" s="1"/>
  <c r="C838" i="64" s="1"/>
  <c r="C839" i="64" s="1"/>
  <c r="C840" i="64" s="1"/>
  <c r="C841" i="64" s="1"/>
  <c r="C842" i="64" s="1"/>
  <c r="C843" i="64" s="1"/>
  <c r="C844" i="64" s="1"/>
  <c r="C845" i="64" s="1"/>
  <c r="C846" i="64" s="1"/>
  <c r="C847" i="64" s="1"/>
  <c r="C848" i="64" s="1"/>
  <c r="C849" i="64" s="1"/>
  <c r="C850" i="64" s="1"/>
  <c r="C851" i="64" s="1"/>
  <c r="C852" i="64" s="1"/>
  <c r="C853" i="64" s="1"/>
  <c r="C854" i="64" s="1"/>
  <c r="C855" i="64" s="1"/>
  <c r="C856" i="64" s="1"/>
  <c r="C857" i="64" s="1"/>
  <c r="C858" i="64" s="1"/>
  <c r="C859" i="64" s="1"/>
  <c r="C860" i="64" s="1"/>
  <c r="C861" i="64" s="1"/>
  <c r="C862" i="64" s="1"/>
  <c r="C863" i="64" s="1"/>
  <c r="C864" i="64" s="1"/>
  <c r="C865" i="64" s="1"/>
  <c r="C866" i="64" s="1"/>
  <c r="C867" i="64" s="1"/>
  <c r="C868" i="64" s="1"/>
  <c r="C869" i="64" s="1"/>
  <c r="C870" i="64" s="1"/>
  <c r="C871" i="64" s="1"/>
  <c r="C872" i="64" s="1"/>
  <c r="C873" i="64" s="1"/>
  <c r="C874" i="64" s="1"/>
  <c r="C875" i="64" s="1"/>
  <c r="C876" i="64" s="1"/>
  <c r="C877" i="64" s="1"/>
  <c r="C878" i="64" s="1"/>
  <c r="C879" i="64" s="1"/>
  <c r="C880" i="64" s="1"/>
  <c r="C881" i="64" s="1"/>
  <c r="C882" i="64" s="1"/>
  <c r="C883" i="64" s="1"/>
  <c r="C884" i="64" s="1"/>
  <c r="C885" i="64" s="1"/>
  <c r="C886" i="64" s="1"/>
  <c r="C887" i="64" s="1"/>
  <c r="C888" i="64" s="1"/>
  <c r="C889" i="64" s="1"/>
  <c r="C890" i="64" s="1"/>
  <c r="C891" i="64" s="1"/>
  <c r="C892" i="64" s="1"/>
  <c r="C893" i="64" s="1"/>
  <c r="C894" i="64" s="1"/>
  <c r="C895" i="64" s="1"/>
  <c r="C896" i="64" s="1"/>
  <c r="C897" i="64" s="1"/>
  <c r="C898" i="64" s="1"/>
  <c r="C899" i="64" s="1"/>
  <c r="C900" i="64" s="1"/>
  <c r="C901" i="64" s="1"/>
  <c r="C902" i="64" s="1"/>
  <c r="C903" i="64" s="1"/>
  <c r="C904" i="64" s="1"/>
  <c r="C905" i="64" s="1"/>
  <c r="C906" i="64" s="1"/>
  <c r="C907" i="64" s="1"/>
  <c r="C908" i="64" s="1"/>
  <c r="C909" i="64" s="1"/>
  <c r="C910" i="64" s="1"/>
  <c r="C911" i="64" s="1"/>
  <c r="C912" i="64" s="1"/>
  <c r="C913" i="64" s="1"/>
  <c r="C914" i="64" s="1"/>
  <c r="C915" i="64" s="1"/>
  <c r="C916" i="64" s="1"/>
  <c r="C917" i="64" s="1"/>
  <c r="C918" i="64" s="1"/>
  <c r="C919" i="64" s="1"/>
  <c r="C920" i="64" s="1"/>
  <c r="C921" i="64" s="1"/>
  <c r="C922" i="64" s="1"/>
  <c r="C923" i="64" s="1"/>
  <c r="C924" i="64" s="1"/>
  <c r="C925" i="64" s="1"/>
  <c r="C926" i="64" s="1"/>
  <c r="C927" i="64" s="1"/>
  <c r="C928" i="64" s="1"/>
  <c r="C929" i="64" s="1"/>
  <c r="C930" i="64" s="1"/>
  <c r="C931" i="64" s="1"/>
  <c r="C932" i="64" s="1"/>
  <c r="C933" i="64" s="1"/>
  <c r="C934" i="64" s="1"/>
  <c r="C935" i="64" s="1"/>
  <c r="C936" i="64" s="1"/>
  <c r="C937" i="64" s="1"/>
  <c r="C938" i="64" s="1"/>
  <c r="C939" i="64" s="1"/>
  <c r="C940" i="64" s="1"/>
  <c r="C941" i="64" s="1"/>
  <c r="C942" i="64" s="1"/>
  <c r="C943" i="64" s="1"/>
  <c r="C944" i="64" s="1"/>
  <c r="C945" i="64" s="1"/>
  <c r="C946" i="64" s="1"/>
  <c r="C947" i="64" s="1"/>
  <c r="C948" i="64" s="1"/>
  <c r="C949" i="64" s="1"/>
  <c r="C950" i="64" s="1"/>
  <c r="C951" i="64" s="1"/>
  <c r="C952" i="64" s="1"/>
  <c r="C953" i="64" s="1"/>
  <c r="C954" i="64" s="1"/>
  <c r="C955" i="64" s="1"/>
  <c r="C956" i="64" s="1"/>
  <c r="C957" i="64" s="1"/>
  <c r="C958" i="64" s="1"/>
  <c r="C959" i="64" s="1"/>
  <c r="C960" i="64" s="1"/>
  <c r="C961" i="64" s="1"/>
  <c r="C962" i="64" s="1"/>
  <c r="C963" i="64" s="1"/>
  <c r="C964" i="64" s="1"/>
  <c r="C965" i="64" s="1"/>
  <c r="C966" i="64" s="1"/>
  <c r="C967" i="64" s="1"/>
  <c r="C968" i="64" s="1"/>
  <c r="C969" i="64" s="1"/>
  <c r="C970" i="64" s="1"/>
  <c r="C971" i="64" s="1"/>
  <c r="C972" i="64" s="1"/>
  <c r="C973" i="64" s="1"/>
  <c r="C974" i="64" s="1"/>
  <c r="C975" i="64" s="1"/>
  <c r="C976" i="64" s="1"/>
  <c r="C977" i="64" s="1"/>
  <c r="C978" i="64" s="1"/>
  <c r="C979" i="64" s="1"/>
  <c r="C980" i="64" s="1"/>
  <c r="C981" i="64" s="1"/>
  <c r="C982" i="64" s="1"/>
  <c r="C983" i="64" s="1"/>
  <c r="C984" i="64" s="1"/>
  <c r="C985" i="64" s="1"/>
  <c r="C986" i="64" s="1"/>
  <c r="C987" i="64" s="1"/>
  <c r="C988" i="64" s="1"/>
  <c r="C989" i="64" s="1"/>
  <c r="C990" i="64" s="1"/>
  <c r="C991" i="64" s="1"/>
  <c r="C992" i="64" s="1"/>
  <c r="C993" i="64" s="1"/>
  <c r="C994" i="64" s="1"/>
  <c r="C995" i="64" s="1"/>
  <c r="C996" i="64" s="1"/>
  <c r="C997" i="64" s="1"/>
  <c r="C998" i="64" s="1"/>
  <c r="C999" i="64" s="1"/>
  <c r="C1000" i="64" s="1"/>
  <c r="C1001" i="64" s="1"/>
  <c r="C1002" i="64" s="1"/>
  <c r="L10" i="64"/>
  <c r="AJ262" i="60" s="1"/>
  <c r="K10" i="64"/>
  <c r="J10" i="64" a="1"/>
  <c r="J10" i="64" s="1"/>
  <c r="AI269" i="60" s="1"/>
  <c r="I10" i="64" a="1"/>
  <c r="I10" i="64" s="1"/>
  <c r="AJ267" i="60" s="1"/>
  <c r="R267" i="60" s="1"/>
  <c r="AH267" i="60" s="1"/>
  <c r="Y5" i="64"/>
  <c r="D811" i="64"/>
  <c r="V5" i="62"/>
  <c r="V6" i="62" s="1" a="1"/>
  <c r="V6" i="62" s="1"/>
  <c r="X259" i="60"/>
  <c r="R82" i="61" s="1"/>
  <c r="X258" i="60"/>
  <c r="X276" i="60"/>
  <c r="AD276" i="60" s="1"/>
  <c r="X89" i="61" s="1"/>
  <c r="X275" i="60"/>
  <c r="X272" i="60"/>
  <c r="AD272" i="60" s="1"/>
  <c r="X87" i="61" s="1"/>
  <c r="R10" i="62" a="1"/>
  <c r="R10" i="62" s="1"/>
  <c r="Q10" i="62" a="1"/>
  <c r="Q10" i="62" s="1"/>
  <c r="P10" i="62" a="1"/>
  <c r="P10" i="62" s="1"/>
  <c r="O10" i="62" a="1"/>
  <c r="O10" i="62"/>
  <c r="N10" i="62" a="1"/>
  <c r="N10" i="62" s="1"/>
  <c r="M10" i="62" a="1"/>
  <c r="M10" i="62" s="1"/>
  <c r="L10" i="62" a="1"/>
  <c r="L10" i="62" s="1"/>
  <c r="K10" i="62" a="1"/>
  <c r="K10" i="62" s="1"/>
  <c r="J10" i="62" a="1"/>
  <c r="J10" i="62" s="1"/>
  <c r="U5" i="62" s="1"/>
  <c r="L251" i="60" s="1"/>
  <c r="W63" i="60"/>
  <c r="X63" i="60" s="1"/>
  <c r="I63" i="60" s="1"/>
  <c r="I10" i="62"/>
  <c r="AJ248" i="60" s="1"/>
  <c r="H10" i="62"/>
  <c r="AJ251" i="60" s="1"/>
  <c r="R251" i="60" s="1"/>
  <c r="AH251" i="60" s="1"/>
  <c r="D23" i="62"/>
  <c r="D24" i="62"/>
  <c r="D25" i="62"/>
  <c r="D26" i="62"/>
  <c r="D27" i="62"/>
  <c r="D28" i="62"/>
  <c r="D29" i="62"/>
  <c r="D30" i="62"/>
  <c r="D31" i="62"/>
  <c r="D32" i="62"/>
  <c r="D33" i="62"/>
  <c r="D34" i="62"/>
  <c r="D35" i="62"/>
  <c r="D36" i="62"/>
  <c r="D37" i="62"/>
  <c r="D38" i="62"/>
  <c r="D39" i="62"/>
  <c r="D40" i="62"/>
  <c r="D41" i="62"/>
  <c r="D42" i="62"/>
  <c r="D43" i="62"/>
  <c r="D44" i="62"/>
  <c r="D45" i="62"/>
  <c r="D46" i="62"/>
  <c r="D47" i="62"/>
  <c r="D48" i="62"/>
  <c r="D49" i="62"/>
  <c r="D50" i="62"/>
  <c r="D51" i="62"/>
  <c r="D52" i="62"/>
  <c r="D53" i="62"/>
  <c r="D54" i="62"/>
  <c r="D55" i="62"/>
  <c r="D56" i="62"/>
  <c r="D57" i="62"/>
  <c r="D58" i="62"/>
  <c r="D59" i="62"/>
  <c r="D60" i="62"/>
  <c r="D61" i="62"/>
  <c r="D62" i="62"/>
  <c r="D63" i="62"/>
  <c r="D64" i="62"/>
  <c r="D65" i="62"/>
  <c r="D66" i="62"/>
  <c r="D67" i="62"/>
  <c r="D68" i="62"/>
  <c r="D69" i="62"/>
  <c r="D70" i="62"/>
  <c r="D71" i="62"/>
  <c r="D72" i="62"/>
  <c r="D15" i="62"/>
  <c r="D16" i="62"/>
  <c r="D17" i="62"/>
  <c r="D18" i="62"/>
  <c r="D19" i="62"/>
  <c r="D20" i="62"/>
  <c r="D21" i="62"/>
  <c r="D22" i="62"/>
  <c r="AK4" i="60"/>
  <c r="Y2" i="49" s="1"/>
  <c r="AV4" i="60"/>
  <c r="W2" i="62" s="1"/>
  <c r="AG52" i="47"/>
  <c r="AJ52" i="47"/>
  <c r="C14" i="62"/>
  <c r="C15" i="62" s="1"/>
  <c r="C16" i="62" s="1"/>
  <c r="C17" i="62" s="1"/>
  <c r="C18" i="62"/>
  <c r="C19" i="62" s="1"/>
  <c r="C20" i="62" s="1"/>
  <c r="C21" i="62" s="1"/>
  <c r="C22" i="62" s="1"/>
  <c r="C23" i="62" s="1"/>
  <c r="C24" i="62" s="1"/>
  <c r="C25" i="62" s="1"/>
  <c r="C26" i="62" s="1"/>
  <c r="C27" i="62" s="1"/>
  <c r="C28" i="62" s="1"/>
  <c r="C29" i="62" s="1"/>
  <c r="C30" i="62" s="1"/>
  <c r="C31" i="62" s="1"/>
  <c r="C32" i="62" s="1"/>
  <c r="C33" i="62" s="1"/>
  <c r="C34" i="62" s="1"/>
  <c r="C35" i="62" s="1"/>
  <c r="C36" i="62" s="1"/>
  <c r="C37" i="62" s="1"/>
  <c r="C38" i="62" s="1"/>
  <c r="C39" i="62" s="1"/>
  <c r="C40" i="62" s="1"/>
  <c r="C41" i="62" s="1"/>
  <c r="C42" i="62" s="1"/>
  <c r="C43" i="62" s="1"/>
  <c r="C44" i="62" s="1"/>
  <c r="C45" i="62" s="1"/>
  <c r="C46" i="62" s="1"/>
  <c r="C47" i="62" s="1"/>
  <c r="C48" i="62" s="1"/>
  <c r="C49" i="62" s="1"/>
  <c r="C50" i="62" s="1"/>
  <c r="C51" i="62" s="1"/>
  <c r="C52" i="62" s="1"/>
  <c r="C53" i="62" s="1"/>
  <c r="C54" i="62" s="1"/>
  <c r="C55" i="62" s="1"/>
  <c r="C56" i="62" s="1"/>
  <c r="C57" i="62" s="1"/>
  <c r="C58" i="62" s="1"/>
  <c r="C59" i="62" s="1"/>
  <c r="C60" i="62" s="1"/>
  <c r="C61" i="62" s="1"/>
  <c r="C62" i="62" s="1"/>
  <c r="C63" i="62" s="1"/>
  <c r="C64" i="62" s="1"/>
  <c r="C65" i="62" s="1"/>
  <c r="C66" i="62" s="1"/>
  <c r="C67" i="62" s="1"/>
  <c r="C68" i="62" s="1"/>
  <c r="C69" i="62" s="1"/>
  <c r="C70" i="62" s="1"/>
  <c r="C71" i="62" s="1"/>
  <c r="C72" i="62" s="1"/>
  <c r="X140" i="60"/>
  <c r="H12" i="61"/>
  <c r="CI80" i="60"/>
  <c r="CI79" i="60"/>
  <c r="W71" i="60"/>
  <c r="R73" i="60"/>
  <c r="W70" i="60"/>
  <c r="G70" i="60" s="1"/>
  <c r="T72" i="60"/>
  <c r="T73" i="60" s="1"/>
  <c r="W69" i="60"/>
  <c r="X69" i="60" s="1"/>
  <c r="I69" i="60" s="1"/>
  <c r="W68" i="60"/>
  <c r="X68" i="60" s="1"/>
  <c r="I68" i="60" s="1"/>
  <c r="W67" i="60"/>
  <c r="G67" i="60" s="1"/>
  <c r="W66" i="60"/>
  <c r="G66" i="60" s="1"/>
  <c r="W65" i="60"/>
  <c r="X65" i="60" s="1"/>
  <c r="I65" i="60" s="1"/>
  <c r="W62" i="60"/>
  <c r="G62" i="60" s="1"/>
  <c r="W61" i="60"/>
  <c r="F61" i="60"/>
  <c r="I60" i="60"/>
  <c r="G60" i="60"/>
  <c r="I59" i="60"/>
  <c r="G59" i="60"/>
  <c r="I58" i="60"/>
  <c r="G58" i="60"/>
  <c r="I57" i="60"/>
  <c r="G57" i="60"/>
  <c r="I56" i="60"/>
  <c r="G56" i="60"/>
  <c r="I55" i="60"/>
  <c r="G55" i="60"/>
  <c r="I54" i="60"/>
  <c r="G54" i="60"/>
  <c r="I53" i="60"/>
  <c r="G53" i="60"/>
  <c r="I52" i="60"/>
  <c r="G52" i="60"/>
  <c r="I51" i="60"/>
  <c r="G51" i="60"/>
  <c r="I50" i="60"/>
  <c r="G50" i="60"/>
  <c r="I49" i="60"/>
  <c r="G49" i="60"/>
  <c r="I48" i="60"/>
  <c r="G48" i="60"/>
  <c r="I47" i="60"/>
  <c r="G47" i="60"/>
  <c r="BE46" i="60"/>
  <c r="BC46" i="60"/>
  <c r="I46" i="60"/>
  <c r="G46" i="60"/>
  <c r="I45" i="60"/>
  <c r="G45" i="60"/>
  <c r="I44" i="60"/>
  <c r="G44" i="60"/>
  <c r="AA38" i="60"/>
  <c r="AA37" i="60"/>
  <c r="AA36" i="60"/>
  <c r="AA35" i="60"/>
  <c r="AA34" i="60"/>
  <c r="AA33" i="60"/>
  <c r="AA32" i="60"/>
  <c r="C11" i="61"/>
  <c r="D8" i="61"/>
  <c r="C70" i="61"/>
  <c r="V5" i="59"/>
  <c r="V6" i="59" s="1" a="1"/>
  <c r="V6" i="59" s="1"/>
  <c r="I10" i="59" a="1"/>
  <c r="I10" i="59" s="1"/>
  <c r="J10" i="59"/>
  <c r="U5" i="59" s="1"/>
  <c r="L281" i="60" s="1"/>
  <c r="K10" i="59"/>
  <c r="AJ278" i="60" s="1"/>
  <c r="L10" i="59" a="1"/>
  <c r="L10" i="59" s="1"/>
  <c r="M10" i="59" a="1"/>
  <c r="M10" i="59" s="1"/>
  <c r="N10" i="59" a="1"/>
  <c r="N10" i="59" s="1"/>
  <c r="O10" i="59" a="1"/>
  <c r="O10" i="59" s="1"/>
  <c r="P10" i="59" a="1"/>
  <c r="P10" i="59"/>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N5" i="58"/>
  <c r="G10" i="58"/>
  <c r="AI244" i="60" s="1"/>
  <c r="H10" i="58"/>
  <c r="AJ243" i="60" s="1"/>
  <c r="I10" i="58" a="1"/>
  <c r="I10" i="58" s="1"/>
  <c r="J10" i="58" a="1"/>
  <c r="J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O9" i="57"/>
  <c r="H10" i="57" a="1"/>
  <c r="H10" i="57" s="1"/>
  <c r="AJ228" i="60" s="1"/>
  <c r="R228" i="60" s="1"/>
  <c r="AH228" i="60" s="1"/>
  <c r="I10" i="57" a="1"/>
  <c r="I10" i="57" s="1"/>
  <c r="J10" i="57"/>
  <c r="K10" i="57"/>
  <c r="L10" i="57" a="1"/>
  <c r="L10" i="57" s="1"/>
  <c r="M10" i="57" a="1"/>
  <c r="M10" i="57"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4" i="56" s="1"/>
  <c r="K10" i="56"/>
  <c r="AJ210" i="60" s="1"/>
  <c r="R210" i="60" s="1"/>
  <c r="AH210" i="60" s="1"/>
  <c r="L10" i="56"/>
  <c r="AJ208" i="60" s="1"/>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V3" i="55"/>
  <c r="L30" i="55"/>
  <c r="L2231" i="55"/>
  <c r="W3" i="55"/>
  <c r="L42" i="55"/>
  <c r="X3" i="55"/>
  <c r="Y3" i="55"/>
  <c r="Z3" i="55"/>
  <c r="AA3" i="55"/>
  <c r="AB3" i="55"/>
  <c r="L39" i="55"/>
  <c r="AC3" i="55"/>
  <c r="AD3" i="55"/>
  <c r="L24" i="55"/>
  <c r="L2203" i="55"/>
  <c r="AE3" i="55"/>
  <c r="L31" i="55"/>
  <c r="AF3" i="55"/>
  <c r="L21" i="55"/>
  <c r="AG3" i="55"/>
  <c r="L37" i="55"/>
  <c r="AH3" i="55"/>
  <c r="AI3" i="55"/>
  <c r="L60" i="55"/>
  <c r="L2350" i="55"/>
  <c r="AJ3" i="55"/>
  <c r="L15" i="55"/>
  <c r="L2062" i="55"/>
  <c r="J10" i="55"/>
  <c r="AJ201" i="60" s="1"/>
  <c r="W61" i="61"/>
  <c r="K13" i="55"/>
  <c r="C14" i="55"/>
  <c r="C15" i="55" s="1"/>
  <c r="C16" i="55" s="1"/>
  <c r="C17" i="55" s="1"/>
  <c r="C18" i="55" s="1"/>
  <c r="C19" i="55" s="1"/>
  <c r="C20" i="55" s="1"/>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C46" i="55" s="1"/>
  <c r="C47" i="55" s="1"/>
  <c r="C48" i="55" s="1"/>
  <c r="C49" i="55" s="1"/>
  <c r="C50" i="55" s="1"/>
  <c r="C51" i="55" s="1"/>
  <c r="C52" i="55" s="1"/>
  <c r="C53" i="55" s="1"/>
  <c r="C54" i="55" s="1"/>
  <c r="C55" i="55" s="1"/>
  <c r="C56" i="55" s="1"/>
  <c r="C57" i="55" s="1"/>
  <c r="C58" i="55" s="1"/>
  <c r="C59" i="55" s="1"/>
  <c r="C60" i="55" s="1"/>
  <c r="C61" i="55" s="1"/>
  <c r="C62" i="55" s="1"/>
  <c r="C63" i="55" s="1"/>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K14" i="55"/>
  <c r="K15" i="55"/>
  <c r="K16" i="55"/>
  <c r="K17" i="55"/>
  <c r="N10" i="55"/>
  <c r="K18" i="55"/>
  <c r="K19" i="55"/>
  <c r="K20" i="55"/>
  <c r="K21" i="55"/>
  <c r="K22" i="55"/>
  <c r="K23" i="55"/>
  <c r="K24" i="55"/>
  <c r="K25" i="55"/>
  <c r="K26" i="55"/>
  <c r="K27" i="55"/>
  <c r="K28" i="55"/>
  <c r="K29" i="55"/>
  <c r="K30" i="55"/>
  <c r="K31" i="55"/>
  <c r="K32" i="55"/>
  <c r="K33" i="55"/>
  <c r="K34" i="55"/>
  <c r="K35" i="55"/>
  <c r="K36" i="55"/>
  <c r="K37" i="55"/>
  <c r="K38" i="55"/>
  <c r="K39" i="55"/>
  <c r="K40" i="55"/>
  <c r="K41" i="55"/>
  <c r="K42" i="55"/>
  <c r="K43" i="55"/>
  <c r="K44" i="55"/>
  <c r="K45" i="55"/>
  <c r="K46" i="55"/>
  <c r="K47" i="55"/>
  <c r="K48" i="55"/>
  <c r="K49" i="55"/>
  <c r="K50" i="55"/>
  <c r="K51" i="55"/>
  <c r="K52" i="55"/>
  <c r="K53" i="55"/>
  <c r="K54" i="55"/>
  <c r="K55" i="55"/>
  <c r="K56" i="55"/>
  <c r="K57" i="55"/>
  <c r="K58" i="55"/>
  <c r="K59" i="55"/>
  <c r="K60" i="55"/>
  <c r="K61" i="55"/>
  <c r="K62" i="55"/>
  <c r="K63" i="55"/>
  <c r="K64" i="55"/>
  <c r="K65" i="55"/>
  <c r="K66" i="55"/>
  <c r="K67" i="55"/>
  <c r="K68" i="55"/>
  <c r="K69" i="55"/>
  <c r="K70" i="55"/>
  <c r="K71" i="55"/>
  <c r="K72" i="55"/>
  <c r="K73" i="55"/>
  <c r="K74" i="55"/>
  <c r="K1931" i="55"/>
  <c r="K1932" i="55"/>
  <c r="K1933" i="55"/>
  <c r="K1934" i="55"/>
  <c r="K1935" i="55"/>
  <c r="K1936" i="55"/>
  <c r="K1937" i="55"/>
  <c r="K1938" i="55"/>
  <c r="K1939" i="55"/>
  <c r="K1940" i="55"/>
  <c r="K1941" i="55"/>
  <c r="K1942" i="55"/>
  <c r="K1943" i="55"/>
  <c r="K1944" i="55"/>
  <c r="K1945" i="55"/>
  <c r="K1946" i="55"/>
  <c r="K1947" i="55"/>
  <c r="K1948" i="55"/>
  <c r="K1949" i="55"/>
  <c r="K1950" i="55"/>
  <c r="K1951" i="55"/>
  <c r="K1952" i="55"/>
  <c r="K1953" i="55"/>
  <c r="K1954" i="55"/>
  <c r="K1955" i="55"/>
  <c r="K1956" i="55"/>
  <c r="K1957" i="55"/>
  <c r="K1958" i="55"/>
  <c r="K1959" i="55"/>
  <c r="K1960" i="55"/>
  <c r="K1961" i="55"/>
  <c r="K1962" i="55"/>
  <c r="K1963" i="55"/>
  <c r="K1964" i="55"/>
  <c r="K1965" i="55"/>
  <c r="K1966" i="55"/>
  <c r="K1967" i="55"/>
  <c r="K1968" i="55"/>
  <c r="K1969" i="55"/>
  <c r="K1970" i="55"/>
  <c r="K1971" i="55"/>
  <c r="K1972" i="55"/>
  <c r="K1973" i="55"/>
  <c r="K1974" i="55"/>
  <c r="K1975" i="55"/>
  <c r="K1976" i="55"/>
  <c r="K1977" i="55"/>
  <c r="K1978" i="55"/>
  <c r="K1979" i="55"/>
  <c r="K1980" i="55"/>
  <c r="K1981" i="55"/>
  <c r="K1982" i="55"/>
  <c r="K1983" i="55"/>
  <c r="K1984" i="55"/>
  <c r="K1985" i="55"/>
  <c r="K1986" i="55"/>
  <c r="K1987" i="55"/>
  <c r="K1988" i="55"/>
  <c r="K1989" i="55"/>
  <c r="K1990" i="55"/>
  <c r="K1991" i="55"/>
  <c r="K1992" i="55"/>
  <c r="K1993" i="55"/>
  <c r="K1994" i="55"/>
  <c r="K1995" i="55"/>
  <c r="K1996" i="55"/>
  <c r="K1997" i="55"/>
  <c r="K1998" i="55"/>
  <c r="K1999" i="55"/>
  <c r="K2000" i="55"/>
  <c r="K2001" i="55"/>
  <c r="K2002" i="55"/>
  <c r="K2003" i="55"/>
  <c r="K2004" i="55"/>
  <c r="K2005" i="55"/>
  <c r="K2006" i="55"/>
  <c r="K2007" i="55"/>
  <c r="K2008" i="55"/>
  <c r="K2009" i="55"/>
  <c r="K2010" i="55"/>
  <c r="K2011" i="55"/>
  <c r="K2012" i="55"/>
  <c r="K2013" i="55"/>
  <c r="K2014" i="55"/>
  <c r="K2015" i="55"/>
  <c r="K2016" i="55"/>
  <c r="K2017" i="55"/>
  <c r="K2018" i="55"/>
  <c r="K2019" i="55"/>
  <c r="K2020" i="55"/>
  <c r="K2021" i="55"/>
  <c r="K2022" i="55"/>
  <c r="K2023" i="55"/>
  <c r="K2024" i="55"/>
  <c r="K2025" i="55"/>
  <c r="K2026" i="55"/>
  <c r="K2027" i="55"/>
  <c r="K2028" i="55"/>
  <c r="K2029" i="55"/>
  <c r="K2030" i="55"/>
  <c r="K2031" i="55"/>
  <c r="K2032" i="55"/>
  <c r="K2033" i="55"/>
  <c r="K2034" i="55"/>
  <c r="K2035" i="55"/>
  <c r="K2036" i="55"/>
  <c r="K2037" i="55"/>
  <c r="K2038" i="55"/>
  <c r="K2039" i="55"/>
  <c r="K2040" i="55"/>
  <c r="K2041" i="55"/>
  <c r="K2042" i="55"/>
  <c r="K2043" i="55"/>
  <c r="K2044" i="55"/>
  <c r="K2045" i="55"/>
  <c r="K2046" i="55"/>
  <c r="K2047" i="55"/>
  <c r="K2048" i="55"/>
  <c r="K2049" i="55"/>
  <c r="K2050" i="55"/>
  <c r="K2051" i="55"/>
  <c r="K2052" i="55"/>
  <c r="K2053" i="55"/>
  <c r="K2054" i="55"/>
  <c r="K2055" i="55"/>
  <c r="K2056" i="55"/>
  <c r="K2057" i="55"/>
  <c r="K2058" i="55"/>
  <c r="K2059" i="55"/>
  <c r="K2060" i="55"/>
  <c r="K2061" i="55"/>
  <c r="K2062" i="55"/>
  <c r="K2063" i="55"/>
  <c r="K2064" i="55"/>
  <c r="K2065" i="55"/>
  <c r="K2066" i="55"/>
  <c r="K2067" i="55"/>
  <c r="K2068" i="55"/>
  <c r="K2069" i="55"/>
  <c r="K2070" i="55"/>
  <c r="K2071" i="55"/>
  <c r="K2072" i="55"/>
  <c r="K2073" i="55"/>
  <c r="K2074" i="55"/>
  <c r="K2075" i="55"/>
  <c r="K2076" i="55"/>
  <c r="K2077" i="55"/>
  <c r="K2078" i="55"/>
  <c r="K2079" i="55"/>
  <c r="K2080" i="55"/>
  <c r="K2081" i="55"/>
  <c r="K2082" i="55"/>
  <c r="K2083" i="55"/>
  <c r="K2084" i="55"/>
  <c r="K2085" i="55"/>
  <c r="K2086" i="55"/>
  <c r="K2087" i="55"/>
  <c r="K2088" i="55"/>
  <c r="K2089" i="55"/>
  <c r="K2090" i="55"/>
  <c r="K2091" i="55"/>
  <c r="K2092" i="55"/>
  <c r="K2093" i="55"/>
  <c r="K2094" i="55"/>
  <c r="K2095" i="55"/>
  <c r="K2096" i="55"/>
  <c r="K2097" i="55"/>
  <c r="K2098" i="55"/>
  <c r="K2099" i="55"/>
  <c r="K2100" i="55"/>
  <c r="K2101" i="55"/>
  <c r="K2102" i="55"/>
  <c r="K2103" i="55"/>
  <c r="K2104" i="55"/>
  <c r="K2105" i="55"/>
  <c r="K2106" i="55"/>
  <c r="K2107" i="55"/>
  <c r="K2108" i="55"/>
  <c r="K2109" i="55"/>
  <c r="K2110" i="55"/>
  <c r="K2111" i="55"/>
  <c r="K2112" i="55"/>
  <c r="K2113" i="55"/>
  <c r="K2114" i="55"/>
  <c r="K2115" i="55"/>
  <c r="K2116" i="55"/>
  <c r="K2117" i="55"/>
  <c r="K2118" i="55"/>
  <c r="K2119" i="55"/>
  <c r="K2120" i="55"/>
  <c r="K2121" i="55"/>
  <c r="K2122" i="55"/>
  <c r="K2123" i="55"/>
  <c r="K2124" i="55"/>
  <c r="K2125" i="55"/>
  <c r="K2126" i="55"/>
  <c r="K2127" i="55"/>
  <c r="K2128" i="55"/>
  <c r="K2129" i="55"/>
  <c r="K2130" i="55"/>
  <c r="K2131" i="55"/>
  <c r="K2132" i="55"/>
  <c r="K2133" i="55"/>
  <c r="K2134" i="55"/>
  <c r="K2135" i="55"/>
  <c r="K2136" i="55"/>
  <c r="K2137" i="55"/>
  <c r="K2138" i="55"/>
  <c r="K2139" i="55"/>
  <c r="K2140" i="55"/>
  <c r="K2141" i="55"/>
  <c r="K2142" i="55"/>
  <c r="K2143" i="55"/>
  <c r="K2144" i="55"/>
  <c r="K2145" i="55"/>
  <c r="K2146" i="55"/>
  <c r="K2147" i="55"/>
  <c r="K2148" i="55"/>
  <c r="K2149" i="55"/>
  <c r="K2150" i="55"/>
  <c r="K2151" i="55"/>
  <c r="K2152" i="55"/>
  <c r="K2153" i="55"/>
  <c r="K2154" i="55"/>
  <c r="K2155" i="55"/>
  <c r="K2156" i="55"/>
  <c r="K2157" i="55"/>
  <c r="K2158" i="55"/>
  <c r="K2159" i="55"/>
  <c r="K2160" i="55"/>
  <c r="K2161" i="55"/>
  <c r="K2162" i="55"/>
  <c r="K2163" i="55"/>
  <c r="K2164" i="55"/>
  <c r="K2165" i="55"/>
  <c r="K2166" i="55"/>
  <c r="K2167" i="55"/>
  <c r="K2168" i="55"/>
  <c r="K2169" i="55"/>
  <c r="K2170" i="55"/>
  <c r="K2171" i="55"/>
  <c r="K2172" i="55"/>
  <c r="K2173" i="55"/>
  <c r="K2174" i="55"/>
  <c r="K2175" i="55"/>
  <c r="K2176" i="55"/>
  <c r="K2177" i="55"/>
  <c r="K2178" i="55"/>
  <c r="K2179" i="55"/>
  <c r="K2180" i="55"/>
  <c r="K2181" i="55"/>
  <c r="K2182" i="55"/>
  <c r="K2183" i="55"/>
  <c r="K2184" i="55"/>
  <c r="K2185" i="55"/>
  <c r="K2186" i="55"/>
  <c r="K2187" i="55"/>
  <c r="K2188" i="55"/>
  <c r="K2189" i="55"/>
  <c r="K2190" i="55"/>
  <c r="K2191" i="55"/>
  <c r="K2192" i="55"/>
  <c r="K2193" i="55"/>
  <c r="K2194" i="55"/>
  <c r="K2195" i="55"/>
  <c r="K2196" i="55"/>
  <c r="K2197" i="55"/>
  <c r="K2198" i="55"/>
  <c r="K2199" i="55"/>
  <c r="K2200" i="55"/>
  <c r="K2201" i="55"/>
  <c r="K2202" i="55"/>
  <c r="K2203" i="55"/>
  <c r="K2204" i="55"/>
  <c r="K2205" i="55"/>
  <c r="K2206" i="55"/>
  <c r="K2207" i="55"/>
  <c r="K2208" i="55"/>
  <c r="K2209" i="55"/>
  <c r="K2210" i="55"/>
  <c r="K2211" i="55"/>
  <c r="K2212" i="55"/>
  <c r="K2213" i="55"/>
  <c r="K2214" i="55"/>
  <c r="K2215" i="55"/>
  <c r="K2216" i="55"/>
  <c r="K2217" i="55"/>
  <c r="K2218" i="55"/>
  <c r="K2219" i="55"/>
  <c r="K2220" i="55"/>
  <c r="K2221" i="55"/>
  <c r="K2222" i="55"/>
  <c r="K2223" i="55"/>
  <c r="K2224" i="55"/>
  <c r="K2225" i="55"/>
  <c r="K2226" i="55"/>
  <c r="K2227" i="55"/>
  <c r="K2228" i="55"/>
  <c r="K2229" i="55"/>
  <c r="K2230" i="55"/>
  <c r="K2231" i="55"/>
  <c r="K2232" i="55"/>
  <c r="K2233" i="55"/>
  <c r="K2234" i="55"/>
  <c r="K2235" i="55"/>
  <c r="K2236" i="55"/>
  <c r="K2237" i="55"/>
  <c r="K2238" i="55"/>
  <c r="K2239" i="55"/>
  <c r="K2240" i="55"/>
  <c r="K2241" i="55"/>
  <c r="K2242" i="55"/>
  <c r="K2243" i="55"/>
  <c r="K2244" i="55"/>
  <c r="K2245" i="55"/>
  <c r="K2246" i="55"/>
  <c r="K2247" i="55"/>
  <c r="K2248" i="55"/>
  <c r="K2249" i="55"/>
  <c r="K2250" i="55"/>
  <c r="K2251" i="55"/>
  <c r="K2252" i="55"/>
  <c r="K2253" i="55"/>
  <c r="K2254" i="55"/>
  <c r="K2255" i="55"/>
  <c r="K2256" i="55"/>
  <c r="K2257" i="55"/>
  <c r="K2258" i="55"/>
  <c r="K2259" i="55"/>
  <c r="K2260" i="55"/>
  <c r="K2261" i="55"/>
  <c r="K2262" i="55"/>
  <c r="K2263" i="55"/>
  <c r="K2264" i="55"/>
  <c r="K2265" i="55"/>
  <c r="K2266" i="55"/>
  <c r="K2267" i="55"/>
  <c r="K2268" i="55"/>
  <c r="K2269" i="55"/>
  <c r="K2270" i="55"/>
  <c r="K2271" i="55"/>
  <c r="K2272" i="55"/>
  <c r="K2273" i="55"/>
  <c r="K2274" i="55"/>
  <c r="K2275" i="55"/>
  <c r="K2276" i="55"/>
  <c r="K2277" i="55"/>
  <c r="K2278" i="55"/>
  <c r="K2279" i="55"/>
  <c r="K2280" i="55"/>
  <c r="K2281" i="55"/>
  <c r="K2282" i="55"/>
  <c r="K2283" i="55"/>
  <c r="K2284" i="55"/>
  <c r="K2285" i="55"/>
  <c r="K2286" i="55"/>
  <c r="K2287" i="55"/>
  <c r="K2288" i="55"/>
  <c r="K2289" i="55"/>
  <c r="K2290" i="55"/>
  <c r="K2291" i="55"/>
  <c r="K2292" i="55"/>
  <c r="K2293" i="55"/>
  <c r="K2294" i="55"/>
  <c r="K2295" i="55"/>
  <c r="K2296" i="55"/>
  <c r="K2297" i="55"/>
  <c r="K2298" i="55"/>
  <c r="K2299" i="55"/>
  <c r="K2300" i="55"/>
  <c r="K2301" i="55"/>
  <c r="K2302" i="55"/>
  <c r="K2303" i="55"/>
  <c r="K2304" i="55"/>
  <c r="K2305" i="55"/>
  <c r="K2306" i="55"/>
  <c r="K2307" i="55"/>
  <c r="K2308" i="55"/>
  <c r="K2309" i="55"/>
  <c r="K2310" i="55"/>
  <c r="K2311" i="55"/>
  <c r="K2312" i="55"/>
  <c r="K2313" i="55"/>
  <c r="K2314" i="55"/>
  <c r="K2315" i="55"/>
  <c r="K2316" i="55"/>
  <c r="K2317" i="55"/>
  <c r="K2318" i="55"/>
  <c r="K2319" i="55"/>
  <c r="K2320" i="55"/>
  <c r="K2321" i="55"/>
  <c r="K2322" i="55"/>
  <c r="K2323" i="55"/>
  <c r="K2324" i="55"/>
  <c r="K2325" i="55"/>
  <c r="K2326" i="55"/>
  <c r="K2327" i="55"/>
  <c r="K2328" i="55"/>
  <c r="K2329" i="55"/>
  <c r="K2330" i="55"/>
  <c r="K2331" i="55"/>
  <c r="K2332" i="55"/>
  <c r="K2333" i="55"/>
  <c r="K2334" i="55"/>
  <c r="K2335" i="55"/>
  <c r="K2336" i="55"/>
  <c r="K2337" i="55"/>
  <c r="K2338" i="55"/>
  <c r="K2339" i="55"/>
  <c r="K2340" i="55"/>
  <c r="K2341" i="55"/>
  <c r="K2342" i="55"/>
  <c r="K2343" i="55"/>
  <c r="K2344" i="55"/>
  <c r="K2345" i="55"/>
  <c r="K2346" i="55"/>
  <c r="K2347" i="55"/>
  <c r="K2348" i="55"/>
  <c r="K2349" i="55"/>
  <c r="K2350" i="55"/>
  <c r="K2351" i="55"/>
  <c r="K2352" i="55"/>
  <c r="K2353" i="55"/>
  <c r="K2354" i="55"/>
  <c r="K2355" i="55"/>
  <c r="K2356" i="55"/>
  <c r="K2357" i="55"/>
  <c r="K2358" i="55"/>
  <c r="K2359" i="55"/>
  <c r="K2360" i="55"/>
  <c r="K2361" i="55"/>
  <c r="K2362" i="55"/>
  <c r="K2363" i="55"/>
  <c r="K2364" i="55"/>
  <c r="K2365" i="55"/>
  <c r="K2366" i="55"/>
  <c r="K2367" i="55"/>
  <c r="K2368" i="55"/>
  <c r="K2369" i="55"/>
  <c r="K2370" i="55"/>
  <c r="K2371" i="55"/>
  <c r="K2372" i="55"/>
  <c r="K2373" i="55"/>
  <c r="K2374" i="55"/>
  <c r="K2375" i="55"/>
  <c r="K2376" i="55"/>
  <c r="K2377" i="55"/>
  <c r="K2378" i="55"/>
  <c r="K2379" i="55"/>
  <c r="K2380" i="55"/>
  <c r="K2381" i="55"/>
  <c r="K2382" i="55"/>
  <c r="K2383" i="55"/>
  <c r="K2384" i="55"/>
  <c r="K2385" i="55"/>
  <c r="K2386" i="55"/>
  <c r="K2387" i="55"/>
  <c r="K2388" i="55"/>
  <c r="K2389" i="55"/>
  <c r="K2390" i="55"/>
  <c r="K2391" i="55"/>
  <c r="K2392" i="55"/>
  <c r="K2393" i="55"/>
  <c r="K2394" i="55"/>
  <c r="K2395" i="55"/>
  <c r="K2396" i="55"/>
  <c r="K2397" i="55"/>
  <c r="K2398" i="55"/>
  <c r="K2399" i="55"/>
  <c r="K2400" i="55"/>
  <c r="K2401" i="55"/>
  <c r="K2402" i="55"/>
  <c r="K2403" i="55"/>
  <c r="K2404" i="55"/>
  <c r="K2405" i="55"/>
  <c r="K2406" i="55"/>
  <c r="K2407" i="55"/>
  <c r="K2408" i="55"/>
  <c r="K2409" i="55"/>
  <c r="K2410" i="55"/>
  <c r="K2411" i="55"/>
  <c r="K2412" i="55"/>
  <c r="K2413" i="55"/>
  <c r="K2414" i="55"/>
  <c r="K2415" i="55"/>
  <c r="K2416" i="55"/>
  <c r="K2417" i="55"/>
  <c r="K2418" i="55"/>
  <c r="K2419" i="55"/>
  <c r="K2420" i="55"/>
  <c r="K2421" i="55"/>
  <c r="K2422" i="55"/>
  <c r="K2423" i="55"/>
  <c r="K2424" i="55"/>
  <c r="K2425" i="55"/>
  <c r="K2426" i="55"/>
  <c r="K2427" i="55"/>
  <c r="K2428" i="55"/>
  <c r="K2429" i="55"/>
  <c r="K2430" i="55"/>
  <c r="K2431" i="55"/>
  <c r="K2432" i="55"/>
  <c r="K2433" i="55"/>
  <c r="K2434" i="55"/>
  <c r="K2435" i="55"/>
  <c r="K2436" i="55"/>
  <c r="K2437" i="55"/>
  <c r="K2438" i="55"/>
  <c r="K2439" i="55"/>
  <c r="K2440" i="55"/>
  <c r="K2441" i="55"/>
  <c r="K2442" i="55"/>
  <c r="K2443" i="55"/>
  <c r="K2444" i="55"/>
  <c r="K2445" i="55"/>
  <c r="K2446" i="55"/>
  <c r="K2447" i="55"/>
  <c r="K2448" i="55"/>
  <c r="K2449" i="55"/>
  <c r="K2450" i="55"/>
  <c r="K2451" i="55"/>
  <c r="K2452" i="55"/>
  <c r="K2453" i="55"/>
  <c r="K2454" i="55"/>
  <c r="K2455" i="55"/>
  <c r="K2456" i="55"/>
  <c r="K2457" i="55"/>
  <c r="K2458" i="55"/>
  <c r="K2459" i="55"/>
  <c r="K2460" i="55"/>
  <c r="K2461" i="55"/>
  <c r="K2462" i="55"/>
  <c r="K2463" i="55"/>
  <c r="K2464" i="55"/>
  <c r="K2465" i="55"/>
  <c r="K2466" i="55"/>
  <c r="K2467" i="55"/>
  <c r="K2468" i="55"/>
  <c r="K2469" i="55"/>
  <c r="K2470" i="55"/>
  <c r="K2471" i="55"/>
  <c r="K2472" i="55"/>
  <c r="K2473" i="55"/>
  <c r="K2474" i="55"/>
  <c r="K2475" i="55"/>
  <c r="K2476" i="55"/>
  <c r="K2477" i="55"/>
  <c r="K2478" i="55"/>
  <c r="K2479" i="55"/>
  <c r="K2480" i="55"/>
  <c r="K2481" i="55"/>
  <c r="K2482" i="55"/>
  <c r="K2483" i="55"/>
  <c r="K2484" i="55"/>
  <c r="K2485" i="55"/>
  <c r="K2486" i="55"/>
  <c r="K2487" i="55"/>
  <c r="K2488" i="55"/>
  <c r="K2489" i="55"/>
  <c r="K2490" i="55"/>
  <c r="K2491" i="55"/>
  <c r="K2492" i="55"/>
  <c r="K2493" i="55"/>
  <c r="K2494" i="55"/>
  <c r="K2495" i="55"/>
  <c r="K2496" i="55"/>
  <c r="K2497" i="55"/>
  <c r="K2498" i="55"/>
  <c r="K2499" i="55"/>
  <c r="K2500" i="55"/>
  <c r="K2501" i="55"/>
  <c r="K2502" i="55"/>
  <c r="K2503" i="55"/>
  <c r="K2504" i="55"/>
  <c r="K2505" i="55"/>
  <c r="K2506" i="55"/>
  <c r="K2507" i="55"/>
  <c r="K2508" i="55"/>
  <c r="K2509" i="55"/>
  <c r="K2510" i="55"/>
  <c r="K2511" i="55"/>
  <c r="K2512" i="55"/>
  <c r="K2513" i="55"/>
  <c r="K2514" i="55"/>
  <c r="K2515" i="55"/>
  <c r="K2516" i="55"/>
  <c r="K2517" i="55"/>
  <c r="K2518" i="55"/>
  <c r="K2519" i="55"/>
  <c r="K2520" i="55"/>
  <c r="K2521" i="55"/>
  <c r="K2522" i="55"/>
  <c r="K2523" i="55"/>
  <c r="K2524" i="55"/>
  <c r="K2525" i="55"/>
  <c r="K2526" i="55"/>
  <c r="K2527" i="55"/>
  <c r="K2528" i="55"/>
  <c r="K2529" i="55"/>
  <c r="K2530" i="55"/>
  <c r="K2531" i="55"/>
  <c r="K2532" i="55"/>
  <c r="K2533" i="55"/>
  <c r="K2534" i="55"/>
  <c r="K2535" i="55"/>
  <c r="K2536" i="55"/>
  <c r="K2537" i="55"/>
  <c r="K2538" i="55"/>
  <c r="K2539" i="55"/>
  <c r="K2540" i="55"/>
  <c r="K2541" i="55"/>
  <c r="K2542" i="55"/>
  <c r="K2543" i="55"/>
  <c r="K2544" i="55"/>
  <c r="K2545" i="55"/>
  <c r="K2546" i="55"/>
  <c r="K2547" i="55"/>
  <c r="K2548" i="55"/>
  <c r="K2549" i="55"/>
  <c r="K2550" i="55"/>
  <c r="K2551" i="55"/>
  <c r="K2552" i="55"/>
  <c r="K2553" i="55"/>
  <c r="K2554" i="55"/>
  <c r="K2555" i="55"/>
  <c r="K2556" i="55"/>
  <c r="K2557" i="55"/>
  <c r="K2558" i="55"/>
  <c r="K2559" i="55"/>
  <c r="K2560" i="55"/>
  <c r="K2561" i="55"/>
  <c r="K2562" i="55"/>
  <c r="K2563" i="55"/>
  <c r="K2564" i="55"/>
  <c r="K2565" i="55"/>
  <c r="K2566" i="55"/>
  <c r="K2567" i="55"/>
  <c r="K2568" i="55"/>
  <c r="K2569" i="55"/>
  <c r="K2570" i="55"/>
  <c r="K2571" i="55"/>
  <c r="K2572" i="55"/>
  <c r="K2573" i="55"/>
  <c r="K2574" i="55"/>
  <c r="K2575" i="55"/>
  <c r="K2576" i="55"/>
  <c r="K2577" i="55"/>
  <c r="K2578" i="55"/>
  <c r="K2579" i="55"/>
  <c r="K2580" i="55"/>
  <c r="K2581" i="55"/>
  <c r="K2582" i="55"/>
  <c r="K2583" i="55"/>
  <c r="K2584" i="55"/>
  <c r="K2585" i="55"/>
  <c r="K2586" i="55"/>
  <c r="K2587" i="55"/>
  <c r="K2588" i="55"/>
  <c r="K2589" i="55"/>
  <c r="K2590" i="55"/>
  <c r="K2591" i="55"/>
  <c r="K2592" i="55"/>
  <c r="K2593" i="55"/>
  <c r="K2594" i="55"/>
  <c r="K2595" i="55"/>
  <c r="K2596" i="55"/>
  <c r="K2597" i="55"/>
  <c r="K2598" i="55"/>
  <c r="K2599" i="55"/>
  <c r="K2600" i="55"/>
  <c r="K2601" i="55"/>
  <c r="K2602" i="55"/>
  <c r="K2603" i="55"/>
  <c r="K2604" i="55"/>
  <c r="K2605" i="55"/>
  <c r="K2606" i="55"/>
  <c r="K2607" i="55"/>
  <c r="K2608" i="55"/>
  <c r="K2609" i="55"/>
  <c r="K2610" i="55"/>
  <c r="K2611" i="55"/>
  <c r="K2612" i="55"/>
  <c r="K2613" i="55"/>
  <c r="K2614" i="55"/>
  <c r="K2615" i="55"/>
  <c r="K2616" i="55"/>
  <c r="K2617" i="55"/>
  <c r="K2618" i="55"/>
  <c r="K2619" i="55"/>
  <c r="K2620" i="55"/>
  <c r="K2621" i="55"/>
  <c r="K2622" i="55"/>
  <c r="K2623" i="55"/>
  <c r="K2624" i="55"/>
  <c r="K2625" i="55"/>
  <c r="K2626" i="55"/>
  <c r="K2627" i="55"/>
  <c r="K2628" i="55"/>
  <c r="K2629" i="55"/>
  <c r="K2630" i="55"/>
  <c r="K2631" i="55"/>
  <c r="K2632" i="55"/>
  <c r="K2633" i="55"/>
  <c r="K2634" i="55"/>
  <c r="K2635" i="55"/>
  <c r="K2636" i="55"/>
  <c r="K2637" i="55"/>
  <c r="K2638" i="55"/>
  <c r="K2639" i="55"/>
  <c r="K2640" i="55"/>
  <c r="K2641" i="55"/>
  <c r="K2642" i="55"/>
  <c r="K2643" i="55"/>
  <c r="K2644" i="55"/>
  <c r="K2645" i="55"/>
  <c r="K2646" i="55"/>
  <c r="K2647" i="55"/>
  <c r="K2648" i="55"/>
  <c r="K2649" i="55"/>
  <c r="K2650" i="55"/>
  <c r="K2651" i="55"/>
  <c r="K2652" i="55"/>
  <c r="K2653" i="55"/>
  <c r="K2654" i="55"/>
  <c r="K2655" i="55"/>
  <c r="K2656" i="55"/>
  <c r="K2657" i="55"/>
  <c r="K2658" i="55"/>
  <c r="K2659" i="55"/>
  <c r="K2660" i="55"/>
  <c r="K2661" i="55"/>
  <c r="K2662" i="55"/>
  <c r="K2663" i="55"/>
  <c r="K2664" i="55"/>
  <c r="K2665" i="55"/>
  <c r="K2666" i="55"/>
  <c r="K2667" i="55"/>
  <c r="K2668" i="55"/>
  <c r="K2669" i="55"/>
  <c r="K2670" i="55"/>
  <c r="K2671" i="55"/>
  <c r="K2672" i="55"/>
  <c r="K2673" i="55"/>
  <c r="K2674" i="55"/>
  <c r="K2675" i="55"/>
  <c r="K2676" i="55"/>
  <c r="K2677" i="55"/>
  <c r="K2678" i="55"/>
  <c r="K2679" i="55"/>
  <c r="K2680" i="55"/>
  <c r="K2681" i="55"/>
  <c r="K2682" i="55"/>
  <c r="K2683" i="55"/>
  <c r="K2684" i="55"/>
  <c r="K2685" i="55"/>
  <c r="K2686" i="55"/>
  <c r="K2687" i="55"/>
  <c r="K2688" i="55"/>
  <c r="K2689" i="55"/>
  <c r="K2690" i="55"/>
  <c r="K2691" i="55"/>
  <c r="K2692" i="55"/>
  <c r="K2693" i="55"/>
  <c r="K2694" i="55"/>
  <c r="K2695" i="55"/>
  <c r="K2696" i="55"/>
  <c r="K2697" i="55"/>
  <c r="K2698" i="55"/>
  <c r="K2699" i="55"/>
  <c r="K2700" i="55"/>
  <c r="K2701" i="55"/>
  <c r="K2702" i="55"/>
  <c r="K2703" i="55"/>
  <c r="K2704" i="55"/>
  <c r="K2705" i="55"/>
  <c r="K2706" i="55"/>
  <c r="K2707" i="55"/>
  <c r="K2708" i="55"/>
  <c r="K2709" i="55"/>
  <c r="K2710" i="55"/>
  <c r="K2711" i="55"/>
  <c r="K2712" i="55"/>
  <c r="K2713" i="55"/>
  <c r="K2714" i="55"/>
  <c r="K2715" i="55"/>
  <c r="K2716" i="55"/>
  <c r="K2717" i="55"/>
  <c r="K2718" i="55"/>
  <c r="K2719" i="55"/>
  <c r="K2720" i="55"/>
  <c r="K2721" i="55"/>
  <c r="K2722" i="55"/>
  <c r="K2723" i="55"/>
  <c r="K2724" i="55"/>
  <c r="K2725" i="55"/>
  <c r="K2726" i="55"/>
  <c r="K2727" i="55"/>
  <c r="K2728" i="55"/>
  <c r="K2729" i="55"/>
  <c r="K2730" i="55"/>
  <c r="K2731" i="55"/>
  <c r="K2732" i="55"/>
  <c r="K2733" i="55"/>
  <c r="K2734" i="55"/>
  <c r="K2735" i="55"/>
  <c r="K2736" i="55"/>
  <c r="K2737" i="55"/>
  <c r="K2738" i="55"/>
  <c r="K2739" i="55"/>
  <c r="K2740" i="55"/>
  <c r="K2741" i="55"/>
  <c r="K2742" i="55"/>
  <c r="K2743" i="55"/>
  <c r="K2744" i="55"/>
  <c r="K2745" i="55"/>
  <c r="K2746" i="55"/>
  <c r="K2747" i="55"/>
  <c r="K2748" i="55"/>
  <c r="K2749" i="55"/>
  <c r="K2750" i="55"/>
  <c r="K2751" i="55"/>
  <c r="K2752" i="55"/>
  <c r="K2753" i="55"/>
  <c r="K2754" i="55"/>
  <c r="K2755" i="55"/>
  <c r="K2756" i="55"/>
  <c r="K2757" i="55"/>
  <c r="K2758" i="55"/>
  <c r="K2759" i="55"/>
  <c r="K2760" i="55"/>
  <c r="K2761" i="55"/>
  <c r="K2762" i="55"/>
  <c r="K2763" i="55"/>
  <c r="K2764" i="55"/>
  <c r="K2765" i="55"/>
  <c r="K2766" i="55"/>
  <c r="K2767" i="55"/>
  <c r="K2768" i="55"/>
  <c r="K2769" i="55"/>
  <c r="K2770" i="55"/>
  <c r="K2771" i="55"/>
  <c r="K2772" i="55"/>
  <c r="K2773" i="55"/>
  <c r="K2774" i="55"/>
  <c r="K2775" i="55"/>
  <c r="K2776" i="55"/>
  <c r="K2777" i="55"/>
  <c r="K2778" i="55"/>
  <c r="K2779" i="55"/>
  <c r="K2780" i="55"/>
  <c r="K2781" i="55"/>
  <c r="K2782" i="55"/>
  <c r="K2783" i="55"/>
  <c r="K2784" i="55"/>
  <c r="K2785" i="55"/>
  <c r="K2786" i="55"/>
  <c r="K2787" i="55"/>
  <c r="K2788" i="55"/>
  <c r="K2789" i="55"/>
  <c r="K2790" i="55"/>
  <c r="K2791" i="55"/>
  <c r="K2792" i="55"/>
  <c r="K2793" i="55"/>
  <c r="K2794" i="55"/>
  <c r="K2795" i="55"/>
  <c r="K2796" i="55"/>
  <c r="K2797" i="55"/>
  <c r="K2798" i="55"/>
  <c r="K2799" i="55"/>
  <c r="K2800" i="55"/>
  <c r="K2801" i="55"/>
  <c r="K2802" i="55"/>
  <c r="K2803" i="55"/>
  <c r="K2804" i="55"/>
  <c r="K2805" i="55"/>
  <c r="K2806" i="55"/>
  <c r="K2807" i="55"/>
  <c r="K2808" i="55"/>
  <c r="K2809" i="55"/>
  <c r="K2810" i="55"/>
  <c r="K2811" i="55"/>
  <c r="K2812" i="55"/>
  <c r="K2813" i="55"/>
  <c r="K2814" i="55"/>
  <c r="K2859" i="55"/>
  <c r="K2860" i="55"/>
  <c r="K2861" i="55"/>
  <c r="K2862" i="55"/>
  <c r="K2903" i="55"/>
  <c r="K2904" i="55"/>
  <c r="K2905" i="55"/>
  <c r="K2906" i="55"/>
  <c r="K2907" i="55"/>
  <c r="K2908" i="55"/>
  <c r="K2909" i="55"/>
  <c r="K2910" i="55"/>
  <c r="K2911" i="55"/>
  <c r="K2912" i="55"/>
  <c r="K2913" i="55"/>
  <c r="K2914" i="55"/>
  <c r="K2915" i="55"/>
  <c r="K2943" i="55"/>
  <c r="K2944" i="55"/>
  <c r="K2945" i="55"/>
  <c r="K2946" i="55"/>
  <c r="K2947" i="55"/>
  <c r="K2948" i="55"/>
  <c r="K2949" i="55"/>
  <c r="K2991" i="55"/>
  <c r="K2992" i="55"/>
  <c r="K2993" i="55"/>
  <c r="K2994" i="55"/>
  <c r="K2995" i="55"/>
  <c r="K2996" i="55"/>
  <c r="K2997" i="55"/>
  <c r="K2998" i="55"/>
  <c r="K2999" i="55"/>
  <c r="K3000" i="55"/>
  <c r="K3001" i="55"/>
  <c r="K3002" i="55"/>
  <c r="K3003" i="55"/>
  <c r="K3004" i="55"/>
  <c r="K3005" i="55"/>
  <c r="K3006" i="55"/>
  <c r="K3007" i="55"/>
  <c r="K3008" i="55"/>
  <c r="K3011" i="55"/>
  <c r="K3012" i="55"/>
  <c r="R5" i="54"/>
  <c r="R4" i="54" s="1"/>
  <c r="S5" i="54" s="1"/>
  <c r="I10" i="54"/>
  <c r="N9" i="54" s="1"/>
  <c r="AJ176" i="60" s="1"/>
  <c r="R176" i="60" s="1"/>
  <c r="AH176" i="60" s="1"/>
  <c r="J10" i="54"/>
  <c r="AJ17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Y10" i="53" a="1"/>
  <c r="Y10" i="53" s="1"/>
  <c r="AD5" i="53"/>
  <c r="AA10" i="53" a="1"/>
  <c r="AA10" i="53" s="1"/>
  <c r="AB10" i="53" a="1"/>
  <c r="AB10" i="53" s="1"/>
  <c r="AC10" i="53" a="1"/>
  <c r="AC10" i="53" s="1"/>
  <c r="I10" i="53" a="1"/>
  <c r="I10" i="53" s="1"/>
  <c r="J10" i="53" a="1"/>
  <c r="J10" i="53" s="1"/>
  <c r="K10" i="53" a="1"/>
  <c r="K10" i="53" s="1"/>
  <c r="L10" i="53"/>
  <c r="M10" i="53"/>
  <c r="N10" i="53"/>
  <c r="AJ156" i="60" s="1"/>
  <c r="Q10" i="53" a="1"/>
  <c r="Q10" i="53" s="1"/>
  <c r="R10" i="53" a="1"/>
  <c r="R10" i="53" s="1"/>
  <c r="T10" i="53" a="1"/>
  <c r="T10" i="53" s="1"/>
  <c r="C14" i="53"/>
  <c r="C15" i="53" s="1"/>
  <c r="C16" i="53" s="1"/>
  <c r="C17" i="53" s="1"/>
  <c r="C18" i="53" s="1"/>
  <c r="C19" i="53" s="1"/>
  <c r="C20" i="53" s="1"/>
  <c r="C21" i="53" s="1"/>
  <c r="C22" i="53" s="1"/>
  <c r="C23" i="53" s="1"/>
  <c r="C24" i="53" s="1"/>
  <c r="C25" i="53" s="1"/>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4" i="52" s="1"/>
  <c r="I10" i="52"/>
  <c r="O1" i="52" s="1"/>
  <c r="AG152" i="60" s="1"/>
  <c r="J10" i="52"/>
  <c r="AJ147" i="60" s="1"/>
  <c r="K10" i="52" a="1"/>
  <c r="K10" i="52" s="1"/>
  <c r="L10" i="52" a="1"/>
  <c r="L10" i="52" s="1"/>
  <c r="M10" i="52" a="1"/>
  <c r="M10" i="52" s="1"/>
  <c r="N10" i="52" a="1"/>
  <c r="N10" i="52"/>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H10" i="51" a="1"/>
  <c r="H10" i="51" s="1"/>
  <c r="AJ121" i="60" s="1"/>
  <c r="R121" i="60" s="1"/>
  <c r="AH121" i="60" s="1"/>
  <c r="I10" i="51" a="1"/>
  <c r="I10" i="51" s="1"/>
  <c r="AI119" i="60" s="1"/>
  <c r="J10" i="51" a="1"/>
  <c r="J10" i="51" s="1"/>
  <c r="K10" i="51"/>
  <c r="M9" i="51" s="1"/>
  <c r="L10" i="51"/>
  <c r="AJ114"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H10" i="50" a="1"/>
  <c r="H10" i="50" s="1"/>
  <c r="I10" i="50"/>
  <c r="X5" i="50" s="1"/>
  <c r="L105" i="60" s="1"/>
  <c r="J10" i="50"/>
  <c r="M9" i="50" s="1"/>
  <c r="K10" i="50"/>
  <c r="AI110" i="60" s="1"/>
  <c r="L10" i="50"/>
  <c r="AJ102" i="60" s="1"/>
  <c r="N10" i="50" a="1"/>
  <c r="N10" i="50" s="1"/>
  <c r="O10" i="50" a="1"/>
  <c r="O10" i="50" s="1"/>
  <c r="P10" i="50" a="1"/>
  <c r="P10" i="50" s="1"/>
  <c r="Q10" i="50" a="1"/>
  <c r="Q10" i="50" s="1"/>
  <c r="R10" i="50" a="1"/>
  <c r="R10" i="50" s="1"/>
  <c r="S10" i="50" a="1"/>
  <c r="S10" i="50" s="1"/>
  <c r="T10" i="50" a="1"/>
  <c r="T10" i="50" s="1"/>
  <c r="U10" i="50" a="1"/>
  <c r="U10" i="50" s="1"/>
  <c r="U12" i="50" a="1"/>
  <c r="U12" i="50" s="1"/>
  <c r="M13" i="50"/>
  <c r="C14" i="50"/>
  <c r="C15" i="50" s="1"/>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M14" i="50"/>
  <c r="D15" i="50"/>
  <c r="M15" i="50"/>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W9" i="49"/>
  <c r="X9" i="49" a="1"/>
  <c r="X9" i="49" s="1"/>
  <c r="Y9" i="49" a="1"/>
  <c r="Y9" i="49" s="1"/>
  <c r="H10" i="49" a="1"/>
  <c r="H10" i="49" s="1"/>
  <c r="I10" i="49" a="1"/>
  <c r="I10" i="49" s="1"/>
  <c r="J10" i="49"/>
  <c r="AA12" i="49" s="1"/>
  <c r="K10" i="49"/>
  <c r="AB12" i="49" s="1"/>
  <c r="O10" i="49"/>
  <c r="P10" i="49"/>
  <c r="Q10" i="49"/>
  <c r="Y10" i="49" a="1"/>
  <c r="Y10" i="49" s="1"/>
  <c r="AB10" i="49"/>
  <c r="R13" i="49"/>
  <c r="S13" i="49"/>
  <c r="T13" i="49"/>
  <c r="AB13" i="49"/>
  <c r="C14" i="49"/>
  <c r="C15" i="49" s="1"/>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R14" i="49"/>
  <c r="S14" i="49"/>
  <c r="T14" i="49"/>
  <c r="R15" i="49"/>
  <c r="S15" i="49"/>
  <c r="T15" i="49"/>
  <c r="R16" i="49"/>
  <c r="S16" i="49"/>
  <c r="T16" i="49"/>
  <c r="R17" i="49"/>
  <c r="S17" i="49"/>
  <c r="T17" i="49"/>
  <c r="AA17" i="49"/>
  <c r="AB17" i="49"/>
  <c r="R18" i="49"/>
  <c r="S18" i="49"/>
  <c r="T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L4" i="60"/>
  <c r="I106" i="60" s="1"/>
  <c r="D14" i="50"/>
  <c r="AM4" i="60"/>
  <c r="X2" i="51" s="1"/>
  <c r="AN4" i="60"/>
  <c r="X132" i="60"/>
  <c r="AI132" i="60" s="1"/>
  <c r="AO4" i="60"/>
  <c r="I151" i="60" s="1"/>
  <c r="AP4" i="60"/>
  <c r="I160" i="60" s="1"/>
  <c r="D18" i="53"/>
  <c r="AQ4" i="60"/>
  <c r="AA2" i="53" s="1"/>
  <c r="AR4" i="60"/>
  <c r="I176" i="60" s="1"/>
  <c r="AS4" i="60"/>
  <c r="I203" i="60" s="1"/>
  <c r="AT4" i="60"/>
  <c r="AU4" i="60"/>
  <c r="I245" i="60" s="1"/>
  <c r="AX4" i="60"/>
  <c r="I282" i="60" s="1"/>
  <c r="X91" i="60"/>
  <c r="S98" i="60"/>
  <c r="S99" i="60"/>
  <c r="K100" i="60"/>
  <c r="M100" i="60"/>
  <c r="O100" i="60"/>
  <c r="S100" i="60" s="1"/>
  <c r="Q100" i="60"/>
  <c r="AI106" i="60"/>
  <c r="AI107" i="60"/>
  <c r="AJ109" i="60"/>
  <c r="R109" i="60" s="1"/>
  <c r="AH109" i="60" s="1"/>
  <c r="AI117" i="60"/>
  <c r="X123" i="60"/>
  <c r="AE123" i="60" s="1"/>
  <c r="Y21" i="61" s="1"/>
  <c r="X124" i="60"/>
  <c r="AD124" i="60" s="1"/>
  <c r="X22" i="61" s="1"/>
  <c r="X127" i="60"/>
  <c r="T129" i="60"/>
  <c r="AL130" i="60"/>
  <c r="AM130" i="60"/>
  <c r="AN130" i="60"/>
  <c r="AL131" i="60"/>
  <c r="AK131" i="60" s="1"/>
  <c r="N132" i="60"/>
  <c r="R132" i="60"/>
  <c r="S132" i="60"/>
  <c r="AE132" i="60"/>
  <c r="AH132" i="60"/>
  <c r="AL132" i="60"/>
  <c r="AK132" i="60" s="1"/>
  <c r="N133" i="60"/>
  <c r="R133" i="60"/>
  <c r="S133" i="60"/>
  <c r="X133" i="60"/>
  <c r="AC133" i="60" s="1"/>
  <c r="AE133" i="60"/>
  <c r="AH133" i="60"/>
  <c r="AL133" i="60"/>
  <c r="AK133" i="60" s="1"/>
  <c r="N134" i="60"/>
  <c r="R134" i="60"/>
  <c r="S134" i="60"/>
  <c r="X134" i="60"/>
  <c r="AI134" i="60" s="1"/>
  <c r="AE134" i="60"/>
  <c r="AH134" i="60"/>
  <c r="X135" i="60"/>
  <c r="AE135" i="60" s="1"/>
  <c r="Y27" i="61" s="1"/>
  <c r="X136" i="60"/>
  <c r="R28" i="61" s="1"/>
  <c r="X137" i="60"/>
  <c r="X138" i="60"/>
  <c r="AD138" i="60" s="1"/>
  <c r="X30" i="61" s="1"/>
  <c r="X139" i="60"/>
  <c r="AF139" i="60" s="1"/>
  <c r="T139" i="60" s="1"/>
  <c r="N31" i="61" s="1"/>
  <c r="X141" i="60"/>
  <c r="X142" i="60"/>
  <c r="R34" i="61" s="1"/>
  <c r="X143" i="60"/>
  <c r="X144" i="60"/>
  <c r="AD144" i="60" s="1"/>
  <c r="X36" i="61" s="1"/>
  <c r="AA146" i="60"/>
  <c r="AI148" i="60"/>
  <c r="AI149" i="60"/>
  <c r="AI151" i="60"/>
  <c r="AI152" i="60"/>
  <c r="AJ152" i="60"/>
  <c r="R152" i="60" s="1"/>
  <c r="AH152" i="60" s="1"/>
  <c r="AA153" i="60"/>
  <c r="AA161" i="60"/>
  <c r="X162" i="60"/>
  <c r="AF162" i="60" s="1"/>
  <c r="X163" i="60"/>
  <c r="X164" i="60"/>
  <c r="AF164" i="60" s="1"/>
  <c r="X165" i="60"/>
  <c r="AE165" i="60" s="1"/>
  <c r="Y42" i="61" s="1"/>
  <c r="X166" i="60"/>
  <c r="AD166" i="60" s="1"/>
  <c r="X43" i="61" s="1"/>
  <c r="X167" i="60"/>
  <c r="X168" i="60"/>
  <c r="AD168" i="60" s="1"/>
  <c r="X45" i="61" s="1"/>
  <c r="X169" i="60"/>
  <c r="AD169" i="60" s="1"/>
  <c r="X46" i="61" s="1"/>
  <c r="X170" i="60"/>
  <c r="R47" i="61" s="1"/>
  <c r="AA174" i="60"/>
  <c r="AA176" i="60"/>
  <c r="X177" i="60"/>
  <c r="AF177" i="60" s="1"/>
  <c r="X179" i="60"/>
  <c r="AF179" i="60" s="1"/>
  <c r="X180" i="60"/>
  <c r="AD180" i="60" s="1"/>
  <c r="X51" i="61" s="1"/>
  <c r="X181" i="60"/>
  <c r="AE181" i="60" s="1"/>
  <c r="Y52" i="61" s="1"/>
  <c r="X182" i="60"/>
  <c r="AD182" i="60" s="1"/>
  <c r="X53" i="61" s="1"/>
  <c r="AH184" i="60"/>
  <c r="AH185" i="60"/>
  <c r="AQ185" i="60"/>
  <c r="AH186" i="60"/>
  <c r="AQ186" i="60"/>
  <c r="AH187" i="60"/>
  <c r="AQ187" i="60"/>
  <c r="AH188" i="60"/>
  <c r="AQ188" i="60"/>
  <c r="AH189" i="60"/>
  <c r="AQ189" i="60"/>
  <c r="AY189" i="60"/>
  <c r="X190" i="60"/>
  <c r="AD190" i="60" s="1"/>
  <c r="X55" i="61" s="1"/>
  <c r="X191" i="60"/>
  <c r="X192" i="60"/>
  <c r="AD192" i="60" s="1"/>
  <c r="X57" i="61" s="1"/>
  <c r="X193" i="60"/>
  <c r="R58" i="61" s="1"/>
  <c r="X194" i="60"/>
  <c r="R59" i="61" s="1"/>
  <c r="R64" i="61"/>
  <c r="AI209" i="60"/>
  <c r="AA211" i="60"/>
  <c r="X218" i="60"/>
  <c r="AF218" i="60" s="1"/>
  <c r="T218" i="60" s="1"/>
  <c r="N67" i="61" s="1"/>
  <c r="AA226" i="60"/>
  <c r="AJ227" i="60"/>
  <c r="AI228" i="60"/>
  <c r="X232" i="60"/>
  <c r="AE232" i="60" s="1"/>
  <c r="Y71" i="61" s="1"/>
  <c r="X233" i="60"/>
  <c r="X234" i="60"/>
  <c r="AE234" i="60" s="1"/>
  <c r="Y73" i="61" s="1"/>
  <c r="X235" i="60"/>
  <c r="X237" i="60"/>
  <c r="AF237" i="60" s="1"/>
  <c r="Z75" i="61" s="1"/>
  <c r="AH237" i="60"/>
  <c r="X238" i="60"/>
  <c r="AH238" i="60"/>
  <c r="X239" i="60"/>
  <c r="AD239" i="60" s="1"/>
  <c r="X77" i="61" s="1"/>
  <c r="AH239" i="60"/>
  <c r="AA241" i="60"/>
  <c r="W90" i="61"/>
  <c r="AI283" i="60"/>
  <c r="AI285" i="60"/>
  <c r="R10" i="61"/>
  <c r="S10" i="61"/>
  <c r="T10" i="61"/>
  <c r="U10" i="61"/>
  <c r="V10" i="61"/>
  <c r="W10" i="61"/>
  <c r="X10" i="61"/>
  <c r="Y10" i="61"/>
  <c r="Z10" i="61"/>
  <c r="E11" i="61"/>
  <c r="F11" i="61"/>
  <c r="G11" i="61"/>
  <c r="H11" i="61"/>
  <c r="S11" i="61"/>
  <c r="T11" i="61"/>
  <c r="U11" i="61"/>
  <c r="V11" i="61"/>
  <c r="W11" i="61"/>
  <c r="C12" i="61"/>
  <c r="E12" i="61"/>
  <c r="F12" i="61"/>
  <c r="G12" i="61"/>
  <c r="S12" i="61"/>
  <c r="U12" i="61"/>
  <c r="E13" i="61"/>
  <c r="F13" i="61"/>
  <c r="G13" i="61"/>
  <c r="H13" i="61"/>
  <c r="S13" i="61"/>
  <c r="U13" i="61"/>
  <c r="I14" i="61"/>
  <c r="S14" i="61"/>
  <c r="U14" i="61"/>
  <c r="E15" i="61"/>
  <c r="F15" i="61"/>
  <c r="G15" i="61"/>
  <c r="H15" i="61"/>
  <c r="S15" i="61"/>
  <c r="U15" i="61"/>
  <c r="I16" i="61"/>
  <c r="S16" i="61"/>
  <c r="I17" i="61"/>
  <c r="S17" i="61"/>
  <c r="I18" i="61"/>
  <c r="S18" i="61"/>
  <c r="U18" i="61"/>
  <c r="I19" i="61"/>
  <c r="S19" i="61"/>
  <c r="E20" i="61"/>
  <c r="F20" i="61"/>
  <c r="G20" i="61"/>
  <c r="H20" i="61"/>
  <c r="S20" i="61"/>
  <c r="U20" i="61"/>
  <c r="E21" i="61"/>
  <c r="F21" i="61"/>
  <c r="G21" i="61"/>
  <c r="H21" i="61"/>
  <c r="S21" i="61"/>
  <c r="U21" i="61"/>
  <c r="E22" i="61"/>
  <c r="F22" i="61"/>
  <c r="G22" i="61"/>
  <c r="H22" i="61"/>
  <c r="S22" i="61"/>
  <c r="U22" i="61"/>
  <c r="E25" i="61"/>
  <c r="F25" i="61"/>
  <c r="G25" i="61"/>
  <c r="H25" i="61"/>
  <c r="S25" i="61"/>
  <c r="U25" i="61"/>
  <c r="E26" i="61"/>
  <c r="F26" i="61"/>
  <c r="G26" i="61"/>
  <c r="H26" i="61"/>
  <c r="S26" i="61"/>
  <c r="U26" i="61"/>
  <c r="W26" i="61"/>
  <c r="E27" i="61"/>
  <c r="F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H32" i="61"/>
  <c r="S32" i="61"/>
  <c r="U32" i="61"/>
  <c r="V32" i="61"/>
  <c r="E33" i="61"/>
  <c r="F33" i="61"/>
  <c r="G33" i="61"/>
  <c r="H33" i="61"/>
  <c r="S33" i="61"/>
  <c r="U33" i="61"/>
  <c r="V33" i="61"/>
  <c r="E34" i="61"/>
  <c r="F34" i="61"/>
  <c r="H34" i="61"/>
  <c r="S34" i="61"/>
  <c r="U34" i="61"/>
  <c r="V34" i="61"/>
  <c r="E35" i="61"/>
  <c r="F35" i="61"/>
  <c r="G35" i="61"/>
  <c r="H35" i="61"/>
  <c r="S35" i="61"/>
  <c r="U35" i="61"/>
  <c r="V35" i="61"/>
  <c r="E36" i="61"/>
  <c r="F36" i="61"/>
  <c r="H36" i="61"/>
  <c r="S36" i="61"/>
  <c r="U36" i="61"/>
  <c r="V36" i="61"/>
  <c r="C37" i="61"/>
  <c r="E37" i="61"/>
  <c r="F37" i="61"/>
  <c r="G37" i="61"/>
  <c r="H37" i="61"/>
  <c r="S37" i="61"/>
  <c r="U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E45" i="61"/>
  <c r="F45" i="61"/>
  <c r="G45" i="61"/>
  <c r="H45" i="61"/>
  <c r="S45" i="61"/>
  <c r="U45" i="61"/>
  <c r="W45" i="61"/>
  <c r="E46" i="61"/>
  <c r="F46" i="61"/>
  <c r="G46" i="61"/>
  <c r="H46" i="61"/>
  <c r="S46" i="61"/>
  <c r="U46" i="61"/>
  <c r="W46" i="61"/>
  <c r="E47" i="61"/>
  <c r="F47" i="61"/>
  <c r="G47" i="61"/>
  <c r="H47" i="61"/>
  <c r="S47" i="61"/>
  <c r="U47" i="61"/>
  <c r="E48" i="61"/>
  <c r="F48" i="61"/>
  <c r="G48" i="61"/>
  <c r="H48" i="61"/>
  <c r="S48" i="61"/>
  <c r="U48" i="61"/>
  <c r="W48" i="61"/>
  <c r="E49" i="61"/>
  <c r="F49" i="61"/>
  <c r="G49" i="61"/>
  <c r="H49" i="61"/>
  <c r="S49" i="61"/>
  <c r="U49" i="61"/>
  <c r="W49" i="61"/>
  <c r="E50" i="61"/>
  <c r="F50" i="61"/>
  <c r="G50" i="61"/>
  <c r="H50" i="61"/>
  <c r="I50" i="61"/>
  <c r="S50" i="61"/>
  <c r="U50" i="61"/>
  <c r="I51" i="61"/>
  <c r="S51" i="61"/>
  <c r="U51" i="61"/>
  <c r="E52" i="61"/>
  <c r="F52" i="61"/>
  <c r="G52" i="61"/>
  <c r="H52" i="61"/>
  <c r="S52" i="61"/>
  <c r="U52" i="61"/>
  <c r="W52" i="61"/>
  <c r="E53" i="61"/>
  <c r="F53" i="61"/>
  <c r="G53" i="61"/>
  <c r="H53" i="61"/>
  <c r="S53" i="61"/>
  <c r="V53" i="61"/>
  <c r="W53" i="61"/>
  <c r="E54" i="61"/>
  <c r="F54" i="61"/>
  <c r="H54" i="61"/>
  <c r="S54" i="61"/>
  <c r="V54" i="61"/>
  <c r="W54" i="61"/>
  <c r="E55" i="61"/>
  <c r="F55" i="61"/>
  <c r="G55" i="61"/>
  <c r="H55" i="61"/>
  <c r="S55" i="61"/>
  <c r="U55" i="61"/>
  <c r="V55" i="61"/>
  <c r="W55" i="61"/>
  <c r="E56" i="61"/>
  <c r="F56" i="61"/>
  <c r="G56" i="61"/>
  <c r="H56" i="61"/>
  <c r="S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C60" i="61"/>
  <c r="E60" i="61"/>
  <c r="F60" i="61"/>
  <c r="G60" i="61"/>
  <c r="H60" i="61"/>
  <c r="S60" i="61"/>
  <c r="U60" i="61"/>
  <c r="V60" i="61"/>
  <c r="W60" i="61"/>
  <c r="S61" i="61"/>
  <c r="U61" i="61"/>
  <c r="V61" i="61"/>
  <c r="I62" i="61"/>
  <c r="S62" i="61"/>
  <c r="U62" i="61"/>
  <c r="V62" i="61"/>
  <c r="I63" i="61"/>
  <c r="S63" i="61"/>
  <c r="U63" i="61"/>
  <c r="V63" i="61"/>
  <c r="E64" i="61"/>
  <c r="F64" i="61"/>
  <c r="G64" i="61"/>
  <c r="H64" i="61"/>
  <c r="S64" i="61"/>
  <c r="U64" i="61"/>
  <c r="V64" i="61"/>
  <c r="W64" i="61"/>
  <c r="E65" i="61"/>
  <c r="F65" i="61"/>
  <c r="G65" i="61"/>
  <c r="H65" i="61"/>
  <c r="S65" i="61"/>
  <c r="U65" i="61"/>
  <c r="V65" i="61"/>
  <c r="W65" i="61"/>
  <c r="E66" i="61"/>
  <c r="F66" i="61"/>
  <c r="G66" i="61"/>
  <c r="H66" i="61"/>
  <c r="S66" i="61"/>
  <c r="U66" i="61"/>
  <c r="V66" i="61"/>
  <c r="W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I75" i="61"/>
  <c r="S75" i="61"/>
  <c r="U75" i="61"/>
  <c r="V75" i="61"/>
  <c r="W75" i="61"/>
  <c r="I76" i="61"/>
  <c r="S76" i="61"/>
  <c r="U76" i="61"/>
  <c r="V76" i="61"/>
  <c r="W76" i="61"/>
  <c r="I77" i="61"/>
  <c r="S77" i="61"/>
  <c r="U77" i="61"/>
  <c r="V77" i="61"/>
  <c r="W77" i="61"/>
  <c r="E78" i="61"/>
  <c r="F78" i="61"/>
  <c r="G78" i="61"/>
  <c r="H78" i="61"/>
  <c r="I78" i="61"/>
  <c r="S78" i="61"/>
  <c r="U78" i="61"/>
  <c r="V78" i="61"/>
  <c r="W78" i="61"/>
  <c r="I79" i="61"/>
  <c r="S79" i="61"/>
  <c r="U79" i="61"/>
  <c r="V79" i="61"/>
  <c r="W79" i="61"/>
  <c r="E90" i="61"/>
  <c r="F90" i="61"/>
  <c r="G90" i="61"/>
  <c r="H90" i="61"/>
  <c r="S90" i="61"/>
  <c r="U90" i="61"/>
  <c r="V90" i="61"/>
  <c r="C52" i="47"/>
  <c r="F52" i="47"/>
  <c r="I52" i="47"/>
  <c r="L52" i="47"/>
  <c r="O52" i="47"/>
  <c r="R52" i="47"/>
  <c r="U52" i="47"/>
  <c r="X52" i="47"/>
  <c r="AA52" i="47"/>
  <c r="AD52" i="47"/>
  <c r="AP52" i="47"/>
  <c r="D801" i="64"/>
  <c r="D809" i="64"/>
  <c r="D802" i="64"/>
  <c r="D805" i="64"/>
  <c r="D810" i="64"/>
  <c r="D806" i="64"/>
  <c r="D15" i="64"/>
  <c r="D804" i="64"/>
  <c r="D808" i="64"/>
  <c r="D803" i="64"/>
  <c r="D807" i="64"/>
  <c r="V4" i="62"/>
  <c r="W5" i="62" s="1"/>
  <c r="W4" i="62" s="1"/>
  <c r="S59" i="60"/>
  <c r="AJ59" i="60" s="1"/>
  <c r="S46" i="60"/>
  <c r="S60" i="60"/>
  <c r="S48" i="60"/>
  <c r="AJ48" i="60" s="1"/>
  <c r="Z128" i="60" s="1"/>
  <c r="T26" i="61" s="1"/>
  <c r="S54" i="60"/>
  <c r="S68" i="60"/>
  <c r="S56" i="60"/>
  <c r="S58" i="60"/>
  <c r="S53" i="60"/>
  <c r="S70" i="60"/>
  <c r="S52" i="60"/>
  <c r="S72" i="60"/>
  <c r="W38" i="61"/>
  <c r="AI252" i="60"/>
  <c r="W36" i="61"/>
  <c r="W16" i="61"/>
  <c r="W12" i="61"/>
  <c r="W17" i="61"/>
  <c r="W28" i="61"/>
  <c r="W15" i="61"/>
  <c r="W13" i="61"/>
  <c r="W27" i="61"/>
  <c r="W34" i="61"/>
  <c r="W31" i="61"/>
  <c r="W30" i="61"/>
  <c r="W37" i="61"/>
  <c r="W18" i="61"/>
  <c r="W20" i="61"/>
  <c r="W25" i="61"/>
  <c r="W19" i="61"/>
  <c r="W40" i="61"/>
  <c r="W47" i="61"/>
  <c r="W21" i="61"/>
  <c r="W35" i="61"/>
  <c r="W42" i="61"/>
  <c r="W14" i="61"/>
  <c r="W29" i="61"/>
  <c r="W32" i="61"/>
  <c r="W33" i="61"/>
  <c r="W22" i="61"/>
  <c r="V20" i="61"/>
  <c r="V41" i="61"/>
  <c r="V39" i="61"/>
  <c r="W51" i="61"/>
  <c r="W50" i="61"/>
  <c r="V49" i="61"/>
  <c r="V21" i="61"/>
  <c r="V42" i="61"/>
  <c r="V51" i="61"/>
  <c r="V17" i="61"/>
  <c r="V45" i="61"/>
  <c r="V46" i="61"/>
  <c r="V22" i="61"/>
  <c r="V19" i="61"/>
  <c r="V52" i="61"/>
  <c r="V38" i="61"/>
  <c r="V37" i="61"/>
  <c r="V18" i="61"/>
  <c r="V15" i="61"/>
  <c r="V48" i="61"/>
  <c r="V16" i="61"/>
  <c r="V13" i="61"/>
  <c r="V26" i="61"/>
  <c r="V50" i="61"/>
  <c r="V44" i="61"/>
  <c r="V12" i="61"/>
  <c r="V40" i="61"/>
  <c r="V25" i="61"/>
  <c r="V47" i="61"/>
  <c r="V43" i="61"/>
  <c r="V14" i="61"/>
  <c r="S47" i="60"/>
  <c r="S55" i="60"/>
  <c r="X70" i="60"/>
  <c r="I70" i="60" s="1"/>
  <c r="W63" i="61"/>
  <c r="W62" i="61"/>
  <c r="AA13" i="49"/>
  <c r="AA15" i="49"/>
  <c r="AD135" i="60"/>
  <c r="X27" i="61" s="1"/>
  <c r="AB15" i="49"/>
  <c r="D45" i="55"/>
  <c r="D50" i="55"/>
  <c r="L9" i="54"/>
  <c r="L1944" i="55"/>
  <c r="L1972" i="55"/>
  <c r="L2042" i="55"/>
  <c r="L2074" i="55"/>
  <c r="L2082" i="55"/>
  <c r="L2318" i="55"/>
  <c r="L2326" i="55"/>
  <c r="L2334" i="55"/>
  <c r="L2342" i="55"/>
  <c r="L2354" i="55"/>
  <c r="L1959" i="55"/>
  <c r="L2014" i="55"/>
  <c r="L2142" i="55"/>
  <c r="L2182" i="55"/>
  <c r="L2270" i="55"/>
  <c r="D55" i="55"/>
  <c r="L1931" i="55"/>
  <c r="L1942" i="55"/>
  <c r="L1950" i="55"/>
  <c r="L1966" i="55"/>
  <c r="L2070" i="55"/>
  <c r="L2078" i="55"/>
  <c r="L2314" i="55"/>
  <c r="L2322" i="55"/>
  <c r="L2330" i="55"/>
  <c r="L2338" i="55"/>
  <c r="L2391" i="55"/>
  <c r="L2387" i="55"/>
  <c r="L2371" i="55"/>
  <c r="L2367" i="55"/>
  <c r="L2363" i="55"/>
  <c r="L2359" i="55"/>
  <c r="L2355" i="55"/>
  <c r="L2347" i="55"/>
  <c r="L2343" i="55"/>
  <c r="L2339" i="55"/>
  <c r="L2335" i="55"/>
  <c r="L2331" i="55"/>
  <c r="L2327" i="55"/>
  <c r="L2323" i="55"/>
  <c r="L2319" i="55"/>
  <c r="L2311" i="55"/>
  <c r="L2307" i="55"/>
  <c r="L2303" i="55"/>
  <c r="L2299" i="55"/>
  <c r="L2295" i="55"/>
  <c r="L2291" i="55"/>
  <c r="L2287" i="55"/>
  <c r="L2283" i="55"/>
  <c r="L2271" i="55"/>
  <c r="L2263" i="55"/>
  <c r="L2259" i="55"/>
  <c r="L2251" i="55"/>
  <c r="L2247" i="55"/>
  <c r="L2243" i="55"/>
  <c r="L2239" i="55"/>
  <c r="L2235" i="55"/>
  <c r="L2227" i="55"/>
  <c r="L2223" i="55"/>
  <c r="L2215" i="55"/>
  <c r="L2207" i="55"/>
  <c r="L2199" i="55"/>
  <c r="L2191" i="55"/>
  <c r="L2187" i="55"/>
  <c r="L2183" i="55"/>
  <c r="L2175" i="55"/>
  <c r="L2171" i="55"/>
  <c r="L2167" i="55"/>
  <c r="L2163" i="55"/>
  <c r="L2155" i="55"/>
  <c r="L2151" i="55"/>
  <c r="L2147" i="55"/>
  <c r="L2143" i="55"/>
  <c r="L2131" i="55"/>
  <c r="L2127" i="55"/>
  <c r="L2123" i="55"/>
  <c r="L2119" i="55"/>
  <c r="L2115" i="55"/>
  <c r="L2111" i="55"/>
  <c r="L2107" i="55"/>
  <c r="L2103" i="55"/>
  <c r="L2099" i="55"/>
  <c r="L2091" i="55"/>
  <c r="L2087" i="55"/>
  <c r="L2083" i="55"/>
  <c r="L2079" i="55"/>
  <c r="L2067" i="55"/>
  <c r="L2059" i="55"/>
  <c r="L2055" i="55"/>
  <c r="L2051" i="55"/>
  <c r="L2047" i="55"/>
  <c r="L2043" i="55"/>
  <c r="L2039" i="55"/>
  <c r="L2035" i="55"/>
  <c r="L2027" i="55"/>
  <c r="L2023" i="55"/>
  <c r="L2019" i="55"/>
  <c r="L2011" i="55"/>
  <c r="L2007" i="55"/>
  <c r="L2003" i="55"/>
  <c r="L1999" i="55"/>
  <c r="L1995" i="55"/>
  <c r="L1991" i="55"/>
  <c r="L1987" i="55"/>
  <c r="L1983" i="55"/>
  <c r="L1979" i="55"/>
  <c r="L1975" i="55"/>
  <c r="L1971" i="55"/>
  <c r="L1967" i="55"/>
  <c r="L2392" i="55"/>
  <c r="L2384" i="55"/>
  <c r="L2380" i="55"/>
  <c r="L2376" i="55"/>
  <c r="L2372" i="55"/>
  <c r="L2368" i="55"/>
  <c r="L2364" i="55"/>
  <c r="L2356" i="55"/>
  <c r="L2352" i="55"/>
  <c r="L2348" i="55"/>
  <c r="L2344" i="55"/>
  <c r="L2340" i="55"/>
  <c r="L2332" i="55"/>
  <c r="L2328" i="55"/>
  <c r="L2324" i="55"/>
  <c r="L2316" i="55"/>
  <c r="L2312" i="55"/>
  <c r="L2308" i="55"/>
  <c r="L2304" i="55"/>
  <c r="L2300" i="55"/>
  <c r="L2292" i="55"/>
  <c r="L2280" i="55"/>
  <c r="L2276" i="55"/>
  <c r="L2268" i="55"/>
  <c r="L2264" i="55"/>
  <c r="L2256" i="55"/>
  <c r="L2248" i="55"/>
  <c r="L2244" i="55"/>
  <c r="L2240" i="55"/>
  <c r="L2236" i="55"/>
  <c r="L2232" i="55"/>
  <c r="L2224" i="55"/>
  <c r="L2220" i="55"/>
  <c r="L2216" i="55"/>
  <c r="L2212" i="55"/>
  <c r="L2208" i="55"/>
  <c r="L2196" i="55"/>
  <c r="L2192" i="55"/>
  <c r="L2188" i="55"/>
  <c r="L2184" i="55"/>
  <c r="L2180" i="55"/>
  <c r="L2176" i="55"/>
  <c r="L2172" i="55"/>
  <c r="L2168" i="55"/>
  <c r="L2164" i="55"/>
  <c r="L2160" i="55"/>
  <c r="L2156" i="55"/>
  <c r="L2152" i="55"/>
  <c r="L2148" i="55"/>
  <c r="L2140" i="55"/>
  <c r="L2136" i="55"/>
  <c r="L2132" i="55"/>
  <c r="L2128" i="55"/>
  <c r="L2116" i="55"/>
  <c r="L2112" i="55"/>
  <c r="L2108" i="55"/>
  <c r="L2104" i="55"/>
  <c r="L2100" i="55"/>
  <c r="L2096" i="55"/>
  <c r="L2092" i="55"/>
  <c r="L2088" i="55"/>
  <c r="L2084" i="55"/>
  <c r="L2076" i="55"/>
  <c r="L2072" i="55"/>
  <c r="L2068" i="55"/>
  <c r="L2052" i="55"/>
  <c r="L2048" i="55"/>
  <c r="L2044" i="55"/>
  <c r="L2040" i="55"/>
  <c r="L2032" i="55"/>
  <c r="L2028" i="55"/>
  <c r="L2024" i="55"/>
  <c r="L2020" i="55"/>
  <c r="L2016" i="55"/>
  <c r="L2393" i="55"/>
  <c r="L2389" i="55"/>
  <c r="L2385" i="55"/>
  <c r="L2381" i="55"/>
  <c r="L2377" i="55"/>
  <c r="L2373" i="55"/>
  <c r="L2369" i="55"/>
  <c r="L2361" i="55"/>
  <c r="L2357" i="55"/>
  <c r="L2349" i="55"/>
  <c r="L2345" i="55"/>
  <c r="L2337" i="55"/>
  <c r="L2321" i="55"/>
  <c r="L2317" i="55"/>
  <c r="L2313" i="55"/>
  <c r="L2305" i="55"/>
  <c r="L2297" i="55"/>
  <c r="L2289" i="55"/>
  <c r="L2285" i="55"/>
  <c r="L2281" i="55"/>
  <c r="L2277" i="55"/>
  <c r="L2273" i="55"/>
  <c r="L2269" i="55"/>
  <c r="L2265" i="55"/>
  <c r="L2257" i="55"/>
  <c r="L2253" i="55"/>
  <c r="L2249" i="55"/>
  <c r="L2245" i="55"/>
  <c r="L2233" i="55"/>
  <c r="L2229" i="55"/>
  <c r="L2225" i="55"/>
  <c r="L2221" i="55"/>
  <c r="L2213" i="55"/>
  <c r="L2209" i="55"/>
  <c r="L2205" i="55"/>
  <c r="L2197" i="55"/>
  <c r="L2193" i="55"/>
  <c r="L2189" i="55"/>
  <c r="L2181" i="55"/>
  <c r="L2177" i="55"/>
  <c r="L2173" i="55"/>
  <c r="L2161" i="55"/>
  <c r="L2157" i="55"/>
  <c r="L2153" i="55"/>
  <c r="L2145" i="55"/>
  <c r="L2141" i="55"/>
  <c r="L2137" i="55"/>
  <c r="L2133" i="55"/>
  <c r="L2125" i="55"/>
  <c r="L2121" i="55"/>
  <c r="L2117" i="55"/>
  <c r="L2113" i="55"/>
  <c r="L2097" i="55"/>
  <c r="L2093" i="55"/>
  <c r="L2089" i="55"/>
  <c r="L2085" i="55"/>
  <c r="L2081" i="55"/>
  <c r="L2077" i="55"/>
  <c r="L2073" i="55"/>
  <c r="L2069" i="55"/>
  <c r="L2057" i="55"/>
  <c r="L2053" i="55"/>
  <c r="L2049" i="55"/>
  <c r="L2045" i="55"/>
  <c r="L2041" i="55"/>
  <c r="L2037" i="55"/>
  <c r="L2033" i="55"/>
  <c r="L2029" i="55"/>
  <c r="L2017" i="55"/>
  <c r="L2013" i="55"/>
  <c r="L2009" i="55"/>
  <c r="L2005" i="55"/>
  <c r="L2001" i="55"/>
  <c r="L1997" i="55"/>
  <c r="L1993" i="55"/>
  <c r="L1989" i="55"/>
  <c r="L1973" i="55"/>
  <c r="L1965" i="55"/>
  <c r="L1953" i="55"/>
  <c r="L1949" i="55"/>
  <c r="L1945" i="55"/>
  <c r="L1941" i="55"/>
  <c r="L1937" i="55"/>
  <c r="L1933" i="55"/>
  <c r="L2386" i="55"/>
  <c r="L2378" i="55"/>
  <c r="L2366" i="55"/>
  <c r="L2358" i="55"/>
  <c r="L2310" i="55"/>
  <c r="L2250" i="55"/>
  <c r="L2238" i="55"/>
  <c r="L2126" i="55"/>
  <c r="L2118" i="55"/>
  <c r="L2106" i="55"/>
  <c r="L2098" i="55"/>
  <c r="L2066" i="55"/>
  <c r="L2058" i="55"/>
  <c r="L2034" i="55"/>
  <c r="L2008" i="55"/>
  <c r="L2000" i="55"/>
  <c r="L1992" i="55"/>
  <c r="L1980" i="55"/>
  <c r="L1974" i="55"/>
  <c r="L1968" i="55"/>
  <c r="L1962" i="55"/>
  <c r="L1958" i="55"/>
  <c r="L1948" i="55"/>
  <c r="L1938" i="55"/>
  <c r="L1932" i="55"/>
  <c r="L2390" i="55"/>
  <c r="L2382" i="55"/>
  <c r="L2374" i="55"/>
  <c r="L2362" i="55"/>
  <c r="L2262" i="55"/>
  <c r="L2254" i="55"/>
  <c r="L2242" i="55"/>
  <c r="L2234" i="55"/>
  <c r="L2130" i="55"/>
  <c r="L2122" i="55"/>
  <c r="L2110" i="55"/>
  <c r="L2102" i="55"/>
  <c r="L2094" i="55"/>
  <c r="L2054" i="55"/>
  <c r="L2038" i="55"/>
  <c r="L2030" i="55"/>
  <c r="L2004" i="55"/>
  <c r="L1996" i="55"/>
  <c r="L1988" i="55"/>
  <c r="L1982" i="55"/>
  <c r="L1970" i="55"/>
  <c r="L1964" i="55"/>
  <c r="L1960" i="55"/>
  <c r="L1956" i="55"/>
  <c r="L1951" i="55"/>
  <c r="L1946" i="55"/>
  <c r="L1940" i="55"/>
  <c r="L1935" i="55"/>
  <c r="L2200" i="55"/>
  <c r="D63" i="55"/>
  <c r="L1934" i="55"/>
  <c r="L1952" i="55"/>
  <c r="L1978" i="55"/>
  <c r="L1986" i="55"/>
  <c r="L2022" i="55"/>
  <c r="L2134" i="55"/>
  <c r="L2162" i="55"/>
  <c r="L2170" i="55"/>
  <c r="L2194" i="55"/>
  <c r="L2214" i="55"/>
  <c r="L2226" i="55"/>
  <c r="L2278" i="55"/>
  <c r="L2286" i="55"/>
  <c r="L2294" i="55"/>
  <c r="L2302" i="55"/>
  <c r="L1939" i="55"/>
  <c r="L1947" i="55"/>
  <c r="L1955" i="55"/>
  <c r="L1963" i="55"/>
  <c r="L1976" i="55"/>
  <c r="L1984" i="55"/>
  <c r="L1994" i="55"/>
  <c r="L2010" i="55"/>
  <c r="L2018" i="55"/>
  <c r="L2026" i="55"/>
  <c r="L2138" i="55"/>
  <c r="L2146" i="55"/>
  <c r="L2158" i="55"/>
  <c r="L2166" i="55"/>
  <c r="L2178" i="55"/>
  <c r="L2186" i="55"/>
  <c r="L2198" i="55"/>
  <c r="L2210" i="55"/>
  <c r="L2230" i="55"/>
  <c r="L2266" i="55"/>
  <c r="L2274" i="55"/>
  <c r="L2282" i="55"/>
  <c r="L2290" i="55"/>
  <c r="L2298" i="55"/>
  <c r="L2063" i="55"/>
  <c r="L2064" i="55"/>
  <c r="L2061" i="55"/>
  <c r="L2217" i="55"/>
  <c r="L2353" i="55"/>
  <c r="L2204" i="55"/>
  <c r="L2260" i="55"/>
  <c r="AI174" i="60"/>
  <c r="AB18" i="49"/>
  <c r="D34" i="52"/>
  <c r="D37" i="56"/>
  <c r="AE235" i="60"/>
  <c r="Y74" i="61" s="1"/>
  <c r="D14" i="52"/>
  <c r="D39" i="52"/>
  <c r="D33" i="52"/>
  <c r="D41" i="52"/>
  <c r="D38" i="52"/>
  <c r="D17" i="52"/>
  <c r="D30" i="52"/>
  <c r="D37" i="52"/>
  <c r="D27" i="52"/>
  <c r="D23" i="52"/>
  <c r="D28" i="52"/>
  <c r="D32" i="52"/>
  <c r="D22" i="56"/>
  <c r="D32" i="56"/>
  <c r="D29" i="56"/>
  <c r="AJ244" i="60"/>
  <c r="R244" i="60" s="1"/>
  <c r="AH244" i="60" s="1"/>
  <c r="L51" i="55"/>
  <c r="L29" i="55"/>
  <c r="L18" i="55"/>
  <c r="O10" i="55"/>
  <c r="L48" i="55"/>
  <c r="L16" i="55"/>
  <c r="L73" i="55"/>
  <c r="L32" i="55"/>
  <c r="L33" i="55"/>
  <c r="L35" i="55"/>
  <c r="L23" i="55"/>
  <c r="L69" i="55"/>
  <c r="L38" i="55"/>
  <c r="D19" i="58"/>
  <c r="L46" i="55"/>
  <c r="L70" i="55"/>
  <c r="L57" i="55"/>
  <c r="L34" i="55"/>
  <c r="D14" i="56"/>
  <c r="D17" i="56"/>
  <c r="D23" i="56"/>
  <c r="D28" i="56"/>
  <c r="L36" i="55"/>
  <c r="D18" i="56"/>
  <c r="D21" i="56"/>
  <c r="D24" i="56"/>
  <c r="L22" i="55"/>
  <c r="D39" i="56"/>
  <c r="D33" i="56"/>
  <c r="D35" i="56"/>
  <c r="D13" i="59"/>
  <c r="D14" i="53"/>
  <c r="D19" i="53"/>
  <c r="D16" i="53"/>
  <c r="I118" i="60"/>
  <c r="D22" i="51"/>
  <c r="L13" i="55"/>
  <c r="L20" i="55"/>
  <c r="R24" i="61"/>
  <c r="L25" i="55"/>
  <c r="L26" i="55"/>
  <c r="L56" i="55"/>
  <c r="L53" i="55"/>
  <c r="L68" i="55"/>
  <c r="L28" i="55"/>
  <c r="L62" i="55"/>
  <c r="L71" i="55"/>
  <c r="L67" i="55"/>
  <c r="L72" i="55"/>
  <c r="L61" i="55"/>
  <c r="L59" i="55"/>
  <c r="L43" i="55"/>
  <c r="L64" i="55"/>
  <c r="L65" i="55"/>
  <c r="L49" i="55"/>
  <c r="D25" i="51"/>
  <c r="D20" i="57"/>
  <c r="G68" i="60"/>
  <c r="D16" i="51"/>
  <c r="D17" i="51"/>
  <c r="D19" i="51"/>
  <c r="D14" i="58"/>
  <c r="L19" i="55"/>
  <c r="L52" i="55"/>
  <c r="L54" i="55"/>
  <c r="L58" i="55"/>
  <c r="L66" i="55"/>
  <c r="L47" i="55"/>
  <c r="D40" i="52"/>
  <c r="D16" i="52"/>
  <c r="D15" i="52"/>
  <c r="D35" i="52"/>
  <c r="D31" i="52"/>
  <c r="D18" i="52"/>
  <c r="D36" i="52"/>
  <c r="D21" i="51"/>
  <c r="D13" i="51"/>
  <c r="D25" i="52"/>
  <c r="D26" i="52"/>
  <c r="D21" i="52"/>
  <c r="D19" i="52"/>
  <c r="D24" i="52"/>
  <c r="D29" i="52"/>
  <c r="D13" i="52"/>
  <c r="N9" i="64"/>
  <c r="S16" i="53"/>
  <c r="AJ157" i="60"/>
  <c r="R157" i="60" s="1"/>
  <c r="AH157" i="60" s="1"/>
  <c r="P9" i="53"/>
  <c r="S13" i="53"/>
  <c r="S18" i="53"/>
  <c r="S14" i="53"/>
  <c r="S17" i="53"/>
  <c r="S15" i="53"/>
  <c r="S19" i="53"/>
  <c r="D13" i="57"/>
  <c r="D14" i="57"/>
  <c r="D15" i="57"/>
  <c r="D19" i="57"/>
  <c r="D16" i="57"/>
  <c r="D18" i="57"/>
  <c r="D17" i="57"/>
  <c r="AD136" i="60"/>
  <c r="X28" i="61" s="1"/>
  <c r="D17" i="54"/>
  <c r="D15" i="51"/>
  <c r="D26" i="51"/>
  <c r="D15" i="53"/>
  <c r="D17" i="53"/>
  <c r="D20" i="51"/>
  <c r="D30" i="56"/>
  <c r="D25" i="56"/>
  <c r="D36" i="56"/>
  <c r="D31" i="56"/>
  <c r="D38" i="56"/>
  <c r="D19" i="56"/>
  <c r="D20" i="52"/>
  <c r="D42" i="52"/>
  <c r="N1" i="52"/>
  <c r="AG151" i="60" s="1"/>
  <c r="D22" i="52"/>
  <c r="D44" i="55"/>
  <c r="D30" i="55"/>
  <c r="D59" i="55"/>
  <c r="D13" i="55"/>
  <c r="D39" i="55"/>
  <c r="D15" i="55"/>
  <c r="D21" i="55"/>
  <c r="D41" i="55"/>
  <c r="D33" i="55"/>
  <c r="D25" i="55"/>
  <c r="D46" i="55"/>
  <c r="D37" i="55"/>
  <c r="D53" i="55"/>
  <c r="D51" i="55"/>
  <c r="D22" i="55"/>
  <c r="D16" i="55"/>
  <c r="D38" i="55"/>
  <c r="D23" i="55"/>
  <c r="D65" i="55"/>
  <c r="D57" i="55"/>
  <c r="D72" i="55"/>
  <c r="D54" i="55"/>
  <c r="D36" i="55"/>
  <c r="D68" i="55"/>
  <c r="D34" i="55"/>
  <c r="D47" i="55"/>
  <c r="D18" i="55"/>
  <c r="D35" i="55"/>
  <c r="D71" i="55"/>
  <c r="D27" i="55"/>
  <c r="D19" i="55"/>
  <c r="D60" i="55"/>
  <c r="D14" i="55"/>
  <c r="D49" i="55"/>
  <c r="D40" i="55"/>
  <c r="D58" i="55"/>
  <c r="D28" i="55"/>
  <c r="D24" i="55"/>
  <c r="D66" i="55"/>
  <c r="D52" i="55"/>
  <c r="D32" i="55"/>
  <c r="D17" i="55"/>
  <c r="D26" i="55"/>
  <c r="D73" i="55"/>
  <c r="D69" i="55"/>
  <c r="D20" i="55"/>
  <c r="D64" i="55"/>
  <c r="D31" i="55"/>
  <c r="D61" i="55"/>
  <c r="D43" i="55"/>
  <c r="D56" i="55"/>
  <c r="D67" i="55"/>
  <c r="D62" i="55"/>
  <c r="D29" i="55"/>
  <c r="D70" i="55"/>
  <c r="D42" i="55"/>
  <c r="D48" i="55"/>
  <c r="D26" i="54"/>
  <c r="D22" i="54"/>
  <c r="D43" i="54"/>
  <c r="D28" i="54"/>
  <c r="D13" i="54"/>
  <c r="D38" i="54"/>
  <c r="D20" i="54"/>
  <c r="D36" i="54"/>
  <c r="D39" i="54"/>
  <c r="AD193" i="60"/>
  <c r="X58" i="61" s="1"/>
  <c r="D14" i="64"/>
  <c r="D13" i="64"/>
  <c r="D13" i="62"/>
  <c r="D14" i="62"/>
  <c r="N1" i="62"/>
  <c r="AG253" i="60" s="1"/>
  <c r="AF272" i="60"/>
  <c r="Z87" i="61" s="1"/>
  <c r="R71" i="61"/>
  <c r="AF126" i="60"/>
  <c r="T126" i="60" s="1"/>
  <c r="N24" i="61" s="1"/>
  <c r="AE126" i="60"/>
  <c r="Y24" i="61" s="1"/>
  <c r="AJ282" i="60"/>
  <c r="R282" i="60" s="1"/>
  <c r="AH282" i="60" s="1"/>
  <c r="AJ280" i="60"/>
  <c r="R280" i="60" s="1"/>
  <c r="AH280" i="60" s="1"/>
  <c r="N9" i="59"/>
  <c r="R1" i="59"/>
  <c r="AG285" i="60" s="1"/>
  <c r="R9" i="62"/>
  <c r="M5" i="58"/>
  <c r="L244" i="60" s="1"/>
  <c r="I9" i="58"/>
  <c r="H1" i="57"/>
  <c r="AN226" i="60" s="1"/>
  <c r="N1" i="57"/>
  <c r="AG230" i="60" s="1"/>
  <c r="AI231" i="60"/>
  <c r="AI229" i="60"/>
  <c r="M9" i="57"/>
  <c r="M1" i="57"/>
  <c r="AG229" i="60" s="1"/>
  <c r="AJ231" i="60"/>
  <c r="R231" i="60" s="1"/>
  <c r="AH231" i="60" s="1"/>
  <c r="AJ230" i="60"/>
  <c r="R230" i="60" s="1"/>
  <c r="AH230" i="60" s="1"/>
  <c r="AJ229" i="60"/>
  <c r="R229" i="60" s="1"/>
  <c r="AH229" i="60" s="1"/>
  <c r="T5" i="56"/>
  <c r="AJ209" i="60"/>
  <c r="R209" i="60" s="1"/>
  <c r="M10" i="55"/>
  <c r="R9" i="53"/>
  <c r="O9" i="53"/>
  <c r="AJ160" i="60"/>
  <c r="R160" i="60" s="1"/>
  <c r="AH160" i="60" s="1"/>
  <c r="I1" i="52"/>
  <c r="AJ146" i="60" s="1"/>
  <c r="L151" i="60" s="1"/>
  <c r="N151" i="60" s="1"/>
  <c r="P1" i="52"/>
  <c r="AG153" i="60" s="1"/>
  <c r="P9" i="51"/>
  <c r="AI121" i="60"/>
  <c r="AJ118" i="60"/>
  <c r="R118" i="60" s="1"/>
  <c r="AH118" i="60" s="1"/>
  <c r="AJ108" i="60"/>
  <c r="R108" i="60" s="1"/>
  <c r="AH108" i="60" s="1"/>
  <c r="AI109" i="60"/>
  <c r="D27" i="54"/>
  <c r="D32" i="54"/>
  <c r="D45" i="54"/>
  <c r="D41" i="54"/>
  <c r="D44" i="54"/>
  <c r="D42" i="54"/>
  <c r="D24" i="54"/>
  <c r="D34" i="54"/>
  <c r="D13" i="50"/>
  <c r="D14" i="51"/>
  <c r="D23" i="51"/>
  <c r="D24" i="51"/>
  <c r="Q1" i="59"/>
  <c r="AG284" i="60" s="1"/>
  <c r="P1" i="59"/>
  <c r="AG283" i="60" s="1"/>
  <c r="D18" i="51"/>
  <c r="L44" i="55"/>
  <c r="L41" i="55"/>
  <c r="D13" i="53"/>
  <c r="D16" i="58"/>
  <c r="D16" i="56"/>
  <c r="D27" i="56"/>
  <c r="D18" i="58"/>
  <c r="D15" i="58"/>
  <c r="D26" i="56"/>
  <c r="D34" i="56"/>
  <c r="D20" i="56"/>
  <c r="AA16" i="49"/>
  <c r="K1" i="52"/>
  <c r="AG148" i="60" s="1"/>
  <c r="D46" i="54"/>
  <c r="D35" i="54"/>
  <c r="D18" i="54"/>
  <c r="D23" i="54"/>
  <c r="D19" i="54"/>
  <c r="D15" i="54"/>
  <c r="D16" i="54"/>
  <c r="D25" i="54"/>
  <c r="D40" i="54"/>
  <c r="L14" i="55"/>
  <c r="D13" i="58"/>
  <c r="L17" i="55"/>
  <c r="L27" i="55"/>
  <c r="D15" i="56"/>
  <c r="D13" i="56"/>
  <c r="AB14" i="49"/>
  <c r="D21" i="54"/>
  <c r="D33" i="54"/>
  <c r="D37" i="54"/>
  <c r="D14" i="54"/>
  <c r="D30" i="54"/>
  <c r="D29" i="54"/>
  <c r="D31" i="54"/>
  <c r="D47" i="54"/>
  <c r="L40" i="55"/>
  <c r="D17" i="58"/>
  <c r="AB16" i="49"/>
  <c r="T1" i="53"/>
  <c r="AG161" i="60" s="1"/>
  <c r="O1" i="50"/>
  <c r="AG105" i="60" s="1"/>
  <c r="L1" i="54"/>
  <c r="AG174" i="60" s="1"/>
  <c r="J1" i="58"/>
  <c r="AG245" i="60" s="1"/>
  <c r="G1" i="58"/>
  <c r="AJ242" i="60" s="1"/>
  <c r="L245" i="60" s="1"/>
  <c r="I1" i="58"/>
  <c r="AG244" i="60" s="1"/>
  <c r="K1" i="51"/>
  <c r="AJ113" i="60" s="1"/>
  <c r="L118" i="60" s="1"/>
  <c r="N118" i="60" s="1"/>
  <c r="Z12" i="49"/>
  <c r="X94" i="60" s="1"/>
  <c r="AF94" i="60" s="1"/>
  <c r="T289" i="60" l="1"/>
  <c r="N92" i="61" s="1"/>
  <c r="Z92" i="61"/>
  <c r="T290" i="60"/>
  <c r="N93" i="61" s="1"/>
  <c r="Z93" i="61"/>
  <c r="AF276" i="60"/>
  <c r="Z89" i="61" s="1"/>
  <c r="AJ53" i="60"/>
  <c r="R30" i="61"/>
  <c r="AD234" i="60"/>
  <c r="X73" i="61" s="1"/>
  <c r="R89" i="61"/>
  <c r="AE276" i="60"/>
  <c r="Y89" i="61" s="1"/>
  <c r="Z2" i="50"/>
  <c r="G63" i="60"/>
  <c r="I64" i="60" s="1"/>
  <c r="U2" i="52"/>
  <c r="R55" i="61"/>
  <c r="AF135" i="60"/>
  <c r="Z27" i="61" s="1"/>
  <c r="Z272" i="60"/>
  <c r="Z268" i="60"/>
  <c r="Z265" i="60"/>
  <c r="T85" i="61" s="1"/>
  <c r="Z264" i="60"/>
  <c r="Z263" i="60"/>
  <c r="T83" i="61" s="1"/>
  <c r="AJ77" i="60"/>
  <c r="X66" i="60"/>
  <c r="I66" i="60" s="1"/>
  <c r="AD232" i="60"/>
  <c r="X71" i="61" s="1"/>
  <c r="AF232" i="60"/>
  <c r="T232" i="60" s="1"/>
  <c r="N71" i="61" s="1"/>
  <c r="R49" i="61"/>
  <c r="AF190" i="60"/>
  <c r="T190" i="60" s="1"/>
  <c r="N55" i="61" s="1"/>
  <c r="AE138" i="60"/>
  <c r="Y30" i="61" s="1"/>
  <c r="AE177" i="60"/>
  <c r="Y49" i="61" s="1"/>
  <c r="M9" i="56"/>
  <c r="M1" i="56"/>
  <c r="AG209" i="60" s="1"/>
  <c r="R5" i="56"/>
  <c r="L210" i="60" s="1"/>
  <c r="R73" i="61"/>
  <c r="AF234" i="60"/>
  <c r="T234" i="60" s="1"/>
  <c r="N73" i="61" s="1"/>
  <c r="AE190" i="60"/>
  <c r="Y55" i="61" s="1"/>
  <c r="I230" i="60"/>
  <c r="Z279" i="60"/>
  <c r="T84" i="61"/>
  <c r="G61" i="60"/>
  <c r="X61" i="60"/>
  <c r="I61" i="60" s="1"/>
  <c r="T122" i="60"/>
  <c r="N20" i="61" s="1"/>
  <c r="L1" i="59"/>
  <c r="AG279" i="60" s="1"/>
  <c r="L9" i="59"/>
  <c r="V4" i="59"/>
  <c r="AE164" i="60"/>
  <c r="Y41" i="61" s="1"/>
  <c r="AE286" i="60"/>
  <c r="Y91" i="61" s="1"/>
  <c r="X223" i="60"/>
  <c r="R69" i="61" s="1"/>
  <c r="AD179" i="60"/>
  <c r="X50" i="61" s="1"/>
  <c r="R91" i="61"/>
  <c r="N9" i="51"/>
  <c r="R75" i="61"/>
  <c r="Z2" i="53"/>
  <c r="L12" i="55" a="1"/>
  <c r="L12" i="55" s="1"/>
  <c r="W184" i="60"/>
  <c r="X184" i="60" s="1"/>
  <c r="R54" i="61" s="1"/>
  <c r="AE193" i="60"/>
  <c r="Y58" i="61" s="1"/>
  <c r="AF286" i="60"/>
  <c r="AF144" i="60"/>
  <c r="Z36" i="61" s="1"/>
  <c r="W2" i="59"/>
  <c r="AJ245" i="60"/>
  <c r="R245" i="60" s="1"/>
  <c r="R43" i="61"/>
  <c r="T6" i="52" a="1"/>
  <c r="T6" i="52" s="1"/>
  <c r="O1" i="51"/>
  <c r="AG117" i="60" s="1"/>
  <c r="AE239" i="60"/>
  <c r="Y77" i="61" s="1"/>
  <c r="M12" i="55" a="1"/>
  <c r="M12" i="55" s="1"/>
  <c r="N12" i="55" a="1"/>
  <c r="N12" i="55" s="1"/>
  <c r="O12" i="55" a="1"/>
  <c r="O12" i="55" s="1"/>
  <c r="X24" i="61"/>
  <c r="U126" i="60"/>
  <c r="S4" i="54"/>
  <c r="T5" i="54" s="1"/>
  <c r="T4" i="54" s="1"/>
  <c r="S6" i="54" a="1"/>
  <c r="S6" i="54" s="1"/>
  <c r="O1" i="56"/>
  <c r="AG211" i="60" s="1"/>
  <c r="M1" i="59"/>
  <c r="AG280" i="60" s="1"/>
  <c r="S9" i="50"/>
  <c r="AI268" i="60"/>
  <c r="O9" i="56"/>
  <c r="N1" i="56"/>
  <c r="AG210" i="60" s="1"/>
  <c r="O1" i="59"/>
  <c r="AG282" i="60" s="1"/>
  <c r="N9" i="56"/>
  <c r="O9" i="64"/>
  <c r="AJ283" i="60"/>
  <c r="R283" i="60" s="1"/>
  <c r="AH283" i="60" s="1"/>
  <c r="R9" i="59"/>
  <c r="AE166" i="60"/>
  <c r="Y43" i="61" s="1"/>
  <c r="AD259" i="60"/>
  <c r="X82" i="61" s="1"/>
  <c r="J12" i="62" a="1"/>
  <c r="J12" i="62" s="1"/>
  <c r="AD177" i="60"/>
  <c r="X49" i="61" s="1"/>
  <c r="U9" i="64"/>
  <c r="G69" i="60"/>
  <c r="X67" i="60"/>
  <c r="I67" i="60" s="1"/>
  <c r="AI105" i="60"/>
  <c r="AJ284" i="60"/>
  <c r="R284" i="60" s="1"/>
  <c r="AH284" i="60" s="1"/>
  <c r="AI281" i="60"/>
  <c r="AI210" i="60"/>
  <c r="AJ285" i="60"/>
  <c r="R285" i="60" s="1"/>
  <c r="AH285" i="60" s="1"/>
  <c r="U1" i="64"/>
  <c r="AG271" i="60" s="1"/>
  <c r="AI104" i="60"/>
  <c r="AJ281" i="60"/>
  <c r="R281" i="60" s="1"/>
  <c r="AH281" i="60" s="1"/>
  <c r="G65" i="60"/>
  <c r="K1" i="56"/>
  <c r="AJ207" i="60" s="1"/>
  <c r="L211" i="60" s="1"/>
  <c r="N211" i="60" s="1"/>
  <c r="O9" i="59"/>
  <c r="T135" i="60"/>
  <c r="N27" i="61" s="1"/>
  <c r="N1" i="59"/>
  <c r="AG281" i="60" s="1"/>
  <c r="AE237" i="60"/>
  <c r="Y75" i="61" s="1"/>
  <c r="AF142" i="60"/>
  <c r="N1" i="50"/>
  <c r="AG104" i="60" s="1"/>
  <c r="J1" i="59"/>
  <c r="AJ277" i="60" s="1"/>
  <c r="L282" i="60" s="1"/>
  <c r="N282" i="60" s="1"/>
  <c r="AI282" i="60"/>
  <c r="Q9" i="59"/>
  <c r="AE259" i="60"/>
  <c r="Y82" i="61" s="1"/>
  <c r="AD237" i="60"/>
  <c r="X75" i="61" s="1"/>
  <c r="M1" i="52"/>
  <c r="AG150" i="60" s="1"/>
  <c r="AF194" i="60"/>
  <c r="R20" i="61"/>
  <c r="AD122" i="60"/>
  <c r="X20" i="61" s="1"/>
  <c r="Z31" i="61"/>
  <c r="AJ58" i="60"/>
  <c r="AI115" i="60"/>
  <c r="AD142" i="60"/>
  <c r="X34" i="61" s="1"/>
  <c r="AI211" i="60"/>
  <c r="AI280" i="60"/>
  <c r="M9" i="59"/>
  <c r="AF138" i="60"/>
  <c r="Z30" i="61" s="1"/>
  <c r="T2" i="55"/>
  <c r="AE122" i="60"/>
  <c r="Y20" i="61" s="1"/>
  <c r="AJ211" i="60"/>
  <c r="R211" i="60" s="1"/>
  <c r="AH211" i="60" s="1"/>
  <c r="AI116" i="60"/>
  <c r="AI103" i="60"/>
  <c r="Q1" i="50"/>
  <c r="AG107" i="60" s="1"/>
  <c r="Q9" i="50"/>
  <c r="AI284" i="60"/>
  <c r="P9" i="59"/>
  <c r="AF165" i="60"/>
  <c r="Z42" i="61" s="1"/>
  <c r="AF259" i="60"/>
  <c r="T259" i="60" s="1"/>
  <c r="N82" i="61" s="1"/>
  <c r="AF181" i="60"/>
  <c r="T181" i="60" s="1"/>
  <c r="N52" i="61" s="1"/>
  <c r="AF193" i="60"/>
  <c r="T193" i="60" s="1"/>
  <c r="N58" i="61" s="1"/>
  <c r="I252" i="60"/>
  <c r="AD194" i="60"/>
  <c r="X59" i="61" s="1"/>
  <c r="AI111" i="60"/>
  <c r="R6" i="54" a="1"/>
  <c r="R6" i="54" s="1"/>
  <c r="T4" i="56"/>
  <c r="U5" i="56" s="1"/>
  <c r="T6" i="56" a="1"/>
  <c r="T6" i="56" s="1"/>
  <c r="R46" i="61"/>
  <c r="R72" i="61"/>
  <c r="AD233" i="60"/>
  <c r="X72" i="61" s="1"/>
  <c r="AF137" i="60"/>
  <c r="AD137" i="60"/>
  <c r="X29" i="61" s="1"/>
  <c r="S9" i="64"/>
  <c r="T9" i="64"/>
  <c r="AJ268" i="60"/>
  <c r="R268" i="60" s="1"/>
  <c r="AH268" i="60" s="1"/>
  <c r="R1" i="64"/>
  <c r="AG268" i="60" s="1"/>
  <c r="AI270" i="60"/>
  <c r="AI271" i="60"/>
  <c r="R9" i="64"/>
  <c r="S1" i="64"/>
  <c r="AG269" i="60" s="1"/>
  <c r="AJ263" i="60"/>
  <c r="R263" i="60" s="1"/>
  <c r="M9" i="64"/>
  <c r="AI263" i="60"/>
  <c r="Q1" i="64"/>
  <c r="AG267" i="60" s="1"/>
  <c r="T272" i="60"/>
  <c r="N87" i="61" s="1"/>
  <c r="AF169" i="60"/>
  <c r="Z46" i="61" s="1"/>
  <c r="O1" i="62"/>
  <c r="AG254" i="60" s="1"/>
  <c r="AD181" i="60"/>
  <c r="X52" i="61" s="1"/>
  <c r="AJ269" i="60"/>
  <c r="R269" i="60" s="1"/>
  <c r="AH269" i="60" s="1"/>
  <c r="T177" i="60"/>
  <c r="N49" i="61" s="1"/>
  <c r="Z49" i="61"/>
  <c r="AI173" i="60"/>
  <c r="AF233" i="60"/>
  <c r="AJ56" i="60"/>
  <c r="Z177" i="60" s="1"/>
  <c r="T49" i="61" s="1"/>
  <c r="P10" i="53"/>
  <c r="R56" i="61"/>
  <c r="AE191" i="60"/>
  <c r="Y56" i="61" s="1"/>
  <c r="P1" i="64"/>
  <c r="AG266" i="60" s="1"/>
  <c r="R39" i="61"/>
  <c r="R76" i="61"/>
  <c r="AE238" i="60"/>
  <c r="Y76" i="61" s="1"/>
  <c r="M1" i="54"/>
  <c r="AG175" i="60" s="1"/>
  <c r="AF168" i="60"/>
  <c r="T168" i="60" s="1"/>
  <c r="N45" i="61" s="1"/>
  <c r="O12" i="57" a="1"/>
  <c r="O12" i="57" s="1"/>
  <c r="R52" i="61"/>
  <c r="Q5" i="54"/>
  <c r="L175" i="60" s="1"/>
  <c r="AI158" i="60"/>
  <c r="L1" i="53"/>
  <c r="AJ155" i="60" s="1"/>
  <c r="Q9" i="53"/>
  <c r="AI159" i="60"/>
  <c r="AJ161" i="60"/>
  <c r="R161" i="60" s="1"/>
  <c r="AH161" i="60" s="1"/>
  <c r="AI161" i="60"/>
  <c r="AD4" i="53"/>
  <c r="AD6" i="53" a="1"/>
  <c r="AD6" i="53" s="1"/>
  <c r="N6" i="58" a="1"/>
  <c r="N6" i="58" s="1"/>
  <c r="N4" i="58"/>
  <c r="O5" i="58" s="1"/>
  <c r="M10" i="50" a="1"/>
  <c r="M10" i="50" s="1"/>
  <c r="P9" i="64"/>
  <c r="Q9" i="64"/>
  <c r="O1" i="64"/>
  <c r="AG265" i="60" s="1"/>
  <c r="AE127" i="60"/>
  <c r="Y25" i="61" s="1"/>
  <c r="AF127" i="60"/>
  <c r="AD127" i="60"/>
  <c r="X25" i="61" s="1"/>
  <c r="AI256" i="60"/>
  <c r="H1" i="62"/>
  <c r="AJ247" i="60" s="1"/>
  <c r="L252" i="60" s="1"/>
  <c r="N252" i="60" s="1"/>
  <c r="AJ252" i="60"/>
  <c r="R252" i="60" s="1"/>
  <c r="AH252" i="60" s="1"/>
  <c r="K1" i="62"/>
  <c r="AG250" i="60" s="1"/>
  <c r="AI255" i="60"/>
  <c r="I1" i="54"/>
  <c r="AJ171" i="60" s="1"/>
  <c r="L176" i="60" s="1"/>
  <c r="N176" i="60" s="1"/>
  <c r="T276" i="60"/>
  <c r="N89" i="61" s="1"/>
  <c r="X12" i="49" a="1"/>
  <c r="X12" i="49" s="1"/>
  <c r="AD235" i="60"/>
  <c r="X74" i="61" s="1"/>
  <c r="R74" i="61"/>
  <c r="AC134" i="60"/>
  <c r="AB134" i="60"/>
  <c r="AA134" i="60"/>
  <c r="AD134" i="60" s="1"/>
  <c r="L9" i="52"/>
  <c r="N9" i="52"/>
  <c r="AJ149" i="60"/>
  <c r="R149" i="60" s="1"/>
  <c r="AH149" i="60" s="1"/>
  <c r="AI153" i="60"/>
  <c r="L1" i="52"/>
  <c r="AG149" i="60" s="1"/>
  <c r="O9" i="52"/>
  <c r="AI150" i="60"/>
  <c r="AJ153" i="60"/>
  <c r="R153" i="60" s="1"/>
  <c r="AH153" i="60" s="1"/>
  <c r="P9" i="52"/>
  <c r="AJ150" i="60"/>
  <c r="R150" i="60" s="1"/>
  <c r="AH150" i="60" s="1"/>
  <c r="S5" i="52"/>
  <c r="L150" i="60" s="1"/>
  <c r="M9" i="52"/>
  <c r="AJ151" i="60"/>
  <c r="R151" i="60" s="1"/>
  <c r="AH151" i="60" s="1"/>
  <c r="AI265" i="60"/>
  <c r="T164" i="60"/>
  <c r="N41" i="61" s="1"/>
  <c r="Z41" i="61"/>
  <c r="R9" i="51"/>
  <c r="AI120" i="60"/>
  <c r="K9" i="54"/>
  <c r="AJ173" i="60" s="1"/>
  <c r="R173" i="60" s="1"/>
  <c r="AI175" i="60"/>
  <c r="M9" i="54"/>
  <c r="AJ175" i="60" s="1"/>
  <c r="R175" i="60" s="1"/>
  <c r="AH175" i="60" s="1"/>
  <c r="AI176" i="60"/>
  <c r="K1" i="54"/>
  <c r="AG173" i="60" s="1"/>
  <c r="AJ55" i="60"/>
  <c r="Z170" i="60" s="1"/>
  <c r="T47" i="61" s="1"/>
  <c r="AJ68" i="60"/>
  <c r="AJ70" i="60"/>
  <c r="AI267" i="60"/>
  <c r="R45" i="61"/>
  <c r="AJ47" i="60"/>
  <c r="Z120" i="60" s="1"/>
  <c r="T18" i="61" s="1"/>
  <c r="N1" i="54"/>
  <c r="AG176" i="60" s="1"/>
  <c r="Z24" i="61"/>
  <c r="Q9" i="62"/>
  <c r="AI266" i="60"/>
  <c r="AE169" i="60"/>
  <c r="Y46" i="61" s="1"/>
  <c r="R1" i="62"/>
  <c r="AG257" i="60" s="1"/>
  <c r="AD162" i="60"/>
  <c r="X39" i="61" s="1"/>
  <c r="AE233" i="60"/>
  <c r="Y72" i="61" s="1"/>
  <c r="AJ148" i="60"/>
  <c r="R148" i="60" s="1"/>
  <c r="AH148" i="60" s="1"/>
  <c r="K9" i="52"/>
  <c r="S69" i="60"/>
  <c r="AJ69" i="60" s="1"/>
  <c r="S49" i="60"/>
  <c r="AJ49" i="60" s="1"/>
  <c r="Z209" i="60" s="1"/>
  <c r="T65" i="61" s="1"/>
  <c r="S44" i="60"/>
  <c r="S50" i="60"/>
  <c r="AJ50" i="60" s="1"/>
  <c r="S62" i="60"/>
  <c r="AJ62" i="60" s="1"/>
  <c r="S64" i="60"/>
  <c r="AJ64" i="60" s="1"/>
  <c r="S67" i="60"/>
  <c r="AJ67" i="60" s="1"/>
  <c r="S63" i="60"/>
  <c r="AJ63" i="60" s="1"/>
  <c r="S51" i="60"/>
  <c r="AJ51" i="60" s="1"/>
  <c r="S57" i="60"/>
  <c r="AJ57" i="60" s="1"/>
  <c r="Z203" i="60" s="1"/>
  <c r="T61" i="61" s="1"/>
  <c r="S65" i="60"/>
  <c r="AJ65" i="60" s="1"/>
  <c r="S45" i="60"/>
  <c r="AJ45" i="60" s="1"/>
  <c r="S61" i="60"/>
  <c r="AJ61" i="60" s="1"/>
  <c r="S66" i="60"/>
  <c r="AJ66" i="60" s="1"/>
  <c r="S71" i="60"/>
  <c r="AJ71" i="60" s="1"/>
  <c r="S4" i="55"/>
  <c r="T5" i="55" s="1"/>
  <c r="S6" i="55" a="1"/>
  <c r="S6" i="55" s="1"/>
  <c r="AA39" i="60"/>
  <c r="T9" i="50"/>
  <c r="J9" i="58"/>
  <c r="AE142" i="60"/>
  <c r="Y34" i="61" s="1"/>
  <c r="AF166" i="60"/>
  <c r="K12" i="62" a="1"/>
  <c r="K12" i="62" s="1"/>
  <c r="AF136" i="60"/>
  <c r="AJ117" i="60"/>
  <c r="R117" i="60" s="1"/>
  <c r="AH117" i="60" s="1"/>
  <c r="AJ106" i="60"/>
  <c r="R106" i="60" s="1"/>
  <c r="AH106" i="60" s="1"/>
  <c r="N9" i="50"/>
  <c r="O9" i="51"/>
  <c r="X220" i="60"/>
  <c r="N1" i="51"/>
  <c r="AG116" i="60" s="1"/>
  <c r="P1" i="50"/>
  <c r="AG106" i="60" s="1"/>
  <c r="R87" i="61"/>
  <c r="AE136" i="60"/>
  <c r="Y28" i="61" s="1"/>
  <c r="AJ115" i="60"/>
  <c r="R115" i="60" s="1"/>
  <c r="AJ104" i="60"/>
  <c r="R104" i="60" s="1"/>
  <c r="AH104" i="60" s="1"/>
  <c r="AI245" i="60"/>
  <c r="AE272" i="60"/>
  <c r="Y87" i="61" s="1"/>
  <c r="S10" i="53" a="1"/>
  <c r="S10" i="53" s="1"/>
  <c r="O12" i="51" a="1"/>
  <c r="O12" i="51" s="1"/>
  <c r="L11" i="51"/>
  <c r="T12" i="53" a="1"/>
  <c r="T12" i="53" s="1"/>
  <c r="I11" i="50" a="1"/>
  <c r="I11" i="50" s="1"/>
  <c r="Q12" i="50" a="1"/>
  <c r="Q12" i="50" s="1"/>
  <c r="R12" i="64" a="1"/>
  <c r="R12" i="64"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R12" i="61"/>
  <c r="AE94" i="60"/>
  <c r="Y12" i="61" s="1"/>
  <c r="AD94" i="60"/>
  <c r="X12" i="61" s="1"/>
  <c r="R35" i="61"/>
  <c r="AF143" i="60"/>
  <c r="AE143" i="60"/>
  <c r="Y35" i="61" s="1"/>
  <c r="G71" i="60"/>
  <c r="X71" i="60"/>
  <c r="I71" i="60" s="1"/>
  <c r="AD140" i="60"/>
  <c r="X32" i="61" s="1"/>
  <c r="AE140" i="60"/>
  <c r="Y32" i="61" s="1"/>
  <c r="R88" i="61"/>
  <c r="AF275" i="60"/>
  <c r="AD275" i="60"/>
  <c r="X88" i="61" s="1"/>
  <c r="AD258" i="60"/>
  <c r="X81" i="61" s="1"/>
  <c r="R81" i="61"/>
  <c r="I266" i="60"/>
  <c r="Z2" i="64"/>
  <c r="AE125" i="60"/>
  <c r="Y23" i="61" s="1"/>
  <c r="AD125" i="60"/>
  <c r="R23" i="61"/>
  <c r="AF125" i="60"/>
  <c r="AD141" i="60"/>
  <c r="X33" i="61" s="1"/>
  <c r="AF141" i="60"/>
  <c r="R33" i="61"/>
  <c r="AD91" i="60"/>
  <c r="X11" i="61" s="1"/>
  <c r="AF91" i="60"/>
  <c r="R11" i="61"/>
  <c r="W10" i="49" a="1"/>
  <c r="W10" i="49" s="1"/>
  <c r="X10" i="49" a="1"/>
  <c r="X10" i="49" s="1"/>
  <c r="Y4" i="64"/>
  <c r="Y6" i="64" a="1"/>
  <c r="Y6" i="64" s="1"/>
  <c r="H11" i="62" a="1"/>
  <c r="H11" i="62" s="1"/>
  <c r="L12" i="62" a="1"/>
  <c r="L12" i="62" s="1"/>
  <c r="Z192" i="60"/>
  <c r="T57" i="61" s="1"/>
  <c r="Z206" i="60"/>
  <c r="R57" i="61"/>
  <c r="AF192" i="60"/>
  <c r="AE192" i="60"/>
  <c r="Y57" i="61" s="1"/>
  <c r="AF184" i="60"/>
  <c r="AE167" i="60"/>
  <c r="Y44" i="61" s="1"/>
  <c r="AF167" i="60"/>
  <c r="R44" i="61"/>
  <c r="AD167" i="60"/>
  <c r="X44" i="61" s="1"/>
  <c r="I211" i="60"/>
  <c r="S2" i="56"/>
  <c r="AJ119" i="60"/>
  <c r="R119" i="60" s="1"/>
  <c r="Q9" i="51"/>
  <c r="K12" i="54" a="1"/>
  <c r="K12" i="54" s="1"/>
  <c r="T12" i="50" a="1"/>
  <c r="T12" i="50" s="1"/>
  <c r="Z71" i="61"/>
  <c r="L12" i="57" a="1"/>
  <c r="L12" i="57" s="1"/>
  <c r="AA132" i="60"/>
  <c r="J11" i="50" a="1"/>
  <c r="J11" i="50" s="1"/>
  <c r="I11" i="53" a="1"/>
  <c r="I11" i="53" s="1"/>
  <c r="X5" i="62"/>
  <c r="Z50" i="61"/>
  <c r="AF140" i="60"/>
  <c r="AD143" i="60"/>
  <c r="X35" i="61" s="1"/>
  <c r="AE275" i="60"/>
  <c r="Y88" i="61" s="1"/>
  <c r="AE258" i="60"/>
  <c r="Y81" i="61" s="1"/>
  <c r="AE141" i="60"/>
  <c r="Y33" i="61" s="1"/>
  <c r="O10" i="53"/>
  <c r="K10" i="55"/>
  <c r="AE163" i="60"/>
  <c r="Y40" i="61" s="1"/>
  <c r="AD163" i="60"/>
  <c r="X40" i="61" s="1"/>
  <c r="AF163" i="60"/>
  <c r="R40" i="61"/>
  <c r="R22" i="61"/>
  <c r="AE124" i="60"/>
  <c r="Y22" i="61" s="1"/>
  <c r="AF124" i="60"/>
  <c r="AB132" i="60"/>
  <c r="Z132" i="60"/>
  <c r="AC132" i="60"/>
  <c r="X5" i="64"/>
  <c r="L265" i="60" s="1"/>
  <c r="AJ264" i="60"/>
  <c r="R264" i="60" s="1"/>
  <c r="AH264" i="60" s="1"/>
  <c r="K1" i="64"/>
  <c r="AJ261" i="60" s="1"/>
  <c r="L266" i="60" s="1"/>
  <c r="N266" i="60" s="1"/>
  <c r="AI264" i="60"/>
  <c r="N1" i="64"/>
  <c r="AG264" i="60" s="1"/>
  <c r="U5" i="54"/>
  <c r="Z245" i="60"/>
  <c r="T79" i="61" s="1"/>
  <c r="Z244" i="60"/>
  <c r="T78" i="61" s="1"/>
  <c r="R50" i="61"/>
  <c r="AE179" i="60"/>
  <c r="Y50" i="61" s="1"/>
  <c r="Z39" i="61"/>
  <c r="T162" i="60"/>
  <c r="N39" i="61" s="1"/>
  <c r="W6" i="51" a="1"/>
  <c r="W6" i="51" s="1"/>
  <c r="W4" i="51"/>
  <c r="W5" i="59"/>
  <c r="AF258" i="60"/>
  <c r="AE5" i="53"/>
  <c r="W6" i="62" a="1"/>
  <c r="W6" i="62" s="1"/>
  <c r="H11" i="64" a="1"/>
  <c r="H11" i="64" s="1"/>
  <c r="J11" i="53" a="1"/>
  <c r="J11" i="53" s="1"/>
  <c r="AE91" i="60"/>
  <c r="Y11" i="61" s="1"/>
  <c r="R32" i="61"/>
  <c r="AE170" i="60"/>
  <c r="Y47" i="61" s="1"/>
  <c r="AF170" i="60"/>
  <c r="R41" i="61"/>
  <c r="AD164" i="60"/>
  <c r="X41" i="61" s="1"/>
  <c r="AH128" i="60"/>
  <c r="X128" i="60"/>
  <c r="AF128" i="60" s="1"/>
  <c r="AD123" i="60"/>
  <c r="X21" i="61" s="1"/>
  <c r="AF123" i="60"/>
  <c r="Y4" i="50"/>
  <c r="Y6" i="50" a="1"/>
  <c r="Y6" i="50" s="1"/>
  <c r="AC5" i="53"/>
  <c r="L159" i="60" s="1"/>
  <c r="AI157" i="60"/>
  <c r="S1" i="53"/>
  <c r="AG157" i="60" s="1"/>
  <c r="N9" i="57"/>
  <c r="J1" i="57"/>
  <c r="AJ226" i="60" s="1"/>
  <c r="L230" i="60" s="1"/>
  <c r="N230" i="60" s="1"/>
  <c r="AI230" i="60"/>
  <c r="W228" i="60" s="1"/>
  <c r="X228" i="60" s="1"/>
  <c r="O1" i="57"/>
  <c r="AG231" i="60" s="1"/>
  <c r="AJ279" i="60"/>
  <c r="R279" i="60" s="1"/>
  <c r="AH279" i="60" s="1"/>
  <c r="AI279" i="60"/>
  <c r="AJ54" i="60"/>
  <c r="AJ75" i="60" s="1"/>
  <c r="AJ46" i="60"/>
  <c r="AJ72" i="60"/>
  <c r="AJ52" i="60"/>
  <c r="AJ60" i="60"/>
  <c r="AA133" i="60"/>
  <c r="AD133" i="60" s="1"/>
  <c r="AE144" i="60"/>
  <c r="Y36" i="61" s="1"/>
  <c r="R77" i="61"/>
  <c r="S2" i="54"/>
  <c r="R67" i="61"/>
  <c r="O2" i="58"/>
  <c r="M12" i="52" a="1"/>
  <c r="M12" i="52" s="1"/>
  <c r="AF235" i="60"/>
  <c r="AJ250" i="60"/>
  <c r="R250" i="60" s="1"/>
  <c r="AH250" i="60" s="1"/>
  <c r="Z133" i="60"/>
  <c r="AE194" i="60"/>
  <c r="Y59" i="61" s="1"/>
  <c r="AD139" i="60"/>
  <c r="X31" i="61" s="1"/>
  <c r="R29" i="61"/>
  <c r="AB133" i="60"/>
  <c r="S6" i="56" a="1"/>
  <c r="S6" i="56" s="1"/>
  <c r="L9" i="57"/>
  <c r="R5" i="57"/>
  <c r="L229" i="60" s="1"/>
  <c r="W213" i="60"/>
  <c r="X213" i="60" s="1"/>
  <c r="Z167" i="60"/>
  <c r="T44" i="61" s="1"/>
  <c r="R53" i="61"/>
  <c r="AE182" i="60"/>
  <c r="Y53" i="61" s="1"/>
  <c r="AF182" i="60"/>
  <c r="AF180" i="60"/>
  <c r="Z51" i="61" s="1"/>
  <c r="R51" i="61"/>
  <c r="S1" i="50"/>
  <c r="AG109" i="60" s="1"/>
  <c r="AI108" i="60"/>
  <c r="AJ110" i="60"/>
  <c r="R110" i="60" s="1"/>
  <c r="AH110" i="60" s="1"/>
  <c r="X62" i="60"/>
  <c r="I62" i="60" s="1"/>
  <c r="AJ256" i="60"/>
  <c r="R256" i="60" s="1"/>
  <c r="AH256" i="60" s="1"/>
  <c r="AJ249" i="60"/>
  <c r="R249" i="60" s="1"/>
  <c r="AH249" i="60" s="1"/>
  <c r="N9" i="62"/>
  <c r="J9" i="62"/>
  <c r="AI257" i="60"/>
  <c r="M9" i="62"/>
  <c r="AI250" i="60"/>
  <c r="Q1" i="62"/>
  <c r="AG256" i="60" s="1"/>
  <c r="M1" i="62"/>
  <c r="AG252" i="60" s="1"/>
  <c r="AJ253" i="60"/>
  <c r="R253" i="60" s="1"/>
  <c r="AH253" i="60" s="1"/>
  <c r="AJ257" i="60"/>
  <c r="R257" i="60" s="1"/>
  <c r="AH257" i="60" s="1"/>
  <c r="AI254" i="60"/>
  <c r="AI253" i="60"/>
  <c r="O9" i="62"/>
  <c r="L9" i="62"/>
  <c r="AF191" i="60"/>
  <c r="AD191" i="60"/>
  <c r="X56" i="61" s="1"/>
  <c r="AD165" i="60"/>
  <c r="X42" i="61" s="1"/>
  <c r="R42" i="61"/>
  <c r="P9" i="50"/>
  <c r="AJ103" i="60"/>
  <c r="R103" i="60" s="1"/>
  <c r="AH103" i="60" s="1"/>
  <c r="AJ105" i="60"/>
  <c r="R105" i="60" s="1"/>
  <c r="AH105" i="60" s="1"/>
  <c r="AJ107" i="60"/>
  <c r="R107" i="60" s="1"/>
  <c r="AH107" i="60" s="1"/>
  <c r="AJ111" i="60"/>
  <c r="R111" i="60" s="1"/>
  <c r="AH111" i="60" s="1"/>
  <c r="U9" i="50"/>
  <c r="M1" i="50"/>
  <c r="AG103" i="60" s="1"/>
  <c r="AJ116" i="60"/>
  <c r="R116" i="60" s="1"/>
  <c r="AH116" i="60" s="1"/>
  <c r="M1" i="51"/>
  <c r="AG115" i="60" s="1"/>
  <c r="S9" i="51"/>
  <c r="AI118" i="60"/>
  <c r="S4" i="57"/>
  <c r="S6" i="57" a="1"/>
  <c r="S6" i="57" s="1"/>
  <c r="AJ266" i="60"/>
  <c r="R266" i="60" s="1"/>
  <c r="AH266" i="60" s="1"/>
  <c r="AJ265" i="60"/>
  <c r="R265" i="60" s="1"/>
  <c r="AH265" i="60" s="1"/>
  <c r="M12" i="57" a="1"/>
  <c r="M12" i="57" s="1"/>
  <c r="O12" i="56" a="1"/>
  <c r="O12" i="56" s="1"/>
  <c r="T9" i="49"/>
  <c r="AJ254" i="60"/>
  <c r="R254" i="60" s="1"/>
  <c r="AH254" i="60" s="1"/>
  <c r="M12" i="50" a="1"/>
  <c r="M12" i="50" s="1"/>
  <c r="L11" i="50"/>
  <c r="H11" i="50" a="1"/>
  <c r="H11" i="50" s="1"/>
  <c r="H11" i="51" a="1"/>
  <c r="H11" i="51" s="1"/>
  <c r="T1" i="49"/>
  <c r="AJ94" i="60" s="1"/>
  <c r="R1" i="50"/>
  <c r="AG108" i="60" s="1"/>
  <c r="AI249" i="60"/>
  <c r="AE137" i="60"/>
  <c r="Y29" i="61" s="1"/>
  <c r="L1" i="62"/>
  <c r="AG251" i="60" s="1"/>
  <c r="J1" i="62"/>
  <c r="AG249" i="60" s="1"/>
  <c r="AE218" i="60"/>
  <c r="Y67" i="61" s="1"/>
  <c r="N12" i="62" a="1"/>
  <c r="N12" i="62" s="1"/>
  <c r="J11" i="55"/>
  <c r="S12" i="50" a="1"/>
  <c r="S12" i="50" s="1"/>
  <c r="I1" i="50"/>
  <c r="AJ101" i="60" s="1"/>
  <c r="L106" i="60" s="1"/>
  <c r="N106" i="60" s="1"/>
  <c r="N1" i="53"/>
  <c r="AJ154" i="60" s="1"/>
  <c r="L160" i="60" s="1"/>
  <c r="N160" i="60" s="1"/>
  <c r="Z73" i="61"/>
  <c r="L1" i="57"/>
  <c r="AG228" i="60" s="1"/>
  <c r="T1" i="50"/>
  <c r="AG110" i="60" s="1"/>
  <c r="R9" i="50"/>
  <c r="AJ120" i="60"/>
  <c r="R120" i="60" s="1"/>
  <c r="AH120" i="60" s="1"/>
  <c r="X120" i="60" s="1"/>
  <c r="AE120" i="60" s="1"/>
  <c r="Y18" i="61" s="1"/>
  <c r="U5" i="52"/>
  <c r="AJ159" i="60"/>
  <c r="R159" i="60" s="1"/>
  <c r="AH159" i="60" s="1"/>
  <c r="AJ158" i="60"/>
  <c r="R158" i="60" s="1"/>
  <c r="AH158" i="60" s="1"/>
  <c r="AJ255" i="60"/>
  <c r="R255" i="60" s="1"/>
  <c r="AH255" i="60" s="1"/>
  <c r="K9" i="62"/>
  <c r="Z55" i="61"/>
  <c r="Z67" i="61"/>
  <c r="AF238" i="60"/>
  <c r="Z76" i="61" s="1"/>
  <c r="AF239" i="60"/>
  <c r="Z77" i="61" s="1"/>
  <c r="AE180" i="60"/>
  <c r="Y51" i="61" s="1"/>
  <c r="P1" i="62"/>
  <c r="AG255" i="60" s="1"/>
  <c r="AD170" i="60"/>
  <c r="X47" i="61" s="1"/>
  <c r="AD218" i="60"/>
  <c r="X67" i="61" s="1"/>
  <c r="M12" i="54" a="1"/>
  <c r="M12" i="54" s="1"/>
  <c r="K11" i="55"/>
  <c r="T86" i="61"/>
  <c r="S9" i="53"/>
  <c r="R25" i="61"/>
  <c r="N12" i="52" a="1"/>
  <c r="N12" i="52" s="1"/>
  <c r="AE162" i="60"/>
  <c r="Y39" i="61" s="1"/>
  <c r="Z134" i="60"/>
  <c r="R36" i="61"/>
  <c r="T2" i="57"/>
  <c r="AI133" i="60"/>
  <c r="AE139" i="60"/>
  <c r="Y31" i="61" s="1"/>
  <c r="AI251" i="60"/>
  <c r="AD238" i="60"/>
  <c r="X76" i="61" s="1"/>
  <c r="AE168" i="60"/>
  <c r="Y45" i="61" s="1"/>
  <c r="AI160" i="60"/>
  <c r="R31" i="61"/>
  <c r="R27" i="61"/>
  <c r="R21" i="61"/>
  <c r="O9" i="50"/>
  <c r="V5" i="51"/>
  <c r="L117" i="60" s="1"/>
  <c r="T9" i="53"/>
  <c r="P9" i="62"/>
  <c r="L11" i="56"/>
  <c r="H11" i="58"/>
  <c r="N12" i="56" a="1"/>
  <c r="N12" i="56" s="1"/>
  <c r="J12" i="58" a="1"/>
  <c r="J12" i="58" s="1"/>
  <c r="O12" i="50" a="1"/>
  <c r="O12" i="50" s="1"/>
  <c r="AJ270" i="60"/>
  <c r="R270" i="60" s="1"/>
  <c r="AH270" i="60" s="1"/>
  <c r="T1" i="64"/>
  <c r="AG270" i="60" s="1"/>
  <c r="H11" i="57" a="1"/>
  <c r="H11" i="57" s="1"/>
  <c r="AJ271" i="60"/>
  <c r="R271" i="60" s="1"/>
  <c r="AH271" i="60" s="1"/>
  <c r="AJ174" i="60"/>
  <c r="R174" i="60" s="1"/>
  <c r="AH174" i="60" s="1"/>
  <c r="O12" i="64" a="1"/>
  <c r="O12" i="64" s="1"/>
  <c r="U12" i="64" a="1"/>
  <c r="U12" i="64" s="1"/>
  <c r="J11" i="64" a="1"/>
  <c r="J11" i="64" s="1"/>
  <c r="P12" i="64" a="1"/>
  <c r="P12" i="64" s="1"/>
  <c r="S12" i="64" a="1"/>
  <c r="S12" i="64" s="1"/>
  <c r="L11" i="64"/>
  <c r="Q12" i="64" a="1"/>
  <c r="Q12" i="64" s="1"/>
  <c r="K11" i="64" a="1"/>
  <c r="K11" i="64" s="1"/>
  <c r="AH263" i="60"/>
  <c r="M12" i="59" a="1"/>
  <c r="M12" i="59" s="1"/>
  <c r="J11" i="59" a="1"/>
  <c r="J11" i="59" s="1"/>
  <c r="R12" i="59" a="1"/>
  <c r="R12" i="59" s="1"/>
  <c r="I11" i="59" a="1"/>
  <c r="I11" i="59" s="1"/>
  <c r="L12" i="54" a="1"/>
  <c r="L12" i="54" s="1"/>
  <c r="N12" i="54" a="1"/>
  <c r="N12" i="54" s="1"/>
  <c r="J11" i="54"/>
  <c r="P12" i="50" a="1"/>
  <c r="P12" i="50" s="1"/>
  <c r="N12" i="50" a="1"/>
  <c r="N12" i="50" s="1"/>
  <c r="K11" i="50" a="1"/>
  <c r="K11" i="50" s="1"/>
  <c r="I11" i="64" a="1"/>
  <c r="I11" i="64" s="1"/>
  <c r="K11" i="53" a="1"/>
  <c r="K11" i="53" s="1"/>
  <c r="I11" i="54" a="1"/>
  <c r="I11" i="54" s="1"/>
  <c r="N11" i="53"/>
  <c r="AH209" i="60"/>
  <c r="X121" i="60"/>
  <c r="K11" i="51" a="1"/>
  <c r="K11" i="51" s="1"/>
  <c r="K12" i="52" a="1"/>
  <c r="K12" i="52" s="1"/>
  <c r="K11" i="49" a="1"/>
  <c r="K11" i="49" s="1"/>
  <c r="L12" i="52" a="1"/>
  <c r="L12" i="52" s="1"/>
  <c r="P12" i="62" a="1"/>
  <c r="P12" i="62" s="1"/>
  <c r="Y12" i="49" a="1"/>
  <c r="Y12" i="49" s="1"/>
  <c r="W12" i="49" a="1"/>
  <c r="W12" i="49" s="1"/>
  <c r="Q11" i="49"/>
  <c r="AH115" i="60"/>
  <c r="J11" i="51" a="1"/>
  <c r="J11" i="51" s="1"/>
  <c r="N12" i="51" a="1"/>
  <c r="N12" i="51" s="1"/>
  <c r="I11" i="51" a="1"/>
  <c r="I11" i="51" s="1"/>
  <c r="M12" i="56" a="1"/>
  <c r="M12" i="56" s="1"/>
  <c r="K11" i="56" a="1"/>
  <c r="K11" i="56" s="1"/>
  <c r="K11" i="57"/>
  <c r="I11" i="57" a="1"/>
  <c r="I11" i="57" s="1"/>
  <c r="N12" i="57" a="1"/>
  <c r="N12" i="57" s="1"/>
  <c r="L10" i="55"/>
  <c r="G11" i="58" a="1"/>
  <c r="G11" i="58" s="1"/>
  <c r="P12" i="52" a="1"/>
  <c r="P12" i="52" s="1"/>
  <c r="X244" i="60"/>
  <c r="AH245" i="60"/>
  <c r="S12" i="53" a="1"/>
  <c r="S12" i="53" s="1"/>
  <c r="M11" i="53" a="1"/>
  <c r="M11" i="53" s="1"/>
  <c r="T12" i="64" a="1"/>
  <c r="T12" i="64" s="1"/>
  <c r="L11" i="53" a="1"/>
  <c r="L11" i="53" s="1"/>
  <c r="X118" i="60"/>
  <c r="O12" i="62" a="1"/>
  <c r="O12" i="62" s="1"/>
  <c r="Q12" i="62" a="1"/>
  <c r="Q12" i="62" s="1"/>
  <c r="J11" i="49" a="1"/>
  <c r="J11" i="49" s="1"/>
  <c r="H11" i="49" a="1"/>
  <c r="H11" i="49" s="1"/>
  <c r="I12" i="58" a="1"/>
  <c r="I12" i="58" s="1"/>
  <c r="R12" i="62" a="1"/>
  <c r="R12" i="62" s="1"/>
  <c r="J11" i="57" a="1"/>
  <c r="J11" i="57" s="1"/>
  <c r="M12" i="62" a="1"/>
  <c r="M12" i="62" s="1"/>
  <c r="P11" i="49"/>
  <c r="J11" i="52"/>
  <c r="O12" i="52" a="1"/>
  <c r="O12" i="52" s="1"/>
  <c r="I11" i="62"/>
  <c r="O11" i="49"/>
  <c r="I11" i="49" a="1"/>
  <c r="I11" i="49" s="1"/>
  <c r="R12" i="50" a="1"/>
  <c r="R12" i="50" s="1"/>
  <c r="M12" i="51" a="1"/>
  <c r="M12" i="51" s="1"/>
  <c r="I11" i="52" a="1"/>
  <c r="I11" i="52" s="1"/>
  <c r="O12" i="59" a="1"/>
  <c r="O12" i="59" s="1"/>
  <c r="K11" i="59"/>
  <c r="L12" i="59" a="1"/>
  <c r="L12" i="59" s="1"/>
  <c r="N12" i="59" a="1"/>
  <c r="N12" i="59" s="1"/>
  <c r="P12" i="59" a="1"/>
  <c r="P12" i="59" s="1"/>
  <c r="Q12" i="59" a="1"/>
  <c r="Q12" i="59" s="1"/>
  <c r="AJ78" i="60" l="1"/>
  <c r="Z115" i="60"/>
  <c r="T15" i="61" s="1"/>
  <c r="AE184" i="60"/>
  <c r="Y54" i="61" s="1"/>
  <c r="AD184" i="60"/>
  <c r="X54" i="61" s="1"/>
  <c r="W279" i="60"/>
  <c r="X279" i="60" s="1"/>
  <c r="T90" i="61"/>
  <c r="Z164" i="60"/>
  <c r="T41" i="61" s="1"/>
  <c r="Z162" i="60"/>
  <c r="T39" i="61" s="1"/>
  <c r="T6" i="54" a="1"/>
  <c r="T6" i="54" s="1"/>
  <c r="Z202" i="60"/>
  <c r="T60" i="61" s="1"/>
  <c r="T144" i="60"/>
  <c r="N36" i="61" s="1"/>
  <c r="T165" i="60"/>
  <c r="N42" i="61" s="1"/>
  <c r="AH46" i="60"/>
  <c r="AH49" i="60"/>
  <c r="AH47" i="60"/>
  <c r="T87" i="61"/>
  <c r="AH45" i="60"/>
  <c r="Z45" i="61"/>
  <c r="Z82" i="61"/>
  <c r="AH67" i="60"/>
  <c r="Z52" i="61"/>
  <c r="Z58" i="61"/>
  <c r="AH48" i="60"/>
  <c r="S73" i="60"/>
  <c r="W209" i="60"/>
  <c r="X209" i="60" s="1"/>
  <c r="AD209" i="60" s="1"/>
  <c r="X65" i="61" s="1"/>
  <c r="AH52" i="60"/>
  <c r="AH66" i="60"/>
  <c r="AH60" i="60"/>
  <c r="T286" i="60"/>
  <c r="N91" i="61" s="1"/>
  <c r="Z91" i="61"/>
  <c r="Z11" i="61"/>
  <c r="T91" i="60"/>
  <c r="N11" i="61" s="1"/>
  <c r="Z218" i="60"/>
  <c r="T67" i="61" s="1"/>
  <c r="AH80" i="60"/>
  <c r="Z59" i="61"/>
  <c r="T194" i="60"/>
  <c r="N59" i="61" s="1"/>
  <c r="T142" i="60"/>
  <c r="N34" i="61" s="1"/>
  <c r="Z34" i="61"/>
  <c r="X263" i="60"/>
  <c r="AD263" i="60" s="1"/>
  <c r="X83" i="61" s="1"/>
  <c r="Z220" i="60"/>
  <c r="T68" i="61" s="1"/>
  <c r="AH58" i="60"/>
  <c r="AJ44" i="60"/>
  <c r="T169" i="60"/>
  <c r="N46" i="61" s="1"/>
  <c r="AH156" i="60"/>
  <c r="Z213" i="60"/>
  <c r="T66" i="61" s="1"/>
  <c r="AH51" i="60"/>
  <c r="Z148" i="60"/>
  <c r="T37" i="61" s="1"/>
  <c r="AH50" i="60"/>
  <c r="Z205" i="60"/>
  <c r="T63" i="61" s="1"/>
  <c r="AH65" i="60"/>
  <c r="AH54" i="60"/>
  <c r="AH53" i="60"/>
  <c r="X111" i="60"/>
  <c r="AE111" i="60" s="1"/>
  <c r="Y14" i="61" s="1"/>
  <c r="Z204" i="60"/>
  <c r="T62" i="61" s="1"/>
  <c r="AH68" i="60"/>
  <c r="T138" i="60"/>
  <c r="N30" i="61" s="1"/>
  <c r="AH70" i="60"/>
  <c r="Z223" i="60"/>
  <c r="T69" i="61" s="1"/>
  <c r="Z190" i="60"/>
  <c r="T55" i="61" s="1"/>
  <c r="AH56" i="60"/>
  <c r="Z139" i="60"/>
  <c r="T31" i="61" s="1"/>
  <c r="Z136" i="60"/>
  <c r="T28" i="61" s="1"/>
  <c r="Z127" i="60"/>
  <c r="T25" i="61" s="1"/>
  <c r="Z137" i="60"/>
  <c r="T29" i="61" s="1"/>
  <c r="AH173" i="60"/>
  <c r="W173" i="60" s="1"/>
  <c r="X173" i="60" s="1"/>
  <c r="Z258" i="60"/>
  <c r="T81" i="61" s="1"/>
  <c r="Z259" i="60"/>
  <c r="T82" i="61" s="1"/>
  <c r="Z249" i="60"/>
  <c r="T80" i="61" s="1"/>
  <c r="U4" i="56"/>
  <c r="V5" i="56" s="1"/>
  <c r="V6" i="56" s="1" a="1"/>
  <c r="V6" i="56" s="1"/>
  <c r="U6" i="56" a="1"/>
  <c r="U6" i="56" s="1"/>
  <c r="AF279" i="60"/>
  <c r="AF278" i="60" s="1"/>
  <c r="T277" i="60" s="1"/>
  <c r="N90" i="61" s="1"/>
  <c r="Z166" i="60"/>
  <c r="T43" i="61" s="1"/>
  <c r="Z194" i="60"/>
  <c r="T59" i="61" s="1"/>
  <c r="AH81" i="60"/>
  <c r="AH79" i="60"/>
  <c r="Z25" i="61"/>
  <c r="T127" i="60"/>
  <c r="N25" i="61" s="1"/>
  <c r="AF220" i="60"/>
  <c r="R68" i="61"/>
  <c r="AE220" i="60"/>
  <c r="Y68" i="61" s="1"/>
  <c r="AD220" i="60"/>
  <c r="X68" i="61" s="1"/>
  <c r="Z119" i="60"/>
  <c r="T17" i="61" s="1"/>
  <c r="Z123" i="60"/>
  <c r="T21" i="61" s="1"/>
  <c r="Z138" i="60"/>
  <c r="T30" i="61" s="1"/>
  <c r="Z121" i="60"/>
  <c r="T19" i="61" s="1"/>
  <c r="Z126" i="60"/>
  <c r="T24" i="61" s="1"/>
  <c r="Z124" i="60"/>
  <c r="T22" i="61" s="1"/>
  <c r="Z125" i="60"/>
  <c r="T23" i="61" s="1"/>
  <c r="Z122" i="60"/>
  <c r="T20" i="61" s="1"/>
  <c r="T137" i="60"/>
  <c r="N29" i="61" s="1"/>
  <c r="Z29" i="61"/>
  <c r="Z118" i="60"/>
  <c r="T16" i="61" s="1"/>
  <c r="T10" i="49"/>
  <c r="Z173" i="60"/>
  <c r="T48" i="61" s="1"/>
  <c r="W148" i="60"/>
  <c r="X148" i="60" s="1"/>
  <c r="R37" i="61" s="1"/>
  <c r="X245" i="60"/>
  <c r="AF245" i="60" s="1"/>
  <c r="Z79" i="61" s="1"/>
  <c r="Z165" i="60"/>
  <c r="T42" i="61" s="1"/>
  <c r="Z163" i="60"/>
  <c r="T40" i="61" s="1"/>
  <c r="Z168" i="60"/>
  <c r="T45" i="61" s="1"/>
  <c r="Z169" i="60"/>
  <c r="T46" i="61" s="1"/>
  <c r="Z72" i="61"/>
  <c r="T233" i="60"/>
  <c r="N72" i="61" s="1"/>
  <c r="Z141" i="60"/>
  <c r="T33" i="61" s="1"/>
  <c r="W157" i="60"/>
  <c r="X157" i="60" s="1"/>
  <c r="W265" i="60"/>
  <c r="X265" i="60" s="1"/>
  <c r="AD265" i="60" s="1"/>
  <c r="X85" i="61" s="1"/>
  <c r="AJ74" i="60"/>
  <c r="Z143" i="60" s="1"/>
  <c r="T35" i="61" s="1"/>
  <c r="AH77" i="60"/>
  <c r="AH61" i="60"/>
  <c r="T136" i="60"/>
  <c r="N28" i="61" s="1"/>
  <c r="Z28" i="61"/>
  <c r="T6" i="55" a="1"/>
  <c r="T6" i="55" s="1"/>
  <c r="T4" i="55"/>
  <c r="U5" i="55" s="1"/>
  <c r="U6" i="55" s="1" a="1"/>
  <c r="U6" i="55" s="1"/>
  <c r="Z181" i="60"/>
  <c r="T52" i="61" s="1"/>
  <c r="T166" i="60"/>
  <c r="N43" i="61" s="1"/>
  <c r="Z43" i="61"/>
  <c r="W115" i="60"/>
  <c r="X115" i="60" s="1"/>
  <c r="AD115" i="60" s="1"/>
  <c r="X15" i="61" s="1"/>
  <c r="W249" i="60"/>
  <c r="X249" i="60" s="1"/>
  <c r="Z56" i="61"/>
  <c r="T191" i="60"/>
  <c r="N56" i="61" s="1"/>
  <c r="Z74" i="61"/>
  <c r="T235" i="60"/>
  <c r="N74" i="61" s="1"/>
  <c r="Z235" i="60"/>
  <c r="T74" i="61" s="1"/>
  <c r="Z228" i="60"/>
  <c r="T70" i="61" s="1"/>
  <c r="Z232" i="60"/>
  <c r="T71" i="61" s="1"/>
  <c r="Z111" i="60"/>
  <c r="T14" i="61" s="1"/>
  <c r="Z103" i="60"/>
  <c r="T13" i="61" s="1"/>
  <c r="Z21" i="61"/>
  <c r="T123" i="60"/>
  <c r="N21" i="61" s="1"/>
  <c r="Z5" i="64"/>
  <c r="U6" i="52" a="1"/>
  <c r="U6" i="52" s="1"/>
  <c r="U4" i="52"/>
  <c r="Z180" i="60"/>
  <c r="T51" i="61" s="1"/>
  <c r="Z179" i="60"/>
  <c r="T50" i="61" s="1"/>
  <c r="Z5" i="50"/>
  <c r="AE4" i="53"/>
  <c r="AE6" i="53" a="1"/>
  <c r="AE6" i="53" s="1"/>
  <c r="W4" i="59"/>
  <c r="W6" i="59" a="1"/>
  <c r="W6" i="59" s="1"/>
  <c r="X6" i="62" a="1"/>
  <c r="X6" i="62" s="1"/>
  <c r="X4" i="62"/>
  <c r="T167" i="60"/>
  <c r="N44" i="61" s="1"/>
  <c r="Z44" i="61"/>
  <c r="AF183" i="60"/>
  <c r="T183" i="60" s="1"/>
  <c r="N54" i="61" s="1"/>
  <c r="Z54" i="61"/>
  <c r="X23" i="61"/>
  <c r="U125" i="60"/>
  <c r="AH78" i="60"/>
  <c r="AH74" i="60"/>
  <c r="AH71" i="60"/>
  <c r="O4" i="58"/>
  <c r="O6" i="58" a="1"/>
  <c r="O6" i="58" s="1"/>
  <c r="R66" i="61"/>
  <c r="Z237" i="60"/>
  <c r="T75" i="61" s="1"/>
  <c r="Z239" i="60"/>
  <c r="T77" i="61" s="1"/>
  <c r="Z234" i="60"/>
  <c r="T73" i="61" s="1"/>
  <c r="Z238" i="60"/>
  <c r="T76" i="61" s="1"/>
  <c r="Z233" i="60"/>
  <c r="T72" i="61" s="1"/>
  <c r="AE128" i="60"/>
  <c r="Y26" i="61" s="1"/>
  <c r="AD128" i="60"/>
  <c r="X26" i="61" s="1"/>
  <c r="R26" i="61"/>
  <c r="Z47" i="61"/>
  <c r="T170" i="60"/>
  <c r="N47" i="61" s="1"/>
  <c r="Z22" i="61"/>
  <c r="T124" i="60"/>
  <c r="N22" i="61" s="1"/>
  <c r="Z40" i="61"/>
  <c r="T163" i="60"/>
  <c r="N40" i="61" s="1"/>
  <c r="AH119" i="60"/>
  <c r="X119" i="60" s="1"/>
  <c r="T275" i="60"/>
  <c r="N88" i="61" s="1"/>
  <c r="Z88" i="61"/>
  <c r="T94" i="60"/>
  <c r="N12" i="61" s="1"/>
  <c r="Z12" i="61"/>
  <c r="AD111" i="60"/>
  <c r="X14" i="61" s="1"/>
  <c r="AF178" i="60"/>
  <c r="T178" i="60" s="1"/>
  <c r="N50" i="61" s="1"/>
  <c r="AH69" i="60"/>
  <c r="AH55" i="60"/>
  <c r="AH64" i="60"/>
  <c r="AJ73" i="60"/>
  <c r="AF236" i="60"/>
  <c r="T236" i="60" s="1"/>
  <c r="N75" i="61" s="1"/>
  <c r="AH84" i="60"/>
  <c r="AH85" i="60"/>
  <c r="AH63" i="60"/>
  <c r="AH72" i="60"/>
  <c r="AH75" i="60"/>
  <c r="AF120" i="60"/>
  <c r="Z18" i="61" s="1"/>
  <c r="AD120" i="60"/>
  <c r="X18" i="61" s="1"/>
  <c r="Z32" i="61"/>
  <c r="T140" i="60"/>
  <c r="N32" i="61" s="1"/>
  <c r="T5" i="57"/>
  <c r="Z53" i="61"/>
  <c r="T182" i="60"/>
  <c r="N53" i="61" s="1"/>
  <c r="AJ76" i="60"/>
  <c r="Z157" i="60"/>
  <c r="T38" i="61" s="1"/>
  <c r="Z81" i="61"/>
  <c r="T258" i="60"/>
  <c r="N81" i="61" s="1"/>
  <c r="X5" i="51"/>
  <c r="U4" i="54"/>
  <c r="U6" i="54" a="1"/>
  <c r="U6" i="54" s="1"/>
  <c r="O1" i="55"/>
  <c r="AG205" i="60" s="1"/>
  <c r="N1" i="55"/>
  <c r="AG204" i="60" s="1"/>
  <c r="N9" i="55"/>
  <c r="O9" i="55"/>
  <c r="AI202" i="60"/>
  <c r="AI205" i="60"/>
  <c r="L1" i="55"/>
  <c r="AG202" i="60" s="1"/>
  <c r="K1" i="55"/>
  <c r="AJ200" i="60" s="1"/>
  <c r="L203" i="60" s="1"/>
  <c r="N203" i="60" s="1"/>
  <c r="M9" i="55"/>
  <c r="AI203" i="60"/>
  <c r="L9" i="55"/>
  <c r="AJ203" i="60" s="1"/>
  <c r="R203" i="60" s="1"/>
  <c r="AH203" i="60" s="1"/>
  <c r="R5" i="55" a="1"/>
  <c r="R5" i="55" s="1"/>
  <c r="L202" i="60" s="1"/>
  <c r="AI204" i="60"/>
  <c r="M1" i="55"/>
  <c r="AG203" i="60" s="1"/>
  <c r="AI130" i="60"/>
  <c r="AD132" i="60"/>
  <c r="Z57" i="61"/>
  <c r="T192" i="60"/>
  <c r="N57" i="61" s="1"/>
  <c r="T64" i="61"/>
  <c r="AE206" i="60"/>
  <c r="AD206" i="60"/>
  <c r="X64" i="61" s="1"/>
  <c r="Z33" i="61"/>
  <c r="T141" i="60"/>
  <c r="N33" i="61" s="1"/>
  <c r="Z23" i="61"/>
  <c r="T125" i="60"/>
  <c r="N23" i="61" s="1"/>
  <c r="T143" i="60"/>
  <c r="N35" i="61" s="1"/>
  <c r="Z35" i="61"/>
  <c r="W103" i="60"/>
  <c r="X103" i="60" s="1"/>
  <c r="W268" i="60"/>
  <c r="X268" i="60" s="1"/>
  <c r="AE268" i="60" s="1"/>
  <c r="Y86" i="61" s="1"/>
  <c r="R18" i="61"/>
  <c r="AH76" i="60"/>
  <c r="AI156" i="60"/>
  <c r="X264" i="60"/>
  <c r="AH82" i="60"/>
  <c r="AH83" i="60"/>
  <c r="AH73" i="60"/>
  <c r="AH59" i="60"/>
  <c r="AH62" i="60"/>
  <c r="R79" i="61"/>
  <c r="AD118" i="60"/>
  <c r="X16" i="61" s="1"/>
  <c r="AE118" i="60"/>
  <c r="Y16" i="61" s="1"/>
  <c r="AF118" i="60"/>
  <c r="Z16" i="61" s="1"/>
  <c r="R16" i="61"/>
  <c r="R70" i="61"/>
  <c r="AE121" i="60"/>
  <c r="Y19" i="61" s="1"/>
  <c r="R19" i="61"/>
  <c r="AD121" i="60"/>
  <c r="X19" i="61" s="1"/>
  <c r="AF121" i="60"/>
  <c r="Z19" i="61" s="1"/>
  <c r="T12" i="49"/>
  <c r="R65" i="61"/>
  <c r="AF209" i="60"/>
  <c r="AE244" i="60"/>
  <c r="Y78" i="61" s="1"/>
  <c r="R78" i="61"/>
  <c r="AF244" i="60"/>
  <c r="AD244" i="60"/>
  <c r="X78" i="61" s="1"/>
  <c r="AE279" i="60"/>
  <c r="Y90" i="61" s="1"/>
  <c r="AD279" i="60"/>
  <c r="X90" i="61" s="1"/>
  <c r="R90" i="61"/>
  <c r="R14" i="61" l="1"/>
  <c r="AF111" i="60"/>
  <c r="Z14" i="61" s="1"/>
  <c r="AE209" i="60"/>
  <c r="Y65" i="61" s="1"/>
  <c r="AH57" i="60"/>
  <c r="AD249" i="60"/>
  <c r="X80" i="61" s="1"/>
  <c r="AD103" i="60"/>
  <c r="X13" i="61" s="1"/>
  <c r="AD213" i="60"/>
  <c r="X66" i="61" s="1"/>
  <c r="AD228" i="60"/>
  <c r="X70" i="61" s="1"/>
  <c r="AD223" i="60"/>
  <c r="X69" i="61" s="1"/>
  <c r="Z90" i="61"/>
  <c r="AE223" i="60"/>
  <c r="Y69" i="61" s="1"/>
  <c r="AE228" i="60"/>
  <c r="Y70" i="61" s="1"/>
  <c r="AF228" i="60"/>
  <c r="Z70" i="61" s="1"/>
  <c r="AF157" i="60"/>
  <c r="AF154" i="60" s="1"/>
  <c r="T154" i="60" s="1"/>
  <c r="N38" i="61" s="1"/>
  <c r="Z140" i="60"/>
  <c r="T32" i="61" s="1"/>
  <c r="Z142" i="60"/>
  <c r="T34" i="61" s="1"/>
  <c r="V4" i="56"/>
  <c r="W5" i="56" s="1"/>
  <c r="R86" i="61"/>
  <c r="Z144" i="60"/>
  <c r="T36" i="61" s="1"/>
  <c r="AE213" i="60"/>
  <c r="Y66" i="61" s="1"/>
  <c r="R80" i="61"/>
  <c r="R13" i="61"/>
  <c r="R38" i="61"/>
  <c r="AE245" i="60"/>
  <c r="Y79" i="61" s="1"/>
  <c r="AD148" i="60"/>
  <c r="X37" i="61" s="1"/>
  <c r="U4" i="55"/>
  <c r="V5" i="55" s="1"/>
  <c r="AE249" i="60"/>
  <c r="Y80" i="61" s="1"/>
  <c r="AF268" i="60"/>
  <c r="Z86" i="61" s="1"/>
  <c r="AE103" i="60"/>
  <c r="Y13" i="61" s="1"/>
  <c r="AD245" i="60"/>
  <c r="X79" i="61" s="1"/>
  <c r="AE115" i="60"/>
  <c r="Y15" i="61" s="1"/>
  <c r="R83" i="61"/>
  <c r="AF148" i="60"/>
  <c r="Z37" i="61" s="1"/>
  <c r="AE263" i="60"/>
  <c r="Y83" i="61" s="1"/>
  <c r="AE148" i="60"/>
  <c r="Y37" i="61" s="1"/>
  <c r="AF263" i="60"/>
  <c r="Z83" i="61" s="1"/>
  <c r="AE173" i="60"/>
  <c r="Y48" i="61" s="1"/>
  <c r="R48" i="61"/>
  <c r="AD173" i="60"/>
  <c r="X48" i="61" s="1"/>
  <c r="AF173" i="60"/>
  <c r="Z48" i="61" s="1"/>
  <c r="Z94" i="60"/>
  <c r="T12" i="61" s="1"/>
  <c r="AE265" i="60"/>
  <c r="Y85" i="61" s="1"/>
  <c r="AF219" i="60"/>
  <c r="T219" i="60" s="1"/>
  <c r="N68" i="61" s="1"/>
  <c r="Z68" i="61"/>
  <c r="Z135" i="60"/>
  <c r="T27" i="61" s="1"/>
  <c r="AF265" i="60"/>
  <c r="Z85" i="61" s="1"/>
  <c r="R85" i="61"/>
  <c r="Z276" i="60"/>
  <c r="T89" i="61" s="1"/>
  <c r="Z286" i="60"/>
  <c r="T91" i="61" s="1"/>
  <c r="Z275" i="60"/>
  <c r="T88" i="61" s="1"/>
  <c r="AF249" i="60"/>
  <c r="Z80" i="61" s="1"/>
  <c r="R15" i="61"/>
  <c r="AF115" i="60"/>
  <c r="Z15" i="61" s="1"/>
  <c r="AF119" i="60"/>
  <c r="Z17" i="61" s="1"/>
  <c r="R17" i="61"/>
  <c r="AD119" i="60"/>
  <c r="X17" i="61" s="1"/>
  <c r="AE119" i="60"/>
  <c r="Y17" i="61" s="1"/>
  <c r="X5" i="59"/>
  <c r="T128" i="60"/>
  <c r="N26" i="61" s="1"/>
  <c r="Z26" i="61"/>
  <c r="P5" i="58"/>
  <c r="V5" i="54"/>
  <c r="AF5" i="53"/>
  <c r="V5" i="52"/>
  <c r="Z4" i="64"/>
  <c r="Z6" i="64" a="1"/>
  <c r="Z6" i="64" s="1"/>
  <c r="AD268" i="60"/>
  <c r="X86" i="61" s="1"/>
  <c r="AJ204" i="60"/>
  <c r="R204" i="60" s="1"/>
  <c r="AH204" i="60" s="1"/>
  <c r="AF103" i="60"/>
  <c r="AF101" i="60" s="1"/>
  <c r="T101" i="60" s="1"/>
  <c r="N13" i="61" s="1"/>
  <c r="AD157" i="60"/>
  <c r="X38" i="61" s="1"/>
  <c r="AE264" i="60"/>
  <c r="Y84" i="61" s="1"/>
  <c r="AD264" i="60"/>
  <c r="X84" i="61" s="1"/>
  <c r="AF264" i="60"/>
  <c r="Z84" i="61" s="1"/>
  <c r="R84" i="61"/>
  <c r="AF206" i="60"/>
  <c r="Y64" i="61"/>
  <c r="X4" i="51"/>
  <c r="X6" i="51" a="1"/>
  <c r="X6" i="51" s="1"/>
  <c r="Z182" i="60"/>
  <c r="T53" i="61" s="1"/>
  <c r="Z191" i="60"/>
  <c r="T56" i="61" s="1"/>
  <c r="Z193" i="60"/>
  <c r="T58" i="61" s="1"/>
  <c r="Z184" i="60"/>
  <c r="T54" i="61" s="1"/>
  <c r="T6" i="57" a="1"/>
  <c r="T6" i="57" s="1"/>
  <c r="T4" i="57"/>
  <c r="Y5" i="62"/>
  <c r="Z6" i="50" a="1"/>
  <c r="Z6" i="50" s="1"/>
  <c r="Z4" i="50"/>
  <c r="AJ202" i="60"/>
  <c r="R202" i="60" s="1"/>
  <c r="AH202" i="60" s="1"/>
  <c r="AJ205" i="60"/>
  <c r="R205" i="60" s="1"/>
  <c r="AH205" i="60" s="1"/>
  <c r="AE157" i="60"/>
  <c r="Y38" i="61" s="1"/>
  <c r="X203" i="60"/>
  <c r="Z65" i="61"/>
  <c r="AF208" i="60"/>
  <c r="T207" i="60" s="1"/>
  <c r="N65" i="61" s="1"/>
  <c r="Z78" i="61"/>
  <c r="AF243" i="60"/>
  <c r="T242" i="60" s="1"/>
  <c r="N78" i="61" s="1"/>
  <c r="AF227" i="60" l="1"/>
  <c r="T227" i="60" s="1"/>
  <c r="N70" i="61" s="1"/>
  <c r="AF213" i="60"/>
  <c r="Z66" i="61" s="1"/>
  <c r="Z38" i="61"/>
  <c r="AF171" i="60"/>
  <c r="T171" i="60" s="1"/>
  <c r="N48" i="61" s="1"/>
  <c r="Z13" i="61"/>
  <c r="AF248" i="60"/>
  <c r="T248" i="60" s="1"/>
  <c r="N80" i="61" s="1"/>
  <c r="AF147" i="60"/>
  <c r="T147" i="60" s="1"/>
  <c r="N37" i="61" s="1"/>
  <c r="AF223" i="60"/>
  <c r="AF222" i="60" s="1"/>
  <c r="T222" i="60" s="1"/>
  <c r="N69" i="61" s="1"/>
  <c r="X202" i="60"/>
  <c r="R60" i="61" s="1"/>
  <c r="X205" i="60"/>
  <c r="AD205" i="60" s="1"/>
  <c r="X63" i="61" s="1"/>
  <c r="X204" i="60"/>
  <c r="AE204" i="60" s="1"/>
  <c r="Y62" i="61" s="1"/>
  <c r="W4" i="56"/>
  <c r="W6" i="56" a="1"/>
  <c r="W6" i="56" s="1"/>
  <c r="Y5" i="51"/>
  <c r="P4" i="58"/>
  <c r="P6" i="58" a="1"/>
  <c r="P6" i="58" s="1"/>
  <c r="X4" i="59"/>
  <c r="X6" i="59" a="1"/>
  <c r="X6" i="59" s="1"/>
  <c r="Z64" i="61"/>
  <c r="T206" i="60"/>
  <c r="N64" i="61" s="1"/>
  <c r="AA5" i="64"/>
  <c r="V4" i="52"/>
  <c r="V6" i="52" a="1"/>
  <c r="V6" i="52" s="1"/>
  <c r="AF6" i="53" a="1"/>
  <c r="AF6" i="53" s="1"/>
  <c r="AF4" i="53"/>
  <c r="R61" i="61"/>
  <c r="AD203" i="60"/>
  <c r="X61" i="61" s="1"/>
  <c r="AE203" i="60"/>
  <c r="Y61" i="61" s="1"/>
  <c r="AF203" i="60"/>
  <c r="Z61" i="61" s="1"/>
  <c r="AA5" i="50"/>
  <c r="U5" i="57"/>
  <c r="Y6" i="62" a="1"/>
  <c r="Y6" i="62" s="1"/>
  <c r="Y4" i="62"/>
  <c r="V4" i="55"/>
  <c r="V6" i="55" a="1"/>
  <c r="V6" i="55" s="1"/>
  <c r="V4" i="54"/>
  <c r="V6" i="54" a="1"/>
  <c r="V6" i="54" s="1"/>
  <c r="AF262" i="60"/>
  <c r="T262" i="60" s="1"/>
  <c r="N83" i="61" s="1"/>
  <c r="AF112" i="60"/>
  <c r="T112" i="60" s="1"/>
  <c r="N15" i="61" s="1"/>
  <c r="AF212" i="60" l="1"/>
  <c r="T212" i="60" s="1"/>
  <c r="N66" i="61" s="1"/>
  <c r="Z69" i="61"/>
  <c r="R63" i="61"/>
  <c r="AE202" i="60"/>
  <c r="Y60" i="61" s="1"/>
  <c r="AF202" i="60"/>
  <c r="Z60" i="61" s="1"/>
  <c r="AD202" i="60"/>
  <c r="X60" i="61" s="1"/>
  <c r="R62" i="61"/>
  <c r="AD204" i="60"/>
  <c r="X62" i="61" s="1"/>
  <c r="AF205" i="60"/>
  <c r="Z63" i="61" s="1"/>
  <c r="AF204" i="60"/>
  <c r="Z62" i="61" s="1"/>
  <c r="AE205" i="60"/>
  <c r="Y63" i="61" s="1"/>
  <c r="U6" i="57" a="1"/>
  <c r="U6" i="57" s="1"/>
  <c r="U4" i="57"/>
  <c r="Z5" i="62"/>
  <c r="AG5" i="53"/>
  <c r="Q5" i="58"/>
  <c r="X5" i="56"/>
  <c r="W5" i="54"/>
  <c r="W5" i="55"/>
  <c r="AA6" i="50" a="1"/>
  <c r="AA6" i="50" s="1"/>
  <c r="AA4" i="50"/>
  <c r="W5" i="52"/>
  <c r="AA4" i="64"/>
  <c r="AA6" i="64" a="1"/>
  <c r="AA6" i="64" s="1"/>
  <c r="Y5" i="59"/>
  <c r="Y6" i="51" a="1"/>
  <c r="Y6" i="51" s="1"/>
  <c r="Y4" i="51"/>
  <c r="Y7" i="61" l="1"/>
  <c r="X7" i="61"/>
  <c r="AF201" i="60"/>
  <c r="T197" i="60" s="1"/>
  <c r="N60" i="61" s="1"/>
  <c r="N8" i="61" s="1"/>
  <c r="Z7" i="61"/>
  <c r="W4" i="55"/>
  <c r="W6" i="55" a="1"/>
  <c r="W6" i="55" s="1"/>
  <c r="Z6" i="62" a="1"/>
  <c r="Z6" i="62" s="1"/>
  <c r="Z4" i="62"/>
  <c r="Z5" i="51"/>
  <c r="AB5" i="50"/>
  <c r="AG6" i="53" a="1"/>
  <c r="AG6" i="53" s="1"/>
  <c r="AG4" i="53"/>
  <c r="V5" i="57"/>
  <c r="Y4" i="59"/>
  <c r="Y6" i="59" a="1"/>
  <c r="Y6" i="59" s="1"/>
  <c r="W4" i="52"/>
  <c r="W6" i="52" a="1"/>
  <c r="W6" i="52" s="1"/>
  <c r="Q6" i="58" a="1"/>
  <c r="Q6" i="58" s="1"/>
  <c r="Q4" i="58"/>
  <c r="AB5" i="64"/>
  <c r="W6" i="54" a="1"/>
  <c r="W6" i="54" s="1"/>
  <c r="W4" i="54"/>
  <c r="X6" i="56" a="1"/>
  <c r="X6" i="56" s="1"/>
  <c r="X4" i="56"/>
  <c r="M8" i="61"/>
  <c r="L8" i="61" l="1"/>
  <c r="Y5" i="56"/>
  <c r="AB4" i="64"/>
  <c r="AB6" i="64" a="1"/>
  <c r="AB6" i="64" s="1"/>
  <c r="X5" i="52"/>
  <c r="V6" i="57" a="1"/>
  <c r="V6" i="57" s="1"/>
  <c r="V4" i="57"/>
  <c r="AB4" i="50"/>
  <c r="AB6" i="50" a="1"/>
  <c r="AB6" i="50" s="1"/>
  <c r="Z6" i="51" a="1"/>
  <c r="Z6" i="51" s="1"/>
  <c r="Z4" i="51"/>
  <c r="X5" i="55"/>
  <c r="Z5" i="59"/>
  <c r="X5" i="54"/>
  <c r="R5" i="58"/>
  <c r="AH5" i="53"/>
  <c r="AA5" i="62"/>
  <c r="R4" i="58" l="1"/>
  <c r="R6" i="58" a="1"/>
  <c r="R6" i="58" s="1"/>
  <c r="X4" i="54"/>
  <c r="X6" i="54" a="1"/>
  <c r="X6" i="54" s="1"/>
  <c r="Z6" i="59" a="1"/>
  <c r="Z6" i="59" s="1"/>
  <c r="Z4" i="59"/>
  <c r="X4" i="55"/>
  <c r="X6" i="55" a="1"/>
  <c r="X6" i="55" s="1"/>
  <c r="X6" i="52" a="1"/>
  <c r="X6" i="52" s="1"/>
  <c r="X4" i="52"/>
  <c r="AA6" i="62" a="1"/>
  <c r="AA6" i="62" s="1"/>
  <c r="AA4" i="62"/>
  <c r="AH6" i="53" a="1"/>
  <c r="AH6" i="53" s="1"/>
  <c r="AH4" i="53"/>
  <c r="AA5" i="51"/>
  <c r="W5" i="57"/>
  <c r="Y4" i="56"/>
  <c r="Y6" i="56" a="1"/>
  <c r="Y6" i="56" s="1"/>
  <c r="AC5" i="50"/>
  <c r="AC5" i="64"/>
  <c r="AC6" i="50" l="1" a="1"/>
  <c r="AC6" i="50" s="1"/>
  <c r="AC4" i="50"/>
  <c r="AB5" i="62"/>
  <c r="W4" i="57"/>
  <c r="W6" i="57" a="1"/>
  <c r="W6" i="57" s="1"/>
  <c r="S5" i="58"/>
  <c r="AC6" i="64" a="1"/>
  <c r="AC6" i="64" s="1"/>
  <c r="AC4" i="64"/>
  <c r="AI5" i="53"/>
  <c r="Y5" i="52"/>
  <c r="AA5" i="59"/>
  <c r="Z5" i="56"/>
  <c r="AA6" i="51" a="1"/>
  <c r="AA6" i="51" s="1"/>
  <c r="AA4" i="51"/>
  <c r="Y5" i="55"/>
  <c r="Y5" i="54"/>
  <c r="AB5" i="51" l="1"/>
  <c r="AD5" i="64"/>
  <c r="Y6" i="55" a="1"/>
  <c r="Y6" i="55" s="1"/>
  <c r="Y4" i="55"/>
  <c r="Y6" i="52" a="1"/>
  <c r="Y6" i="52" s="1"/>
  <c r="Y4" i="52"/>
  <c r="AD5" i="50"/>
  <c r="Z6" i="56" a="1"/>
  <c r="Z6" i="56" s="1"/>
  <c r="Z4" i="56"/>
  <c r="AA4" i="59"/>
  <c r="AA6" i="59" a="1"/>
  <c r="AA6" i="59" s="1"/>
  <c r="X5" i="57"/>
  <c r="AB4" i="62"/>
  <c r="AB6" i="62" a="1"/>
  <c r="AB6" i="62" s="1"/>
  <c r="Y4" i="54"/>
  <c r="Z5" i="54" s="1"/>
  <c r="Y6" i="54" a="1"/>
  <c r="Y6" i="54" s="1"/>
  <c r="AI6" i="53" a="1"/>
  <c r="AI6" i="53" s="1"/>
  <c r="AI4" i="53"/>
  <c r="S4" i="58"/>
  <c r="S6" i="58" a="1"/>
  <c r="S6" i="58" s="1"/>
  <c r="AD6" i="50" l="1" a="1"/>
  <c r="AD6" i="50" s="1"/>
  <c r="AD4" i="50"/>
  <c r="AE5" i="50" s="1"/>
  <c r="AC5" i="62"/>
  <c r="AB4" i="51"/>
  <c r="AC5" i="51" s="1"/>
  <c r="AB6" i="51" a="1"/>
  <c r="AB6" i="51" s="1"/>
  <c r="AJ5" i="53"/>
  <c r="X6" i="57" a="1"/>
  <c r="X6" i="57" s="1"/>
  <c r="X4" i="57"/>
  <c r="Y5" i="57" s="1"/>
  <c r="Z5" i="52"/>
  <c r="AD4" i="64"/>
  <c r="AE5" i="64" s="1"/>
  <c r="AD6" i="64" a="1"/>
  <c r="AD6" i="64" s="1"/>
  <c r="T5" i="58"/>
  <c r="Z6" i="54" a="1"/>
  <c r="Z6" i="54" s="1"/>
  <c r="Z4" i="54"/>
  <c r="AA5" i="54" s="1"/>
  <c r="AA5" i="56"/>
  <c r="AB5" i="59"/>
  <c r="Z5" i="55"/>
  <c r="Y4" i="57" l="1"/>
  <c r="Z5" i="57" s="1"/>
  <c r="Y6" i="57" a="1"/>
  <c r="Y6" i="57" s="1"/>
  <c r="Z4" i="55"/>
  <c r="AA5" i="55" s="1"/>
  <c r="Z6" i="55" a="1"/>
  <c r="Z6" i="55" s="1"/>
  <c r="AB6" i="59" a="1"/>
  <c r="AB6" i="59" s="1"/>
  <c r="AB4" i="59"/>
  <c r="AC5" i="59" s="1"/>
  <c r="AA4" i="56"/>
  <c r="AB5" i="56" s="1"/>
  <c r="AA6" i="56" a="1"/>
  <c r="AA6" i="56" s="1"/>
  <c r="AE4" i="64"/>
  <c r="AF5" i="64" s="1"/>
  <c r="AE6" i="64" a="1"/>
  <c r="AE6" i="64" s="1"/>
  <c r="AC6" i="62" a="1"/>
  <c r="AC6" i="62" s="1"/>
  <c r="AC4" i="62"/>
  <c r="AD5" i="62" s="1"/>
  <c r="T6" i="58" a="1"/>
  <c r="T6" i="58" s="1"/>
  <c r="T4" i="58"/>
  <c r="U5" i="58" s="1"/>
  <c r="Z4" i="52"/>
  <c r="AA5" i="52" s="1"/>
  <c r="Z6" i="52" a="1"/>
  <c r="Z6" i="52" s="1"/>
  <c r="AC4" i="51"/>
  <c r="AD5" i="51" s="1"/>
  <c r="AC6" i="51" a="1"/>
  <c r="AC6" i="51" s="1"/>
  <c r="AE4" i="50"/>
  <c r="AF5" i="50" s="1"/>
  <c r="AE6" i="50" a="1"/>
  <c r="AE6" i="50" s="1"/>
  <c r="AA6" i="54" a="1"/>
  <c r="AA6" i="54" s="1"/>
  <c r="AA4" i="54"/>
  <c r="AB5" i="54" s="1"/>
  <c r="AJ4" i="53"/>
  <c r="AK5" i="53" s="1"/>
  <c r="AJ6" i="53" a="1"/>
  <c r="AJ6" i="53" s="1"/>
  <c r="AD6" i="51" l="1" a="1"/>
  <c r="AD6" i="51" s="1"/>
  <c r="AD4" i="51"/>
  <c r="AE5" i="51" s="1"/>
  <c r="AF4" i="64"/>
  <c r="AG5" i="64" s="1"/>
  <c r="AF6" i="64" a="1"/>
  <c r="AF6" i="64" s="1"/>
  <c r="Z4" i="57"/>
  <c r="AA5" i="57" s="1"/>
  <c r="Z6" i="57" a="1"/>
  <c r="Z6" i="57" s="1"/>
  <c r="AB4" i="54"/>
  <c r="AC5" i="54" s="1"/>
  <c r="AB6" i="54" a="1"/>
  <c r="AB6" i="54" s="1"/>
  <c r="U4" i="58"/>
  <c r="V5" i="58" s="1"/>
  <c r="U6" i="58" a="1"/>
  <c r="U6" i="58" s="1"/>
  <c r="AC6" i="59" a="1"/>
  <c r="AC6" i="59" s="1"/>
  <c r="AC4" i="59"/>
  <c r="AD5" i="59" s="1"/>
  <c r="AK4" i="53"/>
  <c r="AL5" i="53" s="1"/>
  <c r="AK6" i="53" a="1"/>
  <c r="AK6" i="53" s="1"/>
  <c r="AF6" i="50" a="1"/>
  <c r="AF6" i="50" s="1"/>
  <c r="AF4" i="50"/>
  <c r="AG5" i="50" s="1"/>
  <c r="AA4" i="52"/>
  <c r="AB5" i="52" s="1"/>
  <c r="AA6" i="52" a="1"/>
  <c r="AA6" i="52" s="1"/>
  <c r="AB6" i="56" a="1"/>
  <c r="AB6" i="56" s="1"/>
  <c r="AB4" i="56"/>
  <c r="AC5" i="56" s="1"/>
  <c r="AA4" i="55"/>
  <c r="AB5" i="55" s="1"/>
  <c r="AA6" i="55" a="1"/>
  <c r="AA6" i="55" s="1"/>
  <c r="AD4" i="62"/>
  <c r="AE5" i="62" s="1"/>
  <c r="AD6" i="62" a="1"/>
  <c r="AD6" i="62" s="1"/>
  <c r="AB6" i="55" l="1" a="1"/>
  <c r="AB6" i="55" s="1"/>
  <c r="AB4" i="55"/>
  <c r="AC5" i="55" s="1"/>
  <c r="AB4" i="52"/>
  <c r="AC5" i="52" s="1"/>
  <c r="AB6" i="52" a="1"/>
  <c r="AB6" i="52" s="1"/>
  <c r="AL4" i="53"/>
  <c r="AM5" i="53" s="1"/>
  <c r="AL6" i="53" a="1"/>
  <c r="AL6" i="53" s="1"/>
  <c r="V4" i="58"/>
  <c r="W5" i="58" s="1"/>
  <c r="V6" i="58" a="1"/>
  <c r="V6" i="58" s="1"/>
  <c r="AA4" i="57"/>
  <c r="AB5" i="57" s="1"/>
  <c r="AA6" i="57" a="1"/>
  <c r="AA6" i="57" s="1"/>
  <c r="AE6" i="51" a="1"/>
  <c r="AE6" i="51" s="1"/>
  <c r="AE4" i="51"/>
  <c r="AF5" i="51" s="1"/>
  <c r="AE6" i="62" a="1"/>
  <c r="AE6" i="62" s="1"/>
  <c r="AE4" i="62"/>
  <c r="AF5" i="62" s="1"/>
  <c r="AC6" i="54" a="1"/>
  <c r="AC6" i="54" s="1"/>
  <c r="AC4" i="54"/>
  <c r="AD5" i="54" s="1"/>
  <c r="AG4" i="64"/>
  <c r="AH5" i="64" s="1"/>
  <c r="AG6" i="64" a="1"/>
  <c r="AG6" i="64" s="1"/>
  <c r="AC6" i="56" a="1"/>
  <c r="AC6" i="56" s="1"/>
  <c r="AC4" i="56"/>
  <c r="AD5" i="56" s="1"/>
  <c r="AG4" i="50"/>
  <c r="AH5" i="50" s="1"/>
  <c r="AG6" i="50" a="1"/>
  <c r="AG6" i="50" s="1"/>
  <c r="AD4" i="59"/>
  <c r="AE5" i="59" s="1"/>
  <c r="AD6" i="59" a="1"/>
  <c r="AD6" i="59" s="1"/>
  <c r="W6" i="58" l="1" a="1"/>
  <c r="W6" i="58" s="1"/>
  <c r="W4" i="58"/>
  <c r="X5" i="58" s="1"/>
  <c r="AC6" i="52" a="1"/>
  <c r="AC6" i="52" s="1"/>
  <c r="AC4" i="52"/>
  <c r="AD5" i="52" s="1"/>
  <c r="AH4" i="50"/>
  <c r="AI5" i="50" s="1"/>
  <c r="AH6" i="50" a="1"/>
  <c r="AH6" i="50" s="1"/>
  <c r="AH6" i="64" a="1"/>
  <c r="AH6" i="64" s="1"/>
  <c r="AH4" i="64"/>
  <c r="AI5" i="64" s="1"/>
  <c r="AB4" i="57"/>
  <c r="AC5" i="57" s="1"/>
  <c r="AB6" i="57" a="1"/>
  <c r="AB6" i="57" s="1"/>
  <c r="AM6" i="53" a="1"/>
  <c r="AM6" i="53" s="1"/>
  <c r="AM4" i="53"/>
  <c r="AN5" i="53" s="1"/>
  <c r="AF4" i="62"/>
  <c r="AG5" i="62" s="1"/>
  <c r="AF6" i="62" a="1"/>
  <c r="AF6" i="62" s="1"/>
  <c r="AC6" i="55" a="1"/>
  <c r="AC6" i="55" s="1"/>
  <c r="AC4" i="55"/>
  <c r="AD5" i="55" s="1"/>
  <c r="AE6" i="59" a="1"/>
  <c r="AE6" i="59" s="1"/>
  <c r="AE4" i="59"/>
  <c r="AF5" i="59" s="1"/>
  <c r="AD4" i="56"/>
  <c r="AE5" i="56" s="1"/>
  <c r="AD6" i="56" a="1"/>
  <c r="AD6" i="56" s="1"/>
  <c r="AD6" i="54" a="1"/>
  <c r="AD6" i="54" s="1"/>
  <c r="AD4" i="54"/>
  <c r="AE5" i="54" s="1"/>
  <c r="AF6" i="51" a="1"/>
  <c r="AF6" i="51" s="1"/>
  <c r="AF4" i="51"/>
  <c r="AG5" i="51" s="1"/>
  <c r="AG4" i="62" l="1"/>
  <c r="AH5" i="62" s="1"/>
  <c r="AG6" i="62" a="1"/>
  <c r="AG6" i="62" s="1"/>
  <c r="AC6" i="57" a="1"/>
  <c r="AC6" i="57" s="1"/>
  <c r="AC4" i="57"/>
  <c r="AD5" i="57" s="1"/>
  <c r="AI6" i="50" a="1"/>
  <c r="AI6" i="50" s="1"/>
  <c r="AI4" i="50"/>
  <c r="AJ5" i="50" s="1"/>
  <c r="AE6" i="54" a="1"/>
  <c r="AE6" i="54" s="1"/>
  <c r="AE4" i="54"/>
  <c r="AF5" i="54" s="1"/>
  <c r="AF4" i="59"/>
  <c r="AG5" i="59" s="1"/>
  <c r="AF6" i="59" a="1"/>
  <c r="AF6" i="59" s="1"/>
  <c r="X4" i="58"/>
  <c r="Y5" i="58" s="1"/>
  <c r="X6" i="58" a="1"/>
  <c r="X6" i="58" s="1"/>
  <c r="AE6" i="56" a="1"/>
  <c r="AE6" i="56" s="1"/>
  <c r="AE4" i="56"/>
  <c r="AF5" i="56" s="1"/>
  <c r="AG6" i="51" a="1"/>
  <c r="AG6" i="51" s="1"/>
  <c r="AG4" i="51"/>
  <c r="AH5" i="51" s="1"/>
  <c r="AD6" i="55" a="1"/>
  <c r="AD6" i="55" s="1"/>
  <c r="AD4" i="55"/>
  <c r="AE5" i="55" s="1"/>
  <c r="AN4" i="53"/>
  <c r="AO5" i="53" s="1"/>
  <c r="AN6" i="53" a="1"/>
  <c r="AN6" i="53" s="1"/>
  <c r="AI6" i="64" a="1"/>
  <c r="AI6" i="64" s="1"/>
  <c r="AI4" i="64"/>
  <c r="AJ5" i="64" s="1"/>
  <c r="AD6" i="52" a="1"/>
  <c r="AD6" i="52" s="1"/>
  <c r="AD4" i="52"/>
  <c r="AE5" i="52" s="1"/>
  <c r="AE6" i="55" l="1" a="1"/>
  <c r="AE6" i="55" s="1"/>
  <c r="AE4" i="55"/>
  <c r="AF5" i="55" s="1"/>
  <c r="AO6" i="53" a="1"/>
  <c r="AO6" i="53" s="1"/>
  <c r="AO4" i="53"/>
  <c r="AP5" i="53" s="1"/>
  <c r="Y6" i="58" a="1"/>
  <c r="Y6" i="58" s="1"/>
  <c r="Y4" i="58"/>
  <c r="Z5" i="58" s="1"/>
  <c r="AG4" i="59"/>
  <c r="AH5" i="59" s="1"/>
  <c r="AG6" i="59" a="1"/>
  <c r="AG6" i="59" s="1"/>
  <c r="AH6" i="62" a="1"/>
  <c r="AH6" i="62" s="1"/>
  <c r="AH4" i="62"/>
  <c r="AI5" i="62" s="1"/>
  <c r="AJ6" i="64" a="1"/>
  <c r="AJ6" i="64" s="1"/>
  <c r="AJ4" i="64"/>
  <c r="AK5" i="64" s="1"/>
  <c r="AF6" i="56" a="1"/>
  <c r="AF6" i="56" s="1"/>
  <c r="AF4" i="56"/>
  <c r="AG5" i="56" s="1"/>
  <c r="AJ4" i="50"/>
  <c r="AK5" i="50" s="1"/>
  <c r="AJ6" i="50" a="1"/>
  <c r="AJ6" i="50" s="1"/>
  <c r="AE6" i="52" a="1"/>
  <c r="AE6" i="52" s="1"/>
  <c r="AE4" i="52"/>
  <c r="AF5" i="52" s="1"/>
  <c r="AH6" i="51" a="1"/>
  <c r="AH6" i="51" s="1"/>
  <c r="AH4" i="51"/>
  <c r="AI5" i="51" s="1"/>
  <c r="AF4" i="54"/>
  <c r="AG5" i="54" s="1"/>
  <c r="AF6" i="54" a="1"/>
  <c r="AF6" i="54" s="1"/>
  <c r="AD6" i="57" a="1"/>
  <c r="AD6" i="57" s="1"/>
  <c r="AD4" i="57"/>
  <c r="AE5" i="57" s="1"/>
  <c r="AF4" i="52" l="1"/>
  <c r="AG5" i="52" s="1"/>
  <c r="AF6" i="52" a="1"/>
  <c r="AF6" i="52" s="1"/>
  <c r="AG6" i="56" a="1"/>
  <c r="AG6" i="56" s="1"/>
  <c r="AG4" i="56"/>
  <c r="AH5" i="56" s="1"/>
  <c r="AI4" i="62"/>
  <c r="AJ5" i="62" s="1"/>
  <c r="AI6" i="62" a="1"/>
  <c r="AI6" i="62" s="1"/>
  <c r="Z6" i="58" a="1"/>
  <c r="Z6" i="58" s="1"/>
  <c r="Z4" i="58"/>
  <c r="AA5" i="58" s="1"/>
  <c r="AF4" i="55"/>
  <c r="AG5" i="55" s="1"/>
  <c r="AF6" i="55" a="1"/>
  <c r="AF6" i="55" s="1"/>
  <c r="AG6" i="54" a="1"/>
  <c r="AG6" i="54" s="1"/>
  <c r="AG4" i="54"/>
  <c r="AH5" i="54" s="1"/>
  <c r="AK6" i="50" a="1"/>
  <c r="AK6" i="50" s="1"/>
  <c r="AK4" i="50"/>
  <c r="AL5" i="50" s="1"/>
  <c r="AH6" i="59" a="1"/>
  <c r="AH6" i="59" s="1"/>
  <c r="AH4" i="59"/>
  <c r="AI5" i="59" s="1"/>
  <c r="AE6" i="57" a="1"/>
  <c r="AE6" i="57" s="1"/>
  <c r="AE4" i="57"/>
  <c r="AF5" i="57" s="1"/>
  <c r="AI6" i="51" a="1"/>
  <c r="AI6" i="51" s="1"/>
  <c r="AI4" i="51"/>
  <c r="AJ5" i="51" s="1"/>
  <c r="AK6" i="64" a="1"/>
  <c r="AK6" i="64" s="1"/>
  <c r="AK4" i="64"/>
  <c r="AL5" i="64" s="1"/>
  <c r="AP6" i="53" a="1"/>
  <c r="AP6" i="53" s="1"/>
  <c r="AP4" i="53"/>
  <c r="AQ5" i="53" s="1"/>
  <c r="AG6" i="55" l="1" a="1"/>
  <c r="AG6" i="55" s="1"/>
  <c r="AG4" i="55"/>
  <c r="AH5" i="55" s="1"/>
  <c r="AJ6" i="62" a="1"/>
  <c r="AJ6" i="62" s="1"/>
  <c r="AJ4" i="62"/>
  <c r="AK5" i="62" s="1"/>
  <c r="AG6" i="52" a="1"/>
  <c r="AG6" i="52" s="1"/>
  <c r="AG4" i="52"/>
  <c r="AH5" i="52" s="1"/>
  <c r="AL4" i="64"/>
  <c r="AM5" i="64" s="1"/>
  <c r="AL6" i="64" a="1"/>
  <c r="AL6" i="64" s="1"/>
  <c r="AF4" i="57"/>
  <c r="AG5" i="57" s="1"/>
  <c r="AF6" i="57" a="1"/>
  <c r="AF6" i="57" s="1"/>
  <c r="AL6" i="50" a="1"/>
  <c r="AL6" i="50" s="1"/>
  <c r="AL4" i="50"/>
  <c r="AM5" i="50" s="1"/>
  <c r="AQ6" i="53" a="1"/>
  <c r="AQ6" i="53" s="1"/>
  <c r="AQ4" i="53"/>
  <c r="AR5" i="53" s="1"/>
  <c r="AJ6" i="51" a="1"/>
  <c r="AJ6" i="51" s="1"/>
  <c r="AJ4" i="51"/>
  <c r="AK5" i="51" s="1"/>
  <c r="AI4" i="59"/>
  <c r="AJ5" i="59" s="1"/>
  <c r="AI6" i="59" a="1"/>
  <c r="AI6" i="59" s="1"/>
  <c r="AH4" i="54"/>
  <c r="AI5" i="54" s="1"/>
  <c r="AH6" i="54" a="1"/>
  <c r="AH6" i="54" s="1"/>
  <c r="AA4" i="58"/>
  <c r="AB5" i="58" s="1"/>
  <c r="AA6" i="58" a="1"/>
  <c r="AA6" i="58" s="1"/>
  <c r="AH4" i="56"/>
  <c r="AI5" i="56" s="1"/>
  <c r="AH6" i="56" a="1"/>
  <c r="AH6" i="56" s="1"/>
  <c r="AR4" i="53" l="1"/>
  <c r="AS5" i="53" s="1"/>
  <c r="AR6" i="53" a="1"/>
  <c r="AR6" i="53" s="1"/>
  <c r="AH6" i="52" a="1"/>
  <c r="AH6" i="52" s="1"/>
  <c r="AH4" i="52"/>
  <c r="AI5" i="52" s="1"/>
  <c r="AH4" i="55"/>
  <c r="AI5" i="55" s="1"/>
  <c r="AH6" i="55" a="1"/>
  <c r="AH6" i="55" s="1"/>
  <c r="AI6" i="56" a="1"/>
  <c r="AI6" i="56" s="1"/>
  <c r="AI4" i="56"/>
  <c r="AJ5" i="56" s="1"/>
  <c r="AI6" i="54" a="1"/>
  <c r="AI6" i="54" s="1"/>
  <c r="AI4" i="54"/>
  <c r="AJ5" i="54" s="1"/>
  <c r="AM4" i="64"/>
  <c r="AN5" i="64" s="1"/>
  <c r="AM6" i="64" a="1"/>
  <c r="AM6" i="64" s="1"/>
  <c r="AB4" i="58"/>
  <c r="AC5" i="58" s="1"/>
  <c r="AB6" i="58" a="1"/>
  <c r="AB6" i="58" s="1"/>
  <c r="AJ4" i="59"/>
  <c r="AK5" i="59" s="1"/>
  <c r="AJ6" i="59" a="1"/>
  <c r="AJ6" i="59" s="1"/>
  <c r="AG6" i="57" a="1"/>
  <c r="AG6" i="57" s="1"/>
  <c r="AG4" i="57"/>
  <c r="AH5" i="57" s="1"/>
  <c r="AK6" i="51" a="1"/>
  <c r="AK6" i="51" s="1"/>
  <c r="AK4" i="51"/>
  <c r="AL5" i="51" s="1"/>
  <c r="AM4" i="50"/>
  <c r="AN5" i="50" s="1"/>
  <c r="AM6" i="50" a="1"/>
  <c r="AM6" i="50" s="1"/>
  <c r="AK4" i="62"/>
  <c r="AL5" i="62" s="1"/>
  <c r="AK6" i="62" a="1"/>
  <c r="AK6" i="62" s="1"/>
  <c r="AN4" i="50" l="1"/>
  <c r="AO5" i="50" s="1"/>
  <c r="AN6" i="50" a="1"/>
  <c r="AN6" i="50" s="1"/>
  <c r="AC6" i="58" a="1"/>
  <c r="AC6" i="58" s="1"/>
  <c r="AC4" i="58"/>
  <c r="AD5" i="58" s="1"/>
  <c r="AI6" i="55" a="1"/>
  <c r="AI6" i="55" s="1"/>
  <c r="AI4" i="55"/>
  <c r="AJ5" i="55" s="1"/>
  <c r="AS6" i="53" a="1"/>
  <c r="AS6" i="53" s="1"/>
  <c r="AS4" i="53"/>
  <c r="AT5" i="53" s="1"/>
  <c r="AH6" i="57" a="1"/>
  <c r="AH6" i="57" s="1"/>
  <c r="AH4" i="57"/>
  <c r="AI5" i="57" s="1"/>
  <c r="AJ6" i="54" a="1"/>
  <c r="AJ6" i="54" s="1"/>
  <c r="AJ4" i="54"/>
  <c r="AK5" i="54" s="1"/>
  <c r="AL6" i="62" a="1"/>
  <c r="AL6" i="62" s="1"/>
  <c r="AL4" i="62"/>
  <c r="AM5" i="62" s="1"/>
  <c r="AK4" i="59"/>
  <c r="AL5" i="59" s="1"/>
  <c r="AK6" i="59" a="1"/>
  <c r="AK6" i="59" s="1"/>
  <c r="AN6" i="64" a="1"/>
  <c r="AN6" i="64" s="1"/>
  <c r="AN4" i="64"/>
  <c r="AO5" i="64" s="1"/>
  <c r="AL4" i="51"/>
  <c r="AM5" i="51" s="1"/>
  <c r="AL6" i="51" a="1"/>
  <c r="AL6" i="51" s="1"/>
  <c r="AJ4" i="56"/>
  <c r="AK5" i="56" s="1"/>
  <c r="AJ6" i="56" a="1"/>
  <c r="AJ6" i="56" s="1"/>
  <c r="AI6" i="52" a="1"/>
  <c r="AI6" i="52" s="1"/>
  <c r="AI4" i="52"/>
  <c r="AJ5" i="52" s="1"/>
  <c r="AO6" i="64" l="1" a="1"/>
  <c r="AO6" i="64" s="1"/>
  <c r="AO4" i="64"/>
  <c r="AP5" i="64" s="1"/>
  <c r="AM4" i="62"/>
  <c r="AN5" i="62" s="1"/>
  <c r="AM6" i="62" a="1"/>
  <c r="AM6" i="62" s="1"/>
  <c r="AI6" i="57" a="1"/>
  <c r="AI6" i="57" s="1"/>
  <c r="AI4" i="57"/>
  <c r="AJ5" i="57" s="1"/>
  <c r="AK6" i="56" a="1"/>
  <c r="AK6" i="56" s="1"/>
  <c r="AK4" i="56"/>
  <c r="AL5" i="56" s="1"/>
  <c r="AO6" i="50" a="1"/>
  <c r="AO6" i="50" s="1"/>
  <c r="AO4" i="50"/>
  <c r="AP5" i="50" s="1"/>
  <c r="AJ4" i="55"/>
  <c r="AK5" i="55" s="1"/>
  <c r="AJ6" i="55" a="1"/>
  <c r="AJ6" i="55" s="1"/>
  <c r="AM6" i="51" a="1"/>
  <c r="AM6" i="51" s="1"/>
  <c r="AM4" i="51"/>
  <c r="AN5" i="51" s="1"/>
  <c r="AL6" i="59" a="1"/>
  <c r="AL6" i="59" s="1"/>
  <c r="AL4" i="59"/>
  <c r="AM5" i="59" s="1"/>
  <c r="AJ4" i="52"/>
  <c r="AK5" i="52" s="1"/>
  <c r="AJ6" i="52" a="1"/>
  <c r="AJ6" i="52" s="1"/>
  <c r="AK4" i="54"/>
  <c r="AK6" i="54" a="1"/>
  <c r="AK6" i="54" s="1"/>
  <c r="AT6" i="53" a="1"/>
  <c r="AT6" i="53" s="1"/>
  <c r="AT4" i="53"/>
  <c r="AU5" i="53" s="1"/>
  <c r="AD6" i="58" a="1"/>
  <c r="AD6" i="58" s="1"/>
  <c r="AD4" i="58"/>
  <c r="AE5" i="58" s="1"/>
  <c r="AK4" i="52" l="1"/>
  <c r="AL5" i="52" s="1"/>
  <c r="AK6" i="52" a="1"/>
  <c r="AK6" i="52" s="1"/>
  <c r="AU6" i="53" a="1"/>
  <c r="AU6" i="53" s="1"/>
  <c r="AU4" i="53"/>
  <c r="AV5" i="53" s="1"/>
  <c r="AN4" i="51"/>
  <c r="AO5" i="51" s="1"/>
  <c r="AN6" i="51" a="1"/>
  <c r="AN6" i="51" s="1"/>
  <c r="AP6" i="50" a="1"/>
  <c r="AP6" i="50" s="1"/>
  <c r="AP4" i="50"/>
  <c r="AQ5" i="50" s="1"/>
  <c r="AJ4" i="57"/>
  <c r="AK5" i="57" s="1"/>
  <c r="AJ6" i="57" a="1"/>
  <c r="AJ6" i="57" s="1"/>
  <c r="AP4" i="64"/>
  <c r="AQ5" i="64" s="1"/>
  <c r="AP6" i="64" a="1"/>
  <c r="AP6" i="64" s="1"/>
  <c r="AK4" i="55"/>
  <c r="AL5" i="55" s="1"/>
  <c r="AK6" i="55" a="1"/>
  <c r="AK6" i="55" s="1"/>
  <c r="AN6" i="62" a="1"/>
  <c r="AN6" i="62" s="1"/>
  <c r="AN4" i="62"/>
  <c r="AO5" i="62" s="1"/>
  <c r="AE4" i="58"/>
  <c r="AF5" i="58" s="1"/>
  <c r="AE6" i="58" a="1"/>
  <c r="AE6" i="58" s="1"/>
  <c r="AM4" i="59"/>
  <c r="AN5" i="59" s="1"/>
  <c r="AM6" i="59" a="1"/>
  <c r="AM6" i="59" s="1"/>
  <c r="AL4" i="56"/>
  <c r="AL6" i="56" a="1"/>
  <c r="AL6" i="56" s="1"/>
  <c r="AF6" i="58" l="1" a="1"/>
  <c r="AF6" i="58" s="1"/>
  <c r="AF4" i="58"/>
  <c r="AG5" i="58" s="1"/>
  <c r="AN6" i="59" a="1"/>
  <c r="AN6" i="59" s="1"/>
  <c r="AN4" i="59"/>
  <c r="AO5" i="59" s="1"/>
  <c r="AQ4" i="64"/>
  <c r="AR5" i="64" s="1"/>
  <c r="AQ6" i="64" a="1"/>
  <c r="AQ6" i="64" s="1"/>
  <c r="AL4" i="55"/>
  <c r="AL6" i="55" a="1"/>
  <c r="AL6" i="55" s="1"/>
  <c r="AK6" i="57" a="1"/>
  <c r="AK6" i="57" s="1"/>
  <c r="AK4" i="57"/>
  <c r="AL5" i="57" s="1"/>
  <c r="AO6" i="51" a="1"/>
  <c r="AO6" i="51" s="1"/>
  <c r="AO4" i="51"/>
  <c r="AP5" i="51" s="1"/>
  <c r="AL6" i="52" a="1"/>
  <c r="AL6" i="52" s="1"/>
  <c r="AL4" i="52"/>
  <c r="AM5" i="52" s="1"/>
  <c r="AO6" i="62" a="1"/>
  <c r="AO6" i="62" s="1"/>
  <c r="AO4" i="62"/>
  <c r="AQ4" i="50"/>
  <c r="AR5" i="50" s="1"/>
  <c r="AQ6" i="50" a="1"/>
  <c r="AQ6" i="50" s="1"/>
  <c r="AV6" i="53" a="1"/>
  <c r="AV6" i="53" s="1"/>
  <c r="AV4" i="53"/>
  <c r="AW5" i="53" s="1"/>
  <c r="AW6" i="53" l="1" a="1"/>
  <c r="AW6" i="53" s="1"/>
  <c r="AW4" i="53"/>
  <c r="AR6" i="64" a="1"/>
  <c r="AR6" i="64" s="1"/>
  <c r="AR4" i="64"/>
  <c r="AM4" i="52"/>
  <c r="AM6" i="52" a="1"/>
  <c r="AM6" i="52" s="1"/>
  <c r="AL6" i="57" a="1"/>
  <c r="AL6" i="57" s="1"/>
  <c r="AL4" i="57"/>
  <c r="AP6" i="51" a="1"/>
  <c r="AP6" i="51" s="1"/>
  <c r="AP4" i="51"/>
  <c r="AR6" i="50" a="1"/>
  <c r="AR6" i="50" s="1"/>
  <c r="AR4" i="50"/>
  <c r="AG4" i="58"/>
  <c r="AG6" i="58" a="1"/>
  <c r="AG6" i="58" s="1"/>
  <c r="AO6" i="59" a="1"/>
  <c r="AO6" i="59" s="1"/>
  <c r="AO4"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R91" authorId="0" shapeId="0" xr:uid="{00000000-0006-0000-0200-000002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0" authorId="1" shapeId="0" xr:uid="{00000000-0006-0000-0200-000003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0" authorId="1" shapeId="0" xr:uid="{00000000-0006-0000-0200-000004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<sst xmlns="http://schemas.openxmlformats.org/spreadsheetml/2006/main" count="2556" uniqueCount="1037">
  <si>
    <t>事務室</t>
    <rPh sb="0" eb="3">
      <t>ジムシツ</t>
    </rPh>
    <phoneticPr fontId="3"/>
  </si>
  <si>
    <t>Ⅲ</t>
    <phoneticPr fontId="3"/>
  </si>
  <si>
    <t>燃焼機器無し</t>
    <rPh sb="0" eb="2">
      <t>ネンショウ</t>
    </rPh>
    <rPh sb="2" eb="4">
      <t>キキ</t>
    </rPh>
    <rPh sb="4" eb="5">
      <t>ナ</t>
    </rPh>
    <phoneticPr fontId="3"/>
  </si>
  <si>
    <t>燃料電池</t>
    <rPh sb="0" eb="2">
      <t>ネンリョウ</t>
    </rPh>
    <rPh sb="2" eb="4">
      <t>デンチ</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</si>
  <si>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</si>
  <si>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</si>
  <si>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</si>
  <si>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</si>
  <si>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水冷冷凍機無し</t>
    <rPh sb="0" eb="2">
      <t>スイレイ</t>
    </rPh>
    <rPh sb="2" eb="5">
      <t>レイトウキ</t>
    </rPh>
    <rPh sb="5" eb="6">
      <t>ナ</t>
    </rPh>
    <phoneticPr fontId="3"/>
  </si>
  <si>
    <t>空調機の変風量システムの導入</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</si>
  <si>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</si>
  <si>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</si>
  <si>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</si>
  <si>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</si>
  <si>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電算室</t>
    <rPh sb="0" eb="2">
      <t>デンサン</t>
    </rPh>
    <rPh sb="2" eb="3">
      <t>シツ</t>
    </rPh>
    <phoneticPr fontId="3"/>
  </si>
  <si>
    <t>温水ボイラー</t>
    <rPh sb="0" eb="2">
      <t>オンスイ</t>
    </rPh>
    <phoneticPr fontId="3"/>
  </si>
  <si>
    <t>蒸気ボイラー</t>
    <rPh sb="0" eb="2">
      <t>ジョウキ</t>
    </rPh>
    <phoneticPr fontId="3"/>
  </si>
  <si>
    <t>加圧ポンプ割合</t>
    <rPh sb="0" eb="2">
      <t>カアツ</t>
    </rPh>
    <rPh sb="5" eb="7">
      <t>ワリアイ</t>
    </rPh>
    <phoneticPr fontId="3"/>
  </si>
  <si>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</si>
  <si>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</si>
  <si>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</si>
  <si>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</si>
  <si>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</si>
  <si>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</si>
  <si>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</si>
  <si>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</si>
  <si>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</si>
  <si>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</si>
  <si>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</si>
  <si>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</si>
  <si>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</si>
  <si>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</si>
  <si>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</si>
  <si>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</si>
  <si>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</si>
  <si>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</si>
  <si>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</si>
  <si>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</si>
  <si>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</si>
  <si>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</si>
  <si>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</si>
  <si>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</si>
  <si>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</si>
  <si>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</si>
  <si>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kw</t>
    <phoneticPr fontId="3"/>
  </si>
  <si>
    <t>6℃未満</t>
    <rPh sb="2" eb="4">
      <t>ミマン</t>
    </rPh>
    <phoneticPr fontId="3"/>
  </si>
  <si>
    <t>10℃以上</t>
    <rPh sb="3" eb="5">
      <t>イジョウ</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</si>
  <si>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</si>
  <si>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</si>
  <si>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</si>
  <si>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</si>
  <si>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</si>
  <si>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</si>
  <si>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</si>
  <si>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</si>
  <si>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</si>
  <si>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</si>
  <si>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t-CO2/年</t>
    <phoneticPr fontId="3"/>
  </si>
  <si>
    <t>GJ/年</t>
    <phoneticPr fontId="3"/>
  </si>
  <si>
    <t>A</t>
    <phoneticPr fontId="3"/>
  </si>
  <si>
    <t>C</t>
    <phoneticPr fontId="3"/>
  </si>
  <si>
    <t>評価</t>
    <rPh sb="0" eb="2">
      <t>ヒョウカ</t>
    </rPh>
    <phoneticPr fontId="3"/>
  </si>
  <si>
    <t>B</t>
    <phoneticPr fontId="3"/>
  </si>
  <si>
    <t>-</t>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</si>
  <si>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</si>
  <si>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</si>
  <si>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</si>
  <si>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</si>
  <si>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対象年度</t>
    <rPh sb="0" eb="2">
      <t>タイショウ</t>
    </rPh>
    <rPh sb="2" eb="4">
      <t>ネンド</t>
    </rPh>
    <phoneticPr fontId="3"/>
  </si>
  <si>
    <t>改修対象</t>
    <rPh sb="0" eb="2">
      <t>カイシュウ</t>
    </rPh>
    <rPh sb="2" eb="4">
      <t>タイショウ</t>
    </rPh>
    <phoneticPr fontId="3"/>
  </si>
  <si>
    <t>ガスエンジン</t>
  </si>
  <si>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</si>
  <si>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</si>
  <si>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</si>
  <si>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</si>
  <si>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</si>
  <si>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</si>
  <si>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</si>
  <si>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</si>
  <si>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</si>
  <si>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</si>
  <si>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</si>
  <si>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</si>
  <si>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</si>
  <si>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</si>
  <si>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</si>
  <si>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</si>
  <si>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</si>
  <si>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</si>
  <si>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</si>
  <si>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居室以外の室内温度の緩和</t>
  </si>
  <si>
    <t>省エネファンベルトへの交換</t>
  </si>
  <si>
    <t>高輝度型誘導灯・蓄光型誘導灯の導入</t>
  </si>
  <si>
    <t>高効率変圧器の導入</t>
  </si>
  <si>
    <t>照明のタイムスケジュール制御の導入</t>
  </si>
  <si>
    <t>高効率給水ポンプの導入</t>
  </si>
  <si>
    <t>大便器の節水器具の導入</t>
  </si>
  <si>
    <t>潜熱回収給湯器の導入</t>
  </si>
  <si>
    <t>洗浄便座暖房の夏季停止</t>
  </si>
  <si>
    <t>高効率冷凍・冷蔵設備の導入</t>
  </si>
  <si>
    <t>A</t>
  </si>
  <si>
    <t>B</t>
  </si>
  <si>
    <t>C</t>
  </si>
  <si>
    <t>分類</t>
  </si>
  <si>
    <t>優良特定温暖化対策事業所の認定基準</t>
  </si>
  <si>
    <t>耐用年数一覧</t>
    <rPh sb="0" eb="2">
      <t>タイヨウ</t>
    </rPh>
    <rPh sb="2" eb="4">
      <t>ネンスウ</t>
    </rPh>
    <rPh sb="4" eb="6">
      <t>イチラン</t>
    </rPh>
    <phoneticPr fontId="3"/>
  </si>
  <si>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</si>
  <si>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</si>
  <si>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</si>
  <si>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</si>
  <si>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</si>
  <si>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</si>
  <si>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</si>
  <si>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</si>
  <si>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</si>
  <si>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</si>
  <si>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</si>
  <si>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</si>
  <si>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</si>
  <si>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</si>
  <si>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</si>
  <si>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</si>
  <si>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　提出年度</t>
    <rPh sb="1" eb="3">
      <t>テイシュツ</t>
    </rPh>
    <rPh sb="3" eb="5">
      <t>ネンド</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</si>
  <si>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</si>
  <si>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</si>
  <si>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</si>
  <si>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</si>
  <si>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</si>
  <si>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</si>
  <si>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</si>
  <si>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</si>
  <si>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</si>
  <si>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</si>
  <si>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</si>
  <si>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</si>
  <si>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※事業所に対象となる機器がない場合は除外項目゛～無し゛を選択してください。</t>
    <rPh sb="1" eb="4">
      <t>ジギョウショ</t>
    </rPh>
    <rPh sb="5" eb="7">
      <t>タイショウ</t>
    </rPh>
    <rPh sb="10" eb="12">
      <t>キキ</t>
    </rPh>
    <rPh sb="15" eb="17">
      <t>バアイ</t>
    </rPh>
    <rPh sb="18" eb="20">
      <t>ジョガイ</t>
    </rPh>
    <rPh sb="20" eb="22">
      <t>コウモク</t>
    </rPh>
    <rPh sb="24" eb="25">
      <t>ナ</t>
    </rPh>
    <rPh sb="28" eb="30">
      <t>センタク</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</si>
  <si>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</si>
  <si>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</si>
  <si>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</si>
  <si>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コジェネ</t>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</si>
  <si>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</si>
  <si>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</si>
  <si>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</si>
  <si>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</si>
  <si>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</si>
  <si>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</si>
  <si>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</si>
  <si>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</si>
  <si>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モータ直結形ファン</t>
    <rPh sb="3" eb="5">
      <t>チョッケツ</t>
    </rPh>
    <rPh sb="5" eb="6">
      <t>ガタ</t>
    </rPh>
    <phoneticPr fontId="3"/>
  </si>
  <si>
    <t>散水ポンプ</t>
    <rPh sb="0" eb="2">
      <t>サンスイ</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</si>
  <si>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</si>
  <si>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</si>
  <si>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</si>
  <si>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</si>
  <si>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</si>
  <si>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</si>
  <si>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</si>
  <si>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</si>
  <si>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</si>
  <si>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</si>
  <si>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</si>
  <si>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</si>
  <si>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</si>
  <si>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</si>
  <si>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</si>
  <si>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</si>
  <si>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</si>
  <si>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</si>
  <si>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</si>
  <si>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</si>
  <si>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</si>
  <si>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</si>
  <si>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</si>
  <si>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基本情報</t>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</si>
  <si>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</si>
  <si>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</si>
  <si>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</si>
  <si>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</si>
  <si>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</si>
  <si>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</si>
  <si>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</si>
  <si>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</si>
  <si>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</si>
  <si>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</si>
  <si>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</si>
  <si>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</si>
  <si>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</si>
  <si>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</si>
  <si>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</si>
  <si>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</si>
  <si>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</si>
  <si>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</si>
  <si>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</si>
  <si>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</si>
  <si>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</si>
  <si>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</si>
  <si>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</si>
  <si>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</si>
  <si>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</si>
  <si>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</si>
  <si>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</si>
  <si>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</si>
  <si>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</si>
  <si>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主要な変圧器の設置年度</t>
    <rPh sb="3" eb="5">
      <t>ヘンアツ</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</si>
  <si>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</si>
  <si>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</si>
  <si>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</si>
  <si>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</si>
  <si>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</si>
  <si>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年間
発電量
[MWh/年]</t>
    <phoneticPr fontId="3"/>
  </si>
  <si>
    <t>エレベーター機械室及び電気室の室内設定温度の適正化（30℃以上）が、実施されているか。</t>
    <rPh sb="9" eb="10">
      <t>オヨ</t>
    </rPh>
    <rPh sb="22" eb="25">
      <t>テキセイカ</t>
    </rPh>
    <rPh sb="29" eb="31">
      <t>イジョウ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</si>
  <si>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</si>
  <si>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</si>
  <si>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</si>
  <si>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</si>
  <si>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</si>
  <si>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</si>
  <si>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</si>
  <si>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</si>
  <si>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</si>
  <si>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</si>
  <si>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</si>
  <si>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</si>
  <si>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</si>
  <si>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</si>
  <si>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・省エネ余地がない場合、又は対象となる設備がない場合には、”－”が表示されます。</t>
    <rPh sb="1" eb="2">
      <t>ショウ</t>
    </rPh>
    <rPh sb="4" eb="6">
      <t>ヨチ</t>
    </rPh>
    <rPh sb="9" eb="11">
      <t>バアイ</t>
    </rPh>
    <rPh sb="12" eb="13">
      <t>マタ</t>
    </rPh>
    <rPh sb="14" eb="16">
      <t>タイショウ</t>
    </rPh>
    <rPh sb="19" eb="21">
      <t>セツビ</t>
    </rPh>
    <rPh sb="33" eb="35">
      <t>ヒョウジ</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</si>
  <si>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</si>
  <si>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</si>
  <si>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</si>
  <si>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</si>
  <si>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</si>
  <si>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</si>
  <si>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</si>
  <si>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</si>
  <si>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</si>
  <si>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</si>
  <si>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</si>
  <si>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</si>
  <si>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</si>
  <si>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</si>
  <si>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</si>
  <si>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</si>
  <si>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</si>
  <si>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半分で実施</t>
    <rPh sb="0" eb="2">
      <t>ハンブン</t>
    </rPh>
    <rPh sb="3" eb="5">
      <t>ジッシ</t>
    </rPh>
    <phoneticPr fontId="3"/>
  </si>
  <si>
    <t>実施無し</t>
    <rPh sb="0" eb="2">
      <t>ジッシ</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</si>
  <si>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</si>
  <si>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</si>
  <si>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</si>
  <si>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</si>
  <si>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コージェネ機種</t>
    <rPh sb="5" eb="7">
      <t>キシュ</t>
    </rPh>
    <phoneticPr fontId="3"/>
  </si>
  <si>
    <t>熱源</t>
    <rPh sb="0" eb="2">
      <t>ネツゲン</t>
    </rPh>
    <phoneticPr fontId="3"/>
  </si>
  <si>
    <t>ﾊﾟｯｹｰｼﾞ形空調機無し</t>
    <rPh sb="11" eb="12">
      <t>ナ</t>
    </rPh>
    <phoneticPr fontId="3"/>
  </si>
  <si>
    <t>ターボ冷凍機</t>
  </si>
  <si>
    <t>地域冷暖房受入</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</si>
  <si>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</si>
  <si>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</si>
  <si>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</si>
  <si>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</si>
  <si>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モータ直結形ファン</t>
    <rPh sb="3" eb="4">
      <t>チョク</t>
    </rPh>
    <rPh sb="4" eb="5">
      <t>ケツ</t>
    </rPh>
    <rPh sb="5" eb="6">
      <t>カタ</t>
    </rPh>
    <phoneticPr fontId="3"/>
  </si>
  <si>
    <t>冷凍・冷蔵設備無し</t>
    <rPh sb="0" eb="2">
      <t>レイトウ</t>
    </rPh>
    <rPh sb="3" eb="5">
      <t>レイゾウ</t>
    </rPh>
    <rPh sb="5" eb="7">
      <t>セツビ</t>
    </rPh>
    <rPh sb="7" eb="8">
      <t>ナ</t>
    </rPh>
    <phoneticPr fontId="3"/>
  </si>
  <si>
    <t>エレベーター無し</t>
    <rPh sb="6" eb="7">
      <t>ナ</t>
    </rPh>
    <phoneticPr fontId="3"/>
  </si>
  <si>
    <t>年間平均
総合効率</t>
    <rPh sb="0" eb="2">
      <t>ネンカン</t>
    </rPh>
    <rPh sb="2" eb="4">
      <t>ヘイキン</t>
    </rPh>
    <rPh sb="5" eb="7">
      <t>ソウゴウ</t>
    </rPh>
    <rPh sb="7" eb="9">
      <t>コウリツ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</si>
  <si>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</si>
  <si>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</si>
  <si>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</si>
  <si>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</si>
  <si>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</si>
  <si>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</si>
  <si>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</si>
  <si>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</si>
  <si>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</si>
  <si>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</si>
  <si>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</si>
  <si>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</si>
  <si>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</si>
  <si>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</si>
  <si>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</si>
  <si>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</si>
  <si>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年間平均発電効率</t>
    <phoneticPr fontId="3"/>
  </si>
  <si>
    <t>テナントビル・商業施設緩和</t>
    <rPh sb="11" eb="13">
      <t>カンワ</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</si>
  <si>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</si>
  <si>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</si>
  <si>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</si>
  <si>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</si>
  <si>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</si>
  <si>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計</t>
    <rPh sb="0" eb="1">
      <t>ケイ</t>
    </rPh>
    <phoneticPr fontId="3"/>
  </si>
  <si>
    <t>実施無し</t>
  </si>
  <si>
    <t>冬季・中間期冷房無し</t>
    <rPh sb="0" eb="2">
      <t>トウキ</t>
    </rPh>
    <rPh sb="3" eb="5">
      <t>チュウカン</t>
    </rPh>
    <rPh sb="5" eb="6">
      <t>キ</t>
    </rPh>
    <rPh sb="6" eb="8">
      <t>レイボウ</t>
    </rPh>
    <rPh sb="8" eb="9">
      <t>ナ</t>
    </rPh>
    <phoneticPr fontId="3"/>
  </si>
  <si>
    <t>洗浄便座無し</t>
    <rPh sb="4" eb="5">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</si>
  <si>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</si>
  <si>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</si>
  <si>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</si>
  <si>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インバータ制御機器</t>
    <rPh sb="5" eb="7">
      <t>セイギョ</t>
    </rPh>
    <rPh sb="7" eb="9">
      <t>キキ</t>
    </rPh>
    <phoneticPr fontId="3"/>
  </si>
  <si>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</si>
  <si>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</si>
  <si>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</si>
  <si>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</si>
  <si>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</si>
  <si>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</si>
  <si>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</si>
  <si>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</si>
  <si>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</si>
  <si>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</si>
  <si>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実施</t>
    <rPh sb="0" eb="2">
      <t>ジッシ</t>
    </rPh>
    <phoneticPr fontId="3"/>
  </si>
  <si>
    <t>高効率コージェネレーションの導入</t>
  </si>
  <si>
    <t>廊下及び駐車場で実施</t>
    <rPh sb="0" eb="2">
      <t>ロウカ</t>
    </rPh>
    <rPh sb="2" eb="3">
      <t>オヨ</t>
    </rPh>
    <rPh sb="4" eb="7">
      <t>チュウシャジョウ</t>
    </rPh>
    <rPh sb="8" eb="10">
      <t>ジッシ</t>
    </rPh>
    <phoneticPr fontId="3"/>
  </si>
  <si>
    <t>対象変圧器無し</t>
    <rPh sb="0" eb="2">
      <t>タイショウ</t>
    </rPh>
    <rPh sb="2" eb="5">
      <t>ヘンアツキ</t>
    </rPh>
    <phoneticPr fontId="3"/>
  </si>
  <si>
    <t>冷熱：温熱</t>
    <rPh sb="0" eb="1">
      <t>ヒヤ</t>
    </rPh>
    <rPh sb="1" eb="2">
      <t>ネツ</t>
    </rPh>
    <rPh sb="3" eb="4">
      <t>アツシ</t>
    </rPh>
    <rPh sb="4" eb="5">
      <t>ネツ</t>
    </rPh>
    <phoneticPr fontId="3"/>
  </si>
  <si>
    <t>①</t>
    <phoneticPr fontId="3"/>
  </si>
  <si>
    <t>照明</t>
    <rPh sb="0" eb="2">
      <t>ショウメイ</t>
    </rPh>
    <phoneticPr fontId="3"/>
  </si>
  <si>
    <t>廊下</t>
    <rPh sb="0" eb="2">
      <t>ロウカ</t>
    </rPh>
    <phoneticPr fontId="3"/>
  </si>
  <si>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</si>
  <si>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</si>
  <si>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</si>
  <si>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</si>
  <si>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</si>
  <si>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</si>
  <si>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</si>
  <si>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</si>
  <si>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自然冷媒ヒートポンプ給湯器の導入</t>
  </si>
  <si>
    <t>用途</t>
    <rPh sb="0" eb="2">
      <t>ヨウト</t>
    </rPh>
    <phoneticPr fontId="3"/>
  </si>
  <si>
    <t>ファンコイルユニットの比例制御の導入</t>
  </si>
  <si>
    <t>駐車場のみで実施</t>
    <rPh sb="0" eb="3">
      <t>チュウシャジョウ</t>
    </rPh>
    <rPh sb="6" eb="8">
      <t>ジッシ</t>
    </rPh>
    <phoneticPr fontId="3"/>
  </si>
  <si>
    <t>廊下のみで実施</t>
    <rPh sb="5" eb="7">
      <t>ジッシ</t>
    </rPh>
    <phoneticPr fontId="3"/>
  </si>
  <si>
    <t>基準排出量</t>
    <rPh sb="0" eb="2">
      <t>キジュン</t>
    </rPh>
    <rPh sb="2" eb="4">
      <t>ハイシュツ</t>
    </rPh>
    <rPh sb="4" eb="5">
      <t>リョウ</t>
    </rPh>
    <phoneticPr fontId="3"/>
  </si>
  <si>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</si>
  <si>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</si>
  <si>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</si>
  <si>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</si>
  <si>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</si>
  <si>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</si>
  <si>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</si>
  <si>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</si>
  <si>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</si>
  <si>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</si>
  <si>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</si>
  <si>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</si>
  <si>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</si>
  <si>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</si>
  <si>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</si>
  <si>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</si>
  <si>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</si>
  <si>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</si>
  <si>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</si>
  <si>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</si>
  <si>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</si>
  <si>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</si>
  <si>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</si>
  <si>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</si>
  <si>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</si>
  <si>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</si>
  <si>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</si>
  <si>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</si>
  <si>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</si>
  <si>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</si>
  <si>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</si>
  <si>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</si>
  <si>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</si>
  <si>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</si>
  <si>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</si>
  <si>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</si>
  <si>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</si>
  <si>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高効率
（IE2）
モータ</t>
  </si>
  <si>
    <t>ｲﾝﾊﾞｰﾀ制御</t>
    <rPh sb="6" eb="8">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</si>
  <si>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</si>
  <si>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冷却水
ポンプ</t>
    <phoneticPr fontId="3"/>
  </si>
  <si>
    <t>No</t>
    <phoneticPr fontId="3"/>
  </si>
  <si>
    <t>プラグ
ファン</t>
    <phoneticPr fontId="3"/>
  </si>
  <si>
    <t>楕円管
熱交換器</t>
    <rPh sb="0" eb="2">
      <t>ダエン</t>
    </rPh>
    <rPh sb="2" eb="3">
      <t>カン</t>
    </rPh>
    <rPh sb="4" eb="8">
      <t>ネツコウカンキ</t>
    </rPh>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</si>
  <si>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</si>
  <si>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</si>
  <si>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</si>
  <si>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</si>
  <si>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</si>
  <si>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</si>
  <si>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</si>
  <si>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</si>
  <si>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</si>
  <si>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</si>
  <si>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</si>
  <si>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</si>
  <si>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</si>
  <si>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</si>
  <si>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</si>
  <si>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</si>
  <si>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</si>
  <si>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</si>
  <si>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照明器具</t>
    <phoneticPr fontId="3"/>
  </si>
  <si>
    <t>器具
番号</t>
    <rPh sb="0" eb="2">
      <t>キグ</t>
    </rPh>
    <rPh sb="3" eb="5">
      <t>バンゴウ</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</si>
  <si>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</si>
  <si>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</si>
  <si>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</si>
  <si>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</si>
  <si>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</si>
  <si>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</si>
  <si>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</si>
  <si>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</si>
  <si>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</si>
  <si>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</si>
  <si>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</si>
  <si>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</si>
  <si>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</si>
  <si>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</si>
  <si>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</si>
  <si>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</si>
  <si>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</si>
  <si>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昇降機</t>
    <phoneticPr fontId="3"/>
  </si>
  <si>
    <t>号機名</t>
    <rPh sb="0" eb="1">
      <t>ゴウ</t>
    </rPh>
    <rPh sb="1" eb="2">
      <t>キ</t>
    </rPh>
    <rPh sb="2" eb="3">
      <t>メイ</t>
    </rPh>
    <phoneticPr fontId="3"/>
  </si>
  <si>
    <t>電動機
出力
[kW]</t>
    <phoneticPr fontId="3"/>
  </si>
  <si>
    <t>エレベーター</t>
    <phoneticPr fontId="3"/>
  </si>
  <si>
    <t>VVVF
制御方式</t>
    <rPh sb="5" eb="7">
      <t>セイギョ</t>
    </rPh>
    <rPh sb="7" eb="9">
      <t>ホウシキ</t>
    </rPh>
    <phoneticPr fontId="3"/>
  </si>
  <si>
    <t>電力回生
制御</t>
    <rPh sb="0" eb="2">
      <t>デンリョク</t>
    </rPh>
    <rPh sb="2" eb="4">
      <t>カイセイ</t>
    </rPh>
    <rPh sb="5" eb="7">
      <t>セイギョ</t>
    </rPh>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</si>
  <si>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</si>
  <si>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</si>
  <si>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</si>
  <si>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</si>
  <si>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</si>
  <si>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</si>
  <si>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</si>
  <si>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</si>
  <si>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</si>
  <si>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</si>
  <si>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</si>
  <si>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</si>
  <si>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</si>
  <si>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</si>
  <si>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</si>
  <si>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</si>
  <si>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</si>
  <si>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</si>
  <si>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</si>
  <si>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</si>
  <si>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</si>
  <si>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</si>
  <si>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</si>
  <si>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</si>
  <si>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</si>
  <si>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</si>
  <si>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</si>
  <si>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</si>
  <si>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高効率冷却塔及び省エネ制御の導入</t>
  </si>
  <si>
    <t>照明の人感センサーによる在室検知制御の導入</t>
  </si>
  <si>
    <t>居室の昼休み及び時間外の消灯及び間引点灯</t>
  </si>
  <si>
    <t>給湯設備の省エネ運用</t>
  </si>
  <si>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</si>
  <si>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</si>
  <si>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</si>
  <si>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</si>
  <si>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</si>
  <si>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</si>
  <si>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</si>
  <si>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</si>
  <si>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</si>
  <si>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</si>
  <si>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</si>
  <si>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</si>
  <si>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</si>
  <si>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</si>
  <si>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</si>
  <si>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</si>
  <si>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</si>
  <si>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</si>
  <si>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</si>
  <si>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</si>
  <si>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</si>
  <si>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</si>
  <si>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</si>
  <si>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</si>
  <si>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</si>
  <si>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</si>
  <si>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</si>
  <si>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</si>
  <si>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</si>
  <si>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</si>
  <si>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</si>
  <si>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</si>
  <si>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</si>
  <si>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</si>
  <si>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</si>
  <si>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</si>
  <si>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</si>
  <si>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</si>
  <si>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</si>
  <si>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</si>
  <si>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</si>
  <si>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</si>
  <si>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</si>
  <si>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</si>
  <si>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</si>
  <si>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</si>
  <si>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</si>
  <si>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</si>
  <si>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</si>
  <si>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</si>
  <si>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</si>
  <si>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</si>
  <si>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</si>
  <si>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</si>
  <si>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</si>
  <si>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</si>
  <si>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</si>
  <si>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改修対象年度</t>
    <rPh sb="0" eb="2">
      <t>カイシュウ</t>
    </rPh>
    <rPh sb="2" eb="4">
      <t>タイショウ</t>
    </rPh>
    <rPh sb="4" eb="6">
      <t>ネンド</t>
    </rPh>
    <phoneticPr fontId="3"/>
  </si>
  <si>
    <t>複数に分けて作成する場合は識別番号を右欄に記入→</t>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</si>
  <si>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</si>
  <si>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</si>
  <si>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</si>
  <si>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</si>
  <si>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</si>
  <si>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</si>
  <si>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</si>
  <si>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</si>
  <si>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給排水</t>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</si>
  <si>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</si>
  <si>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</si>
  <si>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</si>
  <si>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</si>
  <si>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</si>
  <si>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</si>
  <si>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</si>
  <si>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対象室無し</t>
    <rPh sb="0" eb="2">
      <t>タイショウ</t>
    </rPh>
    <rPh sb="2" eb="3">
      <t>シツ</t>
    </rPh>
    <rPh sb="3" eb="4">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</si>
  <si>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</si>
  <si>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</si>
  <si>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</si>
  <si>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</si>
  <si>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</si>
  <si>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</si>
  <si>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</si>
  <si>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</si>
  <si>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</si>
  <si>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</si>
  <si>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</si>
  <si>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</si>
  <si>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</si>
  <si>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</si>
  <si>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</si>
  <si>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</si>
  <si>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</si>
  <si>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</si>
  <si>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</si>
  <si>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</si>
  <si>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係数</t>
    <rPh sb="0" eb="2">
      <t>ケイスウ</t>
    </rPh>
    <phoneticPr fontId="3"/>
  </si>
  <si>
    <t>主要な昇降機設備の設置年度</t>
    <rPh sb="3" eb="6">
      <t>ショウコウキ</t>
    </rPh>
    <rPh sb="6" eb="8">
      <t>セツビ</t>
    </rPh>
    <phoneticPr fontId="3"/>
  </si>
  <si>
    <t>高効率
器具</t>
    <phoneticPr fontId="3"/>
  </si>
  <si>
    <t>←適用範囲</t>
    <rPh sb="1" eb="3">
      <t>テキヨウ</t>
    </rPh>
    <rPh sb="3" eb="5">
      <t>ハンイ</t>
    </rPh>
    <phoneticPr fontId="3"/>
  </si>
  <si>
    <t>適用範囲</t>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</si>
  <si>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</si>
  <si>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</si>
  <si>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</si>
  <si>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</si>
  <si>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t>
    <phoneticPr fontId="3"/>
  </si>
  <si>
    <t>　⇒事業所に対して非表示エリア</t>
    <phoneticPr fontId="3"/>
  </si>
  <si>
    <t>点検表(第二区分事業所）の記入方法</t>
    <rPh sb="4" eb="5">
      <t>ダイ</t>
    </rPh>
    <rPh sb="5" eb="6">
      <t>ニ</t>
    </rPh>
    <rPh sb="6" eb="8">
      <t>クブン</t>
    </rPh>
    <rPh sb="8" eb="11">
      <t>ジギョウショ</t>
    </rPh>
    <phoneticPr fontId="3"/>
  </si>
  <si>
    <t>点検表（第二区分事業所）による省エネ余地一覧</t>
    <rPh sb="0" eb="2">
      <t>テンケン</t>
    </rPh>
    <rPh sb="2" eb="3">
      <t>ヒョウ</t>
    </rPh>
    <rPh sb="8" eb="11">
      <t>ジギョウショ</t>
    </rPh>
    <rPh sb="20" eb="22">
      <t>イチラン</t>
    </rPh>
    <phoneticPr fontId="3"/>
  </si>
  <si>
    <t>点検表（第二区分事業所）</t>
    <rPh sb="8" eb="11">
      <t>ジギョウショ</t>
    </rPh>
    <phoneticPr fontId="3"/>
  </si>
  <si>
    <t>工　場</t>
    <rPh sb="0" eb="1">
      <t>コウ</t>
    </rPh>
    <rPh sb="2" eb="3">
      <t>バ</t>
    </rPh>
    <phoneticPr fontId="3"/>
  </si>
  <si>
    <t>上水道施設</t>
    <rPh sb="0" eb="3">
      <t>ジョウスイドウ</t>
    </rPh>
    <rPh sb="3" eb="5">
      <t>シセツ</t>
    </rPh>
    <phoneticPr fontId="3"/>
  </si>
  <si>
    <t>下水道施設</t>
    <rPh sb="0" eb="1">
      <t>シタ</t>
    </rPh>
    <rPh sb="1" eb="3">
      <t>スイドウ</t>
    </rPh>
    <rPh sb="3" eb="5">
      <t>シセツ</t>
    </rPh>
    <phoneticPr fontId="3"/>
  </si>
  <si>
    <t>廃棄物処理施設</t>
    <rPh sb="0" eb="3">
      <t>ハイキブツ</t>
    </rPh>
    <rPh sb="3" eb="5">
      <t>ショリ</t>
    </rPh>
    <rPh sb="5" eb="7">
      <t>シセツ</t>
    </rPh>
    <phoneticPr fontId="3"/>
  </si>
  <si>
    <t>発電所</t>
    <rPh sb="0" eb="2">
      <t>ハツデン</t>
    </rPh>
    <rPh sb="2" eb="3">
      <t>ショ</t>
    </rPh>
    <phoneticPr fontId="3"/>
  </si>
  <si>
    <t>発電所（熱供給施設併設）</t>
    <rPh sb="0" eb="2">
      <t>ハツデン</t>
    </rPh>
    <rPh sb="2" eb="3">
      <t>ショ</t>
    </rPh>
    <rPh sb="4" eb="5">
      <t>ネツ</t>
    </rPh>
    <rPh sb="5" eb="7">
      <t>キョウキュウ</t>
    </rPh>
    <rPh sb="7" eb="9">
      <t>シセツ</t>
    </rPh>
    <rPh sb="9" eb="11">
      <t>ヘイセツ</t>
    </rPh>
    <phoneticPr fontId="3"/>
  </si>
  <si>
    <t>床面積</t>
    <rPh sb="0" eb="1">
      <t>ユカ</t>
    </rPh>
    <rPh sb="1" eb="3">
      <t>メンセキ</t>
    </rPh>
    <phoneticPr fontId="3"/>
  </si>
  <si>
    <t>　事業所の床面積</t>
    <phoneticPr fontId="3"/>
  </si>
  <si>
    <t>㎡</t>
    <phoneticPr fontId="3"/>
  </si>
  <si>
    <t>前年度熱量（一次エネルギー）</t>
    <rPh sb="0" eb="3">
      <t>ゼンネンド</t>
    </rPh>
    <rPh sb="3" eb="5">
      <t>ネツリョウ</t>
    </rPh>
    <rPh sb="6" eb="8">
      <t>イチジ</t>
    </rPh>
    <phoneticPr fontId="3"/>
  </si>
  <si>
    <t>その他の基本情報</t>
    <rPh sb="2" eb="3">
      <t>ホカ</t>
    </rPh>
    <rPh sb="4" eb="6">
      <t>キホン</t>
    </rPh>
    <rPh sb="6" eb="8">
      <t>ジョウホウ</t>
    </rPh>
    <phoneticPr fontId="3"/>
  </si>
  <si>
    <t>工場・プラントの一日あたり操業時間</t>
    <rPh sb="0" eb="2">
      <t>コウジョウ</t>
    </rPh>
    <rPh sb="8" eb="10">
      <t>イチニチ</t>
    </rPh>
    <rPh sb="13" eb="15">
      <t>ソウギョウ</t>
    </rPh>
    <rPh sb="15" eb="17">
      <t>ジカン</t>
    </rPh>
    <phoneticPr fontId="3"/>
  </si>
  <si>
    <t>h/日</t>
    <rPh sb="2" eb="3">
      <t>ニチ</t>
    </rPh>
    <phoneticPr fontId="3"/>
  </si>
  <si>
    <t>休業日</t>
    <rPh sb="0" eb="3">
      <t>キュウギョウビ</t>
    </rPh>
    <phoneticPr fontId="3"/>
  </si>
  <si>
    <t>土,日,祝</t>
    <rPh sb="0" eb="1">
      <t>ツチ</t>
    </rPh>
    <rPh sb="2" eb="3">
      <t>ヒ</t>
    </rPh>
    <rPh sb="4" eb="5">
      <t>シュク</t>
    </rPh>
    <phoneticPr fontId="3"/>
  </si>
  <si>
    <t>日,祝</t>
    <rPh sb="0" eb="1">
      <t>ニチ</t>
    </rPh>
    <rPh sb="2" eb="3">
      <t>シュク</t>
    </rPh>
    <phoneticPr fontId="3"/>
  </si>
  <si>
    <t>休業無し</t>
    <rPh sb="0" eb="2">
      <t>キュウギョウ</t>
    </rPh>
    <rPh sb="2" eb="3">
      <t>ナ</t>
    </rPh>
    <phoneticPr fontId="3"/>
  </si>
  <si>
    <t>エネルギー消費先比率</t>
    <rPh sb="7" eb="8">
      <t>サキ</t>
    </rPh>
    <phoneticPr fontId="3"/>
  </si>
  <si>
    <t>エネルギー消費先配分</t>
    <rPh sb="5" eb="7">
      <t>ショウヒ</t>
    </rPh>
    <rPh sb="7" eb="8">
      <t>サキ</t>
    </rPh>
    <rPh sb="8" eb="10">
      <t>ハイブン</t>
    </rPh>
    <phoneticPr fontId="3"/>
  </si>
  <si>
    <t>比率
（自動計算による）</t>
    <rPh sb="0" eb="2">
      <t>ヒリツ</t>
    </rPh>
    <rPh sb="4" eb="6">
      <t>ジドウ</t>
    </rPh>
    <rPh sb="6" eb="8">
      <t>ケイサン</t>
    </rPh>
    <phoneticPr fontId="3"/>
  </si>
  <si>
    <t>採用</t>
    <rPh sb="0" eb="2">
      <t>サイヨウ</t>
    </rPh>
    <phoneticPr fontId="3"/>
  </si>
  <si>
    <t>細　目</t>
  </si>
  <si>
    <t>ユーティリティ設備等</t>
    <rPh sb="7" eb="9">
      <t>セツビ</t>
    </rPh>
    <rPh sb="9" eb="10">
      <t>ナド</t>
    </rPh>
    <phoneticPr fontId="3"/>
  </si>
  <si>
    <t>蒸気供給</t>
  </si>
  <si>
    <t>蒸気ボイラー等</t>
    <rPh sb="0" eb="2">
      <t>ジョウキ</t>
    </rPh>
    <rPh sb="6" eb="7">
      <t>ナド</t>
    </rPh>
    <phoneticPr fontId="3"/>
  </si>
  <si>
    <t>生産・プラント・特殊設備</t>
  </si>
  <si>
    <t>熱　源</t>
  </si>
  <si>
    <t>冷凍機、冷温水機、温水ボイラー 等</t>
    <rPh sb="9" eb="11">
      <t>オンスイ</t>
    </rPh>
    <phoneticPr fontId="3"/>
  </si>
  <si>
    <t>燃料燃焼</t>
  </si>
  <si>
    <t>工業炉、乾燥炉、焼き機 等</t>
    <rPh sb="0" eb="2">
      <t>コウギョウ</t>
    </rPh>
    <rPh sb="2" eb="3">
      <t>ロ</t>
    </rPh>
    <rPh sb="4" eb="6">
      <t>カンソウ</t>
    </rPh>
    <rPh sb="6" eb="7">
      <t>ロ</t>
    </rPh>
    <rPh sb="8" eb="9">
      <t>ヤ</t>
    </rPh>
    <rPh sb="10" eb="11">
      <t>キ</t>
    </rPh>
    <rPh sb="12" eb="13">
      <t>ナド</t>
    </rPh>
    <phoneticPr fontId="3"/>
  </si>
  <si>
    <t>冷却塔</t>
  </si>
  <si>
    <t>熱利用</t>
  </si>
  <si>
    <t>蒸気加熱装置、蒸し器、冷却装置 等</t>
    <rPh sb="0" eb="2">
      <t>ジョウキ</t>
    </rPh>
    <rPh sb="2" eb="4">
      <t>カネツ</t>
    </rPh>
    <rPh sb="4" eb="6">
      <t>ソウチ</t>
    </rPh>
    <rPh sb="7" eb="8">
      <t>ム</t>
    </rPh>
    <rPh sb="9" eb="10">
      <t>キ</t>
    </rPh>
    <rPh sb="11" eb="13">
      <t>レイキャク</t>
    </rPh>
    <rPh sb="13" eb="15">
      <t>ソウチ</t>
    </rPh>
    <rPh sb="16" eb="17">
      <t>ナド</t>
    </rPh>
    <phoneticPr fontId="3"/>
  </si>
  <si>
    <t>熱搬送</t>
  </si>
  <si>
    <t>空調1次ポンプ、空調2次ポンプ、冷却水ポンプ 等</t>
    <rPh sb="0" eb="2">
      <t>クウチョウ</t>
    </rPh>
    <rPh sb="3" eb="4">
      <t>ジ</t>
    </rPh>
    <phoneticPr fontId="3"/>
  </si>
  <si>
    <t>電動力応用</t>
  </si>
  <si>
    <t>ポンプ、ファン、ブロワ 等</t>
    <rPh sb="12" eb="13">
      <t>ナド</t>
    </rPh>
    <phoneticPr fontId="3"/>
  </si>
  <si>
    <t>コージェネ</t>
  </si>
  <si>
    <t>コージェネレーション 等</t>
    <rPh sb="11" eb="12">
      <t>ナド</t>
    </rPh>
    <phoneticPr fontId="3"/>
  </si>
  <si>
    <t>電気加熱</t>
  </si>
  <si>
    <t>誘導炉、アーク炉、抵抗炉、電気溶接機 等</t>
    <rPh sb="0" eb="2">
      <t>ユウドウ</t>
    </rPh>
    <rPh sb="2" eb="3">
      <t>ロ</t>
    </rPh>
    <rPh sb="7" eb="8">
      <t>ロ</t>
    </rPh>
    <rPh sb="9" eb="11">
      <t>テイコウ</t>
    </rPh>
    <rPh sb="11" eb="12">
      <t>ロ</t>
    </rPh>
    <rPh sb="13" eb="15">
      <t>デンキ</t>
    </rPh>
    <rPh sb="15" eb="17">
      <t>ヨウセツ</t>
    </rPh>
    <rPh sb="17" eb="18">
      <t>キ</t>
    </rPh>
    <rPh sb="19" eb="20">
      <t>ナド</t>
    </rPh>
    <phoneticPr fontId="3"/>
  </si>
  <si>
    <t>受変電</t>
  </si>
  <si>
    <t>変圧器、蓄電池 等</t>
    <rPh sb="0" eb="3">
      <t>ヘンアツキ</t>
    </rPh>
    <rPh sb="4" eb="5">
      <t>チク</t>
    </rPh>
    <rPh sb="5" eb="7">
      <t>デンチ</t>
    </rPh>
    <rPh sb="8" eb="9">
      <t>ナド</t>
    </rPh>
    <phoneticPr fontId="3"/>
  </si>
  <si>
    <t>特殊ﾊﾟｯｹｰｼﾞ空調</t>
  </si>
  <si>
    <t>クリーンルーム、恒温恒湿室、変温室、動物実験室用パッケージ形空調機 等</t>
    <rPh sb="14" eb="15">
      <t>ヘン</t>
    </rPh>
    <rPh sb="15" eb="17">
      <t>オンシツ</t>
    </rPh>
    <rPh sb="23" eb="24">
      <t>ヨウ</t>
    </rPh>
    <rPh sb="34" eb="35">
      <t>ナド</t>
    </rPh>
    <phoneticPr fontId="3"/>
  </si>
  <si>
    <t>圧縮空気</t>
  </si>
  <si>
    <t>エアコンプレッサー 等</t>
    <rPh sb="10" eb="11">
      <t>ナド</t>
    </rPh>
    <phoneticPr fontId="3"/>
  </si>
  <si>
    <t>特殊空調機</t>
  </si>
  <si>
    <t>クリーンルーム、恒温恒湿室、変温室、動物実験室用空調機 等</t>
    <rPh sb="14" eb="15">
      <t>ヘン</t>
    </rPh>
    <rPh sb="15" eb="17">
      <t>オンシツ</t>
    </rPh>
    <rPh sb="23" eb="24">
      <t>ヨウ</t>
    </rPh>
    <rPh sb="24" eb="26">
      <t>クウチョウ</t>
    </rPh>
    <rPh sb="26" eb="27">
      <t>キ</t>
    </rPh>
    <rPh sb="28" eb="29">
      <t>ナド</t>
    </rPh>
    <phoneticPr fontId="3"/>
  </si>
  <si>
    <t>給排水</t>
  </si>
  <si>
    <t>給水ポンプ 等</t>
    <rPh sb="0" eb="2">
      <t>キュウスイ</t>
    </rPh>
    <rPh sb="6" eb="7">
      <t>ナド</t>
    </rPh>
    <phoneticPr fontId="3"/>
  </si>
  <si>
    <t>冷凍・冷蔵</t>
  </si>
  <si>
    <t>冷凍庫、冷蔵庫 等</t>
    <rPh sb="0" eb="2">
      <t>レイトウ</t>
    </rPh>
    <rPh sb="2" eb="3">
      <t>コ</t>
    </rPh>
    <rPh sb="4" eb="6">
      <t>レイゾウ</t>
    </rPh>
    <rPh sb="6" eb="7">
      <t>コ</t>
    </rPh>
    <rPh sb="8" eb="9">
      <t>ナド</t>
    </rPh>
    <phoneticPr fontId="3"/>
  </si>
  <si>
    <t>給　湯</t>
  </si>
  <si>
    <t>給湯ボイラー、循環ポンプ、電気温水器、ガス湯沸器 等</t>
    <rPh sb="0" eb="2">
      <t>キュウトウ</t>
    </rPh>
    <rPh sb="21" eb="23">
      <t>ユワ</t>
    </rPh>
    <rPh sb="23" eb="24">
      <t>キ</t>
    </rPh>
    <phoneticPr fontId="3"/>
  </si>
  <si>
    <t>特殊排気</t>
  </si>
  <si>
    <t>脱臭装置、ＶＯＣ処理装置、スクラバー 等</t>
    <rPh sb="0" eb="2">
      <t>ダッシュウ</t>
    </rPh>
    <rPh sb="2" eb="4">
      <t>ソウチ</t>
    </rPh>
    <rPh sb="8" eb="10">
      <t>ショリ</t>
    </rPh>
    <rPh sb="10" eb="12">
      <t>ソウチ</t>
    </rPh>
    <phoneticPr fontId="3"/>
  </si>
  <si>
    <t>排水処理</t>
  </si>
  <si>
    <t>排水処理設備、ブロワ 等</t>
    <rPh sb="0" eb="2">
      <t>ハイスイ</t>
    </rPh>
    <rPh sb="2" eb="4">
      <t>ショリ</t>
    </rPh>
    <rPh sb="4" eb="6">
      <t>セツビ</t>
    </rPh>
    <rPh sb="11" eb="12">
      <t>ナド</t>
    </rPh>
    <phoneticPr fontId="3"/>
  </si>
  <si>
    <t>純水供給</t>
  </si>
  <si>
    <t>純水供給設備、ＲＯ装置 等</t>
    <rPh sb="0" eb="2">
      <t>ジュンスイ</t>
    </rPh>
    <rPh sb="2" eb="4">
      <t>キョウキュウ</t>
    </rPh>
    <rPh sb="4" eb="6">
      <t>セツビ</t>
    </rPh>
    <rPh sb="9" eb="11">
      <t>ソウチ</t>
    </rPh>
    <rPh sb="12" eb="13">
      <t>ナド</t>
    </rPh>
    <phoneticPr fontId="3"/>
  </si>
  <si>
    <t>建築設備</t>
    <rPh sb="0" eb="2">
      <t>ケンチク</t>
    </rPh>
    <rPh sb="2" eb="4">
      <t>セツビ</t>
    </rPh>
    <phoneticPr fontId="3"/>
  </si>
  <si>
    <t>一般ﾊﾟｯｹｰｼﾞ空調</t>
  </si>
  <si>
    <t>パッケージ形空調機 等</t>
  </si>
  <si>
    <t>輸　送</t>
  </si>
  <si>
    <t>フォークリフト、重機、場内専用車両 等</t>
    <rPh sb="8" eb="10">
      <t>ジュウキ</t>
    </rPh>
    <rPh sb="11" eb="13">
      <t>ジョウナイ</t>
    </rPh>
    <rPh sb="13" eb="15">
      <t>センヨウ</t>
    </rPh>
    <rPh sb="15" eb="17">
      <t>シャリョウ</t>
    </rPh>
    <rPh sb="18" eb="19">
      <t>ナド</t>
    </rPh>
    <phoneticPr fontId="3"/>
  </si>
  <si>
    <t>一般空調機</t>
  </si>
  <si>
    <t>一般空調用空調機、ファンコイルユニット 等</t>
    <rPh sb="0" eb="2">
      <t>イッパン</t>
    </rPh>
    <rPh sb="2" eb="5">
      <t>クウチョウヨウ</t>
    </rPh>
    <rPh sb="5" eb="8">
      <t>クウチョウキ</t>
    </rPh>
    <rPh sb="20" eb="21">
      <t>ナド</t>
    </rPh>
    <phoneticPr fontId="3"/>
  </si>
  <si>
    <t>燃焼・熱利用</t>
  </si>
  <si>
    <t>換　気</t>
  </si>
  <si>
    <t>給排気ファン 等</t>
    <rPh sb="0" eb="1">
      <t>キュウ</t>
    </rPh>
    <rPh sb="1" eb="3">
      <t>ハイキ</t>
    </rPh>
    <rPh sb="7" eb="8">
      <t>ナド</t>
    </rPh>
    <phoneticPr fontId="3"/>
  </si>
  <si>
    <t>電気使用</t>
  </si>
  <si>
    <t>照　明</t>
  </si>
  <si>
    <t>照明器具 等</t>
    <rPh sb="0" eb="2">
      <t>ショウメイ</t>
    </rPh>
    <rPh sb="2" eb="4">
      <t>キグ</t>
    </rPh>
    <rPh sb="5" eb="6">
      <t>ナド</t>
    </rPh>
    <phoneticPr fontId="3"/>
  </si>
  <si>
    <t>特殊空調</t>
  </si>
  <si>
    <t>昇降機</t>
  </si>
  <si>
    <t>エレベーター、ダムウェーター、リフト 等</t>
    <rPh sb="19" eb="20">
      <t>ナド</t>
    </rPh>
    <phoneticPr fontId="3"/>
  </si>
  <si>
    <t>コンセント</t>
  </si>
  <si>
    <t>オフィス機器、家電 等</t>
    <rPh sb="4" eb="6">
      <t>キキ</t>
    </rPh>
    <rPh sb="7" eb="9">
      <t>カデン</t>
    </rPh>
    <rPh sb="10" eb="11">
      <t>ナド</t>
    </rPh>
    <phoneticPr fontId="3"/>
  </si>
  <si>
    <t>取水・導水</t>
  </si>
  <si>
    <t>ポンプ設備、除塵機 等</t>
    <rPh sb="3" eb="5">
      <t>セツビ</t>
    </rPh>
    <rPh sb="6" eb="7">
      <t>ジョ</t>
    </rPh>
    <rPh sb="7" eb="8">
      <t>ジン</t>
    </rPh>
    <rPh sb="8" eb="9">
      <t>キ</t>
    </rPh>
    <rPh sb="10" eb="11">
      <t>ナド</t>
    </rPh>
    <phoneticPr fontId="3"/>
  </si>
  <si>
    <t>厨　房</t>
  </si>
  <si>
    <t>厨房器具、厨房用パッケージ形空調機、厨房用空調機、厨房用ファン 等</t>
    <rPh sb="0" eb="2">
      <t>チュウボウ</t>
    </rPh>
    <rPh sb="2" eb="4">
      <t>キグ</t>
    </rPh>
    <rPh sb="18" eb="20">
      <t>チュウボウ</t>
    </rPh>
    <rPh sb="20" eb="21">
      <t>ヨウ</t>
    </rPh>
    <rPh sb="21" eb="22">
      <t>クウ</t>
    </rPh>
    <rPh sb="22" eb="23">
      <t>チョウ</t>
    </rPh>
    <rPh sb="23" eb="24">
      <t>キ</t>
    </rPh>
    <rPh sb="32" eb="33">
      <t>ナド</t>
    </rPh>
    <phoneticPr fontId="3"/>
  </si>
  <si>
    <t>沈　殿</t>
  </si>
  <si>
    <t xml:space="preserve">凝集池設備、沈殿設備、攪拌装置、掻き寄せ機 等 </t>
    <rPh sb="0" eb="2">
      <t>ギョウシュウ</t>
    </rPh>
    <rPh sb="2" eb="3">
      <t>イケ</t>
    </rPh>
    <rPh sb="3" eb="5">
      <t>セツビ</t>
    </rPh>
    <rPh sb="6" eb="8">
      <t>チンデン</t>
    </rPh>
    <rPh sb="8" eb="10">
      <t>セツビ</t>
    </rPh>
    <rPh sb="11" eb="13">
      <t>カクハン</t>
    </rPh>
    <rPh sb="13" eb="15">
      <t>ソウチ</t>
    </rPh>
    <rPh sb="22" eb="23">
      <t>ナド</t>
    </rPh>
    <phoneticPr fontId="3"/>
  </si>
  <si>
    <t>ﾊﾟｯｹｰｼﾞ空調</t>
  </si>
  <si>
    <t>ろ　過</t>
  </si>
  <si>
    <t>ろ過池設備、膜ろ過設備 等</t>
    <rPh sb="1" eb="2">
      <t>カ</t>
    </rPh>
    <rPh sb="2" eb="3">
      <t>イケ</t>
    </rPh>
    <rPh sb="3" eb="5">
      <t>セツビ</t>
    </rPh>
    <rPh sb="6" eb="7">
      <t>マク</t>
    </rPh>
    <rPh sb="8" eb="9">
      <t>カ</t>
    </rPh>
    <rPh sb="9" eb="11">
      <t>セツビ</t>
    </rPh>
    <rPh sb="12" eb="13">
      <t>ナド</t>
    </rPh>
    <phoneticPr fontId="3"/>
  </si>
  <si>
    <t>高度浄水</t>
  </si>
  <si>
    <t>オゾン処理設備、粒状活性炭ろ過池設備 等</t>
    <rPh sb="3" eb="5">
      <t>ショリ</t>
    </rPh>
    <rPh sb="5" eb="7">
      <t>セツビ</t>
    </rPh>
    <rPh sb="8" eb="10">
      <t>リュウジョウ</t>
    </rPh>
    <rPh sb="10" eb="13">
      <t>カッセイタン</t>
    </rPh>
    <rPh sb="14" eb="15">
      <t>カ</t>
    </rPh>
    <rPh sb="15" eb="16">
      <t>イケ</t>
    </rPh>
    <rPh sb="16" eb="18">
      <t>セツビ</t>
    </rPh>
    <rPh sb="19" eb="20">
      <t>ナド</t>
    </rPh>
    <phoneticPr fontId="3"/>
  </si>
  <si>
    <t>一般空調</t>
  </si>
  <si>
    <t>汚泥濃縮</t>
  </si>
  <si>
    <t>汚泥濃縮設備 等</t>
    <rPh sb="0" eb="2">
      <t>オデイ</t>
    </rPh>
    <rPh sb="2" eb="4">
      <t>ノウシュク</t>
    </rPh>
    <rPh sb="4" eb="6">
      <t>セツビ</t>
    </rPh>
    <rPh sb="7" eb="8">
      <t>ナド</t>
    </rPh>
    <phoneticPr fontId="3"/>
  </si>
  <si>
    <t>汚泥脱水</t>
  </si>
  <si>
    <t>汚泥脱水設備 等</t>
    <rPh sb="0" eb="2">
      <t>オデイ</t>
    </rPh>
    <rPh sb="2" eb="4">
      <t>ダッスイ</t>
    </rPh>
    <rPh sb="4" eb="6">
      <t>セツビ</t>
    </rPh>
    <rPh sb="7" eb="8">
      <t>ナド</t>
    </rPh>
    <phoneticPr fontId="3"/>
  </si>
  <si>
    <t>送水・配水</t>
  </si>
  <si>
    <t>送水・配水施設 等</t>
    <rPh sb="0" eb="2">
      <t>ソウスイ</t>
    </rPh>
    <rPh sb="3" eb="5">
      <t>ハイスイ</t>
    </rPh>
    <rPh sb="5" eb="7">
      <t>シセツ</t>
    </rPh>
    <rPh sb="8" eb="9">
      <t>ナド</t>
    </rPh>
    <phoneticPr fontId="3"/>
  </si>
  <si>
    <t>上水道ポンプ</t>
  </si>
  <si>
    <t>主ポンプ</t>
  </si>
  <si>
    <t>沈砂池設備、主ポンプ設備、スクリーン 等</t>
    <rPh sb="0" eb="1">
      <t>チン</t>
    </rPh>
    <rPh sb="1" eb="2">
      <t>サ</t>
    </rPh>
    <rPh sb="2" eb="3">
      <t>イケ</t>
    </rPh>
    <rPh sb="3" eb="5">
      <t>セツビ</t>
    </rPh>
    <rPh sb="6" eb="7">
      <t>シュ</t>
    </rPh>
    <rPh sb="10" eb="12">
      <t>セツビ</t>
    </rPh>
    <rPh sb="19" eb="20">
      <t>ナド</t>
    </rPh>
    <phoneticPr fontId="3"/>
  </si>
  <si>
    <t>沈殿池</t>
  </si>
  <si>
    <t>最初沈殿池設備、最終沈殿池設備、掻き寄せ機、汚泥ポンプ 等</t>
    <rPh sb="0" eb="2">
      <t>サイショ</t>
    </rPh>
    <rPh sb="2" eb="4">
      <t>チンデン</t>
    </rPh>
    <rPh sb="4" eb="5">
      <t>イケ</t>
    </rPh>
    <rPh sb="5" eb="7">
      <t>セツビ</t>
    </rPh>
    <rPh sb="8" eb="10">
      <t>サイシュウ</t>
    </rPh>
    <rPh sb="10" eb="12">
      <t>チンデン</t>
    </rPh>
    <rPh sb="12" eb="13">
      <t>イケ</t>
    </rPh>
    <rPh sb="13" eb="15">
      <t>セツビ</t>
    </rPh>
    <rPh sb="22" eb="24">
      <t>オデイ</t>
    </rPh>
    <rPh sb="28" eb="29">
      <t>ナド</t>
    </rPh>
    <phoneticPr fontId="3"/>
  </si>
  <si>
    <t>反応タンク</t>
  </si>
  <si>
    <t>反応タンク設備、送風機、散気装置、攪拌機 等</t>
    <rPh sb="0" eb="2">
      <t>ハンノウ</t>
    </rPh>
    <rPh sb="5" eb="7">
      <t>セツビ</t>
    </rPh>
    <rPh sb="8" eb="11">
      <t>ソウフウキ</t>
    </rPh>
    <rPh sb="12" eb="13">
      <t>サン</t>
    </rPh>
    <rPh sb="13" eb="14">
      <t>キ</t>
    </rPh>
    <rPh sb="14" eb="16">
      <t>ソウチ</t>
    </rPh>
    <rPh sb="17" eb="19">
      <t>カクハン</t>
    </rPh>
    <rPh sb="19" eb="20">
      <t>キ</t>
    </rPh>
    <rPh sb="21" eb="22">
      <t>ナド</t>
    </rPh>
    <phoneticPr fontId="3"/>
  </si>
  <si>
    <t>高度処理</t>
  </si>
  <si>
    <t>高度処理設備、消毒設備、砂ろ過装置、生物膜ろ過装置 等</t>
    <rPh sb="0" eb="2">
      <t>コウド</t>
    </rPh>
    <rPh sb="2" eb="4">
      <t>ショリ</t>
    </rPh>
    <rPh sb="4" eb="6">
      <t>セツビ</t>
    </rPh>
    <rPh sb="7" eb="9">
      <t>ショウドク</t>
    </rPh>
    <rPh sb="9" eb="11">
      <t>セツビ</t>
    </rPh>
    <rPh sb="12" eb="13">
      <t>スナ</t>
    </rPh>
    <rPh sb="14" eb="15">
      <t>カ</t>
    </rPh>
    <rPh sb="15" eb="17">
      <t>ソウチ</t>
    </rPh>
    <rPh sb="18" eb="20">
      <t>セイブツ</t>
    </rPh>
    <rPh sb="20" eb="21">
      <t>マク</t>
    </rPh>
    <rPh sb="22" eb="23">
      <t>カ</t>
    </rPh>
    <rPh sb="23" eb="25">
      <t>ソウチ</t>
    </rPh>
    <rPh sb="26" eb="27">
      <t>ナド</t>
    </rPh>
    <phoneticPr fontId="3"/>
  </si>
  <si>
    <t>上記に該当しない設備 等</t>
    <rPh sb="0" eb="2">
      <t>ジョウキ</t>
    </rPh>
    <rPh sb="3" eb="5">
      <t>ガイトウ</t>
    </rPh>
    <rPh sb="8" eb="10">
      <t>セツビ</t>
    </rPh>
    <rPh sb="11" eb="12">
      <t>トウ</t>
    </rPh>
    <phoneticPr fontId="3"/>
  </si>
  <si>
    <t>全　般</t>
    <rPh sb="0" eb="1">
      <t>ゼン</t>
    </rPh>
    <rPh sb="2" eb="3">
      <t>パン</t>
    </rPh>
    <phoneticPr fontId="3"/>
  </si>
  <si>
    <t>事業所全体のエネルギー消費量の合計</t>
    <rPh sb="0" eb="2">
      <t>ジギョウ</t>
    </rPh>
    <rPh sb="2" eb="3">
      <t>ショ</t>
    </rPh>
    <rPh sb="3" eb="5">
      <t>ゼンタイ</t>
    </rPh>
    <rPh sb="11" eb="14">
      <t>ショウヒリョウ</t>
    </rPh>
    <rPh sb="15" eb="17">
      <t>ゴウケイ</t>
    </rPh>
    <phoneticPr fontId="3"/>
  </si>
  <si>
    <t>汚泥消化</t>
  </si>
  <si>
    <t>汚泥消化タンク設備 等</t>
    <rPh sb="0" eb="2">
      <t>オデイ</t>
    </rPh>
    <rPh sb="2" eb="4">
      <t>ショウカ</t>
    </rPh>
    <rPh sb="7" eb="9">
      <t>セツビ</t>
    </rPh>
    <rPh sb="10" eb="11">
      <t>ナド</t>
    </rPh>
    <phoneticPr fontId="3"/>
  </si>
  <si>
    <t>汚泥脱水設備、脱水機 等</t>
    <rPh sb="0" eb="2">
      <t>オデイ</t>
    </rPh>
    <rPh sb="2" eb="4">
      <t>ダッスイ</t>
    </rPh>
    <rPh sb="4" eb="6">
      <t>セツビ</t>
    </rPh>
    <rPh sb="7" eb="9">
      <t>ダッスイ</t>
    </rPh>
    <rPh sb="9" eb="10">
      <t>キ</t>
    </rPh>
    <rPh sb="11" eb="12">
      <t>ナド</t>
    </rPh>
    <phoneticPr fontId="3"/>
  </si>
  <si>
    <t>汚泥焼却</t>
  </si>
  <si>
    <t>汚泥焼却設備、汚泥溶融設備、焼却炉、熱回収設備 等</t>
    <rPh sb="0" eb="2">
      <t>オデイ</t>
    </rPh>
    <rPh sb="2" eb="4">
      <t>ショウキャク</t>
    </rPh>
    <rPh sb="4" eb="6">
      <t>セツビ</t>
    </rPh>
    <rPh sb="7" eb="9">
      <t>オデイ</t>
    </rPh>
    <rPh sb="9" eb="11">
      <t>ヨウユウ</t>
    </rPh>
    <rPh sb="11" eb="13">
      <t>セツビ</t>
    </rPh>
    <rPh sb="14" eb="16">
      <t>ショウキャク</t>
    </rPh>
    <rPh sb="16" eb="17">
      <t>ロ</t>
    </rPh>
    <rPh sb="18" eb="19">
      <t>ネツ</t>
    </rPh>
    <rPh sb="19" eb="21">
      <t>カイシュウ</t>
    </rPh>
    <rPh sb="21" eb="23">
      <t>セツビ</t>
    </rPh>
    <rPh sb="24" eb="25">
      <t>ナド</t>
    </rPh>
    <phoneticPr fontId="3"/>
  </si>
  <si>
    <t>竣工年</t>
    <rPh sb="0" eb="2">
      <t>シュンコウ</t>
    </rPh>
    <rPh sb="2" eb="3">
      <t>ネン</t>
    </rPh>
    <phoneticPr fontId="3"/>
  </si>
  <si>
    <t>年</t>
    <rPh sb="0" eb="1">
      <t>ネン</t>
    </rPh>
    <phoneticPr fontId="3"/>
  </si>
  <si>
    <t>乾　燥</t>
  </si>
  <si>
    <t>乾燥設備、乾燥機 等</t>
    <rPh sb="0" eb="2">
      <t>カンソウ</t>
    </rPh>
    <rPh sb="2" eb="4">
      <t>セツビ</t>
    </rPh>
    <rPh sb="5" eb="7">
      <t>カンソウ</t>
    </rPh>
    <rPh sb="7" eb="8">
      <t>キ</t>
    </rPh>
    <rPh sb="9" eb="10">
      <t>ナド</t>
    </rPh>
    <phoneticPr fontId="3"/>
  </si>
  <si>
    <t>受入供給</t>
  </si>
  <si>
    <t>受入供給設備、ごみ投入扉、ごみクレーン 等</t>
    <rPh sb="0" eb="2">
      <t>ウケイレ</t>
    </rPh>
    <rPh sb="2" eb="4">
      <t>キョウキュウ</t>
    </rPh>
    <rPh sb="4" eb="6">
      <t>セツビ</t>
    </rPh>
    <rPh sb="9" eb="11">
      <t>トウニュウ</t>
    </rPh>
    <rPh sb="11" eb="12">
      <t>トビラ</t>
    </rPh>
    <rPh sb="20" eb="21">
      <t>ナド</t>
    </rPh>
    <phoneticPr fontId="3"/>
  </si>
  <si>
    <t>燃　焼</t>
  </si>
  <si>
    <t>焼却設備、ガス化溶融設備 等</t>
    <rPh sb="0" eb="2">
      <t>ショウキャク</t>
    </rPh>
    <rPh sb="2" eb="4">
      <t>セツビ</t>
    </rPh>
    <rPh sb="7" eb="8">
      <t>カ</t>
    </rPh>
    <rPh sb="8" eb="10">
      <t>ヨウユウ</t>
    </rPh>
    <rPh sb="10" eb="12">
      <t>セツビ</t>
    </rPh>
    <rPh sb="13" eb="14">
      <t>ナド</t>
    </rPh>
    <phoneticPr fontId="3"/>
  </si>
  <si>
    <t>灰溶融</t>
  </si>
  <si>
    <t>灰溶融設備、燃料式溶融炉、電気式溶融炉 等</t>
    <rPh sb="0" eb="1">
      <t>ハイ</t>
    </rPh>
    <rPh sb="1" eb="3">
      <t>ヨウユウ</t>
    </rPh>
    <rPh sb="3" eb="5">
      <t>セツビ</t>
    </rPh>
    <rPh sb="6" eb="8">
      <t>ネンリョウ</t>
    </rPh>
    <rPh sb="8" eb="9">
      <t>シキ</t>
    </rPh>
    <rPh sb="9" eb="11">
      <t>ヨウユウ</t>
    </rPh>
    <rPh sb="11" eb="12">
      <t>ロ</t>
    </rPh>
    <rPh sb="13" eb="15">
      <t>デンキ</t>
    </rPh>
    <rPh sb="15" eb="16">
      <t>シキ</t>
    </rPh>
    <rPh sb="16" eb="18">
      <t>ヨウユウ</t>
    </rPh>
    <rPh sb="18" eb="19">
      <t>ロ</t>
    </rPh>
    <rPh sb="20" eb="21">
      <t>ナド</t>
    </rPh>
    <phoneticPr fontId="3"/>
  </si>
  <si>
    <t>ガス冷却</t>
  </si>
  <si>
    <t>ガス冷却設備、廃熱ボイラー 等</t>
    <rPh sb="2" eb="4">
      <t>レイキャク</t>
    </rPh>
    <rPh sb="4" eb="6">
      <t>セツビ</t>
    </rPh>
    <rPh sb="7" eb="9">
      <t>ハイネツ</t>
    </rPh>
    <rPh sb="14" eb="15">
      <t>ナド</t>
    </rPh>
    <phoneticPr fontId="3"/>
  </si>
  <si>
    <t>通　風</t>
  </si>
  <si>
    <t>通風設備、送風機、空気予熱器 等</t>
    <rPh sb="0" eb="2">
      <t>ツウフウ</t>
    </rPh>
    <rPh sb="2" eb="4">
      <t>セツビ</t>
    </rPh>
    <rPh sb="5" eb="8">
      <t>ソウフウキ</t>
    </rPh>
    <rPh sb="9" eb="11">
      <t>クウキ</t>
    </rPh>
    <rPh sb="11" eb="13">
      <t>ヨネツ</t>
    </rPh>
    <rPh sb="13" eb="14">
      <t>キ</t>
    </rPh>
    <rPh sb="15" eb="16">
      <t>ナド</t>
    </rPh>
    <phoneticPr fontId="3"/>
  </si>
  <si>
    <t>排ガス処理</t>
  </si>
  <si>
    <t>排ガス処理設備、集塵装置、触媒反応塔、空気加熱器 等</t>
    <rPh sb="0" eb="1">
      <t>ハイ</t>
    </rPh>
    <rPh sb="3" eb="5">
      <t>ショリ</t>
    </rPh>
    <rPh sb="5" eb="7">
      <t>セツビ</t>
    </rPh>
    <rPh sb="8" eb="10">
      <t>シュウジン</t>
    </rPh>
    <rPh sb="10" eb="12">
      <t>ソウチ</t>
    </rPh>
    <rPh sb="13" eb="15">
      <t>ショクバイ</t>
    </rPh>
    <rPh sb="15" eb="17">
      <t>ハンノウ</t>
    </rPh>
    <rPh sb="17" eb="18">
      <t>トウ</t>
    </rPh>
    <rPh sb="19" eb="21">
      <t>クウキ</t>
    </rPh>
    <rPh sb="21" eb="23">
      <t>カネツ</t>
    </rPh>
    <rPh sb="23" eb="24">
      <t>キ</t>
    </rPh>
    <rPh sb="25" eb="26">
      <t>ナド</t>
    </rPh>
    <phoneticPr fontId="3"/>
  </si>
  <si>
    <t>灰出し</t>
  </si>
  <si>
    <t>灰出し設備、コンベア、飛灰固化装置、脱塩素化装置、灰クレーン 等</t>
    <rPh sb="0" eb="1">
      <t>ハイ</t>
    </rPh>
    <rPh sb="1" eb="2">
      <t>ダ</t>
    </rPh>
    <rPh sb="3" eb="5">
      <t>セツビ</t>
    </rPh>
    <rPh sb="11" eb="12">
      <t>ト</t>
    </rPh>
    <rPh sb="12" eb="13">
      <t>ハイ</t>
    </rPh>
    <rPh sb="13" eb="15">
      <t>コカ</t>
    </rPh>
    <rPh sb="15" eb="17">
      <t>ソウチ</t>
    </rPh>
    <rPh sb="18" eb="19">
      <t>ダツ</t>
    </rPh>
    <rPh sb="19" eb="22">
      <t>エンソカ</t>
    </rPh>
    <rPh sb="22" eb="24">
      <t>ソウチ</t>
    </rPh>
    <rPh sb="25" eb="26">
      <t>ハイ</t>
    </rPh>
    <rPh sb="31" eb="32">
      <t>ナド</t>
    </rPh>
    <phoneticPr fontId="3"/>
  </si>
  <si>
    <t>1a.6</t>
  </si>
  <si>
    <t>蒸気ドレン回収設備の導入</t>
    <rPh sb="0" eb="2">
      <t>ジョウキ</t>
    </rPh>
    <rPh sb="5" eb="7">
      <t>カイシュウ</t>
    </rPh>
    <rPh sb="7" eb="9">
      <t>セツビ</t>
    </rPh>
    <rPh sb="10" eb="12">
      <t>ドウニュウ</t>
    </rPh>
    <phoneticPr fontId="3"/>
  </si>
  <si>
    <t>蒸気ドレン回収設備が導入されているか。（蒸気ドレン回収設備とは、蒸気ドレンをスチームトラップやドレン回収ポンプ等を用いて回収し、ボイラー給水として再利用するもの。）</t>
    <rPh sb="0" eb="2">
      <t>ジョウキ</t>
    </rPh>
    <rPh sb="5" eb="7">
      <t>カイシュウ</t>
    </rPh>
    <rPh sb="7" eb="9">
      <t>セツビ</t>
    </rPh>
    <rPh sb="10" eb="12">
      <t>ドウニュウ</t>
    </rPh>
    <rPh sb="20" eb="22">
      <t>ジョウキ</t>
    </rPh>
    <rPh sb="25" eb="27">
      <t>カイシュウ</t>
    </rPh>
    <rPh sb="27" eb="29">
      <t>セツビ</t>
    </rPh>
    <rPh sb="32" eb="34">
      <t>ジョウキ</t>
    </rPh>
    <rPh sb="50" eb="52">
      <t>カイシュウ</t>
    </rPh>
    <rPh sb="55" eb="56">
      <t>トウ</t>
    </rPh>
    <rPh sb="57" eb="58">
      <t>モチ</t>
    </rPh>
    <rPh sb="60" eb="62">
      <t>カイシュウ</t>
    </rPh>
    <rPh sb="68" eb="70">
      <t>キュウスイ</t>
    </rPh>
    <rPh sb="73" eb="74">
      <t>サイ</t>
    </rPh>
    <rPh sb="74" eb="76">
      <t>リヨウ</t>
    </rPh>
    <phoneticPr fontId="3"/>
  </si>
  <si>
    <t>-</t>
    <phoneticPr fontId="3"/>
  </si>
  <si>
    <t>1a.9</t>
  </si>
  <si>
    <t>省エネ型スチームトラップの導入</t>
    <rPh sb="0" eb="1">
      <t>ショウ</t>
    </rPh>
    <rPh sb="3" eb="4">
      <t>カタ</t>
    </rPh>
    <rPh sb="13" eb="15">
      <t>ドウニュウ</t>
    </rPh>
    <phoneticPr fontId="3"/>
  </si>
  <si>
    <t>省エネ型スチームトラップが導入されているか。（省エネ型スチームトラップとは、一般的なディスク式スチームトラップに比べて、凝縮水排水時の蒸気流出が少ないもの。）</t>
    <rPh sb="0" eb="1">
      <t>ショウ</t>
    </rPh>
    <rPh sb="3" eb="4">
      <t>ガタ</t>
    </rPh>
    <rPh sb="13" eb="15">
      <t>ドウニュウ</t>
    </rPh>
    <rPh sb="23" eb="24">
      <t>ショウ</t>
    </rPh>
    <rPh sb="26" eb="27">
      <t>ガタ</t>
    </rPh>
    <rPh sb="38" eb="41">
      <t>イッパンテキ</t>
    </rPh>
    <rPh sb="46" eb="47">
      <t>シキ</t>
    </rPh>
    <rPh sb="56" eb="57">
      <t>クラ</t>
    </rPh>
    <rPh sb="60" eb="62">
      <t>ギョウシュク</t>
    </rPh>
    <rPh sb="62" eb="63">
      <t>スイ</t>
    </rPh>
    <rPh sb="63" eb="65">
      <t>ハイスイ</t>
    </rPh>
    <rPh sb="65" eb="66">
      <t>ジ</t>
    </rPh>
    <rPh sb="67" eb="69">
      <t>ジョウキ</t>
    </rPh>
    <rPh sb="69" eb="71">
      <t>リュウシュツ</t>
    </rPh>
    <rPh sb="72" eb="73">
      <t>スク</t>
    </rPh>
    <phoneticPr fontId="3"/>
  </si>
  <si>
    <t>圧縮空気供給設備</t>
    <rPh sb="0" eb="2">
      <t>アッシュク</t>
    </rPh>
    <rPh sb="2" eb="4">
      <t>クウキ</t>
    </rPh>
    <rPh sb="4" eb="6">
      <t>キョウキュウ</t>
    </rPh>
    <rPh sb="6" eb="8">
      <t>セツビ</t>
    </rPh>
    <phoneticPr fontId="3"/>
  </si>
  <si>
    <t>高効率エアコンプレッサーの導入</t>
    <rPh sb="0" eb="1">
      <t>コウ</t>
    </rPh>
    <rPh sb="1" eb="3">
      <t>コウリツ</t>
    </rPh>
    <rPh sb="13" eb="15">
      <t>ドウニュウ</t>
    </rPh>
    <phoneticPr fontId="3"/>
  </si>
  <si>
    <t>ｲﾝﾊﾞｰﾀ
制御</t>
    <rPh sb="7" eb="9">
      <t>セイギョ</t>
    </rPh>
    <phoneticPr fontId="3"/>
  </si>
  <si>
    <t>ｲﾝﾊﾞｰﾀ
制御
冷却ﾌｧﾝ</t>
    <rPh sb="7" eb="9">
      <t>セイギョ</t>
    </rPh>
    <rPh sb="10" eb="12">
      <t>レイキャク</t>
    </rPh>
    <phoneticPr fontId="3"/>
  </si>
  <si>
    <t>複数台
圧縮機
制御</t>
    <rPh sb="0" eb="2">
      <t>フクスウ</t>
    </rPh>
    <rPh sb="2" eb="3">
      <t>ダイ</t>
    </rPh>
    <rPh sb="4" eb="6">
      <t>アッシュク</t>
    </rPh>
    <rPh sb="6" eb="7">
      <t>キ</t>
    </rPh>
    <rPh sb="8" eb="10">
      <t>セイギョ</t>
    </rPh>
    <phoneticPr fontId="3"/>
  </si>
  <si>
    <t>インバータ制御</t>
    <rPh sb="5" eb="7">
      <t>セイギョ</t>
    </rPh>
    <phoneticPr fontId="3"/>
  </si>
  <si>
    <t>２段圧縮方式</t>
    <rPh sb="1" eb="2">
      <t>ダン</t>
    </rPh>
    <rPh sb="2" eb="4">
      <t>アッシュク</t>
    </rPh>
    <rPh sb="4" eb="6">
      <t>ホウシキ</t>
    </rPh>
    <phoneticPr fontId="3"/>
  </si>
  <si>
    <t>インバータ制御冷却ファン</t>
    <rPh sb="5" eb="7">
      <t>セイギョ</t>
    </rPh>
    <rPh sb="7" eb="9">
      <t>レイキャク</t>
    </rPh>
    <phoneticPr fontId="3"/>
  </si>
  <si>
    <t>増風量制御方式</t>
    <rPh sb="0" eb="1">
      <t>ゾウ</t>
    </rPh>
    <rPh sb="1" eb="3">
      <t>フウリョウ</t>
    </rPh>
    <rPh sb="3" eb="5">
      <t>セイギョ</t>
    </rPh>
    <rPh sb="5" eb="7">
      <t>ホウシキ</t>
    </rPh>
    <phoneticPr fontId="3"/>
  </si>
  <si>
    <t>圧縮機・モータ直結構造</t>
    <rPh sb="0" eb="3">
      <t>アッシュクキ</t>
    </rPh>
    <rPh sb="7" eb="9">
      <t>チョッケツ</t>
    </rPh>
    <rPh sb="9" eb="11">
      <t>コウゾウ</t>
    </rPh>
    <phoneticPr fontId="3"/>
  </si>
  <si>
    <t>複数台圧縮機制御</t>
    <rPh sb="0" eb="2">
      <t>フクスウ</t>
    </rPh>
    <rPh sb="2" eb="3">
      <t>ダイ</t>
    </rPh>
    <rPh sb="3" eb="5">
      <t>アッシュク</t>
    </rPh>
    <rPh sb="5" eb="6">
      <t>キ</t>
    </rPh>
    <rPh sb="6" eb="8">
      <t>セイギョ</t>
    </rPh>
    <phoneticPr fontId="3"/>
  </si>
  <si>
    <t>エアコンプレッサー無し</t>
    <rPh sb="9" eb="10">
      <t>ナ</t>
    </rPh>
    <phoneticPr fontId="3"/>
  </si>
  <si>
    <t xml:space="preserve">エアコンプレッサーの台数制御が導入されているか。※複数のエアコンプレッサーの系統があり制御方法が異なる場合は、最も大きい割合（電動機出力又は年間電力消費量）を占めるエアコンプレッサーの制御方法を記入する。
</t>
    <rPh sb="10" eb="12">
      <t>ダイスウ</t>
    </rPh>
    <rPh sb="12" eb="14">
      <t>セイギョ</t>
    </rPh>
    <rPh sb="15" eb="17">
      <t>ドウニュウ</t>
    </rPh>
    <rPh sb="25" eb="27">
      <t>フクスウ</t>
    </rPh>
    <rPh sb="38" eb="40">
      <t>ケイトウ</t>
    </rPh>
    <rPh sb="43" eb="45">
      <t>セイギョ</t>
    </rPh>
    <rPh sb="45" eb="47">
      <t>ホウホウ</t>
    </rPh>
    <rPh sb="48" eb="49">
      <t>コト</t>
    </rPh>
    <rPh sb="51" eb="53">
      <t>バアイ</t>
    </rPh>
    <rPh sb="63" eb="66">
      <t>デンドウキ</t>
    </rPh>
    <rPh sb="66" eb="68">
      <t>シュツリョク</t>
    </rPh>
    <rPh sb="72" eb="74">
      <t>デンリョク</t>
    </rPh>
    <rPh sb="74" eb="76">
      <t>ショウヒ</t>
    </rPh>
    <rPh sb="76" eb="77">
      <t>リョウ</t>
    </rPh>
    <rPh sb="92" eb="94">
      <t>セイギョ</t>
    </rPh>
    <rPh sb="94" eb="96">
      <t>ホウホウ</t>
    </rPh>
    <phoneticPr fontId="3"/>
  </si>
  <si>
    <t>末端圧力制御</t>
    <rPh sb="0" eb="2">
      <t>マッタン</t>
    </rPh>
    <rPh sb="2" eb="3">
      <t>アツ</t>
    </rPh>
    <rPh sb="3" eb="4">
      <t>チカラ</t>
    </rPh>
    <rPh sb="4" eb="6">
      <t>セイギョ</t>
    </rPh>
    <phoneticPr fontId="3"/>
  </si>
  <si>
    <t>吐出圧力制御</t>
    <rPh sb="0" eb="1">
      <t>ト</t>
    </rPh>
    <rPh sb="1" eb="2">
      <t>シュツ</t>
    </rPh>
    <rPh sb="2" eb="3">
      <t>アツ</t>
    </rPh>
    <rPh sb="4" eb="6">
      <t>セイギョ</t>
    </rPh>
    <phoneticPr fontId="3"/>
  </si>
  <si>
    <t>2e.2</t>
  </si>
  <si>
    <t>エアコンプレッサー吸込みフィルターの清掃</t>
    <rPh sb="9" eb="10">
      <t>ス</t>
    </rPh>
    <rPh sb="10" eb="11">
      <t>コ</t>
    </rPh>
    <rPh sb="18" eb="20">
      <t>セイソウ</t>
    </rPh>
    <phoneticPr fontId="3"/>
  </si>
  <si>
    <t>エアコンプレッサーの吸込みフィルターの清掃が年1回以上実施されているか。</t>
    <rPh sb="22" eb="23">
      <t>ネン</t>
    </rPh>
    <rPh sb="24" eb="25">
      <t>カイ</t>
    </rPh>
    <rPh sb="25" eb="27">
      <t>イジョウ</t>
    </rPh>
    <phoneticPr fontId="3"/>
  </si>
  <si>
    <t>電動力応用設備</t>
    <rPh sb="0" eb="2">
      <t>デンドウ</t>
    </rPh>
    <rPh sb="2" eb="3">
      <t>チカラ</t>
    </rPh>
    <rPh sb="3" eb="5">
      <t>オウヨウ</t>
    </rPh>
    <rPh sb="5" eb="7">
      <t>セツビ</t>
    </rPh>
    <phoneticPr fontId="3"/>
  </si>
  <si>
    <t>生産プロセスにおける電動機の
省エネ制御及び高効率ポンプ・ブロワ・ファンの導入</t>
    <rPh sb="15" eb="16">
      <t>ショウ</t>
    </rPh>
    <rPh sb="18" eb="20">
      <t>セイギョ</t>
    </rPh>
    <rPh sb="20" eb="21">
      <t>オヨ</t>
    </rPh>
    <phoneticPr fontId="3"/>
  </si>
  <si>
    <t>生産プロセス（純水供給設備や特殊排気設備を含む。）において電動機の省エネ制御が導入されているか。また、ポンプ、ブロワ・ファンが高効率化されているか。（複数電動機とは、１つの生産ラインの中の工程やプロセスに同一の役割を担う電動機が多数設置されていることで、生産量の増減により一部の電動機を停止可能である場合とする。）
※電動機出力が7.5kW以上の場合は必ず記入する。その他のポンプ、ブロワ・ファンについてはできる限り記入する。なおポンプ・ブロワ・ファンがない場合は未記入とする。</t>
    <rPh sb="29" eb="32">
      <t>デンドウキ</t>
    </rPh>
    <rPh sb="33" eb="34">
      <t>ショウ</t>
    </rPh>
    <rPh sb="36" eb="38">
      <t>セイギョ</t>
    </rPh>
    <rPh sb="39" eb="41">
      <t>ドウニュウ</t>
    </rPh>
    <rPh sb="63" eb="67">
      <t>コウコウリツカ</t>
    </rPh>
    <rPh sb="75" eb="77">
      <t>フクスウ</t>
    </rPh>
    <rPh sb="77" eb="80">
      <t>デンドウキ</t>
    </rPh>
    <rPh sb="86" eb="88">
      <t>セイサン</t>
    </rPh>
    <rPh sb="92" eb="93">
      <t>ナカ</t>
    </rPh>
    <rPh sb="94" eb="96">
      <t>コウテイ</t>
    </rPh>
    <rPh sb="102" eb="104">
      <t>ドウイツ</t>
    </rPh>
    <rPh sb="105" eb="107">
      <t>ヤクワリ</t>
    </rPh>
    <rPh sb="108" eb="109">
      <t>ニナ</t>
    </rPh>
    <rPh sb="110" eb="113">
      <t>デンドウキ</t>
    </rPh>
    <rPh sb="114" eb="116">
      <t>タスウ</t>
    </rPh>
    <rPh sb="116" eb="118">
      <t>セッチ</t>
    </rPh>
    <rPh sb="127" eb="129">
      <t>セイサン</t>
    </rPh>
    <rPh sb="129" eb="130">
      <t>リョウ</t>
    </rPh>
    <rPh sb="131" eb="133">
      <t>ゾウゲン</t>
    </rPh>
    <rPh sb="136" eb="138">
      <t>イチブ</t>
    </rPh>
    <rPh sb="139" eb="142">
      <t>デンドウキ</t>
    </rPh>
    <rPh sb="143" eb="145">
      <t>テイシ</t>
    </rPh>
    <rPh sb="145" eb="147">
      <t>カノウ</t>
    </rPh>
    <rPh sb="150" eb="152">
      <t>バアイ</t>
    </rPh>
    <rPh sb="229" eb="231">
      <t>バアイ</t>
    </rPh>
    <rPh sb="232" eb="233">
      <t>ミ</t>
    </rPh>
    <rPh sb="233" eb="235">
      <t>キニュウ</t>
    </rPh>
    <phoneticPr fontId="3"/>
  </si>
  <si>
    <t>電動力応用</t>
    <rPh sb="0" eb="2">
      <t>デンドウ</t>
    </rPh>
    <rPh sb="2" eb="3">
      <t>リョク</t>
    </rPh>
    <rPh sb="3" eb="5">
      <t>オウヨウ</t>
    </rPh>
    <phoneticPr fontId="3"/>
  </si>
  <si>
    <t>複数電動機の台数制御</t>
    <rPh sb="0" eb="2">
      <t>フクスウ</t>
    </rPh>
    <rPh sb="2" eb="5">
      <t>デンドウキ</t>
    </rPh>
    <rPh sb="6" eb="8">
      <t>ダイスウ</t>
    </rPh>
    <rPh sb="8" eb="10">
      <t>セイギョ</t>
    </rPh>
    <phoneticPr fontId="3"/>
  </si>
  <si>
    <t>電動機の回転数制御</t>
    <rPh sb="0" eb="3">
      <t>デンドウキ</t>
    </rPh>
    <rPh sb="4" eb="7">
      <t>カイテンスウ</t>
    </rPh>
    <rPh sb="7" eb="9">
      <t>セイギョ</t>
    </rPh>
    <phoneticPr fontId="3"/>
  </si>
  <si>
    <t>モータ直結形</t>
    <rPh sb="3" eb="4">
      <t>チョク</t>
    </rPh>
    <rPh sb="4" eb="5">
      <t>ケツ</t>
    </rPh>
    <rPh sb="5" eb="6">
      <t>カタ</t>
    </rPh>
    <phoneticPr fontId="3"/>
  </si>
  <si>
    <t>油圧・空圧駆動アクチュエータの電動化が導入されているか。</t>
    <rPh sb="0" eb="2">
      <t>ユアツ</t>
    </rPh>
    <rPh sb="3" eb="4">
      <t>クウ</t>
    </rPh>
    <rPh sb="4" eb="5">
      <t>アツ</t>
    </rPh>
    <rPh sb="5" eb="7">
      <t>クドウ</t>
    </rPh>
    <rPh sb="15" eb="17">
      <t>デンドウ</t>
    </rPh>
    <rPh sb="17" eb="18">
      <t>カ</t>
    </rPh>
    <phoneticPr fontId="3"/>
  </si>
  <si>
    <t>特殊空調設備</t>
    <rPh sb="0" eb="2">
      <t>トクシュ</t>
    </rPh>
    <rPh sb="2" eb="4">
      <t>クウチョウ</t>
    </rPh>
    <rPh sb="4" eb="6">
      <t>セツビ</t>
    </rPh>
    <phoneticPr fontId="3"/>
  </si>
  <si>
    <t>クリーンルームのローカルリターン方式の導入</t>
    <rPh sb="19" eb="21">
      <t>ドウニュウ</t>
    </rPh>
    <phoneticPr fontId="3"/>
  </si>
  <si>
    <t>クリーンルームの天井面にファンフィルタユニット（FFU）又はライン式空調機を用いたローカルリターン方式が導入されているか。</t>
    <rPh sb="28" eb="29">
      <t>マタ</t>
    </rPh>
    <rPh sb="33" eb="34">
      <t>シキ</t>
    </rPh>
    <rPh sb="34" eb="37">
      <t>クウチョウキ</t>
    </rPh>
    <rPh sb="52" eb="54">
      <t>ドウニュウ</t>
    </rPh>
    <phoneticPr fontId="3"/>
  </si>
  <si>
    <t>クリーンルーム無し</t>
    <rPh sb="7" eb="8">
      <t>ナ</t>
    </rPh>
    <phoneticPr fontId="3"/>
  </si>
  <si>
    <t>ファンフィルタユニットの台数制御
の導入</t>
    <rPh sb="12" eb="14">
      <t>ダイスウ</t>
    </rPh>
    <rPh sb="14" eb="15">
      <t>セイ</t>
    </rPh>
    <rPh sb="15" eb="16">
      <t>オ</t>
    </rPh>
    <rPh sb="18" eb="20">
      <t>ドウニュウ</t>
    </rPh>
    <phoneticPr fontId="3"/>
  </si>
  <si>
    <t>冷却塔</t>
    <rPh sb="0" eb="3">
      <t>レイキャクトウ</t>
    </rPh>
    <phoneticPr fontId="3"/>
  </si>
  <si>
    <t>蒸気供給</t>
    <phoneticPr fontId="3"/>
  </si>
  <si>
    <t>コージェネ</t>
    <phoneticPr fontId="3"/>
  </si>
  <si>
    <t>熱　源</t>
    <phoneticPr fontId="3"/>
  </si>
  <si>
    <t>熱搬送</t>
    <phoneticPr fontId="3"/>
  </si>
  <si>
    <t>熱　源</t>
    <phoneticPr fontId="3"/>
  </si>
  <si>
    <t>ﾊﾟｯｹｰｼﾞ空調</t>
    <phoneticPr fontId="3"/>
  </si>
  <si>
    <t>一般空調機</t>
    <phoneticPr fontId="3"/>
  </si>
  <si>
    <t>換　気</t>
    <phoneticPr fontId="3"/>
  </si>
  <si>
    <t>厨　房</t>
    <phoneticPr fontId="3"/>
  </si>
  <si>
    <t>一般空調</t>
    <phoneticPr fontId="3"/>
  </si>
  <si>
    <t>換　気</t>
    <rPh sb="0" eb="1">
      <t>カン</t>
    </rPh>
    <rPh sb="2" eb="3">
      <t>キ</t>
    </rPh>
    <phoneticPr fontId="3"/>
  </si>
  <si>
    <t>照　明</t>
    <rPh sb="0" eb="1">
      <t>テラシ</t>
    </rPh>
    <rPh sb="2" eb="3">
      <t>メイ</t>
    </rPh>
    <phoneticPr fontId="3"/>
  </si>
  <si>
    <t>受変電</t>
    <phoneticPr fontId="3"/>
  </si>
  <si>
    <t>△</t>
    <phoneticPr fontId="3"/>
  </si>
  <si>
    <t>エアコンプレッサー</t>
  </si>
  <si>
    <t>No</t>
    <phoneticPr fontId="3"/>
  </si>
  <si>
    <t>永久磁石
(IPM)
モータ</t>
    <phoneticPr fontId="3"/>
  </si>
  <si>
    <t>ﾌﾟﾚﾐｱﾑ効率（IE3）モータ</t>
  </si>
  <si>
    <t>高効率（IE2）モータ</t>
  </si>
  <si>
    <t>増風量
制御
方式</t>
    <rPh sb="0" eb="1">
      <t>ゾウ</t>
    </rPh>
    <rPh sb="1" eb="3">
      <t>フウリョウ</t>
    </rPh>
    <rPh sb="4" eb="6">
      <t>セイギョ</t>
    </rPh>
    <rPh sb="7" eb="9">
      <t>ホウシキ</t>
    </rPh>
    <phoneticPr fontId="3"/>
  </si>
  <si>
    <t>圧縮機・モータ
直結
構造</t>
    <rPh sb="0" eb="3">
      <t>アッシュクキ</t>
    </rPh>
    <rPh sb="8" eb="10">
      <t>チョッケツ</t>
    </rPh>
    <rPh sb="11" eb="13">
      <t>コウゾウ</t>
    </rPh>
    <phoneticPr fontId="3"/>
  </si>
  <si>
    <t>－</t>
    <phoneticPr fontId="3"/>
  </si>
  <si>
    <t xml:space="preserve">高効率エアコンプレッサー </t>
    <rPh sb="0" eb="3">
      <t>コウコウリツ</t>
    </rPh>
    <phoneticPr fontId="3"/>
  </si>
  <si>
    <t>ｴｱｺﾝﾌﾟﾚｯｻｰ</t>
    <phoneticPr fontId="3"/>
  </si>
  <si>
    <t>電動力応用</t>
    <phoneticPr fontId="3"/>
  </si>
  <si>
    <t>特殊空調</t>
    <phoneticPr fontId="3"/>
  </si>
  <si>
    <t>圧縮空気</t>
    <phoneticPr fontId="3"/>
  </si>
  <si>
    <t>高効率（IE2）モータ</t>
    <rPh sb="0" eb="3">
      <t>コウコウリツ</t>
    </rPh>
    <phoneticPr fontId="3"/>
  </si>
  <si>
    <t>エアコンプレッサーが高効率化されているか。
※圧縮機の電動機出力が5.5kW以上の場合は必ず記入する。その他のエアコンプレッサーについてはできる限り記入する。なおエアコンプレッサーがない場合は未記入とする。</t>
    <rPh sb="13" eb="14">
      <t>カ</t>
    </rPh>
    <phoneticPr fontId="3"/>
  </si>
  <si>
    <t>一般空調機</t>
    <phoneticPr fontId="3"/>
  </si>
  <si>
    <t>電動力応用設備</t>
    <phoneticPr fontId="3"/>
  </si>
  <si>
    <t>電動機の
ｲﾝﾊﾞｰﾀ
回転数
制御</t>
    <rPh sb="0" eb="3">
      <t>デンドウキ</t>
    </rPh>
    <rPh sb="11" eb="14">
      <t>カイテンスウ</t>
    </rPh>
    <rPh sb="14" eb="15">
      <t xml:space="preserve">
</t>
    </rPh>
    <rPh sb="15" eb="17">
      <t>セイギョ</t>
    </rPh>
    <phoneticPr fontId="3"/>
  </si>
  <si>
    <t>熱源ポンプ</t>
    <rPh sb="0" eb="2">
      <t>ネツゲン</t>
    </rPh>
    <phoneticPr fontId="3"/>
  </si>
  <si>
    <t>高効率熱源ポンプ</t>
    <rPh sb="0" eb="3">
      <t>コウコウリツ</t>
    </rPh>
    <rPh sb="3" eb="5">
      <t>ネツゲン</t>
    </rPh>
    <phoneticPr fontId="3"/>
  </si>
  <si>
    <t>熱源2次ポンプの台数制御及びインバータによる変流量制御</t>
    <rPh sb="3" eb="4">
      <t>ジ</t>
    </rPh>
    <rPh sb="8" eb="10">
      <t>ダイスウ</t>
    </rPh>
    <rPh sb="10" eb="12">
      <t>セイギョ</t>
    </rPh>
    <rPh sb="12" eb="13">
      <t>オヨ</t>
    </rPh>
    <rPh sb="22" eb="23">
      <t>ヘン</t>
    </rPh>
    <rPh sb="23" eb="25">
      <t>リュウリョウ</t>
    </rPh>
    <rPh sb="25" eb="27">
      <t>セイギョ</t>
    </rPh>
    <phoneticPr fontId="3"/>
  </si>
  <si>
    <t>熱源1次ポンプの台数制御又はインバータによる変流量制御</t>
    <rPh sb="3" eb="4">
      <t>ジ</t>
    </rPh>
    <rPh sb="8" eb="10">
      <t>ダイスウ</t>
    </rPh>
    <rPh sb="10" eb="12">
      <t>セイギョ</t>
    </rPh>
    <rPh sb="12" eb="13">
      <t>マタ</t>
    </rPh>
    <rPh sb="22" eb="23">
      <t>ヘン</t>
    </rPh>
    <rPh sb="23" eb="25">
      <t>リュウリョウ</t>
    </rPh>
    <rPh sb="25" eb="27">
      <t>セイギョ</t>
    </rPh>
    <phoneticPr fontId="3"/>
  </si>
  <si>
    <t>熱源2次ポンプの末端差圧制御</t>
    <rPh sb="3" eb="4">
      <t>ジ</t>
    </rPh>
    <rPh sb="8" eb="10">
      <t>マッタン</t>
    </rPh>
    <rPh sb="10" eb="12">
      <t>サアツ</t>
    </rPh>
    <rPh sb="12" eb="14">
      <t>セイギョ</t>
    </rPh>
    <phoneticPr fontId="3"/>
  </si>
  <si>
    <t>熱源１次
ポンプ</t>
    <phoneticPr fontId="3"/>
  </si>
  <si>
    <t>熱源２次
ポンプ</t>
    <phoneticPr fontId="3"/>
  </si>
  <si>
    <t>熱源ポンプが高効率化されているか。</t>
    <rPh sb="6" eb="7">
      <t>コウ</t>
    </rPh>
    <rPh sb="7" eb="9">
      <t>コウリツ</t>
    </rPh>
    <rPh sb="9" eb="10">
      <t>カ</t>
    </rPh>
    <phoneticPr fontId="3"/>
  </si>
  <si>
    <t>熱源ポンプに省エネ制御が導入されているか。</t>
    <rPh sb="0" eb="2">
      <t>ネツゲン</t>
    </rPh>
    <rPh sb="6" eb="7">
      <t>ショウ</t>
    </rPh>
    <rPh sb="9" eb="11">
      <t>セイギョ</t>
    </rPh>
    <phoneticPr fontId="3"/>
  </si>
  <si>
    <t>主要な熱源ポンプの設置年度</t>
    <rPh sb="3" eb="5">
      <t>ネツゲン</t>
    </rPh>
    <phoneticPr fontId="3"/>
  </si>
  <si>
    <t>熱源2次ポンプ変流量制御</t>
    <rPh sb="0" eb="2">
      <t>ネツゲン</t>
    </rPh>
    <rPh sb="3" eb="4">
      <t>ジ</t>
    </rPh>
    <rPh sb="7" eb="8">
      <t>ヘン</t>
    </rPh>
    <rPh sb="8" eb="10">
      <t>リュウリョウ</t>
    </rPh>
    <rPh sb="10" eb="12">
      <t>セイギョ</t>
    </rPh>
    <phoneticPr fontId="3"/>
  </si>
  <si>
    <t>熱源1次ポンプ変流量制御</t>
    <rPh sb="0" eb="2">
      <t>ネツゲン</t>
    </rPh>
    <rPh sb="3" eb="4">
      <t>ジ</t>
    </rPh>
    <rPh sb="7" eb="8">
      <t>ヘン</t>
    </rPh>
    <rPh sb="8" eb="10">
      <t>リュウリョウ</t>
    </rPh>
    <rPh sb="10" eb="12">
      <t>セイギョ</t>
    </rPh>
    <phoneticPr fontId="3"/>
  </si>
  <si>
    <t>熱源2次ポンプ末端差圧制御</t>
    <rPh sb="3" eb="4">
      <t>ジ</t>
    </rPh>
    <rPh sb="7" eb="9">
      <t>マッタン</t>
    </rPh>
    <rPh sb="9" eb="11">
      <t>サアツ</t>
    </rPh>
    <rPh sb="11" eb="13">
      <t>セイギョ</t>
    </rPh>
    <phoneticPr fontId="3"/>
  </si>
  <si>
    <t>インバータ制御を導入している熱源ポンプ系統のバルブが全開になるように調整されているか。</t>
    <rPh sb="14" eb="16">
      <t>ネツゲン</t>
    </rPh>
    <phoneticPr fontId="3"/>
  </si>
  <si>
    <t>熱源機器・熱源ポンプの起動時間が、季節によって、空調開始時間に合わせて適正に管理されているか。</t>
    <rPh sb="2" eb="4">
      <t>キキ</t>
    </rPh>
    <rPh sb="5" eb="7">
      <t>ネツゲン</t>
    </rPh>
    <rPh sb="28" eb="30">
      <t>ジカン</t>
    </rPh>
    <rPh sb="31" eb="32">
      <t>ア</t>
    </rPh>
    <rPh sb="35" eb="37">
      <t>テキセイ</t>
    </rPh>
    <rPh sb="38" eb="40">
      <t>カンリ</t>
    </rPh>
    <phoneticPr fontId="3"/>
  </si>
  <si>
    <t>熱源ポンプ無し</t>
    <rPh sb="0" eb="2">
      <t>ネツゲン</t>
    </rPh>
    <rPh sb="5" eb="6">
      <t>ナ</t>
    </rPh>
    <phoneticPr fontId="3"/>
  </si>
  <si>
    <t>熱源2次ポンプ無し</t>
    <rPh sb="7" eb="8">
      <t>ナ</t>
    </rPh>
    <phoneticPr fontId="3"/>
  </si>
  <si>
    <t>熱源1次ポンプ無し</t>
    <rPh sb="7" eb="8">
      <t>ナ</t>
    </rPh>
    <phoneticPr fontId="3"/>
  </si>
  <si>
    <t>熱源ポンプ無し</t>
    <rPh sb="5" eb="6">
      <t>ナ</t>
    </rPh>
    <phoneticPr fontId="3"/>
  </si>
  <si>
    <t>熱源機器及び熱源ポンプの夏季温熱源系統の電源供給停止又は夜間の運転停止が実施されているか。</t>
    <rPh sb="4" eb="5">
      <t>オヨ</t>
    </rPh>
    <rPh sb="12" eb="14">
      <t>カキ</t>
    </rPh>
    <rPh sb="14" eb="17">
      <t>オンネツゲン</t>
    </rPh>
    <rPh sb="17" eb="19">
      <t>ケイトウ</t>
    </rPh>
    <rPh sb="28" eb="30">
      <t>ヤカン</t>
    </rPh>
    <rPh sb="31" eb="33">
      <t>ウンテン</t>
    </rPh>
    <phoneticPr fontId="3"/>
  </si>
  <si>
    <t>油圧・空圧駆動アクチュエータの電動化</t>
    <rPh sb="0" eb="2">
      <t>ユアツ</t>
    </rPh>
    <rPh sb="3" eb="4">
      <t>クウ</t>
    </rPh>
    <rPh sb="4" eb="5">
      <t>アツ</t>
    </rPh>
    <rPh sb="5" eb="7">
      <t>クドウ</t>
    </rPh>
    <rPh sb="15" eb="17">
      <t>デンドウ</t>
    </rPh>
    <rPh sb="17" eb="18">
      <t>カ</t>
    </rPh>
    <phoneticPr fontId="3"/>
  </si>
  <si>
    <t>複数
電動機</t>
    <phoneticPr fontId="3"/>
  </si>
  <si>
    <t>モータ
直結形</t>
    <phoneticPr fontId="3"/>
  </si>
  <si>
    <t>ブロワ・ファン</t>
    <phoneticPr fontId="3"/>
  </si>
  <si>
    <t>高効率ブロワ・ファン</t>
    <phoneticPr fontId="3"/>
  </si>
  <si>
    <t>高効率ポンプ</t>
    <phoneticPr fontId="3"/>
  </si>
  <si>
    <t>複数
電動機の
台数
制御</t>
    <rPh sb="0" eb="2">
      <t>フクスウ</t>
    </rPh>
    <rPh sb="3" eb="6">
      <t>デンドウキ</t>
    </rPh>
    <rPh sb="8" eb="10">
      <t>ダイスウ</t>
    </rPh>
    <rPh sb="11" eb="13">
      <t>セイギョ</t>
    </rPh>
    <phoneticPr fontId="3"/>
  </si>
  <si>
    <t>1b.14</t>
  </si>
  <si>
    <t>1b.8</t>
  </si>
  <si>
    <t>1b.7</t>
  </si>
  <si>
    <t>2a.22</t>
  </si>
  <si>
    <t>高反射
率板</t>
    <phoneticPr fontId="3"/>
  </si>
  <si>
    <t>工場</t>
    <rPh sb="0" eb="2">
      <t>コウジョウ</t>
    </rPh>
    <phoneticPr fontId="3"/>
  </si>
  <si>
    <t>間引き点灯又は調光等による照度条件の緩和が、工場・プラント内、事務室、廊下等で実施されているか。</t>
    <rPh sb="0" eb="2">
      <t>マビ</t>
    </rPh>
    <rPh sb="3" eb="5">
      <t>テントウ</t>
    </rPh>
    <rPh sb="5" eb="6">
      <t>マタ</t>
    </rPh>
    <rPh sb="7" eb="8">
      <t>チョウ</t>
    </rPh>
    <rPh sb="8" eb="10">
      <t>ヒカリナド</t>
    </rPh>
    <rPh sb="13" eb="15">
      <t>ショウド</t>
    </rPh>
    <rPh sb="15" eb="17">
      <t>ジョウケン</t>
    </rPh>
    <rPh sb="18" eb="20">
      <t>カンワ</t>
    </rPh>
    <rPh sb="22" eb="24">
      <t>コウジョウ</t>
    </rPh>
    <rPh sb="29" eb="30">
      <t>ナイ</t>
    </rPh>
    <rPh sb="31" eb="34">
      <t>ジムシツ</t>
    </rPh>
    <rPh sb="35" eb="38">
      <t>ロウカナド</t>
    </rPh>
    <rPh sb="39" eb="41">
      <t>ジッシ</t>
    </rPh>
    <phoneticPr fontId="3"/>
  </si>
  <si>
    <t>蒸気＋熱源</t>
    <phoneticPr fontId="3"/>
  </si>
  <si>
    <t>蒸気＋熱源</t>
    <phoneticPr fontId="3"/>
  </si>
  <si>
    <t>空調機</t>
    <rPh sb="0" eb="3">
      <t>クウチョウキ</t>
    </rPh>
    <phoneticPr fontId="3"/>
  </si>
  <si>
    <t>高効率ランプ</t>
    <rPh sb="0" eb="3">
      <t>コウコウリツ</t>
    </rPh>
    <phoneticPr fontId="3"/>
  </si>
  <si>
    <t>高反射率板</t>
    <rPh sb="0" eb="1">
      <t>コウ</t>
    </rPh>
    <rPh sb="1" eb="3">
      <t>ハンシャ</t>
    </rPh>
    <rPh sb="3" eb="4">
      <t>リツ</t>
    </rPh>
    <rPh sb="4" eb="5">
      <t>イタ</t>
    </rPh>
    <phoneticPr fontId="3"/>
  </si>
  <si>
    <t>電気室及びエレベーター機械室に、温度制御（室内温度で空調機（パッケージ形空調機を含む。）及び給排気ファンを停止すること。）が導入されているか。</t>
    <rPh sb="3" eb="4">
      <t>オヨ</t>
    </rPh>
    <rPh sb="21" eb="23">
      <t>シツナイ</t>
    </rPh>
    <rPh sb="23" eb="25">
      <t>オンド</t>
    </rPh>
    <rPh sb="26" eb="28">
      <t>クウチョウ</t>
    </rPh>
    <rPh sb="28" eb="29">
      <t>キ</t>
    </rPh>
    <rPh sb="40" eb="41">
      <t>フク</t>
    </rPh>
    <rPh sb="44" eb="45">
      <t>オヨ</t>
    </rPh>
    <rPh sb="46" eb="49">
      <t>キュウハイキ</t>
    </rPh>
    <rPh sb="53" eb="55">
      <t>テイシ</t>
    </rPh>
    <phoneticPr fontId="3"/>
  </si>
  <si>
    <t>電気室・EV機械室換気無し</t>
    <phoneticPr fontId="3"/>
  </si>
  <si>
    <t>主要な照明器具の設置年度</t>
    <rPh sb="3" eb="5">
      <t>ショウメイ</t>
    </rPh>
    <rPh sb="5" eb="7">
      <t>キグ</t>
    </rPh>
    <phoneticPr fontId="3"/>
  </si>
  <si>
    <t>エントランスホール・ロビー</t>
    <phoneticPr fontId="3"/>
  </si>
  <si>
    <t>EV機械室</t>
    <phoneticPr fontId="3"/>
  </si>
  <si>
    <t>クリーンルーム</t>
    <phoneticPr fontId="3"/>
  </si>
  <si>
    <t>空調・換気用ファン無し</t>
    <phoneticPr fontId="3"/>
  </si>
  <si>
    <t>給水・給湯設備、衛生設備</t>
    <rPh sb="8" eb="10">
      <t>エイセイ</t>
    </rPh>
    <rPh sb="10" eb="12">
      <t>セツビ</t>
    </rPh>
    <phoneticPr fontId="3"/>
  </si>
  <si>
    <t>ドラフトチャンバーの換気量可変制御システムの導入</t>
    <rPh sb="10" eb="13">
      <t>カンキリョウ</t>
    </rPh>
    <rPh sb="13" eb="15">
      <t>カヘン</t>
    </rPh>
    <rPh sb="15" eb="17">
      <t>セイギョ</t>
    </rPh>
    <rPh sb="22" eb="24">
      <t>ドウニュウ</t>
    </rPh>
    <phoneticPr fontId="3"/>
  </si>
  <si>
    <t>ドラフトチャンバーのフード開口面積又は人検知センサー制御による換気量可変制御システムが、ドラフトチャンバー全台数に対して、どの程度の割合で導入されているか。</t>
    <rPh sb="17" eb="18">
      <t>マタ</t>
    </rPh>
    <phoneticPr fontId="3"/>
  </si>
  <si>
    <t>↓</t>
    <phoneticPr fontId="3"/>
  </si>
  <si>
    <t>区分Ⅱには無いため全て1</t>
    <rPh sb="0" eb="2">
      <t>クブン</t>
    </rPh>
    <rPh sb="5" eb="6">
      <t>ナ</t>
    </rPh>
    <rPh sb="9" eb="10">
      <t>スベ</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</si>
  <si>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</si>
  <si>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１．点検表及び設備台帳の記入について</t>
    <rPh sb="5" eb="6">
      <t>オヨ</t>
    </rPh>
    <rPh sb="7" eb="9">
      <t>セツビ</t>
    </rPh>
    <rPh sb="9" eb="11">
      <t>ダイチョウ</t>
    </rPh>
    <rPh sb="12" eb="14">
      <t>キニュウ</t>
    </rPh>
    <phoneticPr fontId="3"/>
  </si>
  <si>
    <t>　　（１）記入方法の概要</t>
    <rPh sb="10" eb="12">
      <t>ガイヨウ</t>
    </rPh>
    <phoneticPr fontId="3"/>
  </si>
  <si>
    <t>・　本ファイル（点検表作成ツール（第二区分事業所））の点検表シート及び設備台帳（熱源機器など）に記入してください。</t>
    <rPh sb="2" eb="3">
      <t>ホン</t>
    </rPh>
    <rPh sb="8" eb="10">
      <t>テンケン</t>
    </rPh>
    <rPh sb="10" eb="11">
      <t>ヒョウ</t>
    </rPh>
    <rPh sb="11" eb="13">
      <t>サクセイ</t>
    </rPh>
    <rPh sb="21" eb="24">
      <t>ジギョウショ</t>
    </rPh>
    <rPh sb="27" eb="29">
      <t>テンケン</t>
    </rPh>
    <rPh sb="29" eb="30">
      <t>ヒョウ</t>
    </rPh>
    <rPh sb="48" eb="50">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</si>
  <si>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</si>
  <si>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</si>
  <si>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</si>
  <si>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　地球温暖化対策計画書記載の内容をそのまま記入してください。</t>
    <rPh sb="21" eb="23">
      <t>キニュウ</t>
    </rPh>
    <phoneticPr fontId="3"/>
  </si>
  <si>
    <t>・点検表を複数に分けて作成する場合は識別番号を右欄に記入してください。</t>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</si>
  <si>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</si>
  <si>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</si>
  <si>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</si>
  <si>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t>・点検項目の内容について詳しく知りたい場合は、優良特定地球温暖化対策事業所の認定ガイドライン（第二区分事業所）を参照してください。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ダイニ</t>
    </rPh>
    <rPh sb="49" eb="51">
      <t>クブン</t>
    </rPh>
    <rPh sb="51" eb="54">
      <t>ジギョウショ</t>
    </rPh>
    <phoneticPr fontId="3"/>
  </si>
  <si>
    <t>２．省エネ余地一覧について</t>
    <rPh sb="2" eb="3">
      <t>ショウ</t>
    </rPh>
    <rPh sb="7" eb="9">
      <t>イチラン</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</si>
  <si>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</si>
  <si>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</si>
  <si>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　　（４）設備台帳の記入について</t>
    <rPh sb="5" eb="7">
      <t>セツビ</t>
    </rPh>
    <rPh sb="7" eb="9">
      <t>ダイチョウ</t>
    </rPh>
    <rPh sb="10" eb="12">
      <t>キニュウ</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</si>
  <si>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</si>
  <si>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</si>
  <si>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r>
      <t>・設備の種類毎（</t>
    </r>
    <r>
      <rPr>
        <sz val="8"/>
        <rFont val="ＭＳ Ｐゴシック"/>
        <family val="3"/>
        <charset val="128"/>
      </rPr>
      <t>熱源機器、冷却塔、熱源ポンプ、空調機、パッケージ形空調機、空調・換気用ファン、照明器具、変圧器、給水ポンプ、昇降機、</t>
    </r>
    <rPh sb="1" eb="3">
      <t>セツビ</t>
    </rPh>
    <rPh sb="4" eb="6">
      <t>シュルイ</t>
    </rPh>
    <rPh sb="6" eb="7">
      <t>ゴト</t>
    </rPh>
    <rPh sb="8" eb="10">
      <t>ネツゲン</t>
    </rPh>
    <rPh sb="10" eb="12">
      <t>キキ</t>
    </rPh>
    <rPh sb="13" eb="16">
      <t>レイキャクトウ</t>
    </rPh>
    <rPh sb="17" eb="19">
      <t>ネツゲン</t>
    </rPh>
    <rPh sb="23" eb="26">
      <t>クウチョウキ</t>
    </rPh>
    <rPh sb="32" eb="33">
      <t>カタ</t>
    </rPh>
    <rPh sb="33" eb="36">
      <t>クウチョウキ</t>
    </rPh>
    <rPh sb="37" eb="39">
      <t>クウチョウ</t>
    </rPh>
    <rPh sb="40" eb="42">
      <t>カンキ</t>
    </rPh>
    <rPh sb="42" eb="43">
      <t>ヨウ</t>
    </rPh>
    <rPh sb="47" eb="49">
      <t>ショウメイ</t>
    </rPh>
    <rPh sb="49" eb="51">
      <t>キグ</t>
    </rPh>
    <rPh sb="52" eb="55">
      <t>ヘンアツキ</t>
    </rPh>
    <rPh sb="56" eb="58">
      <t>キュウスイ</t>
    </rPh>
    <rPh sb="62" eb="65">
      <t>ショウコウキ</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</si>
  <si>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</si>
  <si>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</si>
  <si>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</si>
  <si>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</si>
  <si>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空調・換気用ファン</t>
    <phoneticPr fontId="3"/>
  </si>
  <si>
    <t>※エネルギー消費先区分ごとのエネルギー消費量を計測値や推計等を利用して記入してください。
　 エネルギー消費量の欄に記入ができない場合には、比率（直接入力欄）に、合計が100%になるように割合を直接記入してください。なお、両方とも入力がある場合は
   直接入力欄が優先されます。</t>
    <rPh sb="52" eb="55">
      <t>ショウヒリョウ</t>
    </rPh>
    <rPh sb="56" eb="57">
      <t>ラン</t>
    </rPh>
    <rPh sb="58" eb="60">
      <t>キニュウ</t>
    </rPh>
    <rPh sb="65" eb="67">
      <t>バアイ</t>
    </rPh>
    <rPh sb="70" eb="72">
      <t>ヒリツ</t>
    </rPh>
    <rPh sb="73" eb="75">
      <t>チョクセツ</t>
    </rPh>
    <rPh sb="75" eb="77">
      <t>ニュウリョク</t>
    </rPh>
    <rPh sb="77" eb="78">
      <t>ラン</t>
    </rPh>
    <rPh sb="81" eb="83">
      <t>ゴウケイ</t>
    </rPh>
    <rPh sb="94" eb="96">
      <t>ワリアイ</t>
    </rPh>
    <rPh sb="97" eb="99">
      <t>チョクセツ</t>
    </rPh>
    <rPh sb="99" eb="101">
      <t>キニュウ</t>
    </rPh>
    <rPh sb="111" eb="113">
      <t>リョウホウ</t>
    </rPh>
    <rPh sb="115" eb="117">
      <t>ニュウリョク</t>
    </rPh>
    <rPh sb="120" eb="122">
      <t>バアイ</t>
    </rPh>
    <rPh sb="127" eb="129">
      <t>チョクセツ</t>
    </rPh>
    <rPh sb="129" eb="131">
      <t>ニュウリョク</t>
    </rPh>
    <rPh sb="131" eb="132">
      <t>ラン</t>
    </rPh>
    <rPh sb="133" eb="135">
      <t>ユウセン</t>
    </rPh>
    <phoneticPr fontId="3"/>
  </si>
  <si>
    <t>No.</t>
    <phoneticPr fontId="3"/>
  </si>
  <si>
    <t>参照</t>
    <phoneticPr fontId="3"/>
  </si>
  <si>
    <t>Ⅰ</t>
    <phoneticPr fontId="3"/>
  </si>
  <si>
    <t>エネルギー管理システムの導入</t>
    <phoneticPr fontId="3"/>
  </si>
  <si>
    <t>用途別・系統別の計測計量及びエネルギー管理システムが導入され活用しているか。また、利用者を含めた見える化が行われているか。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26" eb="28">
      <t>ドウニュウ</t>
    </rPh>
    <rPh sb="30" eb="32">
      <t>カツヨウ</t>
    </rPh>
    <rPh sb="41" eb="44">
      <t>リヨウシャ</t>
    </rPh>
    <rPh sb="45" eb="46">
      <t>フク</t>
    </rPh>
    <rPh sb="48" eb="49">
      <t>ミ</t>
    </rPh>
    <rPh sb="51" eb="52">
      <t>カ</t>
    </rPh>
    <rPh sb="53" eb="54">
      <t>オコナ</t>
    </rPh>
    <phoneticPr fontId="3"/>
  </si>
  <si>
    <t>蒸気供給設備、熱源・熱搬送設備、冷却設備、コージェネレーション設備</t>
    <phoneticPr fontId="3"/>
  </si>
  <si>
    <t>Ⅱ</t>
    <phoneticPr fontId="3"/>
  </si>
  <si>
    <t>1a.1</t>
    <phoneticPr fontId="3"/>
  </si>
  <si>
    <t>高効率蒸気ボイラー及び高効率熱源機器の導入</t>
    <phoneticPr fontId="3"/>
  </si>
  <si>
    <t>蒸気ボイラー及び熱源機器が高効率化されているか。</t>
    <rPh sb="8" eb="10">
      <t>ネツゲン</t>
    </rPh>
    <rPh sb="10" eb="12">
      <t>キキ</t>
    </rPh>
    <rPh sb="13" eb="14">
      <t>コウ</t>
    </rPh>
    <rPh sb="14" eb="16">
      <t>コウリツ</t>
    </rPh>
    <rPh sb="16" eb="17">
      <t>カ</t>
    </rPh>
    <phoneticPr fontId="3"/>
  </si>
  <si>
    <t>1b.1</t>
    <phoneticPr fontId="3"/>
  </si>
  <si>
    <t>※全ての蒸気ボイラー及び熱源機器を別シートの設備台帳に記入する。</t>
    <phoneticPr fontId="3"/>
  </si>
  <si>
    <t>年間熱製造量</t>
    <phoneticPr fontId="3"/>
  </si>
  <si>
    <t>ｼｽﾃﾑCOP</t>
    <phoneticPr fontId="3"/>
  </si>
  <si>
    <t>GJ/年</t>
    <phoneticPr fontId="3"/>
  </si>
  <si>
    <t>1b.4
1b.7</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</si>
  <si>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</si>
  <si>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</si>
  <si>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</si>
  <si>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</si>
  <si>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</si>
  <si>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</si>
  <si>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</si>
  <si>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1b.5
1b.8
1b.11
1b.12
1b.13</t>
    <phoneticPr fontId="3"/>
  </si>
  <si>
    <t>高効率熱源ポンプ及び省エネ制御の導入</t>
    <phoneticPr fontId="3"/>
  </si>
  <si>
    <t>※電動機出力が5.5kW以上のポンプは別シートの設備台帳に必ず記入する。5.5kW未満のポンプもできる限り記入する。
　 なお、熱源ポンプがない場合は未記入とする。</t>
    <rPh sb="1" eb="4">
      <t>デンドウキ</t>
    </rPh>
    <rPh sb="4" eb="6">
      <t>シュツリョク</t>
    </rPh>
    <phoneticPr fontId="3"/>
  </si>
  <si>
    <t>　 別シートの設備台帳に記入できない場合のみ、右欄に記入する。</t>
    <phoneticPr fontId="3"/>
  </si>
  <si>
    <t>1a.2</t>
    <phoneticPr fontId="3"/>
  </si>
  <si>
    <t>蒸気ボイラーのエコノマイザー又はエアヒーターの導入</t>
    <phoneticPr fontId="3"/>
  </si>
  <si>
    <t>1b.9</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</si>
  <si>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</si>
  <si>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1a.3</t>
    <phoneticPr fontId="3"/>
  </si>
  <si>
    <t>蒸気弁及びフランジ部が断熱されているか。</t>
    <rPh sb="0" eb="2">
      <t>ジョウキ</t>
    </rPh>
    <rPh sb="3" eb="4">
      <t>オヨ</t>
    </rPh>
    <rPh sb="11" eb="13">
      <t>ダンネツ</t>
    </rPh>
    <phoneticPr fontId="3"/>
  </si>
  <si>
    <t>1c.1</t>
    <phoneticPr fontId="3"/>
  </si>
  <si>
    <t>コージェネレーションが高効率化されているか。</t>
    <phoneticPr fontId="3"/>
  </si>
  <si>
    <t>設置年度</t>
    <phoneticPr fontId="3"/>
  </si>
  <si>
    <t>ｴﾈﾙｷﾞｰ
種別</t>
    <phoneticPr fontId="3"/>
  </si>
  <si>
    <t>台数</t>
    <phoneticPr fontId="3"/>
  </si>
  <si>
    <t>1a.1
1b.1</t>
    <phoneticPr fontId="3"/>
  </si>
  <si>
    <t>Ⅲ</t>
    <phoneticPr fontId="3"/>
  </si>
  <si>
    <t>1b.2</t>
    <phoneticPr fontId="3"/>
  </si>
  <si>
    <t>1b.9</t>
    <phoneticPr fontId="3"/>
  </si>
  <si>
    <t>部分負荷時の熱源ポンプ運転の適正化</t>
    <phoneticPr fontId="3"/>
  </si>
  <si>
    <t>熱源ポンプの運転の適正化のため、空調負荷と運転台数の関係をグラフ化し分析しているか。</t>
    <rPh sb="6" eb="8">
      <t>ウンテン</t>
    </rPh>
    <rPh sb="9" eb="12">
      <t>テキセイカ</t>
    </rPh>
    <rPh sb="16" eb="18">
      <t>クウチョウ</t>
    </rPh>
    <rPh sb="18" eb="20">
      <t>フカ</t>
    </rPh>
    <rPh sb="21" eb="23">
      <t>ウンテン</t>
    </rPh>
    <rPh sb="23" eb="25">
      <t>ダイスウ</t>
    </rPh>
    <rPh sb="26" eb="28">
      <t>カンケイ</t>
    </rPh>
    <rPh sb="32" eb="33">
      <t>カ</t>
    </rPh>
    <rPh sb="34" eb="36">
      <t>ブンセキ</t>
    </rPh>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</si>
  <si>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</si>
  <si>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1a.7
1b.3</t>
    <phoneticPr fontId="3"/>
  </si>
  <si>
    <t>1b.4</t>
    <phoneticPr fontId="3"/>
  </si>
  <si>
    <t>1a.5
1b.5</t>
    <phoneticPr fontId="3"/>
  </si>
  <si>
    <t>1b.12</t>
    <phoneticPr fontId="3"/>
  </si>
  <si>
    <t>2a.1
2b.1</t>
    <phoneticPr fontId="3"/>
  </si>
  <si>
    <t>空調・換気設備</t>
    <phoneticPr fontId="3"/>
  </si>
  <si>
    <t>No.</t>
    <phoneticPr fontId="3"/>
  </si>
  <si>
    <t>参照</t>
    <phoneticPr fontId="3"/>
  </si>
  <si>
    <t>Ⅱ</t>
    <phoneticPr fontId="3"/>
  </si>
  <si>
    <t>2a.3</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</si>
  <si>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</si>
  <si>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　 別シートの設備台帳に記入できない場合のみ、右欄に記入する。</t>
    <phoneticPr fontId="3"/>
  </si>
  <si>
    <t>プラグファン</t>
    <phoneticPr fontId="3"/>
  </si>
  <si>
    <t>永久磁石(IPM)モータ</t>
    <phoneticPr fontId="3"/>
  </si>
  <si>
    <t>ﾌﾟﾚﾐｱﾑ効率（IE3）モータ</t>
    <phoneticPr fontId="3"/>
  </si>
  <si>
    <t>高効率（IE2）モータ</t>
    <phoneticPr fontId="3"/>
  </si>
  <si>
    <t>楕円管熱交換器</t>
    <phoneticPr fontId="3"/>
  </si>
  <si>
    <t>2a.1</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</si>
  <si>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</si>
  <si>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</si>
  <si>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</si>
  <si>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2a.5</t>
    <phoneticPr fontId="3"/>
  </si>
  <si>
    <t>2a.6</t>
    <phoneticPr fontId="3"/>
  </si>
  <si>
    <t>2a.7</t>
    <phoneticPr fontId="3"/>
  </si>
  <si>
    <t>2a.8</t>
    <phoneticPr fontId="3"/>
  </si>
  <si>
    <t>2a.10</t>
    <phoneticPr fontId="3"/>
  </si>
  <si>
    <t>2a.11</t>
    <phoneticPr fontId="3"/>
  </si>
  <si>
    <t>2a.12</t>
    <phoneticPr fontId="3"/>
  </si>
  <si>
    <t>2a.13</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</si>
  <si>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</si>
  <si>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</si>
  <si>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2a.14</t>
    <phoneticPr fontId="3"/>
  </si>
  <si>
    <t>大温度差送風空調システム（低温冷風等、冷房吹出温度差12℃以上とする。）が導入されているか。
（外気処理空調機を除く。）</t>
    <phoneticPr fontId="3"/>
  </si>
  <si>
    <t>2a.4</t>
    <phoneticPr fontId="3"/>
  </si>
  <si>
    <t>高効率空調・換気用ファンの導入</t>
    <phoneticPr fontId="3"/>
  </si>
  <si>
    <t>空調・換気用ファンが高効率化されているか。　（空調機内に設置されているものを除く。）</t>
    <rPh sb="3" eb="5">
      <t>カンキ</t>
    </rPh>
    <rPh sb="5" eb="6">
      <t>ヨウ</t>
    </rPh>
    <rPh sb="10" eb="11">
      <t>コウ</t>
    </rPh>
    <rPh sb="11" eb="13">
      <t>コウリツ</t>
    </rPh>
    <rPh sb="13" eb="14">
      <t>カ</t>
    </rPh>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</si>
  <si>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</si>
  <si>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</si>
  <si>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2a.2</t>
    <phoneticPr fontId="3"/>
  </si>
  <si>
    <t>電気室・エレベーター機械室の温度制御の導入</t>
    <phoneticPr fontId="3"/>
  </si>
  <si>
    <t>2a.18</t>
    <phoneticPr fontId="3"/>
  </si>
  <si>
    <t>高効率厨房換気システムの導入</t>
    <phoneticPr fontId="3"/>
  </si>
  <si>
    <t>厨房の省エネ対策が導入されているか。</t>
    <phoneticPr fontId="3"/>
  </si>
  <si>
    <t>2a.19</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</si>
  <si>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</si>
  <si>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ファンの手動調整用インバータの導入</t>
    <phoneticPr fontId="3"/>
  </si>
  <si>
    <t>ファンの手動調整用インバータが導入されているか。</t>
    <phoneticPr fontId="3"/>
  </si>
  <si>
    <t>ファンの手動調整用インバータ</t>
    <phoneticPr fontId="3"/>
  </si>
  <si>
    <t>3a.2</t>
    <phoneticPr fontId="3"/>
  </si>
  <si>
    <t>室使用開始時の空調起動時間の
適正化</t>
    <phoneticPr fontId="3"/>
  </si>
  <si>
    <t>3a.1
3a.4</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</si>
  <si>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</si>
  <si>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</si>
  <si>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</si>
  <si>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</si>
  <si>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</si>
  <si>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</si>
  <si>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</si>
  <si>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3a.3</t>
    <phoneticPr fontId="3"/>
  </si>
  <si>
    <t>換気ファンの間欠運転の実施</t>
    <phoneticPr fontId="3"/>
  </si>
  <si>
    <t>3a.7</t>
    <phoneticPr fontId="3"/>
  </si>
  <si>
    <t>3a.5</t>
    <phoneticPr fontId="3"/>
  </si>
  <si>
    <t>エレベータ機械室・電気室の室内設定温度の適正化</t>
    <phoneticPr fontId="3"/>
  </si>
  <si>
    <t>4a.1</t>
    <phoneticPr fontId="3"/>
  </si>
  <si>
    <t>空調機等のフィルターの清浄</t>
    <phoneticPr fontId="3"/>
  </si>
  <si>
    <t>空調機、ファンコイルユニット等のフィルター清浄が実施されているか。</t>
    <phoneticPr fontId="3"/>
  </si>
  <si>
    <t>4a.6</t>
    <phoneticPr fontId="3"/>
  </si>
  <si>
    <t>受変電設備、照明設備</t>
    <phoneticPr fontId="3"/>
  </si>
  <si>
    <t>2b.1
2b.6
2b.7</t>
    <phoneticPr fontId="3"/>
  </si>
  <si>
    <t>高効率照明及び省エネ制御の導入</t>
    <phoneticPr fontId="3"/>
  </si>
  <si>
    <t>初期照度補正制御</t>
    <phoneticPr fontId="3"/>
  </si>
  <si>
    <t>昼光利用制御</t>
    <phoneticPr fontId="3"/>
  </si>
  <si>
    <t>2b.2</t>
    <phoneticPr fontId="3"/>
  </si>
  <si>
    <t>1d.1</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</si>
  <si>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</si>
  <si>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</si>
  <si>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</si>
  <si>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2b.4</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</si>
  <si>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</si>
  <si>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2b.8</t>
    <phoneticPr fontId="3"/>
  </si>
  <si>
    <t>3b.1</t>
    <phoneticPr fontId="3"/>
  </si>
  <si>
    <t>照度条件の緩和</t>
    <phoneticPr fontId="3"/>
  </si>
  <si>
    <t>3b.2</t>
    <phoneticPr fontId="3"/>
  </si>
  <si>
    <t>1f.1</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</si>
  <si>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</si>
  <si>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2c.1</t>
    <phoneticPr fontId="3"/>
  </si>
  <si>
    <t>2c.5</t>
    <phoneticPr fontId="3"/>
  </si>
  <si>
    <t>2c.6</t>
    <phoneticPr fontId="3"/>
  </si>
  <si>
    <t>3c.1</t>
    <phoneticPr fontId="3"/>
  </si>
  <si>
    <t>洗浄便座暖房の夏季停止が実施されているか。</t>
    <phoneticPr fontId="3"/>
  </si>
  <si>
    <t>3c.2
3c.3
3c.4</t>
    <phoneticPr fontId="3"/>
  </si>
  <si>
    <t>昇降機設備</t>
    <phoneticPr fontId="3"/>
  </si>
  <si>
    <t>2d.1
2d.4</t>
    <phoneticPr fontId="3"/>
  </si>
  <si>
    <t>エレベーターの省エネ制御の導入</t>
    <phoneticPr fontId="3"/>
  </si>
  <si>
    <t>エレベーターに、省エネ制御が導入されているか。
（電力回生制御とは、下降運転時に巻上機のモータを発電機として機能させ、それにより得られた回生電力を利用する制御のこと。）
※全てのエレベーターを別シートの設備台帳に記入する。なお、エレベーターがない場合は未記入とする。</t>
    <rPh sb="8" eb="9">
      <t>ショウ</t>
    </rPh>
    <rPh sb="11" eb="13">
      <t>セイギョ</t>
    </rPh>
    <phoneticPr fontId="3"/>
  </si>
  <si>
    <t>エレベーターの可変電圧可変周波数制御方式</t>
    <phoneticPr fontId="3"/>
  </si>
  <si>
    <t xml:space="preserve">エレベーターの電力回生制御
</t>
    <phoneticPr fontId="3"/>
  </si>
  <si>
    <t>1e.1</t>
    <phoneticPr fontId="3"/>
  </si>
  <si>
    <t>主要なエアコンプレッサーの設置年度</t>
    <phoneticPr fontId="3"/>
  </si>
  <si>
    <t>1e.2</t>
    <phoneticPr fontId="3"/>
  </si>
  <si>
    <t>エアコンプレッサーの台数制御の導入</t>
    <phoneticPr fontId="3"/>
  </si>
  <si>
    <t>5e.1
5e.4
5e.8
5e.9</t>
    <phoneticPr fontId="3"/>
  </si>
  <si>
    <t>主要な電動力応用設備の設置年度</t>
    <phoneticPr fontId="3"/>
  </si>
  <si>
    <t>高効率
ポンプ</t>
    <phoneticPr fontId="3"/>
  </si>
  <si>
    <t>高効率ブロワ・ファン</t>
    <phoneticPr fontId="3"/>
  </si>
  <si>
    <t>5e.10</t>
    <phoneticPr fontId="3"/>
  </si>
  <si>
    <t>5f.1</t>
    <phoneticPr fontId="3"/>
  </si>
  <si>
    <t>5f.3</t>
    <phoneticPr fontId="3"/>
  </si>
  <si>
    <t>クリーンルームのファンフィルタユニット（FFU）の台数制御が導入されているか。</t>
    <phoneticPr fontId="3"/>
  </si>
  <si>
    <t>5f.9</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</si>
  <si>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</si>
  <si>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</si>
  <si>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</si>
  <si>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</si>
  <si>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</si>
  <si>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</si>
  <si>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</si>
  <si>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5f.19</t>
    <phoneticPr fontId="3"/>
  </si>
  <si>
    <t>省エネ余地</t>
    <phoneticPr fontId="3"/>
  </si>
  <si>
    <t>性能</t>
    <phoneticPr fontId="3"/>
  </si>
  <si>
    <t>運用</t>
    <phoneticPr fontId="3"/>
  </si>
  <si>
    <t>1a.1, 1b.1</t>
    <phoneticPr fontId="3"/>
  </si>
  <si>
    <t>1a.7, 1b.3</t>
    <phoneticPr fontId="3"/>
  </si>
  <si>
    <t>1a.5, 1b.5</t>
    <phoneticPr fontId="3"/>
  </si>
  <si>
    <t>2a.1, 2b.1</t>
    <phoneticPr fontId="3"/>
  </si>
  <si>
    <t>3a.1, 3a.4</t>
    <phoneticPr fontId="3"/>
  </si>
  <si>
    <t>A：大</t>
    <phoneticPr fontId="3"/>
  </si>
  <si>
    <t>B：中</t>
    <phoneticPr fontId="3"/>
  </si>
  <si>
    <t>C：小</t>
    <phoneticPr fontId="3"/>
  </si>
  <si>
    <t>色欄については、設備台帳の結果が自動的に反映されますが、変更したい場合はプルダウンメニューから再選択可能です。</t>
    <phoneticPr fontId="3"/>
  </si>
  <si>
    <t>省ｴﾈ余地</t>
    <phoneticPr fontId="3"/>
  </si>
  <si>
    <t>省ｴﾈ余地</t>
    <phoneticPr fontId="3"/>
  </si>
  <si>
    <t>エネルギー消費先区分</t>
    <phoneticPr fontId="3"/>
  </si>
  <si>
    <t>主なエネルギー消費機器等</t>
    <phoneticPr fontId="3"/>
  </si>
  <si>
    <r>
      <t xml:space="preserve">比率
</t>
    </r>
    <r>
      <rPr>
        <sz val="9"/>
        <rFont val="ＭＳ Ｐゴシック"/>
        <family val="3"/>
        <charset val="128"/>
      </rPr>
      <t>（直接入力欄）</t>
    </r>
    <rPh sb="0" eb="2">
      <t>ヒリツ</t>
    </rPh>
    <rPh sb="4" eb="6">
      <t>チョクセツ</t>
    </rPh>
    <rPh sb="6" eb="8">
      <t>ニュウリョク</t>
    </rPh>
    <rPh sb="8" eb="9">
      <t>ラン</t>
    </rPh>
    <phoneticPr fontId="3"/>
  </si>
  <si>
    <t>ｴﾈﾙｷﾞｰ
消費量
[GJ/年]</t>
    <rPh sb="7" eb="9">
      <t>ショウヒ</t>
    </rPh>
    <rPh sb="9" eb="10">
      <t>リョウ</t>
    </rPh>
    <phoneticPr fontId="3"/>
  </si>
  <si>
    <r>
      <rPr>
        <sz val="8"/>
        <rFont val="ＭＳ Ｐゴシック"/>
        <family val="3"/>
        <charset val="128"/>
      </rPr>
      <t xml:space="preserve">  エアコンプレッサー、電動力応用設備、冷凍・冷蔵設備</t>
    </r>
    <r>
      <rPr>
        <sz val="9"/>
        <rFont val="ＭＳ Ｐゴシック"/>
        <family val="3"/>
        <charset val="128"/>
      </rPr>
      <t>）に用意されている別シートの設備台帳に、主要な機器について記入してください。</t>
    </r>
    <rPh sb="29" eb="31">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</si>
  <si>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</si>
  <si>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</si>
  <si>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</si>
  <si>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t>
  </si>
  <si>
    <t>エネルギー管理システムによるフィードバック＋見える化</t>
    <rPh sb="22" eb="23">
      <t>ミ</t>
    </rPh>
    <rPh sb="25" eb="26">
      <t>カ</t>
    </rPh>
    <phoneticPr fontId="3"/>
  </si>
  <si>
    <t xml:space="preserve">高効率照明が導入されているか。事務室・教室に初期照度補正制御、昼光利用制御が導入されているか。
※照明器具が32W以上の場合は別シートの設備台帳に必ず記入する。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phoneticPr fontId="3"/>
  </si>
  <si>
    <t>※別シートの設備台帳に記入できない場合のみ、右の欄に記入する。</t>
    <phoneticPr fontId="3"/>
  </si>
  <si>
    <t>2000kW～</t>
    <phoneticPr fontId="3"/>
  </si>
  <si>
    <t>ECモータ・永久磁石(IPM)モータ</t>
    <phoneticPr fontId="3"/>
  </si>
  <si>
    <t>ロードマップの策定</t>
    <rPh sb="7" eb="9">
      <t>サクテイ</t>
    </rPh>
    <phoneticPr fontId="3"/>
  </si>
  <si>
    <t>Ⅴ</t>
    <phoneticPr fontId="3"/>
  </si>
  <si>
    <t>ゼロエミッション化へのロードマップの策定</t>
    <rPh sb="8" eb="9">
      <t>カ</t>
    </rPh>
    <rPh sb="18" eb="20">
      <t>サクテイ</t>
    </rPh>
    <phoneticPr fontId="3"/>
  </si>
  <si>
    <t>事業所内での取組の他、オフサイトの再生可能エネルギー発電設備、再生可能エネルギー電気の購入等を含めたゼロエミッション化へのロードマップの策定がどの程度実施されているか。</t>
    <rPh sb="0" eb="3">
      <t>ジギョウショ</t>
    </rPh>
    <rPh sb="3" eb="4">
      <t>ナイ</t>
    </rPh>
    <rPh sb="6" eb="8">
      <t>トリクミ</t>
    </rPh>
    <rPh sb="9" eb="10">
      <t>ホカ</t>
    </rPh>
    <rPh sb="17" eb="19">
      <t>サイセイ</t>
    </rPh>
    <rPh sb="19" eb="21">
      <t>カノウ</t>
    </rPh>
    <rPh sb="26" eb="28">
      <t>ハツデン</t>
    </rPh>
    <rPh sb="28" eb="30">
      <t>セツビ</t>
    </rPh>
    <rPh sb="31" eb="33">
      <t>サイセイ</t>
    </rPh>
    <rPh sb="33" eb="35">
      <t>カノウ</t>
    </rPh>
    <rPh sb="40" eb="42">
      <t>デンキ</t>
    </rPh>
    <rPh sb="43" eb="45">
      <t>コウニュウ</t>
    </rPh>
    <rPh sb="45" eb="46">
      <t>トウ</t>
    </rPh>
    <rPh sb="47" eb="48">
      <t>フク</t>
    </rPh>
    <rPh sb="58" eb="59">
      <t>カ</t>
    </rPh>
    <rPh sb="68" eb="70">
      <t>サクテイ</t>
    </rPh>
    <rPh sb="73" eb="75">
      <t>テイド</t>
    </rPh>
    <rPh sb="75" eb="77">
      <t>ジッシ</t>
    </rPh>
    <phoneticPr fontId="3"/>
  </si>
  <si>
    <t>策定・公表</t>
    <rPh sb="0" eb="2">
      <t>サクテイ</t>
    </rPh>
    <rPh sb="3" eb="5">
      <t>コウヒョウ</t>
    </rPh>
    <phoneticPr fontId="3"/>
  </si>
  <si>
    <t>策定のみ</t>
    <rPh sb="0" eb="2">
      <t>サクテイ</t>
    </rPh>
    <phoneticPr fontId="3"/>
  </si>
  <si>
    <t>ZEB（ネット・ゼロ・エネルギー・ビル）化へのロードマップの策定</t>
    <rPh sb="20" eb="21">
      <t>カ</t>
    </rPh>
    <rPh sb="30" eb="32">
      <t>サクテイ</t>
    </rPh>
    <phoneticPr fontId="3"/>
  </si>
  <si>
    <t>事業所内での取組の促進により、ZEB化へのロードマップの策定がどの程度実施されているか。</t>
    <rPh sb="0" eb="3">
      <t>ジギョウショ</t>
    </rPh>
    <rPh sb="3" eb="4">
      <t>ナイ</t>
    </rPh>
    <rPh sb="6" eb="8">
      <t>トリクミ</t>
    </rPh>
    <rPh sb="9" eb="11">
      <t>ソクシン</t>
    </rPh>
    <rPh sb="18" eb="19">
      <t>カ</t>
    </rPh>
    <rPh sb="28" eb="30">
      <t>サクテイ</t>
    </rPh>
    <rPh sb="33" eb="35">
      <t>テイド</t>
    </rPh>
    <rPh sb="35" eb="37">
      <t>ジッシ</t>
    </rPh>
    <phoneticPr fontId="3"/>
  </si>
  <si>
    <t>ゼロエミ</t>
    <phoneticPr fontId="3"/>
  </si>
  <si>
    <t>　事業用途</t>
    <rPh sb="1" eb="3">
      <t>ジギョウ</t>
    </rPh>
    <rPh sb="3" eb="5">
      <t>ヨウト</t>
    </rPh>
    <phoneticPr fontId="3"/>
  </si>
  <si>
    <t>・基本情報のうち、指定番号、事業所の名称、温室効果ガス等の排出状況については、東京都に提出している</t>
    <rPh sb="1" eb="3">
      <t>キホン</t>
    </rPh>
    <rPh sb="3" eb="5">
      <t>ジョウホウ</t>
    </rPh>
    <phoneticPr fontId="3"/>
  </si>
  <si>
    <t>ECモータ・永久
磁石
（IPM）
モータ</t>
    <rPh sb="6" eb="8">
      <t>エイキュウ</t>
    </rPh>
    <rPh sb="9" eb="11">
      <t>ジシャク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</si>
</sst>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高 &quot;0.000_);[Red]\(0.000\)"/>
    <numFmt numFmtId="199" formatCode="&quot;水準 &quot;0.000_);[Red]\(0.000\)"/>
    <numFmt numFmtId="200" formatCode="&quot;最低 &quot;0.000_);[Red]\(0.000\)"/>
    <numFmt numFmtId="201" formatCode="&quot;DHC最低 &quot;0.000_);[Red]\(0.000\)"/>
    <numFmt numFmtId="202" formatCode="0.000_);[Red]\(0.000\)"/>
    <numFmt numFmtId="203" formatCode="0.0_ "/>
    <numFmt numFmtId="204" formatCode="#,##0_);[Red]\(#,##0\)"/>
    <numFmt numFmtId="205" formatCode="0.0%&quot;以上&quot;"/>
    <numFmt numFmtId="206" formatCode="#,##0.000;[Red]\-#,##0.000"/>
    <numFmt numFmtId="207" formatCode="#,##0.00_ "/>
    <numFmt numFmtId="208" formatCode="General&quot;項目&quot;"/>
    <numFmt numFmtId="209" formatCode="&quot;No.&quot;General"/>
    <numFmt numFmtId="210" formatCode="#,##0&quot;台&quot;"/>
    <numFmt numFmtId="211" formatCode="#,##0&quot;kW&quot;"/>
    <numFmt numFmtId="212" formatCode="#,##0&quot;GJ/年&quot;"/>
    <numFmt numFmtId="213" formatCode="#,##0.0&quot;kW&quot;"/>
    <numFmt numFmtId="214" formatCode="#,##0.0_);[Red]\(#,##0.0\)"/>
    <numFmt numFmtId="215" formatCode="0.0_);[Red]\(0.0\)"/>
    <numFmt numFmtId="216" formatCode="#,##0&quot;m3/h&quot;"/>
    <numFmt numFmtId="217" formatCode="#,##0&quot;㎡&quot;"/>
    <numFmt numFmtId="218" formatCode="#,##0&quot;W&quot;"/>
    <numFmt numFmtId="219" formatCode="#,##0&quot;kVA&quot;"/>
    <numFmt numFmtId="220" formatCode="0.0&quot;kW&quot;"/>
    <numFmt numFmtId="221" formatCode="General&quot;年&quot;"/>
    <numFmt numFmtId="222" formatCode="0_ &quot;年&quot;&quot;度&quot;"/>
    <numFmt numFmtId="223" formatCode="#,##0.000\ ;\-#,##0.000\ ;&quot;&quot;??"/>
    <numFmt numFmtId="224" formatCode="0.0%;\-0.0%;??"/>
    <numFmt numFmtId="225" formatCode="0%;\-0%;??"/>
    <numFmt numFmtId="226" formatCode="#,##0&quot;MWh/年&quot;"/>
    <numFmt numFmtId="227" formatCode="0%&quot;未満又は採用無し&quot;"/>
  </numFmts>
  <fonts count="59"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0"/>
      <color indexed="18"/>
      <name val="Arial"/>
      <family val="2"/>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8.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1"/>
      <color rgb="FFFF0000"/>
      <name val="ＭＳ Ｐゴシック"/>
      <family val="3"/>
      <charset val="128"/>
    </font>
    <font>
      <sz val="10"/>
      <name val="HGP創英角ｺﾞｼｯｸUB"/>
      <family val="3"/>
      <charset val="128"/>
    </font>
    <font>
      <b/>
      <sz val="10"/>
      <name val="ＭＳ Ｐゴシック"/>
      <family val="3"/>
      <charset val="128"/>
    </font>
    <font>
      <sz val="9"/>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FF99"/>
        <bgColor indexed="64"/>
      </patternFill>
    </fill>
    <fill>
      <patternFill patternType="solid">
        <fgColor rgb="FFFFCC99"/>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69">
    <xf numFmtId="0" fontId="0" fillId="0" borderId="0">
      <alignment vertical="center"/>
    </xf>
    <xf numFmtId="0" fontId="16" fillId="2" borderId="0" applyNumberFormat="0" applyBorder="0" applyAlignment="0" applyProtection="0">
      <alignment vertical="center"/>
    </xf>
    <xf numFmtId="0" fontId="1" fillId="2" borderId="0" applyNumberFormat="0" applyBorder="0" applyAlignment="0" applyProtection="0">
      <alignment vertical="center"/>
    </xf>
    <xf numFmtId="0" fontId="16" fillId="3" borderId="0" applyNumberFormat="0" applyBorder="0" applyAlignment="0" applyProtection="0">
      <alignment vertical="center"/>
    </xf>
    <xf numFmtId="0" fontId="1" fillId="3" borderId="0" applyNumberFormat="0" applyBorder="0" applyAlignment="0" applyProtection="0">
      <alignment vertical="center"/>
    </xf>
    <xf numFmtId="0" fontId="16" fillId="4" borderId="0" applyNumberFormat="0" applyBorder="0" applyAlignment="0" applyProtection="0">
      <alignment vertical="center"/>
    </xf>
    <xf numFmtId="0" fontId="1" fillId="4"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6" borderId="0" applyNumberFormat="0" applyBorder="0" applyAlignment="0" applyProtection="0">
      <alignment vertical="center"/>
    </xf>
    <xf numFmtId="0" fontId="1" fillId="6" borderId="0" applyNumberFormat="0" applyBorder="0" applyAlignment="0" applyProtection="0">
      <alignment vertical="center"/>
    </xf>
    <xf numFmtId="0" fontId="16" fillId="7" borderId="0" applyNumberFormat="0" applyBorder="0" applyAlignment="0" applyProtection="0">
      <alignment vertical="center"/>
    </xf>
    <xf numFmtId="0" fontId="1" fillId="7"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9" borderId="0" applyNumberFormat="0" applyBorder="0" applyAlignment="0" applyProtection="0">
      <alignment vertical="center"/>
    </xf>
    <xf numFmtId="0" fontId="1" fillId="9" borderId="0" applyNumberFormat="0" applyBorder="0" applyAlignment="0" applyProtection="0">
      <alignment vertical="center"/>
    </xf>
    <xf numFmtId="0" fontId="16" fillId="10" borderId="0" applyNumberFormat="0" applyBorder="0" applyAlignment="0" applyProtection="0">
      <alignment vertical="center"/>
    </xf>
    <xf numFmtId="0" fontId="1" fillId="10"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11" borderId="0" applyNumberFormat="0" applyBorder="0" applyAlignment="0" applyProtection="0">
      <alignment vertical="center"/>
    </xf>
    <xf numFmtId="0" fontId="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1" fillId="0" borderId="1" applyNumberFormat="0" applyAlignment="0" applyProtection="0">
      <alignment horizontal="left" vertical="center"/>
    </xf>
    <xf numFmtId="0" fontId="11" fillId="0" borderId="2">
      <alignment horizontal="left" vertical="center"/>
    </xf>
    <xf numFmtId="0" fontId="17" fillId="0" borderId="0" applyNumberFormat="0" applyFont="0" applyFill="0" applyBorder="0" applyAlignment="0" applyProtection="0">
      <alignment horizontal="left"/>
    </xf>
    <xf numFmtId="0" fontId="18" fillId="0" borderId="3">
      <alignment horizont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20" borderId="4" applyNumberFormat="0" applyAlignment="0" applyProtection="0">
      <alignment vertical="center"/>
    </xf>
    <xf numFmtId="0" fontId="20"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1" fillId="0" borderId="6" applyNumberFormat="0" applyFill="0" applyAlignment="0" applyProtection="0">
      <alignment vertical="center"/>
    </xf>
    <xf numFmtId="0" fontId="22" fillId="3" borderId="0" applyNumberFormat="0" applyBorder="0" applyAlignment="0" applyProtection="0">
      <alignment vertical="center"/>
    </xf>
    <xf numFmtId="0" fontId="23" fillId="23" borderId="7" applyNumberFormat="0" applyAlignment="0" applyProtection="0">
      <alignment vertical="center"/>
    </xf>
    <xf numFmtId="0" fontId="23"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15" fillId="0" borderId="11" applyNumberFormat="0" applyFill="0" applyAlignment="0" applyProtection="0">
      <alignment vertical="center"/>
    </xf>
    <xf numFmtId="0" fontId="15" fillId="0" borderId="11" applyNumberFormat="0" applyFill="0" applyAlignment="0" applyProtection="0">
      <alignment vertical="center"/>
    </xf>
    <xf numFmtId="0" fontId="27" fillId="23" borderId="12" applyNumberFormat="0" applyAlignment="0" applyProtection="0">
      <alignment vertical="center"/>
    </xf>
    <xf numFmtId="0" fontId="27" fillId="23" borderId="12" applyNumberFormat="0" applyAlignment="0" applyProtection="0">
      <alignment vertical="center"/>
    </xf>
    <xf numFmtId="0" fontId="28" fillId="0" borderId="0" applyNumberFormat="0" applyFill="0" applyBorder="0" applyAlignment="0" applyProtection="0">
      <alignment vertical="center"/>
    </xf>
    <xf numFmtId="0" fontId="29" fillId="7" borderId="7" applyNumberFormat="0" applyAlignment="0" applyProtection="0">
      <alignment vertical="center"/>
    </xf>
    <xf numFmtId="0" fontId="29" fillId="7" borderId="7" applyNumberFormat="0" applyAlignment="0" applyProtection="0">
      <alignment vertical="center"/>
    </xf>
    <xf numFmtId="0" fontId="2" fillId="0" borderId="0">
      <alignment vertical="center"/>
    </xf>
    <xf numFmtId="0" fontId="30" fillId="4" borderId="0" applyNumberFormat="0" applyBorder="0" applyAlignment="0" applyProtection="0">
      <alignment vertical="center"/>
    </xf>
  </cellStyleXfs>
  <cellXfs count="837">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Font="1" applyAlignment="1">
      <alignment horizontal="center" vertical="center" shrinkToFit="1"/>
    </xf>
    <xf numFmtId="0" fontId="7" fillId="0" borderId="0" xfId="0" applyFont="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178" fontId="6" fillId="0" borderId="0" xfId="54" applyNumberFormat="1" applyFont="1">
      <alignmen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7" fillId="0" borderId="0" xfId="0" applyFont="1">
      <alignment vertical="center"/>
    </xf>
    <xf numFmtId="204" fontId="6" fillId="25" borderId="13" xfId="0" applyNumberFormat="1" applyFont="1" applyFill="1" applyBorder="1" applyProtection="1">
      <alignment vertical="center"/>
      <protection locked="0"/>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26" borderId="0" xfId="0" applyFont="1" applyFill="1">
      <alignment vertical="center"/>
    </xf>
    <xf numFmtId="0" fontId="6" fillId="24" borderId="23" xfId="0" applyFont="1" applyFill="1" applyBorder="1" applyAlignment="1">
      <alignment horizontal="center" vertical="center" wrapText="1"/>
    </xf>
    <xf numFmtId="0" fontId="40" fillId="0" borderId="0" xfId="0" applyFont="1">
      <alignment vertical="center"/>
    </xf>
    <xf numFmtId="0" fontId="0" fillId="0" borderId="0" xfId="0" applyAlignment="1">
      <alignment horizontal="center" vertical="center"/>
    </xf>
    <xf numFmtId="0" fontId="38" fillId="0" borderId="0" xfId="0" applyFont="1">
      <alignment vertical="center"/>
    </xf>
    <xf numFmtId="0" fontId="0" fillId="0" borderId="0" xfId="0" applyAlignment="1">
      <alignment horizontal="left" vertical="center"/>
    </xf>
    <xf numFmtId="0" fontId="6" fillId="0" borderId="0" xfId="0" applyFont="1" applyAlignment="1">
      <alignment horizontal="left" vertical="center" shrinkToFit="1"/>
    </xf>
    <xf numFmtId="0" fontId="39" fillId="0" borderId="0" xfId="0" applyFont="1">
      <alignment vertical="center"/>
    </xf>
    <xf numFmtId="0" fontId="42" fillId="0" borderId="0" xfId="0" applyFont="1" applyAlignment="1">
      <alignment vertical="center" shrinkToFit="1"/>
    </xf>
    <xf numFmtId="0" fontId="6" fillId="0" borderId="0" xfId="0" applyFont="1" applyAlignment="1">
      <alignment horizontal="center" vertical="center" wrapText="1"/>
    </xf>
    <xf numFmtId="0" fontId="7" fillId="0" borderId="0" xfId="0" applyFont="1" applyAlignment="1">
      <alignment horizontal="right" vertical="center"/>
    </xf>
    <xf numFmtId="0" fontId="6" fillId="0" borderId="0" xfId="0" applyFont="1" applyAlignment="1">
      <alignment vertical="center" shrinkToFit="1"/>
    </xf>
    <xf numFmtId="0" fontId="0" fillId="0" borderId="0" xfId="0" applyAlignment="1">
      <alignment horizontal="right" vertical="center"/>
    </xf>
    <xf numFmtId="0" fontId="43" fillId="26" borderId="0" xfId="0" applyFont="1" applyFill="1">
      <alignment vertical="center"/>
    </xf>
    <xf numFmtId="0" fontId="0" fillId="0" borderId="19" xfId="0" applyBorder="1">
      <alignment vertical="center"/>
    </xf>
    <xf numFmtId="0" fontId="0" fillId="0" borderId="21" xfId="0" applyBorder="1">
      <alignment vertical="center"/>
    </xf>
    <xf numFmtId="0" fontId="0" fillId="0" borderId="16" xfId="0" applyBorder="1">
      <alignment vertical="center"/>
    </xf>
    <xf numFmtId="0" fontId="46" fillId="26" borderId="0" xfId="0" applyFont="1" applyFill="1">
      <alignment vertical="center"/>
    </xf>
    <xf numFmtId="0" fontId="0" fillId="26" borderId="0" xfId="0" applyFill="1">
      <alignment vertical="center"/>
    </xf>
    <xf numFmtId="0" fontId="38" fillId="0" borderId="22" xfId="0" applyFont="1" applyBorder="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0" fontId="47" fillId="26" borderId="0" xfId="0" applyFont="1" applyFill="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3" fillId="0" borderId="16" xfId="0" applyFont="1" applyBorder="1">
      <alignment vertical="center"/>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0" fillId="27" borderId="27" xfId="0" applyFill="1" applyBorder="1">
      <alignment vertical="center"/>
    </xf>
    <xf numFmtId="0" fontId="0" fillId="27" borderId="28" xfId="0" applyFill="1" applyBorder="1">
      <alignment vertical="center"/>
    </xf>
    <xf numFmtId="0" fontId="8" fillId="0" borderId="0" xfId="0" applyFont="1">
      <alignment vertical="center"/>
    </xf>
    <xf numFmtId="0" fontId="0" fillId="0" borderId="0" xfId="0" applyAlignment="1">
      <alignment vertical="center" shrinkToFit="1"/>
    </xf>
    <xf numFmtId="0" fontId="0" fillId="25" borderId="27" xfId="0" applyFill="1" applyBorder="1">
      <alignment vertical="center"/>
    </xf>
    <xf numFmtId="0" fontId="0" fillId="25" borderId="28" xfId="0" applyFill="1" applyBorder="1">
      <alignment vertical="center"/>
    </xf>
    <xf numFmtId="0" fontId="0" fillId="26" borderId="27" xfId="0" applyFill="1" applyBorder="1">
      <alignment vertical="center"/>
    </xf>
    <xf numFmtId="0" fontId="0" fillId="26" borderId="28" xfId="0" applyFill="1" applyBorder="1">
      <alignment vertical="center"/>
    </xf>
    <xf numFmtId="0" fontId="0" fillId="28" borderId="27" xfId="0" applyFill="1" applyBorder="1">
      <alignment vertical="center"/>
    </xf>
    <xf numFmtId="0" fontId="0" fillId="28" borderId="28" xfId="0" applyFill="1" applyBorder="1">
      <alignment vertical="center"/>
    </xf>
    <xf numFmtId="0" fontId="45" fillId="0" borderId="0" xfId="0" applyFont="1">
      <alignment vertical="center"/>
    </xf>
    <xf numFmtId="0" fontId="6" fillId="0" borderId="0" xfId="0" applyFont="1" applyAlignment="1">
      <alignment horizontal="right"/>
    </xf>
    <xf numFmtId="0" fontId="6" fillId="0" borderId="13" xfId="0" applyFont="1" applyBorder="1" applyAlignment="1">
      <alignment horizontal="left" vertical="center" shrinkToFit="1"/>
    </xf>
    <xf numFmtId="0" fontId="6" fillId="0" borderId="13" xfId="0" applyFont="1" applyBorder="1" applyAlignment="1">
      <alignment horizontal="center" vertical="center" shrinkToFit="1"/>
    </xf>
    <xf numFmtId="0" fontId="7" fillId="0" borderId="13" xfId="0" applyFont="1" applyBorder="1" applyAlignment="1">
      <alignment horizontal="left" vertical="center"/>
    </xf>
    <xf numFmtId="177" fontId="6" fillId="0" borderId="0" xfId="0" applyNumberFormat="1" applyFont="1">
      <alignment vertical="center"/>
    </xf>
    <xf numFmtId="202" fontId="7" fillId="0" borderId="0" xfId="0" applyNumberFormat="1" applyFont="1" applyAlignment="1">
      <alignment vertical="center" shrinkToFit="1"/>
    </xf>
    <xf numFmtId="0" fontId="7" fillId="0" borderId="0" xfId="0" applyFont="1" applyAlignment="1">
      <alignment horizontal="center" vertical="center"/>
    </xf>
    <xf numFmtId="0" fontId="7" fillId="0" borderId="22"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5" xfId="0" applyFont="1" applyBorder="1">
      <alignment vertical="center"/>
    </xf>
    <xf numFmtId="0" fontId="7" fillId="0" borderId="0" xfId="0" applyFont="1" applyAlignment="1">
      <alignment horizontal="left" vertical="center"/>
    </xf>
    <xf numFmtId="0" fontId="7" fillId="0" borderId="19" xfId="0" applyFont="1" applyBorder="1">
      <alignment vertical="center"/>
    </xf>
    <xf numFmtId="0" fontId="7" fillId="0" borderId="21" xfId="0" applyFont="1" applyBorder="1">
      <alignment vertical="center"/>
    </xf>
    <xf numFmtId="0" fontId="7" fillId="0" borderId="23" xfId="0" applyFont="1" applyBorder="1">
      <alignment vertical="center"/>
    </xf>
    <xf numFmtId="0" fontId="7" fillId="0" borderId="16" xfId="0" applyFont="1" applyBorder="1">
      <alignment vertical="center"/>
    </xf>
    <xf numFmtId="0" fontId="6" fillId="0" borderId="0" xfId="0" applyFont="1" applyAlignment="1">
      <alignment vertical="top" wrapText="1"/>
    </xf>
    <xf numFmtId="179" fontId="6" fillId="0" borderId="0" xfId="44" applyNumberFormat="1" applyFont="1" applyBorder="1" applyAlignment="1" applyProtection="1">
      <alignment horizontal="center" vertical="center"/>
    </xf>
    <xf numFmtId="179" fontId="6" fillId="0" borderId="0" xfId="44" applyNumberFormat="1" applyFont="1" applyBorder="1" applyAlignment="1" applyProtection="1">
      <alignment horizontal="centerContinuous" vertical="center"/>
    </xf>
    <xf numFmtId="179" fontId="6" fillId="0" borderId="0" xfId="0" applyNumberFormat="1" applyFont="1" applyAlignment="1">
      <alignment horizontal="center" vertical="center"/>
    </xf>
    <xf numFmtId="179" fontId="6" fillId="0" borderId="0" xfId="0" applyNumberFormat="1" applyFont="1">
      <alignment vertical="center"/>
    </xf>
    <xf numFmtId="0" fontId="8" fillId="0" borderId="0" xfId="0" applyFont="1" applyAlignment="1">
      <alignment vertical="center" wrapText="1"/>
    </xf>
    <xf numFmtId="0" fontId="0" fillId="0" borderId="0" xfId="0" applyAlignment="1">
      <alignment horizontal="center" vertical="center" shrinkToFit="1"/>
    </xf>
    <xf numFmtId="0" fontId="41" fillId="0" borderId="0" xfId="0" applyFont="1">
      <alignment vertical="center"/>
    </xf>
    <xf numFmtId="0" fontId="5" fillId="0" borderId="0" xfId="0" applyFont="1">
      <alignment vertical="center"/>
    </xf>
    <xf numFmtId="0" fontId="14" fillId="0" borderId="0" xfId="0" applyFont="1">
      <alignment vertical="center"/>
    </xf>
    <xf numFmtId="0" fontId="6" fillId="0" borderId="0" xfId="0" applyFont="1" applyAlignment="1"/>
    <xf numFmtId="0" fontId="6" fillId="24" borderId="25" xfId="0" applyFont="1" applyFill="1" applyBorder="1" applyAlignment="1">
      <alignment horizontal="centerContinuous" vertical="center"/>
    </xf>
    <xf numFmtId="0" fontId="6" fillId="24" borderId="13" xfId="0" applyFont="1" applyFill="1" applyBorder="1" applyAlignment="1">
      <alignment horizontal="centerContinuous" vertical="center" shrinkToFit="1"/>
    </xf>
    <xf numFmtId="0" fontId="6" fillId="24" borderId="25" xfId="0" applyFont="1" applyFill="1" applyBorder="1" applyAlignment="1">
      <alignment horizontal="centerContinuous" vertical="center" shrinkToFit="1"/>
    </xf>
    <xf numFmtId="0" fontId="0" fillId="24" borderId="26" xfId="0" applyFill="1" applyBorder="1" applyAlignment="1">
      <alignment horizontal="centerContinuous" vertical="center"/>
    </xf>
    <xf numFmtId="0" fontId="6" fillId="24" borderId="13" xfId="0" applyFont="1" applyFill="1" applyBorder="1" applyAlignment="1">
      <alignment horizontal="center" vertical="center" shrinkToFit="1"/>
    </xf>
    <xf numFmtId="0" fontId="0" fillId="0" borderId="22" xfId="0" applyBorder="1">
      <alignment vertical="center"/>
    </xf>
    <xf numFmtId="0" fontId="6" fillId="0" borderId="25" xfId="0" applyFont="1" applyBorder="1" applyAlignment="1">
      <alignment horizontal="center" vertical="top" shrinkToFit="1"/>
    </xf>
    <xf numFmtId="0" fontId="6" fillId="0" borderId="26" xfId="0" applyFont="1" applyBorder="1" applyAlignment="1">
      <alignment horizontal="center" vertical="top" shrinkToFit="1"/>
    </xf>
    <xf numFmtId="0" fontId="6" fillId="0" borderId="29" xfId="0" applyFont="1" applyBorder="1" applyAlignment="1">
      <alignment horizontal="center" vertical="center" shrinkToFit="1"/>
    </xf>
    <xf numFmtId="179" fontId="6" fillId="0" borderId="0" xfId="44" applyNumberFormat="1" applyFont="1" applyAlignment="1" applyProtection="1">
      <alignment horizontal="center" vertical="center"/>
    </xf>
    <xf numFmtId="0" fontId="44" fillId="0" borderId="13" xfId="0" applyFont="1" applyBorder="1" applyAlignment="1">
      <alignment horizontal="center" vertical="center" wrapText="1"/>
    </xf>
    <xf numFmtId="0" fontId="44" fillId="0" borderId="13" xfId="0" applyFont="1" applyBorder="1" applyAlignment="1">
      <alignment horizontal="center" vertical="center" shrinkToFit="1"/>
    </xf>
    <xf numFmtId="0" fontId="14" fillId="0" borderId="0" xfId="0" quotePrefix="1" applyFont="1">
      <alignment vertical="center"/>
    </xf>
    <xf numFmtId="0" fontId="8" fillId="0" borderId="0" xfId="0" applyFont="1" applyAlignment="1">
      <alignment horizontal="right" vertical="center"/>
    </xf>
    <xf numFmtId="0" fontId="8" fillId="0" borderId="0" xfId="0" applyFont="1" applyAlignment="1">
      <alignment horizontal="right" vertical="center" shrinkToFit="1"/>
    </xf>
    <xf numFmtId="0" fontId="6" fillId="0" borderId="16" xfId="0" applyFont="1" applyBorder="1" applyAlignment="1">
      <alignment horizontal="center" vertical="center" shrinkToFit="1"/>
    </xf>
    <xf numFmtId="9" fontId="6" fillId="0" borderId="0" xfId="44" applyFont="1" applyFill="1" applyBorder="1" applyProtection="1">
      <alignment vertical="center"/>
    </xf>
    <xf numFmtId="0" fontId="6" fillId="0" borderId="19" xfId="0" applyFont="1" applyBorder="1" applyAlignment="1">
      <alignment horizontal="center" vertical="top" shrinkToFit="1"/>
    </xf>
    <xf numFmtId="0" fontId="6" fillId="0" borderId="23" xfId="0" quotePrefix="1" applyFont="1" applyBorder="1" applyAlignment="1">
      <alignment horizontal="center" vertical="top" shrinkToFit="1"/>
    </xf>
    <xf numFmtId="0" fontId="6" fillId="0" borderId="17" xfId="0" applyFont="1" applyBorder="1" applyAlignment="1">
      <alignment horizontal="center" vertical="center" shrinkToFit="1"/>
    </xf>
    <xf numFmtId="180" fontId="6" fillId="0" borderId="0" xfId="0" applyNumberFormat="1" applyFont="1" applyAlignment="1">
      <alignment horizontal="center" vertical="center"/>
    </xf>
    <xf numFmtId="188" fontId="6" fillId="0" borderId="0" xfId="0" applyNumberFormat="1" applyFont="1">
      <alignment vertical="center"/>
    </xf>
    <xf numFmtId="0" fontId="6" fillId="0" borderId="30" xfId="0" applyFont="1" applyBorder="1" applyAlignment="1">
      <alignment horizontal="center" vertical="center"/>
    </xf>
    <xf numFmtId="0" fontId="6" fillId="0" borderId="30" xfId="0" applyFont="1" applyBorder="1" applyAlignment="1">
      <alignment horizontal="center" vertical="center" shrinkToFit="1"/>
    </xf>
    <xf numFmtId="189" fontId="6" fillId="0" borderId="0" xfId="0" applyNumberFormat="1" applyFont="1">
      <alignment vertical="center"/>
    </xf>
    <xf numFmtId="190" fontId="6" fillId="0" borderId="0" xfId="0" applyNumberFormat="1" applyFont="1">
      <alignment vertical="center"/>
    </xf>
    <xf numFmtId="181" fontId="6" fillId="0" borderId="0" xfId="0" applyNumberFormat="1" applyFont="1" applyAlignment="1">
      <alignment horizontal="center" vertical="center"/>
    </xf>
    <xf numFmtId="183" fontId="6" fillId="0" borderId="0" xfId="54" applyNumberFormat="1" applyFont="1" applyFill="1" applyAlignment="1" applyProtection="1">
      <alignment horizontal="center" vertical="center"/>
    </xf>
    <xf numFmtId="184" fontId="6" fillId="0" borderId="0" xfId="54" applyNumberFormat="1" applyFont="1" applyAlignment="1" applyProtection="1">
      <alignment horizontal="center" vertical="center"/>
    </xf>
    <xf numFmtId="38" fontId="0" fillId="0" borderId="0" xfId="54" applyFont="1" applyProtection="1">
      <alignment vertical="center"/>
    </xf>
    <xf numFmtId="0" fontId="6" fillId="0" borderId="0" xfId="0" applyFont="1" applyAlignment="1">
      <alignment horizontal="center" vertical="center" wrapText="1" shrinkToFit="1"/>
    </xf>
    <xf numFmtId="0" fontId="0" fillId="0" borderId="30" xfId="0" applyBorder="1" applyAlignment="1">
      <alignment vertical="center" shrinkToFit="1"/>
    </xf>
    <xf numFmtId="200" fontId="6" fillId="0" borderId="13" xfId="0" applyNumberFormat="1" applyFont="1" applyBorder="1" applyAlignment="1">
      <alignment horizontal="center" vertical="center" shrinkToFit="1"/>
    </xf>
    <xf numFmtId="38" fontId="6" fillId="0" borderId="0" xfId="54" applyFont="1" applyFill="1" applyProtection="1">
      <alignment vertical="center"/>
    </xf>
    <xf numFmtId="177" fontId="0" fillId="0" borderId="0" xfId="0" applyNumberFormat="1">
      <alignment vertical="center"/>
    </xf>
    <xf numFmtId="177" fontId="6" fillId="0" borderId="0" xfId="0" applyNumberFormat="1" applyFont="1" applyAlignment="1">
      <alignment vertical="top"/>
    </xf>
    <xf numFmtId="0" fontId="6" fillId="24" borderId="25" xfId="0" applyFont="1" applyFill="1" applyBorder="1" applyAlignment="1">
      <alignment horizontal="center" vertical="center" shrinkToFit="1"/>
    </xf>
    <xf numFmtId="0" fontId="6" fillId="0" borderId="22" xfId="0" applyFont="1" applyBorder="1" applyAlignment="1">
      <alignment vertical="center" shrinkToFit="1"/>
    </xf>
    <xf numFmtId="0" fontId="6" fillId="0" borderId="25" xfId="0" applyFont="1" applyBorder="1" applyAlignment="1">
      <alignment horizontal="center" vertical="center"/>
    </xf>
    <xf numFmtId="0" fontId="6" fillId="0" borderId="31" xfId="0" applyFont="1" applyBorder="1" applyAlignment="1">
      <alignment horizontal="left" vertical="center" shrinkToFit="1"/>
    </xf>
    <xf numFmtId="0" fontId="6" fillId="0" borderId="26" xfId="0" applyFont="1" applyBorder="1" applyAlignment="1">
      <alignment horizontal="left" vertical="center" shrinkToFit="1"/>
    </xf>
    <xf numFmtId="180" fontId="6" fillId="0" borderId="23" xfId="0" applyNumberFormat="1" applyFont="1" applyBorder="1" applyAlignment="1">
      <alignment horizontal="center" vertical="center"/>
    </xf>
    <xf numFmtId="0" fontId="6" fillId="0" borderId="24" xfId="0" applyFont="1" applyBorder="1" applyAlignment="1">
      <alignment horizontal="center" vertical="center"/>
    </xf>
    <xf numFmtId="0" fontId="6" fillId="0" borderId="14" xfId="0" applyFont="1" applyBorder="1" applyAlignment="1">
      <alignment horizontal="center" vertical="center" shrinkToFit="1"/>
    </xf>
    <xf numFmtId="0" fontId="0" fillId="0" borderId="20" xfId="0" applyBorder="1">
      <alignment vertical="center"/>
    </xf>
    <xf numFmtId="186" fontId="6" fillId="0" borderId="32" xfId="0" applyNumberFormat="1" applyFont="1" applyBorder="1">
      <alignment vertical="center"/>
    </xf>
    <xf numFmtId="186" fontId="6" fillId="0" borderId="24" xfId="0" applyNumberFormat="1" applyFont="1" applyBorder="1">
      <alignment vertical="center"/>
    </xf>
    <xf numFmtId="180" fontId="6" fillId="0" borderId="26" xfId="0" applyNumberFormat="1" applyFont="1" applyBorder="1" applyAlignment="1">
      <alignment horizontal="center" vertical="center"/>
    </xf>
    <xf numFmtId="0" fontId="6" fillId="0" borderId="19" xfId="0" applyFont="1" applyBorder="1" applyAlignment="1">
      <alignment vertical="top" shrinkToFit="1"/>
    </xf>
    <xf numFmtId="0" fontId="6" fillId="0" borderId="16" xfId="0" applyFont="1" applyBorder="1" applyAlignment="1">
      <alignment vertical="top" shrinkToFit="1"/>
    </xf>
    <xf numFmtId="0" fontId="6" fillId="0" borderId="22" xfId="0" quotePrefix="1" applyFont="1" applyBorder="1" applyAlignment="1">
      <alignment horizontal="center" vertical="top" shrinkToFit="1"/>
    </xf>
    <xf numFmtId="0" fontId="6" fillId="0" borderId="0" xfId="0" quotePrefix="1" applyFont="1" applyAlignment="1">
      <alignment horizontal="center" vertical="top" shrinkToFit="1"/>
    </xf>
    <xf numFmtId="0" fontId="6" fillId="0" borderId="22" xfId="0" applyFont="1" applyBorder="1" applyAlignment="1">
      <alignment horizontal="center" vertical="center" shrinkToFit="1"/>
    </xf>
    <xf numFmtId="203" fontId="6" fillId="0" borderId="0" xfId="0" applyNumberFormat="1" applyFont="1" applyAlignment="1">
      <alignment horizontal="right" vertical="center"/>
    </xf>
    <xf numFmtId="195" fontId="6" fillId="0" borderId="0" xfId="0" applyNumberFormat="1" applyFont="1">
      <alignment vertical="center"/>
    </xf>
    <xf numFmtId="186" fontId="6" fillId="0" borderId="22" xfId="0" applyNumberFormat="1" applyFont="1" applyBorder="1" applyAlignment="1">
      <alignment vertical="top" shrinkToFit="1"/>
    </xf>
    <xf numFmtId="0" fontId="6" fillId="0" borderId="17" xfId="0" applyFont="1" applyBorder="1" applyAlignment="1">
      <alignment vertical="top" shrinkToFit="1"/>
    </xf>
    <xf numFmtId="0" fontId="6" fillId="0" borderId="30" xfId="0" applyFont="1" applyBorder="1" applyAlignment="1">
      <alignment horizontal="left" vertical="top" shrinkToFit="1"/>
    </xf>
    <xf numFmtId="0" fontId="6" fillId="0" borderId="24" xfId="0" applyFont="1" applyBorder="1" applyAlignment="1">
      <alignment horizontal="left" vertical="top" shrinkToFit="1"/>
    </xf>
    <xf numFmtId="0" fontId="6" fillId="0" borderId="17" xfId="0" applyFont="1" applyBorder="1" applyAlignment="1">
      <alignment vertical="center" shrinkToFit="1"/>
    </xf>
    <xf numFmtId="0" fontId="6" fillId="0" borderId="0" xfId="0" quotePrefix="1" applyFont="1" applyAlignment="1">
      <alignment horizontal="center" vertical="top" wrapText="1" shrinkToFit="1"/>
    </xf>
    <xf numFmtId="186" fontId="6" fillId="0" borderId="30" xfId="0" applyNumberFormat="1" applyFont="1" applyBorder="1" applyAlignment="1">
      <alignment vertical="top" shrinkToFit="1"/>
    </xf>
    <xf numFmtId="0" fontId="0" fillId="0" borderId="33" xfId="0" applyBorder="1">
      <alignment vertical="center"/>
    </xf>
    <xf numFmtId="0" fontId="6" fillId="0" borderId="26" xfId="0" quotePrefix="1" applyFont="1" applyBorder="1" applyAlignment="1">
      <alignment horizontal="center" vertical="top" shrinkToFit="1"/>
    </xf>
    <xf numFmtId="10" fontId="6" fillId="0" borderId="0" xfId="0" applyNumberFormat="1" applyFont="1">
      <alignment vertical="center"/>
    </xf>
    <xf numFmtId="0" fontId="6" fillId="0" borderId="17" xfId="0" applyFont="1" applyBorder="1" applyAlignment="1">
      <alignment vertical="top" wrapText="1"/>
    </xf>
    <xf numFmtId="0" fontId="0" fillId="0" borderId="30" xfId="0" applyBorder="1">
      <alignment vertical="center"/>
    </xf>
    <xf numFmtId="0" fontId="0" fillId="0" borderId="16" xfId="0" applyBorder="1" applyAlignment="1">
      <alignment horizontal="left" vertical="center"/>
    </xf>
    <xf numFmtId="0" fontId="8" fillId="0" borderId="30" xfId="0" applyFont="1" applyBorder="1" applyAlignment="1">
      <alignment vertical="top" wrapText="1"/>
    </xf>
    <xf numFmtId="0" fontId="8" fillId="0" borderId="0" xfId="0" applyFont="1" applyAlignment="1">
      <alignment vertical="top" wrapText="1"/>
    </xf>
    <xf numFmtId="0" fontId="6" fillId="0" borderId="0" xfId="0" quotePrefix="1" applyFont="1" applyAlignment="1">
      <alignment horizontal="left" vertical="top" shrinkToFit="1"/>
    </xf>
    <xf numFmtId="176" fontId="6" fillId="0" borderId="0" xfId="0" applyNumberFormat="1" applyFont="1" applyAlignment="1">
      <alignment horizontal="center" vertical="top"/>
    </xf>
    <xf numFmtId="9" fontId="6" fillId="0" borderId="31"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3" fontId="6" fillId="0" borderId="25" xfId="44" applyNumberFormat="1" applyFont="1" applyBorder="1" applyAlignment="1" applyProtection="1">
      <alignment vertical="center" wrapText="1"/>
    </xf>
    <xf numFmtId="203" fontId="6" fillId="0" borderId="30" xfId="44" applyNumberFormat="1" applyFont="1" applyFill="1" applyBorder="1" applyAlignment="1" applyProtection="1">
      <alignment vertical="center" shrinkToFit="1"/>
    </xf>
    <xf numFmtId="38" fontId="6" fillId="0" borderId="0" xfId="54" applyFont="1" applyFill="1" applyBorder="1" applyProtection="1">
      <alignment vertical="center"/>
    </xf>
    <xf numFmtId="179" fontId="6" fillId="0" borderId="0" xfId="44" applyNumberFormat="1" applyFont="1" applyBorder="1" applyAlignment="1" applyProtection="1">
      <alignment vertical="center" wrapText="1"/>
    </xf>
    <xf numFmtId="40" fontId="6" fillId="0" borderId="13" xfId="54" applyNumberFormat="1" applyFont="1" applyFill="1" applyBorder="1" applyAlignment="1" applyProtection="1">
      <alignment horizontal="left" vertical="center"/>
    </xf>
    <xf numFmtId="0" fontId="6" fillId="0" borderId="24" xfId="0" applyFont="1" applyBorder="1" applyAlignment="1">
      <alignment horizontal="center" vertical="center" shrinkToFit="1"/>
    </xf>
    <xf numFmtId="193" fontId="6" fillId="0" borderId="13" xfId="0" applyNumberFormat="1" applyFont="1" applyBorder="1" applyAlignment="1">
      <alignment horizontal="center" vertical="center" shrinkToFit="1"/>
    </xf>
    <xf numFmtId="191" fontId="6" fillId="0" borderId="13" xfId="0" applyNumberFormat="1" applyFont="1" applyBorder="1" applyAlignment="1">
      <alignment horizontal="center" vertical="center" shrinkToFit="1"/>
    </xf>
    <xf numFmtId="0" fontId="6" fillId="0" borderId="15" xfId="0" quotePrefix="1" applyFont="1" applyBorder="1" applyAlignment="1">
      <alignment horizontal="center" vertical="top" shrinkToFit="1"/>
    </xf>
    <xf numFmtId="203" fontId="6" fillId="0" borderId="24" xfId="44" applyNumberFormat="1" applyFont="1" applyFill="1" applyBorder="1" applyAlignment="1" applyProtection="1">
      <alignment vertical="center" shrinkToFit="1"/>
    </xf>
    <xf numFmtId="197" fontId="6" fillId="0" borderId="13" xfId="0" applyNumberFormat="1" applyFont="1" applyBorder="1" applyAlignment="1">
      <alignment horizontal="center" vertical="center" shrinkToFit="1"/>
    </xf>
    <xf numFmtId="0" fontId="6" fillId="0" borderId="19" xfId="0" applyFont="1" applyBorder="1" applyAlignment="1">
      <alignment horizontal="center" vertical="top"/>
    </xf>
    <xf numFmtId="0" fontId="6" fillId="0" borderId="23" xfId="0" applyFont="1" applyBorder="1" applyAlignment="1">
      <alignment horizontal="center" vertical="top" shrinkToFit="1"/>
    </xf>
    <xf numFmtId="192" fontId="6" fillId="0" borderId="13" xfId="0" applyNumberFormat="1" applyFont="1" applyBorder="1" applyAlignment="1">
      <alignment horizontal="center" vertical="center" shrinkToFit="1"/>
    </xf>
    <xf numFmtId="0" fontId="6" fillId="0" borderId="16" xfId="0" applyFont="1" applyBorder="1" applyAlignment="1">
      <alignment horizontal="center" vertical="top"/>
    </xf>
    <xf numFmtId="0" fontId="6" fillId="0" borderId="22" xfId="0" applyFont="1" applyBorder="1" applyAlignment="1">
      <alignment horizontal="center" vertical="top" shrinkToFit="1"/>
    </xf>
    <xf numFmtId="0" fontId="6" fillId="0" borderId="15" xfId="0" applyFont="1" applyBorder="1" applyAlignment="1">
      <alignment horizontal="center" vertical="top" shrinkToFit="1"/>
    </xf>
    <xf numFmtId="0" fontId="6" fillId="0" borderId="25" xfId="0" applyFont="1" applyBorder="1" applyAlignment="1">
      <alignment horizontal="center" vertical="top"/>
    </xf>
    <xf numFmtId="0" fontId="6" fillId="0" borderId="13" xfId="0" applyFont="1" applyBorder="1" applyAlignment="1">
      <alignment vertical="top"/>
    </xf>
    <xf numFmtId="0" fontId="6" fillId="0" borderId="25" xfId="0" applyFont="1" applyBorder="1" applyAlignment="1">
      <alignment vertical="top"/>
    </xf>
    <xf numFmtId="0" fontId="6" fillId="0" borderId="26" xfId="0" applyFont="1" applyBorder="1" applyAlignment="1">
      <alignment horizontal="center" vertical="top"/>
    </xf>
    <xf numFmtId="0" fontId="6" fillId="0" borderId="31" xfId="0" applyFont="1" applyBorder="1" applyAlignment="1">
      <alignment horizontal="center" vertical="center" shrinkToFit="1"/>
    </xf>
    <xf numFmtId="0" fontId="14" fillId="0" borderId="0" xfId="0" applyFont="1" applyAlignment="1">
      <alignment vertical="center"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0" fontId="6" fillId="0" borderId="0" xfId="0" applyFont="1" applyAlignment="1">
      <alignment horizontal="center" vertical="top" shrinkToFit="1"/>
    </xf>
    <xf numFmtId="0" fontId="6" fillId="0" borderId="23" xfId="0" applyFont="1" applyBorder="1" applyAlignment="1">
      <alignment horizontal="center" vertical="top"/>
    </xf>
    <xf numFmtId="0" fontId="6" fillId="0" borderId="22" xfId="0" applyFont="1" applyBorder="1" applyAlignment="1">
      <alignment horizontal="center" vertical="top"/>
    </xf>
    <xf numFmtId="0" fontId="8" fillId="0" borderId="16" xfId="0" applyFont="1" applyBorder="1" applyAlignment="1">
      <alignment vertical="top"/>
    </xf>
    <xf numFmtId="0" fontId="6" fillId="0" borderId="15" xfId="0" applyFont="1" applyBorder="1" applyAlignment="1">
      <alignment horizontal="center" vertical="top"/>
    </xf>
    <xf numFmtId="0" fontId="6" fillId="0" borderId="14" xfId="0" applyFont="1" applyBorder="1" applyAlignment="1">
      <alignment horizontal="center" vertical="top"/>
    </xf>
    <xf numFmtId="0" fontId="8" fillId="0" borderId="20" xfId="0" applyFont="1" applyBorder="1" applyAlignment="1">
      <alignment vertical="top" wrapText="1"/>
    </xf>
    <xf numFmtId="0" fontId="0" fillId="0" borderId="15" xfId="0" applyBorder="1">
      <alignment vertical="center"/>
    </xf>
    <xf numFmtId="186" fontId="6" fillId="0" borderId="29" xfId="0" applyNumberFormat="1" applyFont="1" applyBorder="1" applyAlignment="1">
      <alignment vertical="top" shrinkToFit="1"/>
    </xf>
    <xf numFmtId="0" fontId="6" fillId="0" borderId="17" xfId="0" applyFont="1" applyBorder="1" applyAlignment="1">
      <alignment vertical="top"/>
    </xf>
    <xf numFmtId="0" fontId="6" fillId="0" borderId="30" xfId="0" applyFont="1" applyBorder="1" applyAlignment="1">
      <alignment vertical="top"/>
    </xf>
    <xf numFmtId="0" fontId="6" fillId="0" borderId="34" xfId="0" applyFont="1" applyBorder="1" applyAlignment="1">
      <alignment horizontal="center" vertical="center" shrinkToFit="1"/>
    </xf>
    <xf numFmtId="0" fontId="6" fillId="0" borderId="0" xfId="0" applyFont="1" applyAlignment="1">
      <alignment horizontal="centerContinuous" vertical="top" wrapText="1"/>
    </xf>
    <xf numFmtId="9" fontId="6" fillId="0" borderId="0" xfId="0" applyNumberFormat="1" applyFont="1">
      <alignment vertical="center"/>
    </xf>
    <xf numFmtId="0" fontId="14" fillId="0" borderId="20" xfId="0" quotePrefix="1" applyFont="1" applyBorder="1">
      <alignment vertical="center"/>
    </xf>
    <xf numFmtId="0" fontId="14" fillId="0" borderId="20" xfId="0" applyFont="1" applyBorder="1">
      <alignment vertical="center"/>
    </xf>
    <xf numFmtId="0" fontId="0" fillId="0" borderId="20" xfId="0" applyBorder="1" applyAlignment="1">
      <alignment vertical="center" shrinkToFit="1"/>
    </xf>
    <xf numFmtId="0" fontId="6" fillId="0" borderId="19" xfId="0" applyFont="1" applyBorder="1" applyAlignment="1">
      <alignment vertical="top"/>
    </xf>
    <xf numFmtId="0" fontId="6" fillId="0" borderId="17" xfId="0" applyFont="1" applyBorder="1" applyAlignment="1">
      <alignment horizontal="center" vertical="top" shrinkToFit="1"/>
    </xf>
    <xf numFmtId="180" fontId="6" fillId="0" borderId="0" xfId="0" applyNumberFormat="1" applyFont="1">
      <alignment vertical="center"/>
    </xf>
    <xf numFmtId="0" fontId="8" fillId="0" borderId="13" xfId="0" applyFont="1" applyBorder="1" applyAlignment="1">
      <alignment horizontal="center" vertical="center" wrapText="1" shrinkToFit="1"/>
    </xf>
    <xf numFmtId="0" fontId="6" fillId="0" borderId="16" xfId="0" applyFont="1" applyBorder="1" applyAlignment="1">
      <alignment vertical="top"/>
    </xf>
    <xf numFmtId="0" fontId="6" fillId="0" borderId="16" xfId="0" applyFont="1" applyBorder="1" applyAlignment="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22" xfId="0" applyFont="1" applyBorder="1" applyAlignment="1">
      <alignment vertical="top"/>
    </xf>
    <xf numFmtId="0" fontId="6" fillId="0" borderId="14" xfId="0" applyFont="1" applyBorder="1" applyAlignment="1">
      <alignment vertical="top"/>
    </xf>
    <xf numFmtId="0" fontId="6" fillId="0" borderId="0" xfId="0" applyFont="1" applyAlignment="1">
      <alignment horizontal="left" vertical="top" wrapText="1"/>
    </xf>
    <xf numFmtId="0" fontId="6" fillId="0" borderId="20" xfId="0" applyFont="1" applyBorder="1" applyAlignment="1">
      <alignment horizontal="center" vertical="top"/>
    </xf>
    <xf numFmtId="0" fontId="6" fillId="0" borderId="24" xfId="0" applyFont="1" applyBorder="1" applyAlignment="1">
      <alignment vertical="top"/>
    </xf>
    <xf numFmtId="0" fontId="6" fillId="0" borderId="20" xfId="0" applyFont="1" applyBorder="1" applyAlignment="1">
      <alignment horizontal="center" vertical="top" shrinkToFit="1"/>
    </xf>
    <xf numFmtId="0" fontId="6" fillId="0" borderId="20" xfId="0" applyFont="1" applyBorder="1" applyAlignment="1">
      <alignment horizontal="left" vertical="top" shrinkToFit="1"/>
    </xf>
    <xf numFmtId="0" fontId="6" fillId="0" borderId="21" xfId="0" applyFont="1" applyBorder="1" applyAlignment="1">
      <alignment vertical="top" shrinkToFit="1"/>
    </xf>
    <xf numFmtId="0" fontId="6" fillId="0" borderId="26" xfId="0" quotePrefix="1" applyFont="1" applyBorder="1" applyAlignment="1">
      <alignment horizontal="center" vertical="top"/>
    </xf>
    <xf numFmtId="0" fontId="6" fillId="0" borderId="16" xfId="0" applyFont="1" applyBorder="1" applyAlignment="1">
      <alignment horizontal="center" vertical="top" wrapText="1" shrinkToFit="1"/>
    </xf>
    <xf numFmtId="0" fontId="6" fillId="0" borderId="14" xfId="0" applyFont="1" applyBorder="1" applyAlignment="1">
      <alignment horizontal="center" vertical="top" wrapText="1" shrinkToFit="1"/>
    </xf>
    <xf numFmtId="0" fontId="32" fillId="0" borderId="0" xfId="0" applyFont="1">
      <alignment vertical="center"/>
    </xf>
    <xf numFmtId="0" fontId="6" fillId="0" borderId="0" xfId="0" applyFont="1" applyAlignment="1">
      <alignment horizontal="left" vertical="top" shrinkToFit="1"/>
    </xf>
    <xf numFmtId="0" fontId="36" fillId="0" borderId="0" xfId="0" applyFont="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6" fillId="0" borderId="22" xfId="0" applyFont="1" applyBorder="1">
      <alignment vertical="center"/>
    </xf>
    <xf numFmtId="0" fontId="2" fillId="0" borderId="16" xfId="0" applyFont="1" applyBorder="1">
      <alignment vertical="center"/>
    </xf>
    <xf numFmtId="0" fontId="8" fillId="0" borderId="0" xfId="0" applyFont="1" applyAlignment="1">
      <alignment vertical="top"/>
    </xf>
    <xf numFmtId="0" fontId="6" fillId="0" borderId="0" xfId="0" applyFont="1" applyAlignment="1">
      <alignment vertical="top"/>
    </xf>
    <xf numFmtId="0" fontId="39" fillId="0" borderId="0" xfId="0" applyFont="1" applyAlignment="1">
      <alignment vertical="top"/>
    </xf>
    <xf numFmtId="200" fontId="0" fillId="0" borderId="13" xfId="0" applyNumberFormat="1" applyBorder="1" applyAlignment="1">
      <alignment horizontal="center" vertical="center" shrinkToFit="1"/>
    </xf>
    <xf numFmtId="200" fontId="0" fillId="0" borderId="13" xfId="0" applyNumberFormat="1" applyBorder="1" applyAlignment="1">
      <alignment horizontal="center" vertical="center" wrapText="1" shrinkToFit="1"/>
    </xf>
    <xf numFmtId="0" fontId="48" fillId="0" borderId="0" xfId="0" applyFont="1">
      <alignment vertical="center"/>
    </xf>
    <xf numFmtId="0" fontId="8" fillId="0" borderId="25" xfId="0" applyFont="1" applyBorder="1" applyAlignment="1">
      <alignment horizontal="centerContinuous" vertical="center"/>
    </xf>
    <xf numFmtId="0" fontId="6" fillId="24" borderId="13" xfId="0" applyFont="1" applyFill="1" applyBorder="1" applyAlignment="1">
      <alignment horizontal="center" vertical="center"/>
    </xf>
    <xf numFmtId="0" fontId="6" fillId="24" borderId="2" xfId="0" applyFont="1" applyFill="1" applyBorder="1" applyAlignment="1">
      <alignment horizontal="center" vertical="center" wrapText="1"/>
    </xf>
    <xf numFmtId="0" fontId="6" fillId="0" borderId="13" xfId="0" applyFont="1" applyBorder="1" applyAlignment="1">
      <alignment horizontal="center" vertical="center" wrapText="1" shrinkToFit="1"/>
    </xf>
    <xf numFmtId="0" fontId="8" fillId="0" borderId="0" xfId="0" applyFont="1" applyAlignment="1">
      <alignment horizontal="center" vertical="center" wrapText="1"/>
    </xf>
    <xf numFmtId="0" fontId="6" fillId="0" borderId="16" xfId="0" applyFont="1" applyBorder="1" applyAlignment="1">
      <alignment horizontal="center" vertical="center" wrapText="1"/>
    </xf>
    <xf numFmtId="181" fontId="6" fillId="0" borderId="0" xfId="0" applyNumberFormat="1" applyFont="1" applyAlignment="1">
      <alignment horizontal="center" vertical="top"/>
    </xf>
    <xf numFmtId="183" fontId="6" fillId="0" borderId="0" xfId="54" applyNumberFormat="1" applyFont="1" applyFill="1" applyAlignment="1">
      <alignment horizontal="center" vertical="top"/>
    </xf>
    <xf numFmtId="184" fontId="6" fillId="0" borderId="0" xfId="54"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0" fontId="6" fillId="0" borderId="0" xfId="0" applyNumberFormat="1" applyFont="1" applyAlignment="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6" fillId="24" borderId="25" xfId="0" applyFont="1" applyFill="1" applyBorder="1" applyAlignment="1">
      <alignment vertical="center" shrinkToFit="1"/>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0" fontId="4" fillId="0" borderId="0" xfId="0" applyFont="1" applyAlignment="1">
      <alignment horizontal="right" vertical="center"/>
    </xf>
    <xf numFmtId="0" fontId="8" fillId="0" borderId="0" xfId="0" applyFont="1" applyAlignment="1">
      <alignment horizontal="center" vertical="center" shrinkToFit="1"/>
    </xf>
    <xf numFmtId="9" fontId="6" fillId="0" borderId="0" xfId="45" applyFont="1" applyFill="1" applyBorder="1" applyAlignment="1" applyProtection="1">
      <alignment vertical="center" shrinkToFit="1"/>
    </xf>
    <xf numFmtId="213" fontId="8" fillId="0" borderId="0" xfId="0" applyNumberFormat="1" applyFont="1" applyAlignment="1">
      <alignment horizontal="center" vertical="center" shrinkToFit="1"/>
    </xf>
    <xf numFmtId="211" fontId="6" fillId="24" borderId="13" xfId="0" applyNumberFormat="1" applyFont="1" applyFill="1" applyBorder="1" applyAlignment="1">
      <alignment vertical="center" shrinkToFit="1"/>
    </xf>
    <xf numFmtId="213" fontId="6" fillId="24" borderId="13" xfId="0" applyNumberFormat="1" applyFont="1" applyFill="1" applyBorder="1" applyAlignment="1">
      <alignment vertical="center" shrinkToFit="1"/>
    </xf>
    <xf numFmtId="213" fontId="8" fillId="0" borderId="0" xfId="0" applyNumberFormat="1" applyFont="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4" fontId="6" fillId="25" borderId="24" xfId="0" applyNumberFormat="1" applyFont="1" applyFill="1" applyBorder="1" applyAlignment="1" applyProtection="1">
      <alignment vertical="center" shrinkToFit="1"/>
      <protection locked="0"/>
    </xf>
    <xf numFmtId="0" fontId="6" fillId="31" borderId="15" xfId="0" applyFont="1" applyFill="1" applyBorder="1" applyAlignment="1">
      <alignment horizontal="center" vertical="center"/>
    </xf>
    <xf numFmtId="0" fontId="6" fillId="0" borderId="16" xfId="0" applyFont="1" applyBorder="1" applyAlignment="1">
      <alignment horizontal="center" vertical="center"/>
    </xf>
    <xf numFmtId="0" fontId="8" fillId="0" borderId="0" xfId="0" applyFont="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4" fontId="6" fillId="25" borderId="13" xfId="0" applyNumberFormat="1" applyFont="1" applyFill="1" applyBorder="1" applyAlignment="1" applyProtection="1">
      <alignment vertical="center" shrinkToFit="1"/>
      <protection locked="0"/>
    </xf>
    <xf numFmtId="0" fontId="6" fillId="0" borderId="21" xfId="0" applyFont="1" applyBorder="1" applyAlignment="1">
      <alignment vertical="center" shrinkToFit="1"/>
    </xf>
    <xf numFmtId="0" fontId="6" fillId="0" borderId="21" xfId="0" applyFont="1" applyBorder="1" applyAlignment="1">
      <alignment horizontal="center" vertical="center"/>
    </xf>
    <xf numFmtId="214" fontId="6" fillId="0" borderId="21" xfId="0" applyNumberFormat="1" applyFont="1" applyBorder="1" applyAlignment="1">
      <alignment vertical="center" shrinkToFit="1"/>
    </xf>
    <xf numFmtId="177" fontId="6" fillId="0" borderId="21" xfId="0" applyNumberFormat="1" applyFont="1" applyBorder="1">
      <alignment vertical="center"/>
    </xf>
    <xf numFmtId="0" fontId="52" fillId="0" borderId="0" xfId="0" applyFont="1">
      <alignment vertical="center"/>
    </xf>
    <xf numFmtId="0" fontId="8" fillId="0" borderId="16" xfId="0" applyFont="1" applyBorder="1" applyAlignment="1">
      <alignment horizontal="center" vertical="center" wrapText="1"/>
    </xf>
    <xf numFmtId="0" fontId="8" fillId="24" borderId="13" xfId="0" applyFont="1" applyFill="1" applyBorder="1" applyAlignment="1">
      <alignment horizontal="center" vertical="center" wrapText="1"/>
    </xf>
    <xf numFmtId="0" fontId="53" fillId="24" borderId="13" xfId="0" applyFont="1" applyFill="1" applyBorder="1" applyAlignment="1">
      <alignment horizontal="center" vertical="center" wrapText="1"/>
    </xf>
    <xf numFmtId="213" fontId="8" fillId="0" borderId="16" xfId="0" applyNumberFormat="1" applyFont="1" applyBorder="1" applyAlignment="1">
      <alignment vertical="center" shrinkToFit="1"/>
    </xf>
    <xf numFmtId="215"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Border="1" applyAlignment="1">
      <alignment horizontal="center" vertical="center"/>
    </xf>
    <xf numFmtId="215"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5" fontId="6" fillId="0" borderId="0" xfId="0" applyNumberFormat="1" applyFont="1">
      <alignment vertical="center"/>
    </xf>
    <xf numFmtId="216" fontId="6" fillId="0" borderId="0" xfId="0" applyNumberFormat="1" applyFont="1" applyAlignment="1">
      <alignment vertical="center" shrinkToFit="1"/>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6" fontId="8" fillId="0" borderId="0" xfId="0" applyNumberFormat="1" applyFont="1" applyAlignment="1">
      <alignment vertical="center" shrinkToFit="1"/>
    </xf>
    <xf numFmtId="185" fontId="6" fillId="25" borderId="24" xfId="0" applyNumberFormat="1" applyFont="1" applyFill="1" applyBorder="1" applyProtection="1">
      <alignment vertical="center"/>
      <protection locked="0"/>
    </xf>
    <xf numFmtId="177" fontId="6" fillId="25" borderId="14" xfId="0" applyNumberFormat="1" applyFont="1" applyFill="1" applyBorder="1" applyProtection="1">
      <alignment vertical="center"/>
      <protection locked="0"/>
    </xf>
    <xf numFmtId="185" fontId="6" fillId="25" borderId="13" xfId="0" applyNumberFormat="1" applyFont="1" applyFill="1" applyBorder="1" applyProtection="1">
      <alignment vertical="center"/>
      <protection locked="0"/>
    </xf>
    <xf numFmtId="177" fontId="6" fillId="25" borderId="25" xfId="0" applyNumberFormat="1" applyFont="1" applyFill="1" applyBorder="1" applyProtection="1">
      <alignment vertical="center"/>
      <protection locked="0"/>
    </xf>
    <xf numFmtId="207" fontId="6" fillId="25" borderId="13" xfId="0" applyNumberFormat="1" applyFont="1" applyFill="1" applyBorder="1" applyProtection="1">
      <alignment vertical="center"/>
      <protection locked="0"/>
    </xf>
    <xf numFmtId="185" fontId="6" fillId="0" borderId="0" xfId="0" applyNumberFormat="1" applyFont="1">
      <alignment vertical="center"/>
    </xf>
    <xf numFmtId="179" fontId="6" fillId="0" borderId="0" xfId="45" applyNumberFormat="1" applyFont="1" applyFill="1" applyBorder="1" applyAlignment="1" applyProtection="1">
      <alignment horizontal="right" vertical="center"/>
    </xf>
    <xf numFmtId="0" fontId="35" fillId="0" borderId="0" xfId="0" applyFont="1" applyAlignment="1">
      <alignment horizontal="center" vertical="center" wrapText="1"/>
    </xf>
    <xf numFmtId="0" fontId="6" fillId="24" borderId="13" xfId="0" applyFont="1" applyFill="1" applyBorder="1">
      <alignment vertical="center"/>
    </xf>
    <xf numFmtId="0" fontId="6" fillId="25" borderId="24" xfId="0" applyFont="1" applyFill="1" applyBorder="1" applyProtection="1">
      <alignment vertical="center"/>
      <protection locked="0"/>
    </xf>
    <xf numFmtId="204" fontId="6" fillId="0" borderId="21" xfId="0" applyNumberFormat="1" applyFont="1" applyBorder="1">
      <alignment vertical="center"/>
    </xf>
    <xf numFmtId="204" fontId="6" fillId="0" borderId="0" xfId="0" applyNumberFormat="1" applyFont="1">
      <alignment vertical="center"/>
    </xf>
    <xf numFmtId="0" fontId="6" fillId="27" borderId="13" xfId="0" applyFont="1" applyFill="1" applyBorder="1" applyProtection="1">
      <alignment vertical="center"/>
      <protection locked="0"/>
    </xf>
    <xf numFmtId="185" fontId="6" fillId="0" borderId="21" xfId="0" applyNumberFormat="1" applyFont="1" applyBorder="1">
      <alignment vertical="center"/>
    </xf>
    <xf numFmtId="0" fontId="54" fillId="0" borderId="16" xfId="0" applyFont="1" applyBorder="1" applyAlignment="1">
      <alignment horizontal="center" vertical="center" wrapText="1"/>
    </xf>
    <xf numFmtId="0" fontId="6" fillId="0" borderId="0" xfId="0" applyFont="1" applyAlignment="1">
      <alignment vertical="center" wrapText="1"/>
    </xf>
    <xf numFmtId="213" fontId="6" fillId="0" borderId="0" xfId="0" applyNumberFormat="1" applyFont="1" applyAlignment="1">
      <alignment vertical="center" shrinkToFit="1"/>
    </xf>
    <xf numFmtId="210" fontId="8" fillId="0" borderId="0" xfId="0" applyNumberFormat="1" applyFont="1" applyAlignment="1">
      <alignment vertical="center" shrinkToFit="1"/>
    </xf>
    <xf numFmtId="217" fontId="6" fillId="0" borderId="0" xfId="0" applyNumberFormat="1" applyFont="1" applyAlignment="1">
      <alignment vertical="center" shrinkToFit="1"/>
    </xf>
    <xf numFmtId="179" fontId="6" fillId="0" borderId="0" xfId="44" applyNumberFormat="1" applyFont="1">
      <alignment vertical="center"/>
    </xf>
    <xf numFmtId="218" fontId="6" fillId="0" borderId="0" xfId="0" applyNumberFormat="1" applyFont="1" applyAlignment="1">
      <alignment vertical="center" shrinkToFit="1"/>
    </xf>
    <xf numFmtId="217" fontId="6" fillId="0" borderId="0" xfId="0" applyNumberFormat="1" applyFont="1" applyAlignment="1">
      <alignment horizontal="center" vertical="center" shrinkToFit="1"/>
    </xf>
    <xf numFmtId="38" fontId="6" fillId="0" borderId="0" xfId="54" applyFont="1">
      <alignment vertical="center"/>
    </xf>
    <xf numFmtId="177" fontId="6" fillId="31" borderId="13" xfId="0" applyNumberFormat="1" applyFont="1" applyFill="1" applyBorder="1">
      <alignment vertical="center"/>
    </xf>
    <xf numFmtId="177" fontId="6" fillId="27" borderId="13" xfId="0" applyNumberFormat="1" applyFont="1" applyFill="1" applyBorder="1" applyAlignment="1" applyProtection="1">
      <alignment vertical="center" shrinkToFit="1"/>
      <protection locked="0"/>
    </xf>
    <xf numFmtId="0" fontId="49" fillId="0" borderId="0" xfId="0" applyFont="1" applyAlignment="1">
      <alignment horizontal="center" vertical="center" wrapText="1"/>
    </xf>
    <xf numFmtId="210" fontId="6" fillId="24" borderId="13" xfId="0" applyNumberFormat="1" applyFont="1" applyFill="1" applyBorder="1" applyAlignment="1">
      <alignment vertical="center" shrinkToFit="1"/>
    </xf>
    <xf numFmtId="204" fontId="6" fillId="25" borderId="25" xfId="0" applyNumberFormat="1" applyFont="1" applyFill="1" applyBorder="1" applyProtection="1">
      <alignment vertical="center"/>
      <protection locked="0"/>
    </xf>
    <xf numFmtId="204" fontId="6" fillId="25" borderId="24" xfId="0" applyNumberFormat="1" applyFont="1" applyFill="1" applyBorder="1" applyProtection="1">
      <alignment vertical="center"/>
      <protection locked="0"/>
    </xf>
    <xf numFmtId="204" fontId="6" fillId="25" borderId="14" xfId="0" applyNumberFormat="1" applyFont="1" applyFill="1" applyBorder="1" applyProtection="1">
      <alignment vertical="center"/>
      <protection locked="0"/>
    </xf>
    <xf numFmtId="220" fontId="0" fillId="0" borderId="0" xfId="0" applyNumberFormat="1">
      <alignment vertical="center"/>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203" fontId="6" fillId="25" borderId="24" xfId="0" applyNumberFormat="1" applyFont="1" applyFill="1" applyBorder="1" applyAlignment="1" applyProtection="1">
      <alignment vertical="center" shrinkToFit="1"/>
      <protection locked="0"/>
    </xf>
    <xf numFmtId="203" fontId="6" fillId="25" borderId="13" xfId="0" applyNumberFormat="1" applyFont="1" applyFill="1" applyBorder="1" applyAlignment="1" applyProtection="1">
      <alignment vertical="center" shrinkToFit="1"/>
      <protection locked="0"/>
    </xf>
    <xf numFmtId="203" fontId="6" fillId="0" borderId="21" xfId="0" applyNumberFormat="1" applyFont="1" applyBorder="1" applyAlignment="1">
      <alignment vertical="center" shrinkToFit="1"/>
    </xf>
    <xf numFmtId="9" fontId="6" fillId="0" borderId="0" xfId="45" applyFont="1" applyFill="1" applyBorder="1" applyAlignment="1">
      <alignment vertical="center" shrinkToFit="1"/>
    </xf>
    <xf numFmtId="209" fontId="6" fillId="24" borderId="13" xfId="0" applyNumberFormat="1" applyFont="1" applyFill="1" applyBorder="1" applyAlignment="1">
      <alignment horizontal="center" vertical="center" wrapText="1"/>
    </xf>
    <xf numFmtId="177" fontId="6" fillId="25" borderId="24" xfId="0" applyNumberFormat="1" applyFont="1" applyFill="1" applyBorder="1" applyProtection="1">
      <alignment vertical="center"/>
      <protection locked="0"/>
    </xf>
    <xf numFmtId="177" fontId="6" fillId="0" borderId="0" xfId="0" applyNumberFormat="1" applyFont="1" applyAlignment="1">
      <alignment horizontal="center" vertical="center"/>
    </xf>
    <xf numFmtId="210"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2" fontId="6" fillId="24" borderId="13" xfId="0" applyNumberFormat="1" applyFont="1" applyFill="1" applyBorder="1" applyAlignment="1">
      <alignment vertical="center" shrinkToFit="1"/>
    </xf>
    <xf numFmtId="0" fontId="6" fillId="27" borderId="13" xfId="0" applyFont="1" applyFill="1" applyBorder="1" applyAlignment="1" applyProtection="1">
      <alignment horizontal="center" vertical="center" shrinkToFit="1"/>
      <protection locked="0"/>
    </xf>
    <xf numFmtId="9" fontId="6" fillId="24" borderId="13" xfId="45" applyFont="1" applyFill="1" applyBorder="1" applyAlignment="1">
      <alignment vertical="center" shrinkToFit="1"/>
    </xf>
    <xf numFmtId="217" fontId="6" fillId="24" borderId="13" xfId="0" applyNumberFormat="1" applyFont="1" applyFill="1" applyBorder="1" applyAlignment="1">
      <alignment horizontal="center" vertical="center" shrinkToFit="1"/>
    </xf>
    <xf numFmtId="204" fontId="6" fillId="24" borderId="13" xfId="0" applyNumberFormat="1" applyFont="1" applyFill="1" applyBorder="1" applyAlignment="1">
      <alignment horizontal="center" vertical="center" shrinkToFit="1"/>
    </xf>
    <xf numFmtId="219" fontId="6" fillId="24" borderId="13" xfId="0" applyNumberFormat="1" applyFont="1" applyFill="1" applyBorder="1" applyAlignment="1">
      <alignment vertical="center" shrinkToFit="1"/>
    </xf>
    <xf numFmtId="0" fontId="5" fillId="24" borderId="13" xfId="0" applyFont="1" applyFill="1" applyBorder="1" applyAlignment="1">
      <alignment horizontal="center" vertical="center"/>
    </xf>
    <xf numFmtId="0" fontId="0" fillId="0" borderId="0" xfId="0" applyAlignment="1">
      <alignment horizontal="centerContinuous"/>
    </xf>
    <xf numFmtId="211" fontId="6" fillId="0" borderId="0" xfId="0" applyNumberFormat="1" applyFont="1" applyAlignment="1">
      <alignment horizontal="centerContinuous" shrinkToFit="1"/>
    </xf>
    <xf numFmtId="211" fontId="6" fillId="0" borderId="0" xfId="0" applyNumberFormat="1" applyFont="1" applyAlignment="1">
      <alignment vertical="center" shrinkToFit="1"/>
    </xf>
    <xf numFmtId="0" fontId="6" fillId="0" borderId="30" xfId="0" applyFont="1" applyBorder="1" applyAlignment="1">
      <alignment vertical="center" shrinkToFit="1"/>
    </xf>
    <xf numFmtId="0" fontId="6" fillId="0" borderId="14" xfId="0" quotePrefix="1" applyFont="1" applyBorder="1" applyAlignment="1">
      <alignment horizontal="left" vertical="top" shrinkToFit="1"/>
    </xf>
    <xf numFmtId="0" fontId="6" fillId="0" borderId="23" xfId="0" applyFont="1" applyBorder="1" applyAlignment="1">
      <alignment horizontal="center" vertical="center" shrinkToFit="1"/>
    </xf>
    <xf numFmtId="0" fontId="0" fillId="0" borderId="13" xfId="0" applyBorder="1" applyAlignment="1">
      <alignment vertical="center" shrinkToFit="1"/>
    </xf>
    <xf numFmtId="0" fontId="0" fillId="0" borderId="26" xfId="0" applyBorder="1" applyAlignment="1">
      <alignment vertical="center" shrinkToFit="1"/>
    </xf>
    <xf numFmtId="0" fontId="6" fillId="0" borderId="18" xfId="0" applyFont="1" applyBorder="1" applyAlignment="1">
      <alignment vertical="center" shrinkToFit="1"/>
    </xf>
    <xf numFmtId="0" fontId="6" fillId="24" borderId="19" xfId="0" applyFont="1" applyFill="1" applyBorder="1" applyAlignment="1">
      <alignment horizontal="center" vertical="center" wrapText="1"/>
    </xf>
    <xf numFmtId="0" fontId="7" fillId="0" borderId="25" xfId="0" applyFont="1" applyBorder="1" applyAlignment="1">
      <alignment horizontal="center" vertical="center" shrinkToFit="1"/>
    </xf>
    <xf numFmtId="0" fontId="7" fillId="0" borderId="13" xfId="0" applyFont="1" applyBorder="1" applyAlignment="1">
      <alignment horizontal="center" vertical="center" shrinkToFit="1"/>
    </xf>
    <xf numFmtId="221" fontId="6" fillId="32" borderId="13" xfId="0" applyNumberFormat="1" applyFont="1" applyFill="1" applyBorder="1" applyAlignment="1">
      <alignment horizontal="center" vertical="center"/>
    </xf>
    <xf numFmtId="0" fontId="6" fillId="33" borderId="24" xfId="0" applyFont="1" applyFill="1" applyBorder="1" applyAlignment="1" applyProtection="1">
      <alignment vertical="center" shrinkToFit="1"/>
      <protection locked="0"/>
    </xf>
    <xf numFmtId="0" fontId="6" fillId="33" borderId="13" xfId="0" applyFont="1" applyFill="1" applyBorder="1" applyAlignment="1" applyProtection="1">
      <alignment vertical="center" shrinkToFit="1"/>
      <protection locked="0"/>
    </xf>
    <xf numFmtId="0" fontId="6" fillId="34" borderId="27" xfId="0" applyFont="1" applyFill="1" applyBorder="1">
      <alignment vertical="center"/>
    </xf>
    <xf numFmtId="0" fontId="6" fillId="34" borderId="28" xfId="0" applyFont="1" applyFill="1" applyBorder="1">
      <alignment vertical="center"/>
    </xf>
    <xf numFmtId="0" fontId="6" fillId="33" borderId="14" xfId="0" applyFont="1" applyFill="1" applyBorder="1" applyAlignment="1" applyProtection="1">
      <alignment vertical="center" shrinkToFit="1"/>
      <protection locked="0"/>
    </xf>
    <xf numFmtId="0" fontId="6" fillId="33" borderId="25" xfId="0" applyFont="1" applyFill="1" applyBorder="1" applyAlignment="1" applyProtection="1">
      <alignment vertical="center" shrinkToFit="1"/>
      <protection locked="0"/>
    </xf>
    <xf numFmtId="204" fontId="6" fillId="33" borderId="24" xfId="0" applyNumberFormat="1" applyFont="1" applyFill="1" applyBorder="1" applyAlignment="1" applyProtection="1">
      <alignment vertical="center" shrinkToFit="1"/>
      <protection locked="0"/>
    </xf>
    <xf numFmtId="204" fontId="6" fillId="33" borderId="13" xfId="0" applyNumberFormat="1" applyFont="1" applyFill="1" applyBorder="1" applyAlignment="1" applyProtection="1">
      <alignment vertical="center" shrinkToFit="1"/>
      <protection locked="0"/>
    </xf>
    <xf numFmtId="181" fontId="6" fillId="31" borderId="13" xfId="0" applyNumberFormat="1" applyFont="1" applyFill="1" applyBorder="1" applyAlignment="1">
      <alignment horizontal="center" vertical="center"/>
    </xf>
    <xf numFmtId="223" fontId="6" fillId="31" borderId="13" xfId="0" applyNumberFormat="1" applyFont="1" applyFill="1" applyBorder="1">
      <alignment vertical="center"/>
    </xf>
    <xf numFmtId="0" fontId="6" fillId="0" borderId="0" xfId="0" applyFont="1" applyAlignment="1">
      <alignment horizontal="center" wrapText="1"/>
    </xf>
    <xf numFmtId="0" fontId="6" fillId="0" borderId="0" xfId="0" applyFont="1" applyAlignment="1">
      <alignment horizontal="center"/>
    </xf>
    <xf numFmtId="177" fontId="6" fillId="33" borderId="13" xfId="0" applyNumberFormat="1" applyFont="1" applyFill="1" applyBorder="1" applyProtection="1">
      <alignment vertical="center"/>
      <protection locked="0"/>
    </xf>
    <xf numFmtId="218" fontId="6" fillId="24" borderId="13" xfId="0" applyNumberFormat="1" applyFont="1" applyFill="1" applyBorder="1" applyAlignment="1">
      <alignment vertical="center" shrinkToFit="1"/>
    </xf>
    <xf numFmtId="177" fontId="6" fillId="31" borderId="13" xfId="0" applyNumberFormat="1" applyFont="1" applyFill="1" applyBorder="1" applyAlignment="1">
      <alignment horizontal="center" vertical="center"/>
    </xf>
    <xf numFmtId="9" fontId="6" fillId="0" borderId="0" xfId="44" applyFont="1">
      <alignment vertical="center"/>
    </xf>
    <xf numFmtId="0" fontId="6" fillId="0" borderId="22" xfId="0" applyFont="1" applyBorder="1" applyAlignment="1">
      <alignment vertical="top" shrinkToFit="1"/>
    </xf>
    <xf numFmtId="0" fontId="52" fillId="32" borderId="0" xfId="0" applyFont="1" applyFill="1">
      <alignment vertical="center"/>
    </xf>
    <xf numFmtId="0" fontId="6" fillId="32" borderId="0" xfId="0" applyFont="1" applyFill="1">
      <alignment vertical="center"/>
    </xf>
    <xf numFmtId="40" fontId="6" fillId="32" borderId="0" xfId="54" applyNumberFormat="1" applyFont="1" applyFill="1" applyProtection="1">
      <alignment vertical="center"/>
    </xf>
    <xf numFmtId="0" fontId="6" fillId="0" borderId="0" xfId="54" applyNumberFormat="1" applyFont="1" applyFill="1" applyBorder="1" applyAlignment="1" applyProtection="1">
      <alignment vertical="center"/>
    </xf>
    <xf numFmtId="0" fontId="6" fillId="0" borderId="24" xfId="0" applyFont="1" applyBorder="1" applyAlignment="1">
      <alignment vertical="top" wrapText="1"/>
    </xf>
    <xf numFmtId="0" fontId="6" fillId="0" borderId="13" xfId="67" applyFont="1" applyBorder="1" applyAlignment="1">
      <alignment horizontal="center" vertical="center" wrapText="1" shrinkToFit="1"/>
    </xf>
    <xf numFmtId="196" fontId="6" fillId="0" borderId="13" xfId="0" applyNumberFormat="1" applyFont="1" applyBorder="1">
      <alignment vertical="center"/>
    </xf>
    <xf numFmtId="0" fontId="7" fillId="0" borderId="22" xfId="0" applyFont="1" applyBorder="1" applyAlignment="1">
      <alignment horizontal="right" vertical="center"/>
    </xf>
    <xf numFmtId="38" fontId="6" fillId="0" borderId="0" xfId="0" applyNumberFormat="1" applyFont="1">
      <alignment vertical="center"/>
    </xf>
    <xf numFmtId="180" fontId="6" fillId="0" borderId="0" xfId="0" applyNumberFormat="1" applyFont="1" applyAlignment="1">
      <alignment horizontal="right" vertical="center"/>
    </xf>
    <xf numFmtId="0" fontId="6" fillId="0" borderId="20" xfId="0" applyFont="1" applyBorder="1" applyAlignment="1">
      <alignment vertical="top"/>
    </xf>
    <xf numFmtId="0" fontId="6" fillId="0" borderId="15" xfId="0" applyFont="1" applyBorder="1" applyAlignment="1">
      <alignment vertical="top"/>
    </xf>
    <xf numFmtId="9" fontId="6" fillId="0" borderId="0" xfId="0" applyNumberFormat="1" applyFont="1" applyAlignment="1">
      <alignment vertical="center" shrinkToFit="1"/>
    </xf>
    <xf numFmtId="40" fontId="6" fillId="0" borderId="0" xfId="54" applyNumberFormat="1" applyFont="1" applyAlignment="1" applyProtection="1">
      <alignment horizontal="center" vertical="center"/>
    </xf>
    <xf numFmtId="40" fontId="6" fillId="0" borderId="0" xfId="0" applyNumberFormat="1" applyFont="1">
      <alignment vertical="center"/>
    </xf>
    <xf numFmtId="40" fontId="6" fillId="0" borderId="0" xfId="54" applyNumberFormat="1" applyFont="1" applyFill="1" applyAlignment="1" applyProtection="1">
      <alignment vertical="center"/>
    </xf>
    <xf numFmtId="40" fontId="6" fillId="0" borderId="0" xfId="54" applyNumberFormat="1" applyFont="1" applyFill="1" applyProtection="1">
      <alignment vertical="center"/>
    </xf>
    <xf numFmtId="206" fontId="6" fillId="0" borderId="0" xfId="54" applyNumberFormat="1" applyFont="1" applyFill="1" applyAlignment="1" applyProtection="1">
      <alignment vertical="center"/>
    </xf>
    <xf numFmtId="179" fontId="6" fillId="36" borderId="0" xfId="44" applyNumberFormat="1" applyFont="1" applyFill="1" applyProtection="1">
      <alignment vertical="center"/>
    </xf>
    <xf numFmtId="179" fontId="52" fillId="36" borderId="0" xfId="0" applyNumberFormat="1" applyFont="1" applyFill="1" applyAlignment="1">
      <alignment vertical="top" shrinkToFit="1"/>
    </xf>
    <xf numFmtId="40" fontId="6" fillId="0" borderId="0" xfId="54" applyNumberFormat="1" applyFont="1" applyFill="1" applyAlignment="1" applyProtection="1">
      <alignment horizontal="center" vertical="center"/>
    </xf>
    <xf numFmtId="40" fontId="6" fillId="0" borderId="0" xfId="54" applyNumberFormat="1" applyFont="1" applyFill="1" applyBorder="1" applyAlignment="1" applyProtection="1">
      <alignment horizontal="center" vertical="center"/>
    </xf>
    <xf numFmtId="40" fontId="52" fillId="0" borderId="0" xfId="54" applyNumberFormat="1" applyFont="1" applyFill="1" applyAlignment="1" applyProtection="1">
      <alignment vertical="center"/>
    </xf>
    <xf numFmtId="40" fontId="6" fillId="0" borderId="0" xfId="54" applyNumberFormat="1" applyFont="1" applyFill="1" applyAlignment="1" applyProtection="1">
      <alignment horizontal="left" vertical="center"/>
    </xf>
    <xf numFmtId="40" fontId="0" fillId="0" borderId="0" xfId="54" applyNumberFormat="1" applyFont="1" applyFill="1" applyProtection="1">
      <alignment vertical="center"/>
    </xf>
    <xf numFmtId="40" fontId="6" fillId="0" borderId="0" xfId="54" applyNumberFormat="1" applyFont="1" applyFill="1" applyBorder="1" applyProtection="1">
      <alignment vertical="center"/>
    </xf>
    <xf numFmtId="40" fontId="6" fillId="0" borderId="0" xfId="54" applyNumberFormat="1" applyFont="1" applyAlignment="1" applyProtection="1">
      <alignment horizontal="center" vertical="top" shrinkToFit="1"/>
    </xf>
    <xf numFmtId="40" fontId="0" fillId="0" borderId="0" xfId="54" applyNumberFormat="1" applyFont="1" applyProtection="1">
      <alignment vertical="center"/>
    </xf>
    <xf numFmtId="0" fontId="6" fillId="0" borderId="0" xfId="54" applyNumberFormat="1" applyFont="1" applyFill="1" applyBorder="1" applyAlignment="1" applyProtection="1">
      <alignment horizontal="left" vertical="center"/>
    </xf>
    <xf numFmtId="181" fontId="6" fillId="0" borderId="0" xfId="0" applyNumberFormat="1" applyFont="1">
      <alignment vertical="center"/>
    </xf>
    <xf numFmtId="179" fontId="6" fillId="36" borderId="0" xfId="0" applyNumberFormat="1" applyFont="1" applyFill="1">
      <alignment vertical="center"/>
    </xf>
    <xf numFmtId="0" fontId="7" fillId="0" borderId="24" xfId="0" applyFont="1" applyBorder="1" applyAlignment="1">
      <alignment horizontal="right" vertical="center"/>
    </xf>
    <xf numFmtId="0" fontId="6" fillId="0" borderId="25" xfId="0" applyFont="1" applyBorder="1" applyAlignment="1">
      <alignment horizontal="left" vertical="top"/>
    </xf>
    <xf numFmtId="0" fontId="0" fillId="0" borderId="14" xfId="0" applyBorder="1">
      <alignment vertical="center"/>
    </xf>
    <xf numFmtId="0" fontId="6" fillId="0" borderId="26" xfId="0" applyFont="1" applyBorder="1" applyAlignment="1">
      <alignment horizontal="center" vertical="top" wrapText="1"/>
    </xf>
    <xf numFmtId="0" fontId="7" fillId="0" borderId="30" xfId="0" applyFont="1" applyBorder="1" applyAlignment="1">
      <alignment horizontal="right" vertical="center"/>
    </xf>
    <xf numFmtId="0" fontId="6" fillId="0" borderId="27" xfId="0" applyFont="1" applyBorder="1">
      <alignment vertical="center"/>
    </xf>
    <xf numFmtId="0" fontId="6" fillId="0" borderId="28" xfId="0" applyFont="1" applyBorder="1">
      <alignment vertical="center"/>
    </xf>
    <xf numFmtId="0" fontId="6" fillId="24" borderId="24" xfId="0" applyFont="1" applyFill="1" applyBorder="1" applyAlignment="1">
      <alignment horizontal="center" vertical="center"/>
    </xf>
    <xf numFmtId="0" fontId="7" fillId="27" borderId="13" xfId="0" applyFont="1" applyFill="1" applyBorder="1" applyAlignment="1" applyProtection="1">
      <alignment horizontal="center" vertical="center" shrinkToFit="1"/>
      <protection locked="0"/>
    </xf>
    <xf numFmtId="0" fontId="6" fillId="0" borderId="0" xfId="0" applyFont="1" applyAlignment="1">
      <alignment horizontal="centerContinuous" vertical="center"/>
    </xf>
    <xf numFmtId="179" fontId="6" fillId="0" borderId="0" xfId="44" applyNumberFormat="1" applyFont="1" applyBorder="1" applyAlignment="1" applyProtection="1">
      <alignment horizontal="center" vertical="center" wrapText="1"/>
    </xf>
    <xf numFmtId="0" fontId="7" fillId="0" borderId="0" xfId="0" applyFont="1" applyAlignment="1">
      <alignment vertical="center" shrinkToFit="1"/>
    </xf>
    <xf numFmtId="224" fontId="6" fillId="30" borderId="13" xfId="0" applyNumberFormat="1" applyFont="1" applyFill="1" applyBorder="1">
      <alignment vertical="center"/>
    </xf>
    <xf numFmtId="10" fontId="7" fillId="0" borderId="0" xfId="44" applyNumberFormat="1" applyFont="1" applyProtection="1">
      <alignment vertical="center"/>
    </xf>
    <xf numFmtId="224" fontId="6" fillId="0" borderId="13" xfId="0" applyNumberFormat="1" applyFont="1" applyBorder="1">
      <alignment vertical="center"/>
    </xf>
    <xf numFmtId="225" fontId="6" fillId="0" borderId="13" xfId="0" applyNumberFormat="1" applyFont="1" applyBorder="1">
      <alignment vertical="center"/>
    </xf>
    <xf numFmtId="0" fontId="6" fillId="0" borderId="0" xfId="0" applyFont="1" applyAlignment="1">
      <alignment horizontal="right" vertical="center" shrinkToFit="1"/>
    </xf>
    <xf numFmtId="0" fontId="6" fillId="0" borderId="26" xfId="0" applyFont="1" applyBorder="1" applyAlignment="1">
      <alignment horizontal="center" vertical="top" wrapText="1" shrinkToFit="1"/>
    </xf>
    <xf numFmtId="0" fontId="6" fillId="0" borderId="13" xfId="0" applyFont="1" applyBorder="1" applyAlignment="1">
      <alignment vertical="top" wrapText="1"/>
    </xf>
    <xf numFmtId="0" fontId="6" fillId="0" borderId="22" xfId="0" applyFont="1" applyBorder="1" applyAlignment="1">
      <alignment vertical="top" wrapText="1" shrinkToFit="1"/>
    </xf>
    <xf numFmtId="0" fontId="6" fillId="0" borderId="22" xfId="0" applyFont="1" applyBorder="1" applyAlignment="1">
      <alignment horizontal="center" vertical="center" wrapText="1"/>
    </xf>
    <xf numFmtId="0" fontId="6" fillId="0" borderId="0" xfId="0" applyFont="1" applyAlignment="1">
      <alignment horizontal="center" vertical="top"/>
    </xf>
    <xf numFmtId="0" fontId="6" fillId="0" borderId="30" xfId="0" applyFont="1" applyBorder="1">
      <alignment vertical="center"/>
    </xf>
    <xf numFmtId="9" fontId="6" fillId="0" borderId="0" xfId="0" applyNumberFormat="1" applyFont="1" applyAlignment="1">
      <alignment horizontal="center" vertical="center"/>
    </xf>
    <xf numFmtId="0" fontId="6" fillId="0" borderId="0" xfId="0" applyFont="1" applyAlignment="1">
      <alignment horizontal="centerContinuous" vertical="top" shrinkToFit="1"/>
    </xf>
    <xf numFmtId="9" fontId="6" fillId="0" borderId="0" xfId="44" applyFont="1" applyFill="1" applyAlignment="1" applyProtection="1">
      <alignment horizontal="center" vertical="center"/>
    </xf>
    <xf numFmtId="203" fontId="6" fillId="0" borderId="13" xfId="0" applyNumberFormat="1" applyFont="1" applyBorder="1">
      <alignment vertical="center"/>
    </xf>
    <xf numFmtId="0" fontId="6" fillId="0" borderId="13" xfId="0" quotePrefix="1" applyFont="1" applyBorder="1" applyAlignment="1">
      <alignment vertical="top"/>
    </xf>
    <xf numFmtId="0" fontId="6" fillId="0" borderId="20" xfId="0" applyFont="1" applyBorder="1" applyAlignment="1">
      <alignment horizontal="right" vertical="center"/>
    </xf>
    <xf numFmtId="0" fontId="50" fillId="24" borderId="23" xfId="0" applyFont="1" applyFill="1" applyBorder="1" applyAlignment="1">
      <alignment horizontal="center" vertical="center" wrapText="1"/>
    </xf>
    <xf numFmtId="0" fontId="50" fillId="24" borderId="17" xfId="0" applyFont="1" applyFill="1" applyBorder="1" applyAlignment="1">
      <alignment horizontal="center" vertical="center" wrapText="1"/>
    </xf>
    <xf numFmtId="0" fontId="8" fillId="0" borderId="16" xfId="0" applyFont="1" applyBorder="1" applyAlignment="1">
      <alignment vertical="center" wrapText="1"/>
    </xf>
    <xf numFmtId="213" fontId="6" fillId="0" borderId="0" xfId="0" applyNumberFormat="1" applyFont="1" applyAlignment="1">
      <alignment horizontal="center" vertical="center" shrinkToFit="1"/>
    </xf>
    <xf numFmtId="226" fontId="6" fillId="0" borderId="0" xfId="0" applyNumberFormat="1" applyFont="1" applyAlignment="1">
      <alignment vertical="center" shrinkToFit="1"/>
    </xf>
    <xf numFmtId="0" fontId="6" fillId="25" borderId="24" xfId="0" applyFont="1" applyFill="1" applyBorder="1" applyAlignment="1" applyProtection="1">
      <alignment vertical="center" shrinkToFit="1"/>
      <protection locked="0"/>
    </xf>
    <xf numFmtId="185" fontId="6" fillId="25" borderId="24" xfId="0" applyNumberFormat="1" applyFont="1" applyFill="1" applyBorder="1" applyAlignment="1" applyProtection="1">
      <alignment vertical="center" shrinkToFit="1"/>
      <protection locked="0"/>
    </xf>
    <xf numFmtId="177" fontId="6" fillId="25" borderId="24" xfId="0" applyNumberFormat="1" applyFont="1" applyFill="1" applyBorder="1" applyAlignment="1" applyProtection="1">
      <alignment vertical="center" shrinkToFit="1"/>
      <protection locked="0"/>
    </xf>
    <xf numFmtId="204" fontId="6" fillId="0" borderId="16" xfId="0" applyNumberFormat="1" applyFont="1" applyBorder="1" applyAlignment="1">
      <alignment vertical="center" shrinkToFit="1"/>
    </xf>
    <xf numFmtId="0" fontId="6" fillId="25" borderId="13" xfId="0" applyFont="1" applyFill="1" applyBorder="1" applyAlignment="1" applyProtection="1">
      <alignment vertical="center" shrinkToFit="1"/>
      <protection locked="0"/>
    </xf>
    <xf numFmtId="185" fontId="6" fillId="25" borderId="13" xfId="0" applyNumberFormat="1" applyFont="1" applyFill="1" applyBorder="1" applyAlignment="1" applyProtection="1">
      <alignment vertical="center" shrinkToFit="1"/>
      <protection locked="0"/>
    </xf>
    <xf numFmtId="177" fontId="6" fillId="25" borderId="13" xfId="0" applyNumberFormat="1" applyFont="1" applyFill="1" applyBorder="1" applyAlignment="1" applyProtection="1">
      <alignment vertical="center" shrinkToFit="1"/>
      <protection locked="0"/>
    </xf>
    <xf numFmtId="185" fontId="6" fillId="0" borderId="0" xfId="0" applyNumberFormat="1" applyFont="1" applyAlignment="1">
      <alignment vertical="center" shrinkToFit="1"/>
    </xf>
    <xf numFmtId="177" fontId="6" fillId="0" borderId="0" xfId="0" applyNumberFormat="1" applyFont="1" applyAlignment="1">
      <alignment vertical="center" shrinkToFit="1"/>
    </xf>
    <xf numFmtId="204" fontId="6" fillId="0" borderId="0" xfId="0" applyNumberFormat="1" applyFont="1" applyAlignment="1">
      <alignment vertical="center" shrinkToFit="1"/>
    </xf>
    <xf numFmtId="179" fontId="0" fillId="0" borderId="0" xfId="0" applyNumberFormat="1">
      <alignment vertical="center"/>
    </xf>
    <xf numFmtId="0" fontId="6" fillId="0" borderId="29" xfId="0" applyFont="1" applyBorder="1" applyAlignment="1">
      <alignment horizontal="center" vertical="center" wrapText="1"/>
    </xf>
    <xf numFmtId="0" fontId="0" fillId="0" borderId="0" xfId="0" applyAlignment="1"/>
    <xf numFmtId="0" fontId="0" fillId="0" borderId="29" xfId="0" applyBorder="1">
      <alignment vertical="center"/>
    </xf>
    <xf numFmtId="0" fontId="6" fillId="0" borderId="30" xfId="0" applyFont="1" applyBorder="1" applyAlignment="1">
      <alignment horizontal="center" vertical="top" shrinkToFit="1"/>
    </xf>
    <xf numFmtId="0" fontId="6" fillId="37" borderId="13" xfId="0" applyFont="1" applyFill="1" applyBorder="1" applyAlignment="1" applyProtection="1">
      <alignment horizontal="center" vertical="center" shrinkToFit="1"/>
      <protection locked="0"/>
    </xf>
    <xf numFmtId="0" fontId="7" fillId="0" borderId="13" xfId="0" applyFont="1" applyBorder="1" applyAlignment="1">
      <alignment horizontal="center" vertical="center"/>
    </xf>
    <xf numFmtId="0" fontId="6" fillId="35" borderId="13" xfId="0" applyFont="1" applyFill="1" applyBorder="1" applyAlignment="1">
      <alignment horizontal="center" vertical="center" wrapText="1"/>
    </xf>
    <xf numFmtId="0" fontId="8" fillId="0" borderId="0" xfId="0" applyFont="1" applyAlignment="1">
      <alignment horizontal="center" vertical="center" wrapText="1" shrinkToFit="1"/>
    </xf>
    <xf numFmtId="0" fontId="6" fillId="33" borderId="24" xfId="0" applyFont="1" applyFill="1" applyBorder="1" applyAlignment="1" applyProtection="1">
      <alignment horizontal="center" vertical="center" shrinkToFit="1"/>
      <protection locked="0"/>
    </xf>
    <xf numFmtId="0" fontId="6" fillId="33" borderId="13" xfId="0" applyFont="1" applyFill="1" applyBorder="1" applyAlignment="1" applyProtection="1">
      <alignment horizontal="center" vertical="center" shrinkToFit="1"/>
      <protection locked="0"/>
    </xf>
    <xf numFmtId="0" fontId="6" fillId="33" borderId="24" xfId="0" applyFont="1" applyFill="1" applyBorder="1" applyAlignment="1" applyProtection="1">
      <alignment horizontal="center" vertical="center"/>
      <protection locked="0"/>
    </xf>
    <xf numFmtId="205" fontId="6" fillId="32" borderId="13" xfId="44" applyNumberFormat="1" applyFont="1" applyFill="1" applyBorder="1" applyAlignment="1" applyProtection="1">
      <alignment horizontal="center" vertical="center"/>
    </xf>
    <xf numFmtId="40" fontId="6" fillId="32" borderId="13" xfId="54" applyNumberFormat="1" applyFont="1" applyFill="1" applyBorder="1" applyAlignment="1" applyProtection="1">
      <alignment horizontal="center" vertical="center"/>
    </xf>
    <xf numFmtId="179" fontId="6" fillId="32" borderId="13" xfId="44" applyNumberFormat="1" applyFont="1" applyFill="1" applyBorder="1" applyAlignment="1" applyProtection="1">
      <alignment horizontal="center" vertical="center"/>
    </xf>
    <xf numFmtId="0" fontId="0" fillId="0" borderId="27" xfId="0" applyBorder="1">
      <alignment vertical="center"/>
    </xf>
    <xf numFmtId="0" fontId="0" fillId="0" borderId="28" xfId="0" applyBorder="1">
      <alignment vertical="center"/>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179" fontId="6" fillId="0" borderId="16" xfId="0" applyNumberFormat="1" applyFont="1" applyBorder="1" applyAlignment="1">
      <alignment vertical="center" shrinkToFit="1"/>
    </xf>
    <xf numFmtId="0" fontId="33" fillId="0" borderId="22" xfId="0" applyFont="1" applyBorder="1">
      <alignment vertical="center"/>
    </xf>
    <xf numFmtId="0" fontId="0" fillId="0" borderId="22" xfId="0" applyBorder="1" applyAlignment="1">
      <alignment vertical="center" shrinkToFit="1"/>
    </xf>
    <xf numFmtId="0" fontId="0" fillId="0" borderId="16" xfId="0" applyBorder="1" applyAlignment="1">
      <alignment vertical="center" shrinkToFit="1"/>
    </xf>
    <xf numFmtId="0" fontId="33" fillId="0" borderId="0" xfId="0" applyFont="1">
      <alignment vertical="center"/>
    </xf>
    <xf numFmtId="0" fontId="6" fillId="0" borderId="16" xfId="0" applyFont="1" applyBorder="1" applyAlignment="1">
      <alignment vertical="center" shrinkToFit="1"/>
    </xf>
    <xf numFmtId="0" fontId="0" fillId="0" borderId="15" xfId="0" applyBorder="1" applyAlignment="1">
      <alignment vertical="center" shrinkToFit="1"/>
    </xf>
    <xf numFmtId="0" fontId="0" fillId="0" borderId="14" xfId="0" applyBorder="1" applyAlignment="1">
      <alignment vertical="center" shrinkToFit="1"/>
    </xf>
    <xf numFmtId="0" fontId="0" fillId="0" borderId="24" xfId="0" applyBorder="1" applyAlignment="1">
      <alignment vertical="center" shrinkToFit="1"/>
    </xf>
    <xf numFmtId="0" fontId="6" fillId="0" borderId="23" xfId="0" applyFont="1" applyBorder="1" applyAlignment="1">
      <alignment horizontal="center" vertical="top" wrapText="1" shrinkToFit="1"/>
    </xf>
    <xf numFmtId="179" fontId="6" fillId="0" borderId="0" xfId="0" applyNumberFormat="1" applyFont="1" applyAlignment="1">
      <alignment horizontal="center" vertical="center" shrinkToFit="1"/>
    </xf>
    <xf numFmtId="179" fontId="6" fillId="0" borderId="0" xfId="0" applyNumberFormat="1" applyFont="1" applyAlignment="1">
      <alignment vertical="center" shrinkToFit="1"/>
    </xf>
    <xf numFmtId="0" fontId="6" fillId="0" borderId="0" xfId="0" applyFont="1" applyAlignment="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lignment horizontal="right" vertical="top"/>
    </xf>
    <xf numFmtId="222" fontId="6" fillId="0" borderId="0" xfId="0" applyNumberFormat="1" applyFont="1" applyAlignment="1">
      <alignment vertical="top" wrapText="1"/>
    </xf>
    <xf numFmtId="9" fontId="6" fillId="0" borderId="0" xfId="44" applyFont="1" applyAlignment="1" applyProtection="1">
      <alignment horizontal="center" vertical="center"/>
    </xf>
    <xf numFmtId="10" fontId="6" fillId="0" borderId="0" xfId="0" applyNumberFormat="1" applyFont="1" applyAlignment="1">
      <alignment vertical="center" shrinkToFit="1"/>
    </xf>
    <xf numFmtId="179" fontId="6" fillId="0" borderId="0" xfId="0" applyNumberFormat="1" applyFont="1" applyAlignment="1">
      <alignment vertical="top" shrinkToFit="1"/>
    </xf>
    <xf numFmtId="0" fontId="6" fillId="0" borderId="14" xfId="0" applyFont="1" applyBorder="1" applyAlignment="1">
      <alignment horizontal="right" vertical="top"/>
    </xf>
    <xf numFmtId="0" fontId="0" fillId="0" borderId="29" xfId="0" applyBorder="1" applyAlignment="1">
      <alignment vertical="center" shrinkToFit="1"/>
    </xf>
    <xf numFmtId="0" fontId="0" fillId="0" borderId="34" xfId="0" applyBorder="1" applyAlignment="1">
      <alignment vertical="center" shrinkToFit="1"/>
    </xf>
    <xf numFmtId="182" fontId="6" fillId="28" borderId="18" xfId="0" applyNumberFormat="1" applyFont="1" applyFill="1" applyBorder="1" applyAlignment="1" applyProtection="1">
      <alignment vertical="center" wrapText="1"/>
      <protection locked="0"/>
    </xf>
    <xf numFmtId="0" fontId="6" fillId="0" borderId="20" xfId="0" applyFont="1" applyBorder="1" applyAlignment="1">
      <alignment horizontal="right" vertical="top"/>
    </xf>
    <xf numFmtId="222" fontId="6" fillId="0" borderId="20" xfId="0" applyNumberFormat="1" applyFont="1" applyBorder="1" applyAlignment="1">
      <alignment vertical="top" wrapText="1"/>
    </xf>
    <xf numFmtId="9" fontId="6" fillId="0" borderId="33" xfId="44" applyFont="1" applyBorder="1" applyAlignment="1" applyProtection="1">
      <alignment horizontal="center" vertical="center"/>
    </xf>
    <xf numFmtId="179" fontId="6" fillId="0" borderId="16" xfId="0" applyNumberFormat="1" applyFont="1" applyBorder="1">
      <alignment vertical="center"/>
    </xf>
    <xf numFmtId="0" fontId="6" fillId="0" borderId="19" xfId="0" applyFont="1" applyBorder="1" applyAlignment="1">
      <alignment horizontal="left" vertical="top"/>
    </xf>
    <xf numFmtId="0" fontId="7" fillId="29" borderId="13" xfId="0" applyFont="1" applyFill="1" applyBorder="1" applyAlignment="1">
      <alignment horizontal="centerContinuous" vertical="center" shrinkToFit="1"/>
    </xf>
    <xf numFmtId="208" fontId="7" fillId="0" borderId="13" xfId="0" applyNumberFormat="1" applyFont="1" applyBorder="1" applyAlignment="1">
      <alignment horizontal="center" vertical="center"/>
    </xf>
    <xf numFmtId="0" fontId="7" fillId="29" borderId="25" xfId="0" applyFont="1" applyFill="1" applyBorder="1" applyAlignment="1">
      <alignment horizontal="center" vertical="center"/>
    </xf>
    <xf numFmtId="0" fontId="7" fillId="29" borderId="26" xfId="0" applyFont="1" applyFill="1" applyBorder="1">
      <alignment vertical="center"/>
    </xf>
    <xf numFmtId="0" fontId="7" fillId="29" borderId="13" xfId="0" applyFont="1" applyFill="1" applyBorder="1" applyAlignment="1">
      <alignment horizontal="center" vertical="center"/>
    </xf>
    <xf numFmtId="0" fontId="7" fillId="29" borderId="25" xfId="0" applyFont="1" applyFill="1" applyBorder="1" applyAlignment="1">
      <alignment horizontal="centerContinuous" vertical="center" wrapText="1"/>
    </xf>
    <xf numFmtId="0" fontId="7" fillId="29" borderId="26" xfId="0" applyFont="1" applyFill="1" applyBorder="1" applyAlignment="1">
      <alignment horizontal="centerContinuous" vertical="center" wrapText="1"/>
    </xf>
    <xf numFmtId="0" fontId="7" fillId="29" borderId="13" xfId="0" applyFont="1" applyFill="1" applyBorder="1" applyAlignment="1">
      <alignment horizontal="centerContinuous" vertical="center"/>
    </xf>
    <xf numFmtId="0" fontId="7" fillId="0" borderId="19" xfId="0" applyFont="1" applyBorder="1" applyAlignment="1">
      <alignment horizontal="left" vertical="center"/>
    </xf>
    <xf numFmtId="0" fontId="7" fillId="0" borderId="26" xfId="0" applyFont="1" applyBorder="1" applyAlignment="1">
      <alignment horizontal="center" vertical="top" shrinkToFit="1"/>
    </xf>
    <xf numFmtId="0" fontId="7" fillId="0" borderId="13" xfId="0" applyFont="1" applyBorder="1" applyAlignment="1">
      <alignment horizontal="center" vertical="top" shrinkToFit="1"/>
    </xf>
    <xf numFmtId="0" fontId="7" fillId="0" borderId="13" xfId="0" applyFont="1" applyBorder="1" applyAlignment="1">
      <alignment horizontal="left" vertical="top"/>
    </xf>
    <xf numFmtId="0" fontId="7" fillId="0" borderId="25" xfId="0" applyFont="1" applyBorder="1" applyAlignment="1">
      <alignment vertical="top"/>
    </xf>
    <xf numFmtId="0" fontId="7" fillId="0" borderId="2" xfId="0" applyFont="1" applyBorder="1" applyAlignment="1">
      <alignment vertical="top"/>
    </xf>
    <xf numFmtId="0" fontId="7" fillId="0" borderId="2" xfId="0" applyFont="1" applyBorder="1">
      <alignment vertical="center"/>
    </xf>
    <xf numFmtId="0" fontId="7" fillId="0" borderId="26" xfId="0" applyFont="1" applyBorder="1">
      <alignment vertical="center"/>
    </xf>
    <xf numFmtId="0" fontId="7" fillId="0" borderId="13" xfId="0" quotePrefix="1" applyFont="1" applyBorder="1" applyAlignment="1">
      <alignment horizontal="center" vertical="top" shrinkToFit="1"/>
    </xf>
    <xf numFmtId="0" fontId="7" fillId="0" borderId="17" xfId="0" applyFont="1" applyBorder="1" applyAlignment="1">
      <alignment horizontal="center" vertical="top" shrinkToFit="1"/>
    </xf>
    <xf numFmtId="0" fontId="7" fillId="0" borderId="17" xfId="0" quotePrefix="1" applyFont="1" applyBorder="1" applyAlignment="1">
      <alignment horizontal="center" vertical="top" wrapText="1" shrinkToFit="1"/>
    </xf>
    <xf numFmtId="0" fontId="7" fillId="0" borderId="19" xfId="0" applyFont="1" applyBorder="1" applyAlignment="1">
      <alignment vertical="top"/>
    </xf>
    <xf numFmtId="0" fontId="7" fillId="0" borderId="30" xfId="0" applyFont="1" applyBorder="1" applyAlignment="1">
      <alignment horizontal="center" vertical="center" shrinkToFit="1"/>
    </xf>
    <xf numFmtId="0" fontId="7" fillId="0" borderId="24" xfId="0" applyFont="1" applyBorder="1" applyAlignment="1">
      <alignment horizontal="center" vertical="top" shrinkToFit="1"/>
    </xf>
    <xf numFmtId="0" fontId="7" fillId="0" borderId="24" xfId="0" quotePrefix="1" applyFont="1" applyBorder="1" applyAlignment="1">
      <alignment horizontal="center" vertical="top" shrinkToFit="1"/>
    </xf>
    <xf numFmtId="0" fontId="7" fillId="0" borderId="24" xfId="0" applyFont="1" applyBorder="1">
      <alignment vertical="center"/>
    </xf>
    <xf numFmtId="0" fontId="7" fillId="0" borderId="24" xfId="0" applyFont="1" applyBorder="1" applyAlignment="1">
      <alignment horizontal="center" vertical="center" shrinkToFit="1"/>
    </xf>
    <xf numFmtId="0" fontId="7" fillId="0" borderId="30" xfId="0" applyFont="1" applyBorder="1" applyAlignment="1">
      <alignment horizontal="center" vertical="top" shrinkToFit="1"/>
    </xf>
    <xf numFmtId="0" fontId="7" fillId="0" borderId="30" xfId="0" quotePrefix="1" applyFont="1" applyBorder="1" applyAlignment="1">
      <alignment horizontal="center" vertical="top" wrapText="1" shrinkToFit="1"/>
    </xf>
    <xf numFmtId="0" fontId="7" fillId="0" borderId="30" xfId="0" applyFont="1" applyBorder="1">
      <alignment vertical="center"/>
    </xf>
    <xf numFmtId="0" fontId="7" fillId="0" borderId="24" xfId="0" quotePrefix="1" applyFont="1" applyBorder="1" applyAlignment="1">
      <alignment horizontal="center" vertical="top" wrapText="1" shrinkToFit="1"/>
    </xf>
    <xf numFmtId="0" fontId="7" fillId="0" borderId="26" xfId="0" applyFont="1" applyBorder="1" applyAlignment="1">
      <alignment horizontal="center" vertical="top" wrapText="1"/>
    </xf>
    <xf numFmtId="0" fontId="7" fillId="0" borderId="25" xfId="0" applyFont="1" applyBorder="1" applyAlignment="1">
      <alignment horizontal="left" vertical="top"/>
    </xf>
    <xf numFmtId="0" fontId="7" fillId="0" borderId="26" xfId="0" applyFont="1" applyBorder="1" applyAlignment="1">
      <alignment horizontal="center" vertical="top"/>
    </xf>
    <xf numFmtId="0" fontId="7" fillId="0" borderId="13" xfId="0" applyFont="1" applyBorder="1" applyAlignment="1">
      <alignment horizontal="left" vertical="top" shrinkToFit="1"/>
    </xf>
    <xf numFmtId="0" fontId="7" fillId="0" borderId="13" xfId="0" applyFont="1" applyBorder="1" applyAlignment="1">
      <alignment horizontal="center" vertical="top"/>
    </xf>
    <xf numFmtId="0" fontId="7" fillId="0" borderId="17" xfId="0" applyFont="1" applyBorder="1" applyAlignment="1">
      <alignment horizontal="center" vertical="top" wrapText="1"/>
    </xf>
    <xf numFmtId="0" fontId="7" fillId="0" borderId="17" xfId="0" applyFont="1" applyBorder="1" applyAlignment="1">
      <alignment horizontal="left" vertical="top"/>
    </xf>
    <xf numFmtId="0" fontId="7" fillId="0" borderId="14" xfId="0" applyFont="1" applyBorder="1" applyAlignment="1">
      <alignment vertical="top"/>
    </xf>
    <xf numFmtId="0" fontId="7" fillId="0" borderId="24" xfId="0" applyFont="1" applyBorder="1" applyAlignment="1">
      <alignment horizontal="center" vertical="top" wrapText="1"/>
    </xf>
    <xf numFmtId="0" fontId="7" fillId="0" borderId="24" xfId="0" applyFont="1" applyBorder="1" applyAlignment="1">
      <alignment horizontal="center" vertical="top"/>
    </xf>
    <xf numFmtId="0" fontId="7" fillId="0" borderId="24" xfId="0" applyFont="1" applyBorder="1" applyAlignment="1">
      <alignment horizontal="left" vertical="top"/>
    </xf>
    <xf numFmtId="0" fontId="7" fillId="0" borderId="25" xfId="0" applyFont="1" applyBorder="1">
      <alignment vertical="center"/>
    </xf>
    <xf numFmtId="0" fontId="7" fillId="0" borderId="13" xfId="0" applyFont="1" applyBorder="1" applyAlignment="1">
      <alignment horizontal="center" vertical="top" wrapText="1" shrinkToFit="1"/>
    </xf>
    <xf numFmtId="0" fontId="7" fillId="0" borderId="17" xfId="0" applyFont="1" applyBorder="1" applyAlignment="1">
      <alignment horizontal="center" vertical="top"/>
    </xf>
    <xf numFmtId="0" fontId="7" fillId="0" borderId="30" xfId="0" applyFont="1" applyBorder="1" applyAlignment="1">
      <alignment horizontal="center" vertical="top"/>
    </xf>
    <xf numFmtId="0" fontId="7" fillId="0" borderId="30" xfId="0" applyFont="1" applyBorder="1" applyAlignment="1">
      <alignment horizontal="center" vertical="top" wrapText="1"/>
    </xf>
    <xf numFmtId="0" fontId="7" fillId="0" borderId="30" xfId="0" applyFont="1" applyBorder="1" applyAlignment="1">
      <alignment horizontal="center" vertical="center"/>
    </xf>
    <xf numFmtId="0" fontId="7" fillId="0" borderId="24" xfId="0" applyFont="1" applyBorder="1" applyAlignment="1">
      <alignment horizontal="center" vertical="center"/>
    </xf>
    <xf numFmtId="0" fontId="7" fillId="0" borderId="13" xfId="0" quotePrefix="1" applyFont="1" applyBorder="1" applyAlignment="1">
      <alignment horizontal="center" vertical="top"/>
    </xf>
    <xf numFmtId="0" fontId="7" fillId="0" borderId="17" xfId="0" applyFont="1" applyBorder="1" applyAlignment="1">
      <alignment horizontal="center" vertical="top" wrapText="1" shrinkToFit="1"/>
    </xf>
    <xf numFmtId="0" fontId="7" fillId="0" borderId="17" xfId="0" applyFont="1" applyBorder="1" applyAlignment="1">
      <alignment horizontal="center" vertical="center" shrinkToFit="1"/>
    </xf>
    <xf numFmtId="0" fontId="7" fillId="0" borderId="30" xfId="0" applyFont="1" applyBorder="1" applyAlignment="1">
      <alignment horizontal="center" vertical="top" wrapText="1" shrinkToFit="1"/>
    </xf>
    <xf numFmtId="0" fontId="7" fillId="0" borderId="24" xfId="0" applyFont="1" applyBorder="1" applyAlignment="1">
      <alignment horizontal="center" vertical="top" wrapText="1" shrinkToFit="1"/>
    </xf>
    <xf numFmtId="0" fontId="7" fillId="0" borderId="30" xfId="0" applyFont="1" applyBorder="1" applyAlignment="1">
      <alignment vertical="top"/>
    </xf>
    <xf numFmtId="0" fontId="51" fillId="0" borderId="2" xfId="0" applyFont="1" applyBorder="1">
      <alignment vertical="center"/>
    </xf>
    <xf numFmtId="0" fontId="51" fillId="0" borderId="26" xfId="0" applyFont="1" applyBorder="1">
      <alignment vertical="center"/>
    </xf>
    <xf numFmtId="0" fontId="51" fillId="0" borderId="30" xfId="0" applyFont="1" applyBorder="1">
      <alignment vertical="center"/>
    </xf>
    <xf numFmtId="0" fontId="51" fillId="0" borderId="14" xfId="0" applyFont="1" applyBorder="1">
      <alignment vertical="center"/>
    </xf>
    <xf numFmtId="0" fontId="7" fillId="0" borderId="23" xfId="0" applyFont="1" applyBorder="1" applyAlignment="1">
      <alignment horizontal="center" vertical="top" wrapText="1"/>
    </xf>
    <xf numFmtId="0" fontId="7" fillId="0" borderId="24" xfId="0" applyFont="1" applyBorder="1" applyAlignment="1">
      <alignment vertical="top"/>
    </xf>
    <xf numFmtId="0" fontId="51" fillId="0" borderId="24" xfId="0" applyFont="1" applyBorder="1">
      <alignment vertical="center"/>
    </xf>
    <xf numFmtId="0" fontId="7" fillId="24" borderId="13" xfId="0" applyFont="1" applyFill="1" applyBorder="1" applyAlignment="1">
      <alignment horizontal="center" vertical="center" wrapText="1"/>
    </xf>
    <xf numFmtId="0" fontId="7" fillId="24" borderId="13" xfId="0" applyFont="1" applyFill="1" applyBorder="1" applyAlignment="1">
      <alignment horizontal="centerContinuous" vertical="center" wrapText="1"/>
    </xf>
    <xf numFmtId="0" fontId="7" fillId="24" borderId="13" xfId="0" applyFont="1" applyFill="1" applyBorder="1" applyAlignment="1">
      <alignment horizontal="centerContinuous" vertical="center"/>
    </xf>
    <xf numFmtId="186" fontId="7" fillId="0" borderId="20" xfId="0" applyNumberFormat="1" applyFont="1" applyBorder="1">
      <alignment vertical="center"/>
    </xf>
    <xf numFmtId="186" fontId="7" fillId="25" borderId="13" xfId="0" applyNumberFormat="1" applyFont="1" applyFill="1" applyBorder="1" applyAlignment="1" applyProtection="1">
      <alignment vertical="center" shrinkToFit="1"/>
      <protection locked="0"/>
    </xf>
    <xf numFmtId="224" fontId="7" fillId="0" borderId="2" xfId="0" applyNumberFormat="1" applyFont="1" applyBorder="1">
      <alignment vertical="center"/>
    </xf>
    <xf numFmtId="9" fontId="7" fillId="28" borderId="13" xfId="0" applyNumberFormat="1" applyFont="1" applyFill="1" applyBorder="1" applyAlignment="1" applyProtection="1">
      <alignment vertical="center" wrapText="1"/>
      <protection locked="0"/>
    </xf>
    <xf numFmtId="186" fontId="7" fillId="0" borderId="2" xfId="0" applyNumberFormat="1" applyFont="1" applyBorder="1">
      <alignment vertical="center"/>
    </xf>
    <xf numFmtId="224" fontId="7" fillId="0" borderId="26" xfId="0" applyNumberFormat="1" applyFont="1" applyBorder="1">
      <alignment vertical="center"/>
    </xf>
    <xf numFmtId="0" fontId="7" fillId="0" borderId="25" xfId="0" applyFont="1" applyBorder="1" applyAlignment="1">
      <alignment horizontal="centerContinuous" vertical="center"/>
    </xf>
    <xf numFmtId="0" fontId="7" fillId="0" borderId="2" xfId="0" applyFont="1" applyBorder="1" applyAlignment="1">
      <alignment horizontal="centerContinuous" vertical="center"/>
    </xf>
    <xf numFmtId="0" fontId="7" fillId="0" borderId="13" xfId="0" applyFont="1" applyBorder="1" applyAlignment="1">
      <alignment horizontal="center" vertical="center" wrapText="1"/>
    </xf>
    <xf numFmtId="186" fontId="7" fillId="0" borderId="20" xfId="0" applyNumberFormat="1" applyFont="1" applyBorder="1" applyAlignment="1">
      <alignment vertical="center" shrinkToFit="1"/>
    </xf>
    <xf numFmtId="179" fontId="7" fillId="0" borderId="13" xfId="44" applyNumberFormat="1" applyFont="1" applyBorder="1" applyProtection="1">
      <alignment vertical="center"/>
    </xf>
    <xf numFmtId="224" fontId="7" fillId="0" borderId="13" xfId="0" applyNumberFormat="1" applyFont="1" applyBorder="1">
      <alignment vertical="center"/>
    </xf>
    <xf numFmtId="0" fontId="6" fillId="0" borderId="0" xfId="0" applyFont="1" applyAlignment="1">
      <alignment horizontal="left" vertical="top"/>
    </xf>
    <xf numFmtId="0" fontId="6" fillId="0" borderId="16" xfId="0" applyFont="1" applyBorder="1" applyAlignment="1">
      <alignment vertical="top" wrapText="1"/>
    </xf>
    <xf numFmtId="0" fontId="6" fillId="0" borderId="25" xfId="0" applyFont="1" applyBorder="1" applyAlignment="1">
      <alignment vertical="top" wrapText="1"/>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0" xfId="0" applyFont="1" applyBorder="1" applyAlignment="1">
      <alignment horizontal="left" vertical="top" wrapText="1"/>
    </xf>
    <xf numFmtId="0" fontId="6" fillId="0" borderId="22" xfId="0" applyFont="1" applyBorder="1" applyAlignment="1">
      <alignment vertical="top" wrapText="1"/>
    </xf>
    <xf numFmtId="0" fontId="6" fillId="0" borderId="22" xfId="0" quotePrefix="1" applyFont="1" applyBorder="1" applyAlignment="1">
      <alignment horizontal="center" vertical="top" wrapText="1" shrinkToFit="1"/>
    </xf>
    <xf numFmtId="0" fontId="6" fillId="0" borderId="25" xfId="0" applyFont="1" applyBorder="1" applyAlignment="1">
      <alignment vertical="top" shrinkToFi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2" xfId="0" applyFont="1" applyBorder="1" applyAlignment="1">
      <alignment horizontal="center" vertical="top" wrapText="1" shrinkToFit="1"/>
    </xf>
    <xf numFmtId="0" fontId="6" fillId="0" borderId="19" xfId="0" applyFont="1" applyBorder="1" applyAlignment="1">
      <alignment vertical="top" wrapText="1"/>
    </xf>
    <xf numFmtId="0" fontId="6" fillId="0" borderId="21" xfId="0" applyFont="1" applyBorder="1" applyAlignment="1">
      <alignment vertical="top" wrapText="1"/>
    </xf>
    <xf numFmtId="0" fontId="0" fillId="0" borderId="2" xfId="0" applyBorder="1">
      <alignment vertical="center"/>
    </xf>
    <xf numFmtId="0" fontId="0" fillId="0" borderId="35" xfId="0" applyBorder="1">
      <alignment vertical="center"/>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0" xfId="0" applyFont="1" applyAlignment="1">
      <alignment vertical="top" shrinkToFi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24" borderId="17" xfId="0" applyFont="1" applyFill="1" applyBorder="1" applyAlignment="1">
      <alignment horizontal="center" vertical="center" shrinkToFit="1"/>
    </xf>
    <xf numFmtId="179" fontId="55" fillId="0" borderId="0" xfId="0" applyNumberFormat="1" applyFont="1">
      <alignment vertical="center"/>
    </xf>
    <xf numFmtId="179" fontId="52" fillId="0" borderId="0" xfId="44" applyNumberFormat="1" applyFont="1" applyFill="1" applyBorder="1" applyProtection="1">
      <alignment vertical="center"/>
    </xf>
    <xf numFmtId="221" fontId="7" fillId="0" borderId="0" xfId="0" applyNumberFormat="1" applyFont="1">
      <alignment vertical="center"/>
    </xf>
    <xf numFmtId="0" fontId="56" fillId="0" borderId="0" xfId="0" applyFont="1">
      <alignment vertical="center"/>
    </xf>
    <xf numFmtId="0" fontId="57" fillId="0" borderId="0" xfId="0" applyFont="1">
      <alignment vertical="center"/>
    </xf>
    <xf numFmtId="0" fontId="0" fillId="0" borderId="13" xfId="0" applyBorder="1" applyAlignment="1">
      <alignment horizontal="center" vertical="center" shrinkToFit="1"/>
    </xf>
    <xf numFmtId="0" fontId="58" fillId="0" borderId="0" xfId="46" applyFont="1" applyAlignment="1" applyProtection="1">
      <alignment vertical="center"/>
    </xf>
    <xf numFmtId="179" fontId="6" fillId="0" borderId="0" xfId="44" applyNumberFormat="1" applyFont="1" applyBorder="1" applyAlignment="1" applyProtection="1">
      <alignment vertical="center"/>
    </xf>
    <xf numFmtId="179" fontId="6" fillId="0" borderId="0" xfId="44" applyNumberFormat="1" applyFont="1" applyFill="1" applyBorder="1" applyAlignment="1" applyProtection="1">
      <alignment horizontal="center" vertical="center"/>
    </xf>
    <xf numFmtId="185" fontId="6" fillId="0" borderId="0" xfId="44" applyNumberFormat="1" applyFont="1" applyFill="1" applyBorder="1" applyAlignment="1" applyProtection="1">
      <alignment vertical="center"/>
    </xf>
    <xf numFmtId="9" fontId="6" fillId="0" borderId="13" xfId="44" applyFont="1" applyBorder="1" applyProtection="1">
      <alignment vertical="center"/>
    </xf>
    <xf numFmtId="0" fontId="55" fillId="0" borderId="0" xfId="0" applyFont="1">
      <alignment vertical="center"/>
    </xf>
    <xf numFmtId="0" fontId="7" fillId="0" borderId="24" xfId="0" applyFont="1" applyBorder="1" applyAlignment="1">
      <alignment horizontal="left" vertical="center"/>
    </xf>
    <xf numFmtId="193" fontId="52" fillId="0" borderId="13" xfId="0" applyNumberFormat="1" applyFont="1" applyBorder="1" applyAlignment="1">
      <alignment horizontal="center" vertical="center" shrinkToFit="1"/>
    </xf>
    <xf numFmtId="194" fontId="52" fillId="0" borderId="13" xfId="0" applyNumberFormat="1" applyFont="1" applyBorder="1" applyAlignment="1">
      <alignment horizontal="center" vertical="center" shrinkToFit="1"/>
    </xf>
    <xf numFmtId="191" fontId="52" fillId="0" borderId="13" xfId="0" applyNumberFormat="1" applyFont="1" applyBorder="1" applyAlignment="1">
      <alignment horizontal="center" vertical="center" shrinkToFit="1"/>
    </xf>
    <xf numFmtId="197" fontId="52" fillId="0" borderId="13" xfId="0" applyNumberFormat="1" applyFont="1" applyBorder="1" applyAlignment="1">
      <alignment horizontal="center" vertical="center" shrinkToFit="1"/>
    </xf>
    <xf numFmtId="192" fontId="52" fillId="0" borderId="13" xfId="0" applyNumberFormat="1" applyFont="1" applyBorder="1" applyAlignment="1">
      <alignment horizontal="center" vertical="center" shrinkToFit="1"/>
    </xf>
    <xf numFmtId="227" fontId="6" fillId="0" borderId="13" xfId="0" applyNumberFormat="1" applyFont="1" applyBorder="1" applyAlignment="1">
      <alignment horizontal="center" vertical="center" shrinkToFit="1"/>
    </xf>
    <xf numFmtId="0" fontId="7" fillId="0" borderId="17" xfId="0" applyFont="1" applyBorder="1" applyAlignment="1">
      <alignment horizontal="left" vertical="center"/>
    </xf>
    <xf numFmtId="0" fontId="0" fillId="0" borderId="13" xfId="0" applyBorder="1">
      <alignment vertical="center"/>
    </xf>
    <xf numFmtId="198" fontId="6" fillId="0" borderId="13" xfId="67" applyNumberFormat="1" applyFont="1" applyBorder="1" applyAlignment="1">
      <alignment horizontal="center" vertical="center" shrinkToFit="1"/>
    </xf>
    <xf numFmtId="198" fontId="6" fillId="0" borderId="13" xfId="0" applyNumberFormat="1" applyFont="1" applyBorder="1" applyAlignment="1">
      <alignment horizontal="center" vertical="center" shrinkToFit="1"/>
    </xf>
    <xf numFmtId="199" fontId="6" fillId="0" borderId="13" xfId="67" applyNumberFormat="1" applyFont="1" applyBorder="1" applyAlignment="1">
      <alignment horizontal="center" vertical="center" shrinkToFit="1"/>
    </xf>
    <xf numFmtId="199" fontId="6" fillId="0" borderId="13" xfId="0" applyNumberFormat="1" applyFont="1" applyBorder="1" applyAlignment="1">
      <alignment horizontal="center" vertical="center" shrinkToFit="1"/>
    </xf>
    <xf numFmtId="200" fontId="6" fillId="0" borderId="13" xfId="67" applyNumberFormat="1" applyFont="1" applyBorder="1" applyAlignment="1">
      <alignment horizontal="center" vertical="center" shrinkToFit="1"/>
    </xf>
    <xf numFmtId="201" fontId="6" fillId="0" borderId="13" xfId="67" applyNumberFormat="1" applyFont="1" applyBorder="1" applyAlignment="1">
      <alignment horizontal="center" vertical="center" shrinkToFit="1"/>
    </xf>
    <xf numFmtId="198" fontId="52" fillId="0" borderId="13" xfId="67" applyNumberFormat="1" applyFont="1" applyBorder="1" applyAlignment="1">
      <alignment horizontal="center" vertical="center" shrinkToFit="1"/>
    </xf>
    <xf numFmtId="199" fontId="52" fillId="0" borderId="13" xfId="0" applyNumberFormat="1" applyFont="1" applyBorder="1" applyAlignment="1">
      <alignment horizontal="center" vertical="center" shrinkToFit="1"/>
    </xf>
    <xf numFmtId="200" fontId="52" fillId="0" borderId="13" xfId="0" applyNumberFormat="1" applyFont="1" applyBorder="1" applyAlignment="1">
      <alignment horizontal="center" vertical="center" shrinkToFit="1"/>
    </xf>
    <xf numFmtId="201" fontId="52" fillId="0" borderId="13" xfId="67" applyNumberFormat="1" applyFont="1" applyBorder="1" applyAlignment="1">
      <alignment horizontal="center" vertical="center" shrinkToFit="1"/>
    </xf>
    <xf numFmtId="199" fontId="52" fillId="0" borderId="13" xfId="67" applyNumberFormat="1" applyFont="1" applyBorder="1" applyAlignment="1">
      <alignment horizontal="center" vertical="center" shrinkToFit="1"/>
    </xf>
    <xf numFmtId="200" fontId="52" fillId="0" borderId="13" xfId="67" applyNumberFormat="1" applyFont="1" applyBorder="1" applyAlignment="1">
      <alignment horizontal="center" vertical="center" shrinkToFit="1"/>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1" fontId="6" fillId="0" borderId="25" xfId="0" applyNumberFormat="1" applyFont="1" applyBorder="1" applyAlignment="1">
      <alignment horizontal="center" vertical="center"/>
    </xf>
    <xf numFmtId="221" fontId="6" fillId="0" borderId="2" xfId="0" applyNumberFormat="1" applyFont="1" applyBorder="1" applyAlignment="1">
      <alignment horizontal="center" vertical="center"/>
    </xf>
    <xf numFmtId="221" fontId="6" fillId="0" borderId="26" xfId="0" applyNumberFormat="1" applyFont="1" applyBorder="1" applyAlignment="1">
      <alignment horizontal="center" vertical="center"/>
    </xf>
    <xf numFmtId="0" fontId="0" fillId="0" borderId="2" xfId="0" applyBorder="1" applyAlignment="1">
      <alignment vertical="center" shrinkToFit="1"/>
    </xf>
    <xf numFmtId="0" fontId="0" fillId="0" borderId="26" xfId="0" applyBorder="1" applyAlignment="1">
      <alignment vertical="center" shrinkToFit="1"/>
    </xf>
    <xf numFmtId="0" fontId="7" fillId="0" borderId="17" xfId="0" applyFont="1" applyBorder="1" applyAlignment="1">
      <alignment horizontal="center" vertical="center" textRotation="255"/>
    </xf>
    <xf numFmtId="0" fontId="7" fillId="0" borderId="3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17" xfId="0" applyFont="1" applyBorder="1" applyAlignment="1">
      <alignment vertical="top" wrapText="1" shrinkToFit="1"/>
    </xf>
    <xf numFmtId="0" fontId="7" fillId="0" borderId="30" xfId="0" applyFont="1" applyBorder="1" applyAlignment="1">
      <alignment vertical="top" wrapText="1" shrinkToFit="1"/>
    </xf>
    <xf numFmtId="0" fontId="7" fillId="0" borderId="24" xfId="0" applyFont="1" applyBorder="1" applyAlignment="1">
      <alignment vertical="top" wrapText="1" shrinkToFit="1"/>
    </xf>
    <xf numFmtId="0" fontId="7" fillId="0" borderId="17" xfId="0" applyFont="1" applyBorder="1" applyAlignment="1">
      <alignment vertical="top" wrapText="1"/>
    </xf>
    <xf numFmtId="0" fontId="7" fillId="0" borderId="30" xfId="0" applyFont="1" applyBorder="1" applyAlignment="1">
      <alignment vertical="top" wrapText="1"/>
    </xf>
    <xf numFmtId="0" fontId="7" fillId="0" borderId="17" xfId="0" applyFont="1" applyBorder="1" applyAlignment="1">
      <alignment vertical="center" wrapText="1"/>
    </xf>
    <xf numFmtId="0" fontId="7" fillId="0" borderId="30" xfId="0" applyFont="1" applyBorder="1" applyAlignment="1">
      <alignment vertical="center" wrapText="1"/>
    </xf>
    <xf numFmtId="0" fontId="7" fillId="0" borderId="17"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24" xfId="0" applyFont="1" applyBorder="1" applyAlignment="1">
      <alignment horizontal="center" vertical="center" textRotation="255" shrinkToFi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4" xfId="0" applyFont="1" applyBorder="1" applyAlignment="1">
      <alignmen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2" xfId="0" applyFont="1" applyBorder="1" applyAlignment="1">
      <alignment horizontal="left" vertical="top" wrapText="1"/>
    </xf>
    <xf numFmtId="0" fontId="6" fillId="0" borderId="35" xfId="0" applyFont="1" applyBorder="1" applyAlignment="1">
      <alignment horizontal="left" vertical="top"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35" xfId="0" applyFont="1" applyBorder="1" applyAlignment="1">
      <alignment vertical="top" shrinkToFit="1"/>
    </xf>
    <xf numFmtId="0" fontId="6" fillId="34" borderId="27" xfId="0" applyFont="1" applyFill="1" applyBorder="1" applyAlignment="1" applyProtection="1">
      <alignment horizontal="center" vertical="center" shrinkToFit="1"/>
      <protection locked="0"/>
    </xf>
    <xf numFmtId="0" fontId="6" fillId="34" borderId="28" xfId="0" applyFont="1" applyFill="1" applyBorder="1" applyAlignment="1" applyProtection="1">
      <alignment horizontal="center" vertical="center" shrinkToFit="1"/>
      <protection locked="0"/>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26" xfId="0" applyFont="1" applyFill="1" applyBorder="1" applyAlignment="1">
      <alignment horizontal="center" vertical="center"/>
    </xf>
    <xf numFmtId="0" fontId="6" fillId="0" borderId="16" xfId="0" applyFont="1" applyBorder="1" applyAlignment="1">
      <alignment vertical="top" wrapText="1"/>
    </xf>
    <xf numFmtId="0" fontId="6" fillId="0" borderId="0" xfId="0" applyFont="1" applyAlignment="1">
      <alignment vertical="top" wrapText="1"/>
    </xf>
    <xf numFmtId="0" fontId="6" fillId="0" borderId="25" xfId="0" applyFont="1" applyBorder="1" applyAlignment="1">
      <alignment vertical="top" wrapText="1"/>
    </xf>
    <xf numFmtId="0" fontId="6" fillId="0" borderId="2" xfId="0" applyFont="1" applyBorder="1" applyAlignment="1">
      <alignment vertical="top" wrapText="1"/>
    </xf>
    <xf numFmtId="0" fontId="6" fillId="0" borderId="35" xfId="0" applyFont="1" applyBorder="1" applyAlignment="1">
      <alignment vertical="top" wrapText="1"/>
    </xf>
    <xf numFmtId="0" fontId="0" fillId="0" borderId="28" xfId="0" applyBorder="1" applyProtection="1">
      <alignment vertical="center"/>
      <protection locked="0"/>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19" xfId="0" applyFont="1" applyBorder="1" applyAlignment="1">
      <alignment horizontal="left" vertical="top" shrinkToFit="1"/>
    </xf>
    <xf numFmtId="0" fontId="6" fillId="0" borderId="23" xfId="0" applyFont="1" applyBorder="1" applyAlignment="1">
      <alignment horizontal="left" vertical="top" shrinkToFit="1"/>
    </xf>
    <xf numFmtId="0" fontId="6" fillId="0" borderId="21" xfId="0" applyFont="1" applyBorder="1" applyAlignment="1">
      <alignment horizontal="left" vertical="top" wrapText="1"/>
    </xf>
    <xf numFmtId="0" fontId="6" fillId="0" borderId="19" xfId="0" applyFont="1" applyBorder="1" applyAlignment="1">
      <alignment horizontal="left" vertical="top" wrapText="1" shrinkToFit="1"/>
    </xf>
    <xf numFmtId="0" fontId="6" fillId="0" borderId="23" xfId="0" applyFont="1" applyBorder="1" applyAlignment="1">
      <alignment horizontal="left" vertical="top" wrapText="1" shrinkToFit="1"/>
    </xf>
    <xf numFmtId="0" fontId="6" fillId="0" borderId="16" xfId="0" applyFont="1" applyBorder="1" applyAlignment="1">
      <alignment horizontal="left" vertical="top" wrapText="1" shrinkToFit="1"/>
    </xf>
    <xf numFmtId="0" fontId="6" fillId="0" borderId="22" xfId="0" applyFont="1" applyBorder="1" applyAlignment="1">
      <alignment horizontal="left" vertical="top" wrapText="1" shrinkToFit="1"/>
    </xf>
    <xf numFmtId="0" fontId="6" fillId="38" borderId="25" xfId="0" applyFont="1" applyFill="1" applyBorder="1" applyAlignment="1" applyProtection="1">
      <alignment horizontal="center" vertical="center"/>
      <protection locked="0"/>
    </xf>
    <xf numFmtId="0" fontId="6" fillId="38" borderId="26" xfId="0" applyFont="1" applyFill="1" applyBorder="1" applyAlignment="1" applyProtection="1">
      <alignment horizontal="center" vertical="center"/>
      <protection locked="0"/>
    </xf>
    <xf numFmtId="0" fontId="7" fillId="0" borderId="20" xfId="0" applyFont="1" applyBorder="1" applyAlignment="1">
      <alignment vertical="top" wrapText="1"/>
    </xf>
    <xf numFmtId="0" fontId="7" fillId="24" borderId="13" xfId="0" applyFont="1" applyFill="1" applyBorder="1" applyAlignment="1">
      <alignment horizontal="center" vertical="center" shrinkToFi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2" xfId="0" applyFont="1" applyBorder="1" applyAlignment="1">
      <alignment vertical="top" wrapText="1" shrinkToFi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0" borderId="20" xfId="0" applyFont="1" applyBorder="1" applyAlignment="1">
      <alignment horizontal="left" vertical="top" wrapText="1"/>
    </xf>
    <xf numFmtId="0" fontId="6" fillId="24" borderId="19"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0" borderId="22" xfId="0" applyFont="1" applyBorder="1" applyAlignment="1">
      <alignment vertical="top" wrapText="1"/>
    </xf>
    <xf numFmtId="0" fontId="6" fillId="0" borderId="25" xfId="0" applyFont="1" applyBorder="1" applyAlignment="1">
      <alignment horizontal="left" vertical="top" shrinkToFit="1"/>
    </xf>
    <xf numFmtId="0" fontId="0" fillId="0" borderId="26" xfId="0" applyBorder="1">
      <alignment vertical="center"/>
    </xf>
    <xf numFmtId="0" fontId="6" fillId="0" borderId="25" xfId="0" applyFont="1" applyBorder="1" applyAlignment="1">
      <alignment horizontal="left" vertical="top" wrapText="1" shrinkToFit="1"/>
    </xf>
    <xf numFmtId="0" fontId="6" fillId="0" borderId="23" xfId="0" quotePrefix="1" applyFont="1" applyBorder="1" applyAlignment="1">
      <alignment horizontal="center" vertical="top" wrapText="1" shrinkToFit="1"/>
    </xf>
    <xf numFmtId="0" fontId="6" fillId="0" borderId="22" xfId="0" quotePrefix="1" applyFont="1" applyBorder="1" applyAlignment="1">
      <alignment horizontal="center" vertical="top" wrapText="1" shrinkToFit="1"/>
    </xf>
    <xf numFmtId="0" fontId="6" fillId="24" borderId="17" xfId="0" applyFont="1" applyFill="1" applyBorder="1" applyAlignment="1">
      <alignment horizontal="center" vertical="center" wrapText="1"/>
    </xf>
    <xf numFmtId="0" fontId="6" fillId="24" borderId="36" xfId="0" applyFont="1" applyFill="1" applyBorder="1" applyAlignment="1">
      <alignment horizontal="center" vertical="center" wrapText="1"/>
    </xf>
    <xf numFmtId="0" fontId="6" fillId="0" borderId="26" xfId="0" applyFont="1" applyBorder="1" applyAlignment="1">
      <alignment vertical="top" wrapText="1"/>
    </xf>
    <xf numFmtId="0" fontId="6" fillId="0" borderId="26" xfId="0" applyFont="1" applyBorder="1" applyAlignment="1">
      <alignment horizontal="left" vertical="top" shrinkToFit="1"/>
    </xf>
    <xf numFmtId="0" fontId="6" fillId="0" borderId="17" xfId="0" applyFont="1" applyBorder="1" applyAlignment="1">
      <alignment vertical="center" wrapText="1"/>
    </xf>
    <xf numFmtId="0" fontId="6" fillId="0" borderId="24" xfId="0" applyFont="1" applyBorder="1" applyAlignment="1">
      <alignment vertical="center" wrapText="1"/>
    </xf>
    <xf numFmtId="0" fontId="6" fillId="0" borderId="33" xfId="0" applyFont="1" applyBorder="1" applyAlignment="1">
      <alignment horizontal="left" vertical="top" wrapTex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3" xfId="0" applyFont="1" applyBorder="1" applyAlignment="1">
      <alignment horizontal="center" vertical="top" wrapText="1" shrinkToFit="1"/>
    </xf>
    <xf numFmtId="0" fontId="6" fillId="0" borderId="22" xfId="0" applyFont="1" applyBorder="1" applyAlignment="1">
      <alignment horizontal="center" vertical="top" wrapText="1" shrinkToFit="1"/>
    </xf>
    <xf numFmtId="0" fontId="6" fillId="0" borderId="19" xfId="0" applyFont="1" applyBorder="1" applyAlignment="1">
      <alignment vertical="top" wrapText="1"/>
    </xf>
    <xf numFmtId="0" fontId="6" fillId="0" borderId="23" xfId="0" applyFont="1" applyBorder="1" applyAlignment="1">
      <alignment vertical="top" wrapText="1"/>
    </xf>
    <xf numFmtId="0" fontId="6" fillId="0" borderId="21" xfId="0" applyFont="1" applyBorder="1" applyAlignment="1">
      <alignment vertical="top" wrapText="1"/>
    </xf>
    <xf numFmtId="0" fontId="0" fillId="0" borderId="2" xfId="0" applyBorder="1">
      <alignment vertical="center"/>
    </xf>
    <xf numFmtId="0" fontId="0" fillId="0" borderId="35" xfId="0" applyBorder="1">
      <alignment vertical="center"/>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27" borderId="38" xfId="0" applyFont="1" applyFill="1" applyBorder="1" applyAlignment="1" applyProtection="1">
      <alignment horizontal="center" vertical="center" shrinkToFit="1"/>
      <protection locked="0"/>
    </xf>
    <xf numFmtId="0" fontId="6" fillId="27" borderId="39" xfId="0" applyFont="1" applyFill="1" applyBorder="1" applyAlignment="1" applyProtection="1">
      <alignment horizontal="center" vertical="center" shrinkToFit="1"/>
      <protection locked="0"/>
    </xf>
    <xf numFmtId="0" fontId="6" fillId="0" borderId="40" xfId="0" applyFont="1" applyBorder="1" applyAlignment="1">
      <alignment horizontal="left" vertical="top" wrapText="1"/>
    </xf>
    <xf numFmtId="0" fontId="6" fillId="0" borderId="15" xfId="0" applyFont="1" applyBorder="1" applyAlignment="1">
      <alignment horizontal="center" vertical="top" wrapText="1" shrinkToFit="1"/>
    </xf>
    <xf numFmtId="0" fontId="6" fillId="0" borderId="2" xfId="0" applyFont="1" applyBorder="1" applyAlignment="1">
      <alignment horizontal="left" vertical="top" shrinkToFit="1"/>
    </xf>
    <xf numFmtId="0" fontId="6" fillId="0" borderId="35" xfId="0" applyFont="1" applyBorder="1" applyAlignment="1">
      <alignment horizontal="left" vertical="top" shrinkToFit="1"/>
    </xf>
    <xf numFmtId="0" fontId="6" fillId="0" borderId="16" xfId="0" applyFont="1" applyBorder="1" applyAlignment="1">
      <alignment vertical="top"/>
    </xf>
    <xf numFmtId="0" fontId="6" fillId="0" borderId="0" xfId="0" applyFont="1" applyAlignment="1">
      <alignment vertical="top"/>
    </xf>
    <xf numFmtId="0" fontId="6" fillId="0" borderId="14" xfId="0" applyFont="1" applyBorder="1" applyAlignment="1">
      <alignment horizontal="left" vertical="top" shrinkToFit="1"/>
    </xf>
    <xf numFmtId="0" fontId="6" fillId="0" borderId="15" xfId="0" applyFont="1" applyBorder="1" applyAlignment="1">
      <alignment horizontal="left" vertical="top" shrinkToFit="1"/>
    </xf>
    <xf numFmtId="0" fontId="6" fillId="0" borderId="0" xfId="0" applyFont="1" applyAlignment="1">
      <alignment vertical="top" shrinkToFi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25" xfId="0" applyFont="1" applyBorder="1" applyAlignment="1">
      <alignment vertical="center" wrapText="1"/>
    </xf>
    <xf numFmtId="0" fontId="6" fillId="0" borderId="2" xfId="0" applyFont="1" applyBorder="1" applyAlignment="1">
      <alignment vertical="center" wrapText="1"/>
    </xf>
    <xf numFmtId="0" fontId="6" fillId="0" borderId="35" xfId="0" applyFont="1" applyBorder="1" applyAlignment="1">
      <alignment vertical="center" wrapText="1"/>
    </xf>
    <xf numFmtId="0" fontId="6" fillId="25" borderId="19" xfId="0" applyFont="1" applyFill="1" applyBorder="1" applyAlignment="1" applyProtection="1">
      <alignment horizontal="center" vertical="center"/>
      <protection locked="0"/>
    </xf>
    <xf numFmtId="0" fontId="6" fillId="25" borderId="23" xfId="0" applyFont="1" applyFill="1" applyBorder="1" applyAlignment="1" applyProtection="1">
      <alignment horizontal="center" vertical="center"/>
      <protection locked="0"/>
    </xf>
    <xf numFmtId="0" fontId="6" fillId="25" borderId="25" xfId="0" applyFont="1" applyFill="1" applyBorder="1" applyProtection="1">
      <alignment vertical="center"/>
      <protection locked="0"/>
    </xf>
    <xf numFmtId="0" fontId="6" fillId="25" borderId="2" xfId="0" applyFont="1" applyFill="1" applyBorder="1" applyProtection="1">
      <alignment vertical="center"/>
      <protection locked="0"/>
    </xf>
    <xf numFmtId="0" fontId="6" fillId="25" borderId="26" xfId="0" applyFont="1" applyFill="1" applyBorder="1" applyProtection="1">
      <alignment vertical="center"/>
      <protection locked="0"/>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38" fontId="6" fillId="25" borderId="25" xfId="54" applyFont="1" applyFill="1" applyBorder="1" applyAlignment="1" applyProtection="1">
      <alignment horizontal="center" vertical="center"/>
      <protection locked="0"/>
    </xf>
    <xf numFmtId="38" fontId="6" fillId="25" borderId="26" xfId="54" applyFont="1" applyFill="1" applyBorder="1" applyAlignment="1" applyProtection="1">
      <alignment horizontal="center" vertical="center"/>
      <protection locked="0"/>
    </xf>
    <xf numFmtId="0" fontId="7" fillId="24" borderId="17" xfId="0" applyFont="1" applyFill="1" applyBorder="1" applyAlignment="1">
      <alignment horizontal="center" vertical="center" wrapText="1"/>
    </xf>
    <xf numFmtId="0" fontId="7" fillId="24" borderId="30" xfId="0" applyFont="1" applyFill="1" applyBorder="1" applyAlignment="1">
      <alignment horizontal="center" vertical="center"/>
    </xf>
    <xf numFmtId="0" fontId="6" fillId="0" borderId="41" xfId="0" applyFont="1" applyBorder="1" applyAlignment="1">
      <alignment horizontal="left" vertical="top" wrapText="1"/>
    </xf>
    <xf numFmtId="0" fontId="6" fillId="0" borderId="42" xfId="0" applyFont="1" applyBorder="1" applyAlignment="1">
      <alignment horizontal="left" vertical="top" wrapText="1"/>
    </xf>
    <xf numFmtId="0" fontId="6" fillId="0" borderId="16" xfId="0" applyFont="1" applyBorder="1" applyAlignment="1">
      <alignment horizontal="right" vertical="center" shrinkToFit="1"/>
    </xf>
    <xf numFmtId="0" fontId="6" fillId="0" borderId="22" xfId="0" applyFont="1" applyBorder="1" applyAlignment="1">
      <alignment horizontal="right" vertical="center" shrinkToFit="1"/>
    </xf>
    <xf numFmtId="0" fontId="6" fillId="24" borderId="24" xfId="0" applyFont="1" applyFill="1" applyBorder="1" applyAlignment="1">
      <alignment horizontal="center" vertical="center"/>
    </xf>
    <xf numFmtId="0" fontId="7" fillId="0" borderId="17" xfId="0" applyFont="1" applyBorder="1" applyAlignment="1">
      <alignment horizontal="left" vertical="center" wrapText="1"/>
    </xf>
    <xf numFmtId="0" fontId="7" fillId="0" borderId="30"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vertical="center" shrinkToFit="1"/>
    </xf>
    <xf numFmtId="0" fontId="7" fillId="0" borderId="26" xfId="0" applyFont="1" applyBorder="1" applyAlignment="1">
      <alignment vertical="center" shrinkToFit="1"/>
    </xf>
    <xf numFmtId="0" fontId="7" fillId="0" borderId="30" xfId="0" applyFont="1" applyBorder="1" applyAlignment="1">
      <alignment horizontal="left" vertical="center"/>
    </xf>
    <xf numFmtId="0" fontId="7" fillId="0" borderId="24" xfId="0" applyFont="1" applyBorder="1" applyAlignment="1">
      <alignment horizontal="left" vertical="center"/>
    </xf>
    <xf numFmtId="0" fontId="7" fillId="24" borderId="19" xfId="0" applyFont="1" applyFill="1" applyBorder="1" applyAlignment="1">
      <alignment horizontal="center" vertical="center"/>
    </xf>
    <xf numFmtId="0" fontId="7" fillId="24" borderId="21" xfId="0" applyFont="1" applyFill="1" applyBorder="1" applyAlignment="1">
      <alignment horizontal="center" vertical="center"/>
    </xf>
    <xf numFmtId="0" fontId="7" fillId="24" borderId="23" xfId="0" applyFont="1" applyFill="1" applyBorder="1" applyAlignment="1">
      <alignment horizontal="center" vertical="center"/>
    </xf>
    <xf numFmtId="0" fontId="7" fillId="24" borderId="14" xfId="0" applyFont="1" applyFill="1" applyBorder="1" applyAlignment="1">
      <alignment horizontal="center" vertical="center"/>
    </xf>
    <xf numFmtId="0" fontId="7" fillId="24" borderId="20" xfId="0" applyFont="1" applyFill="1" applyBorder="1" applyAlignment="1">
      <alignment horizontal="center" vertical="center"/>
    </xf>
    <xf numFmtId="0" fontId="7" fillId="24" borderId="15" xfId="0" applyFont="1" applyFill="1" applyBorder="1" applyAlignment="1">
      <alignment horizontal="center" vertical="center"/>
    </xf>
    <xf numFmtId="0" fontId="7" fillId="24" borderId="17" xfId="0" applyFont="1" applyFill="1" applyBorder="1" applyAlignment="1">
      <alignment horizontal="center" vertical="center" wrapText="1" shrinkToFit="1"/>
    </xf>
    <xf numFmtId="0" fontId="7" fillId="24" borderId="24" xfId="0" applyFont="1" applyFill="1" applyBorder="1" applyAlignment="1">
      <alignment horizontal="center" vertical="center" shrinkToFit="1"/>
    </xf>
    <xf numFmtId="0" fontId="7" fillId="24" borderId="24" xfId="0" applyFont="1" applyFill="1" applyBorder="1" applyAlignment="1">
      <alignment horizontal="center" vertical="center"/>
    </xf>
    <xf numFmtId="0" fontId="6" fillId="0" borderId="17" xfId="0" applyFont="1" applyBorder="1" applyAlignment="1">
      <alignment horizontal="left" vertical="top" wrapText="1"/>
    </xf>
    <xf numFmtId="0" fontId="6" fillId="0" borderId="30" xfId="0" applyFont="1" applyBorder="1" applyAlignment="1">
      <alignment horizontal="left" vertical="top" wrapText="1"/>
    </xf>
    <xf numFmtId="0" fontId="6" fillId="0" borderId="24" xfId="0" applyFont="1" applyBorder="1" applyAlignment="1">
      <alignment horizontal="left" vertical="top" wrapText="1"/>
    </xf>
    <xf numFmtId="0" fontId="6" fillId="24" borderId="30"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16" xfId="0" applyFont="1" applyFill="1" applyBorder="1" applyAlignment="1">
      <alignment horizontal="center" vertical="center"/>
    </xf>
    <xf numFmtId="0" fontId="6" fillId="24" borderId="0" xfId="0" applyFont="1" applyFill="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30" xfId="0" applyFont="1" applyFill="1" applyBorder="1" applyAlignment="1">
      <alignment horizontal="center" vertical="center"/>
    </xf>
    <xf numFmtId="0" fontId="6" fillId="24" borderId="25"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6" fillId="24" borderId="2" xfId="0" applyFont="1" applyFill="1" applyBorder="1" applyAlignment="1">
      <alignment horizontal="center" vertical="center" wrapText="1"/>
    </xf>
    <xf numFmtId="0" fontId="6" fillId="24" borderId="26" xfId="0" applyFont="1" applyFill="1" applyBorder="1" applyAlignment="1">
      <alignment horizontal="center" vertical="center" shrinkToFit="1"/>
    </xf>
    <xf numFmtId="0" fontId="6" fillId="24" borderId="13" xfId="0" applyFont="1" applyFill="1" applyBorder="1" applyAlignment="1">
      <alignment horizontal="center" vertical="center"/>
    </xf>
    <xf numFmtId="0" fontId="6" fillId="24" borderId="13" xfId="0" applyFont="1" applyFill="1" applyBorder="1" applyAlignment="1">
      <alignment horizontal="center" vertical="center" wrapText="1"/>
    </xf>
    <xf numFmtId="0" fontId="8" fillId="24" borderId="30" xfId="0" applyFont="1" applyFill="1" applyBorder="1" applyAlignment="1">
      <alignment horizontal="center" vertical="center" wrapText="1"/>
    </xf>
    <xf numFmtId="0" fontId="6" fillId="24" borderId="21" xfId="0" applyFont="1" applyFill="1" applyBorder="1" applyAlignment="1">
      <alignment horizontal="center" vertical="center" shrinkToFit="1"/>
    </xf>
    <xf numFmtId="0" fontId="6" fillId="24" borderId="17" xfId="0" applyFont="1" applyFill="1" applyBorder="1" applyAlignment="1">
      <alignment horizontal="center" vertical="center" shrinkToFit="1"/>
    </xf>
    <xf numFmtId="0" fontId="6" fillId="24" borderId="3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9" xfId="0" applyFont="1" applyFill="1" applyBorder="1" applyAlignment="1">
      <alignment horizontal="center" vertical="center" wrapText="1" shrinkToFit="1"/>
    </xf>
    <xf numFmtId="0" fontId="6" fillId="24" borderId="14" xfId="0" applyFont="1" applyFill="1" applyBorder="1" applyAlignment="1">
      <alignment horizontal="center" vertical="center" wrapText="1" shrinkToFi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6" fillId="24" borderId="15" xfId="0" applyFont="1" applyFill="1" applyBorder="1" applyAlignment="1">
      <alignment horizontal="center" vertical="center" wrapText="1"/>
    </xf>
    <xf numFmtId="0" fontId="6" fillId="24" borderId="43" xfId="0" applyFont="1" applyFill="1" applyBorder="1" applyAlignment="1">
      <alignment horizontal="center" vertical="center" shrinkToFit="1"/>
    </xf>
    <xf numFmtId="0" fontId="6" fillId="24" borderId="44" xfId="0" applyFont="1" applyFill="1" applyBorder="1" applyAlignment="1">
      <alignment horizontal="center" vertical="center" shrinkToFit="1"/>
    </xf>
    <xf numFmtId="0" fontId="6" fillId="24" borderId="43" xfId="0" applyFont="1" applyFill="1" applyBorder="1" applyAlignment="1">
      <alignment horizontal="center" vertical="center"/>
    </xf>
    <xf numFmtId="0" fontId="6" fillId="24" borderId="44" xfId="0" applyFont="1" applyFill="1" applyBorder="1" applyAlignment="1">
      <alignment horizontal="center" vertical="center"/>
    </xf>
    <xf numFmtId="0" fontId="6" fillId="24" borderId="43" xfId="0" applyFont="1" applyFill="1" applyBorder="1" applyAlignment="1">
      <alignment horizontal="center" vertical="center" wrapText="1"/>
    </xf>
    <xf numFmtId="0" fontId="6" fillId="24" borderId="16" xfId="0" applyFont="1" applyFill="1" applyBorder="1" applyAlignment="1">
      <alignment horizontal="center" vertical="center" wrapText="1"/>
    </xf>
    <xf numFmtId="0" fontId="0" fillId="0" borderId="24" xfId="0" applyBorder="1">
      <alignment vertical="center"/>
    </xf>
    <xf numFmtId="0" fontId="6" fillId="24" borderId="21" xfId="0" applyFont="1" applyFill="1" applyBorder="1" applyAlignment="1">
      <alignment horizontal="center" vertical="center" wrapText="1"/>
    </xf>
  </cellXfs>
  <cellStyles count="69">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ハイパーリンク" xfId="46" builtinId="8"/>
    <cellStyle name="メモ" xfId="47" builtinId="10" customBuiltin="1"/>
    <cellStyle name="メモ 2" xfId="48" xr:uid="{00000000-0005-0000-0000-00002F000000}"/>
    <cellStyle name="リンク セル" xfId="49" builtinId="24" customBuiltin="1"/>
    <cellStyle name="悪い" xfId="50" builtinId="27" customBuiltin="1"/>
    <cellStyle name="計算" xfId="51" builtinId="22" customBuiltin="1"/>
    <cellStyle name="計算 2" xfId="52" xr:uid="{00000000-0005-0000-0000-000033000000}"/>
    <cellStyle name="警告文" xfId="53" builtinId="11" customBuiltin="1"/>
    <cellStyle name="桁区切り" xfId="54" builtinId="6"/>
    <cellStyle name="桁区切り 2" xfId="55" xr:uid="{00000000-0005-0000-0000-000036000000}"/>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集計 2" xfId="61" xr:uid="{00000000-0005-0000-0000-00003C000000}"/>
    <cellStyle name="出力" xfId="62" builtinId="21" customBuiltin="1"/>
    <cellStyle name="出力 2" xfId="63" xr:uid="{00000000-0005-0000-0000-00003E000000}"/>
    <cellStyle name="説明文" xfId="64" builtinId="53" customBuiltin="1"/>
    <cellStyle name="入力" xfId="65" builtinId="20" customBuiltin="1"/>
    <cellStyle name="入力 2" xfId="66" xr:uid="{00000000-0005-0000-0000-000041000000}"/>
    <cellStyle name="標準" xfId="0" builtinId="0"/>
    <cellStyle name="標準 2" xfId="67" xr:uid="{00000000-0005-0000-0000-000043000000}"/>
    <cellStyle name="良い" xfId="68" builtinId="26" customBuiltin="1"/>
  </cellStyles>
  <dxfs count="197">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969696"/>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border>
        <left/>
        <right/>
        <top/>
        <bottom/>
      </border>
    </dxf>
    <dxf>
      <fill>
        <patternFill patternType="none">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60"/>
  <sheetViews>
    <sheetView showGridLines="0" tabSelected="1" zoomScaleNormal="100" zoomScaleSheetLayoutView="130" workbookViewId="0">
      <selection activeCell="C4" sqref="C4"/>
    </sheetView>
  </sheetViews>
  <sheetFormatPr defaultColWidth="0" defaultRowHeight="0" customHeight="1" zeroHeight="1" x14ac:dyDescent="0.15"/>
  <cols>
    <col min="1" max="1" width="0.5" style="26" customWidth="1"/>
    <col min="2" max="2" width="0.5" style="5" customWidth="1"/>
    <col min="3" max="3" width="1.625" style="1" customWidth="1"/>
    <col min="4" max="38" width="2.25" style="1" customWidth="1"/>
    <col min="39" max="39" width="2.5" style="1" customWidth="1"/>
    <col min="40" max="40" width="2.25" style="1" customWidth="1"/>
    <col min="41" max="45" width="2.5" style="1" customWidth="1"/>
    <col min="46" max="46" width="0.5" style="1" customWidth="1"/>
    <col min="47" max="47" width="9" hidden="1" customWidth="1"/>
    <col min="48" max="48" width="13.375" hidden="1" customWidth="1"/>
    <col min="49" max="69" width="9" hidden="1" customWidth="1"/>
    <col min="70" max="16384" width="9" style="26" hidden="1"/>
  </cols>
  <sheetData>
    <row r="1" spans="1:45" ht="13.5" x14ac:dyDescent="0.15">
      <c r="A1" s="1"/>
      <c r="B1" s="1"/>
    </row>
    <row r="2" spans="1:45" ht="13.5" x14ac:dyDescent="0.15">
      <c r="A2" s="1"/>
      <c r="B2" s="1"/>
    </row>
    <row r="3" spans="1:45" ht="11.25" customHeight="1" x14ac:dyDescent="0.15">
      <c r="B3" s="17"/>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3"/>
    </row>
    <row r="4" spans="1:45" ht="26.25" customHeight="1" x14ac:dyDescent="0.15">
      <c r="B4" s="11"/>
      <c r="C4" s="41" t="s">
        <v>551</v>
      </c>
      <c r="D4" s="24"/>
      <c r="E4" s="24"/>
      <c r="F4" s="24"/>
      <c r="G4" s="24"/>
      <c r="H4" s="24"/>
      <c r="I4" s="24"/>
      <c r="J4" s="24"/>
      <c r="K4" s="37"/>
      <c r="L4" s="24"/>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24"/>
      <c r="AN4" s="24"/>
      <c r="AO4" s="24"/>
      <c r="AP4" s="24"/>
      <c r="AQ4" s="24"/>
      <c r="AR4" s="24"/>
      <c r="AS4" s="22"/>
    </row>
    <row r="5" spans="1:45" ht="7.5" customHeight="1" x14ac:dyDescent="0.15">
      <c r="B5" s="11"/>
      <c r="AS5" s="22"/>
    </row>
    <row r="6" spans="1:45" ht="16.5" customHeight="1" x14ac:dyDescent="0.15">
      <c r="B6" s="11"/>
      <c r="C6" s="31" t="s">
        <v>809</v>
      </c>
      <c r="AS6" s="22"/>
    </row>
    <row r="7" spans="1:45" ht="6" customHeight="1" x14ac:dyDescent="0.15">
      <c r="B7" s="54"/>
      <c r="AS7" s="22"/>
    </row>
    <row r="8" spans="1:45" ht="16.5" customHeight="1" x14ac:dyDescent="0.15">
      <c r="B8" s="54" t="s">
        <v>810</v>
      </c>
      <c r="AO8" s="8"/>
      <c r="AR8" s="8"/>
      <c r="AS8" s="22"/>
    </row>
    <row r="9" spans="1:45" ht="16.5" customHeight="1" x14ac:dyDescent="0.15">
      <c r="B9" s="11"/>
      <c r="D9" s="1" t="s">
        <v>811</v>
      </c>
      <c r="AO9" s="8"/>
      <c r="AR9" s="8"/>
      <c r="AS9" s="22"/>
    </row>
    <row r="10" spans="1:45" ht="16.5" customHeight="1" thickBot="1" x14ac:dyDescent="0.2">
      <c r="B10" s="11"/>
      <c r="D10" s="1" t="s">
        <v>812</v>
      </c>
      <c r="AO10" s="8"/>
      <c r="AR10" s="8"/>
      <c r="AS10" s="22"/>
    </row>
    <row r="11" spans="1:45" ht="16.5" customHeight="1" thickBot="1" x14ac:dyDescent="0.2">
      <c r="B11" s="11"/>
      <c r="E11" s="50"/>
      <c r="F11" s="51"/>
      <c r="G11" s="1" t="s">
        <v>215</v>
      </c>
      <c r="AO11" s="8"/>
      <c r="AR11" s="8"/>
      <c r="AS11" s="22"/>
    </row>
    <row r="12" spans="1:45" ht="16.5" customHeight="1" thickBot="1" x14ac:dyDescent="0.2">
      <c r="B12" s="11"/>
      <c r="E12" s="52"/>
      <c r="F12" s="53"/>
      <c r="G12" s="1" t="s">
        <v>216</v>
      </c>
      <c r="AO12" s="8"/>
      <c r="AR12" s="8"/>
      <c r="AS12" s="22"/>
    </row>
    <row r="13" spans="1:45" ht="16.5" customHeight="1" thickBot="1" x14ac:dyDescent="0.2">
      <c r="B13" s="11"/>
      <c r="E13" s="55"/>
      <c r="F13" s="56"/>
      <c r="G13" s="1" t="s">
        <v>808</v>
      </c>
      <c r="AO13" s="8"/>
      <c r="AR13" s="8"/>
      <c r="AS13" s="22"/>
    </row>
    <row r="14" spans="1:45" ht="16.5" customHeight="1" thickBot="1" x14ac:dyDescent="0.2">
      <c r="B14" s="11"/>
      <c r="E14" s="369"/>
      <c r="F14" s="370"/>
      <c r="G14" s="1" t="s">
        <v>813</v>
      </c>
      <c r="AO14" s="8"/>
      <c r="AR14" s="8"/>
      <c r="AS14" s="22"/>
    </row>
    <row r="15" spans="1:45" ht="16.5" customHeight="1" thickBot="1" x14ac:dyDescent="0.2">
      <c r="B15" s="11"/>
      <c r="E15" s="420"/>
      <c r="F15" s="421"/>
      <c r="G15" s="1" t="s">
        <v>814</v>
      </c>
      <c r="AO15" s="8"/>
      <c r="AR15" s="8"/>
      <c r="AS15" s="22"/>
    </row>
    <row r="16" spans="1:45" ht="16.5" customHeight="1" x14ac:dyDescent="0.15">
      <c r="B16" s="11"/>
      <c r="AO16" s="8"/>
      <c r="AR16" s="8"/>
      <c r="AS16" s="22"/>
    </row>
    <row r="17" spans="2:69" ht="16.5" customHeight="1" x14ac:dyDescent="0.15">
      <c r="B17" s="54" t="s">
        <v>195</v>
      </c>
      <c r="AO17" s="8"/>
      <c r="AR17" s="8"/>
      <c r="AS17" s="22"/>
    </row>
    <row r="18" spans="2:69" ht="16.5" customHeight="1" x14ac:dyDescent="0.15">
      <c r="B18" s="11"/>
      <c r="D18" s="1" t="s">
        <v>1035</v>
      </c>
      <c r="AO18" s="8"/>
      <c r="AR18" s="8"/>
      <c r="AS18" s="22"/>
    </row>
    <row r="19" spans="2:69" ht="16.5" customHeight="1" x14ac:dyDescent="0.15">
      <c r="B19" s="11"/>
      <c r="D19" s="1" t="s">
        <v>815</v>
      </c>
      <c r="AO19" s="8"/>
      <c r="AR19" s="8"/>
      <c r="AS19" s="22"/>
    </row>
    <row r="20" spans="2:69" ht="16.5" customHeight="1" x14ac:dyDescent="0.15">
      <c r="B20" s="11"/>
      <c r="D20" s="1" t="s">
        <v>133</v>
      </c>
      <c r="AO20" s="8"/>
      <c r="AR20" s="8"/>
      <c r="AS20" s="22"/>
    </row>
    <row r="21" spans="2:69" ht="16.5" customHeight="1" x14ac:dyDescent="0.15">
      <c r="B21" s="11"/>
      <c r="D21" s="1" t="s">
        <v>196</v>
      </c>
      <c r="AO21" s="8"/>
      <c r="AR21" s="8"/>
      <c r="AS21" s="22"/>
    </row>
    <row r="22" spans="2:69" ht="16.5" customHeight="1" x14ac:dyDescent="0.15">
      <c r="B22" s="11"/>
      <c r="D22" s="1" t="s">
        <v>816</v>
      </c>
      <c r="AO22" s="8"/>
      <c r="AR22" s="8"/>
      <c r="AS22" s="22"/>
    </row>
    <row r="23" spans="2:69" ht="16.5" customHeight="1" x14ac:dyDescent="0.15">
      <c r="B23" s="241"/>
      <c r="AO23" s="8"/>
      <c r="AR23" s="8"/>
      <c r="AS23" s="22"/>
    </row>
    <row r="24" spans="2:69" ht="16.5" customHeight="1" x14ac:dyDescent="0.15">
      <c r="B24" s="54" t="s">
        <v>197</v>
      </c>
      <c r="AO24" s="8"/>
      <c r="AR24" s="8"/>
      <c r="AS24" s="22"/>
    </row>
    <row r="25" spans="2:69" ht="16.5" customHeight="1" x14ac:dyDescent="0.15">
      <c r="B25" s="241"/>
      <c r="D25" s="1" t="s">
        <v>220</v>
      </c>
      <c r="AO25" s="8"/>
      <c r="AR25" s="8"/>
      <c r="AS25" s="22"/>
    </row>
    <row r="26" spans="2:69" ht="16.5" customHeight="1" x14ac:dyDescent="0.15">
      <c r="B26" s="54"/>
      <c r="D26" s="1" t="s">
        <v>817</v>
      </c>
      <c r="AO26" s="8"/>
      <c r="AR26" s="8"/>
      <c r="AS26" s="22"/>
      <c r="AT26"/>
      <c r="BO26" s="26"/>
      <c r="BP26" s="26"/>
      <c r="BQ26" s="26"/>
    </row>
    <row r="27" spans="2:69" ht="16.5" customHeight="1" x14ac:dyDescent="0.15">
      <c r="B27" s="11"/>
      <c r="D27" s="1" t="s">
        <v>217</v>
      </c>
      <c r="AO27" s="8"/>
      <c r="AR27" s="8"/>
      <c r="AS27" s="22"/>
    </row>
    <row r="28" spans="2:69" ht="16.5" customHeight="1" x14ac:dyDescent="0.15">
      <c r="B28" s="54"/>
      <c r="D28" s="1" t="s">
        <v>222</v>
      </c>
      <c r="AO28" s="8"/>
      <c r="AR28" s="8"/>
      <c r="AS28" s="22"/>
    </row>
    <row r="29" spans="2:69" ht="16.5" customHeight="1" x14ac:dyDescent="0.15">
      <c r="B29" s="11"/>
      <c r="D29" s="1" t="s">
        <v>820</v>
      </c>
      <c r="F29" s="247"/>
      <c r="AO29" s="8"/>
      <c r="AR29" s="8"/>
      <c r="AS29" s="22"/>
    </row>
    <row r="30" spans="2:69" ht="16.5" customHeight="1" x14ac:dyDescent="0.15">
      <c r="B30" s="11"/>
      <c r="D30" s="1" t="s">
        <v>818</v>
      </c>
      <c r="F30" s="247"/>
      <c r="AS30" s="22"/>
    </row>
    <row r="31" spans="2:69" ht="16.5" customHeight="1" x14ac:dyDescent="0.15">
      <c r="B31" s="11"/>
      <c r="D31" s="1" t="s">
        <v>819</v>
      </c>
      <c r="AO31" s="8"/>
      <c r="AR31" s="8"/>
      <c r="AS31" s="22"/>
    </row>
    <row r="32" spans="2:69" ht="16.5" customHeight="1" x14ac:dyDescent="0.15">
      <c r="B32" s="11"/>
      <c r="D32" s="1" t="s">
        <v>223</v>
      </c>
      <c r="AS32" s="22"/>
    </row>
    <row r="33" spans="1:69" ht="16.5" customHeight="1" x14ac:dyDescent="0.15">
      <c r="B33" s="11"/>
      <c r="F33" s="47" t="s">
        <v>106</v>
      </c>
      <c r="G33" s="48"/>
      <c r="H33" s="48"/>
      <c r="I33" s="48"/>
      <c r="J33" s="248" t="s">
        <v>134</v>
      </c>
      <c r="K33" s="48"/>
      <c r="L33" s="48"/>
      <c r="M33" s="48"/>
      <c r="N33" s="48"/>
      <c r="O33" s="49"/>
      <c r="AS33" s="22"/>
    </row>
    <row r="34" spans="1:69" ht="16.5" customHeight="1" x14ac:dyDescent="0.15">
      <c r="B34" s="11"/>
      <c r="F34" s="47" t="s">
        <v>160</v>
      </c>
      <c r="G34" s="48"/>
      <c r="H34" s="48"/>
      <c r="I34" s="48"/>
      <c r="J34" s="47" t="s">
        <v>110</v>
      </c>
      <c r="K34" s="48"/>
      <c r="L34" s="48"/>
      <c r="M34" s="48"/>
      <c r="N34" s="48"/>
      <c r="O34" s="49"/>
      <c r="AS34" s="22"/>
    </row>
    <row r="35" spans="1:69" ht="16.5" customHeight="1" x14ac:dyDescent="0.15">
      <c r="B35" s="11"/>
      <c r="F35" s="47" t="s">
        <v>65</v>
      </c>
      <c r="G35" s="48"/>
      <c r="H35" s="48"/>
      <c r="I35" s="48"/>
      <c r="J35" s="47" t="s">
        <v>111</v>
      </c>
      <c r="K35" s="48"/>
      <c r="L35" s="48"/>
      <c r="M35" s="48"/>
      <c r="N35" s="48"/>
      <c r="O35" s="49"/>
      <c r="AS35" s="22"/>
    </row>
    <row r="36" spans="1:69" ht="16.5" customHeight="1" x14ac:dyDescent="0.15">
      <c r="B36" s="11"/>
      <c r="F36" s="47" t="s">
        <v>66</v>
      </c>
      <c r="G36" s="48"/>
      <c r="H36" s="48"/>
      <c r="I36" s="48"/>
      <c r="J36" s="47" t="s">
        <v>112</v>
      </c>
      <c r="K36" s="48"/>
      <c r="L36" s="48"/>
      <c r="M36" s="48"/>
      <c r="N36" s="48"/>
      <c r="O36" s="49"/>
      <c r="P36" s="242" t="s">
        <v>135</v>
      </c>
      <c r="Q36" s="243"/>
      <c r="AO36" s="8"/>
      <c r="AR36" s="8"/>
      <c r="AS36" s="22"/>
    </row>
    <row r="37" spans="1:69" ht="16.5" customHeight="1" x14ac:dyDescent="0.15">
      <c r="B37" s="11"/>
      <c r="F37" s="47" t="s">
        <v>67</v>
      </c>
      <c r="G37" s="48"/>
      <c r="H37" s="48"/>
      <c r="I37" s="48"/>
      <c r="J37" s="47" t="s">
        <v>113</v>
      </c>
      <c r="K37" s="48"/>
      <c r="L37" s="48"/>
      <c r="M37" s="48"/>
      <c r="N37" s="48"/>
      <c r="O37" s="49"/>
      <c r="P37" s="242" t="s">
        <v>224</v>
      </c>
      <c r="Q37" s="243"/>
      <c r="AO37" s="8"/>
      <c r="AR37" s="8"/>
      <c r="AS37" s="22"/>
    </row>
    <row r="38" spans="1:69" ht="16.5" customHeight="1" x14ac:dyDescent="0.15">
      <c r="B38" s="11"/>
      <c r="F38" s="47" t="s">
        <v>28</v>
      </c>
      <c r="G38" s="48"/>
      <c r="H38" s="48"/>
      <c r="I38" s="48"/>
      <c r="J38" s="47" t="s">
        <v>107</v>
      </c>
      <c r="K38" s="48"/>
      <c r="L38" s="48"/>
      <c r="M38" s="48"/>
      <c r="N38" s="48"/>
      <c r="O38" s="49"/>
      <c r="P38" s="242" t="s">
        <v>221</v>
      </c>
      <c r="Q38" s="243"/>
      <c r="AO38" s="8"/>
      <c r="AR38" s="8"/>
      <c r="AS38" s="22"/>
    </row>
    <row r="39" spans="1:69" s="1" customFormat="1" ht="16.5" customHeight="1" x14ac:dyDescent="0.15">
      <c r="A39" s="26"/>
      <c r="B39" s="11"/>
      <c r="AO39" s="8"/>
      <c r="AR39" s="8"/>
      <c r="AS39" s="43"/>
      <c r="AU39"/>
      <c r="AV39"/>
      <c r="AW39"/>
      <c r="AX39"/>
      <c r="AY39"/>
      <c r="AZ39"/>
      <c r="BA39"/>
      <c r="BB39"/>
      <c r="BC39"/>
      <c r="BD39"/>
      <c r="BE39"/>
      <c r="BF39"/>
      <c r="BG39"/>
      <c r="BH39"/>
      <c r="BI39"/>
      <c r="BJ39"/>
      <c r="BK39"/>
      <c r="BL39"/>
      <c r="BM39"/>
      <c r="BN39"/>
      <c r="BO39"/>
      <c r="BP39"/>
      <c r="BQ39"/>
    </row>
    <row r="40" spans="1:69" ht="16.5" customHeight="1" x14ac:dyDescent="0.15">
      <c r="B40" s="54" t="s">
        <v>824</v>
      </c>
      <c r="AO40" s="8"/>
      <c r="AR40" s="8"/>
      <c r="AS40" s="43"/>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row>
    <row r="41" spans="1:69" ht="16.5" customHeight="1" x14ac:dyDescent="0.15">
      <c r="B41" s="54"/>
      <c r="D41" s="1" t="s">
        <v>827</v>
      </c>
      <c r="AO41" s="8"/>
      <c r="AR41" s="8"/>
      <c r="AS41" s="43"/>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row>
    <row r="42" spans="1:69" ht="16.5" customHeight="1" x14ac:dyDescent="0.15">
      <c r="B42" s="54"/>
      <c r="D42" s="1" t="s">
        <v>1015</v>
      </c>
      <c r="AO42" s="8"/>
      <c r="AR42" s="8"/>
      <c r="AS42" s="43"/>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row>
    <row r="43" spans="1:69" ht="16.5" customHeight="1" x14ac:dyDescent="0.15">
      <c r="B43" s="54"/>
      <c r="D43" s="1" t="s">
        <v>825</v>
      </c>
      <c r="AO43" s="8"/>
      <c r="AR43" s="8"/>
      <c r="AS43" s="43"/>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row>
    <row r="44" spans="1:69" ht="16.5" customHeight="1" x14ac:dyDescent="0.15">
      <c r="B44" s="54"/>
      <c r="D44" s="1" t="s">
        <v>826</v>
      </c>
      <c r="AO44" s="8"/>
      <c r="AR44" s="8"/>
      <c r="AS44" s="43"/>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row>
    <row r="45" spans="1:69" s="1" customFormat="1" ht="16.5" customHeight="1" x14ac:dyDescent="0.15">
      <c r="A45" s="26"/>
      <c r="B45" s="11"/>
      <c r="AO45" s="8"/>
      <c r="AR45" s="8"/>
      <c r="AS45" s="43"/>
      <c r="AU45"/>
      <c r="AV45"/>
      <c r="AW45"/>
      <c r="AX45"/>
      <c r="AY45"/>
      <c r="AZ45"/>
      <c r="BA45"/>
      <c r="BB45"/>
      <c r="BC45"/>
      <c r="BD45"/>
      <c r="BE45"/>
      <c r="BF45"/>
      <c r="BG45"/>
      <c r="BH45"/>
      <c r="BI45"/>
      <c r="BJ45"/>
      <c r="BK45"/>
      <c r="BL45"/>
      <c r="BM45"/>
      <c r="BN45"/>
      <c r="BO45"/>
      <c r="BP45"/>
      <c r="BQ45"/>
    </row>
    <row r="46" spans="1:69" s="1" customFormat="1" ht="16.5" customHeight="1" x14ac:dyDescent="0.15">
      <c r="A46" s="26"/>
      <c r="B46" s="11"/>
      <c r="C46" s="244" t="s">
        <v>821</v>
      </c>
      <c r="AS46" s="22"/>
      <c r="AU46"/>
      <c r="AV46"/>
      <c r="AW46"/>
      <c r="AX46"/>
      <c r="AY46"/>
      <c r="AZ46"/>
      <c r="BA46"/>
      <c r="BB46"/>
      <c r="BC46"/>
      <c r="BD46"/>
      <c r="BE46"/>
      <c r="BF46"/>
      <c r="BG46"/>
      <c r="BH46"/>
      <c r="BI46"/>
      <c r="BJ46"/>
      <c r="BK46"/>
      <c r="BL46"/>
      <c r="BM46"/>
      <c r="BN46"/>
      <c r="BO46"/>
      <c r="BP46"/>
      <c r="BQ46"/>
    </row>
    <row r="47" spans="1:69" ht="6" customHeight="1" x14ac:dyDescent="0.15">
      <c r="B47" s="54"/>
      <c r="AS47" s="22"/>
    </row>
    <row r="48" spans="1:69" s="1" customFormat="1" ht="16.5" customHeight="1" x14ac:dyDescent="0.15">
      <c r="A48" s="26"/>
      <c r="B48" s="11"/>
      <c r="D48" s="1" t="s">
        <v>218</v>
      </c>
      <c r="AS48" s="22"/>
      <c r="AU48"/>
      <c r="AV48"/>
      <c r="AW48"/>
      <c r="AX48"/>
      <c r="AY48"/>
      <c r="AZ48"/>
      <c r="BA48"/>
      <c r="BB48"/>
      <c r="BC48"/>
      <c r="BD48"/>
      <c r="BE48"/>
      <c r="BF48"/>
      <c r="BG48"/>
      <c r="BH48"/>
      <c r="BI48"/>
      <c r="BJ48"/>
      <c r="BK48"/>
      <c r="BL48"/>
      <c r="BM48"/>
      <c r="BN48"/>
      <c r="BO48"/>
      <c r="BP48"/>
      <c r="BQ48"/>
    </row>
    <row r="49" spans="1:69" s="1" customFormat="1" ht="16.5" customHeight="1" x14ac:dyDescent="0.15">
      <c r="A49" s="26"/>
      <c r="B49" s="11"/>
      <c r="D49" s="1" t="s">
        <v>136</v>
      </c>
      <c r="AO49" s="8"/>
      <c r="AR49" s="8"/>
      <c r="AS49" s="22"/>
      <c r="AU49"/>
      <c r="AV49"/>
      <c r="AW49"/>
      <c r="AX49"/>
      <c r="AY49"/>
      <c r="AZ49"/>
      <c r="BA49"/>
      <c r="BB49"/>
      <c r="BC49"/>
      <c r="BD49"/>
      <c r="BE49"/>
      <c r="BF49"/>
      <c r="BG49"/>
      <c r="BH49"/>
      <c r="BI49"/>
      <c r="BJ49"/>
      <c r="BK49"/>
      <c r="BL49"/>
      <c r="BM49"/>
      <c r="BN49"/>
      <c r="BO49"/>
      <c r="BP49"/>
      <c r="BQ49"/>
    </row>
    <row r="50" spans="1:69" s="1" customFormat="1" ht="16.5" customHeight="1" x14ac:dyDescent="0.15">
      <c r="A50" s="26"/>
      <c r="B50" s="11"/>
      <c r="D50" s="1" t="s">
        <v>137</v>
      </c>
      <c r="AO50" s="8"/>
      <c r="AR50" s="8"/>
      <c r="AS50" s="22"/>
      <c r="AU50"/>
      <c r="AV50"/>
      <c r="AW50"/>
      <c r="AX50"/>
      <c r="AY50"/>
      <c r="AZ50"/>
      <c r="BA50"/>
      <c r="BB50"/>
      <c r="BC50"/>
      <c r="BD50"/>
      <c r="BE50"/>
      <c r="BF50"/>
      <c r="BG50"/>
      <c r="BH50"/>
      <c r="BI50"/>
      <c r="BJ50"/>
      <c r="BK50"/>
      <c r="BL50"/>
      <c r="BM50"/>
      <c r="BN50"/>
      <c r="BO50"/>
      <c r="BP50"/>
      <c r="BQ50"/>
    </row>
    <row r="51" spans="1:69" s="1" customFormat="1" ht="16.5" customHeight="1" x14ac:dyDescent="0.15">
      <c r="A51" s="26"/>
      <c r="B51" s="11"/>
      <c r="C51" s="642" t="s">
        <v>250</v>
      </c>
      <c r="D51" s="643"/>
      <c r="E51" s="644"/>
      <c r="F51" s="642" t="s">
        <v>114</v>
      </c>
      <c r="G51" s="643"/>
      <c r="H51" s="644"/>
      <c r="I51" s="642" t="s">
        <v>140</v>
      </c>
      <c r="J51" s="643"/>
      <c r="K51" s="644"/>
      <c r="L51" s="642" t="s">
        <v>139</v>
      </c>
      <c r="M51" s="643"/>
      <c r="N51" s="644"/>
      <c r="O51" s="642" t="s">
        <v>108</v>
      </c>
      <c r="P51" s="643"/>
      <c r="Q51" s="644"/>
      <c r="R51" s="642" t="s">
        <v>141</v>
      </c>
      <c r="S51" s="643"/>
      <c r="T51" s="644"/>
      <c r="U51" s="642" t="s">
        <v>158</v>
      </c>
      <c r="V51" s="648"/>
      <c r="W51" s="649"/>
      <c r="X51" s="642" t="s">
        <v>142</v>
      </c>
      <c r="Y51" s="643"/>
      <c r="Z51" s="644"/>
      <c r="AA51" s="642" t="s">
        <v>309</v>
      </c>
      <c r="AB51" s="643"/>
      <c r="AC51" s="644"/>
      <c r="AD51" s="642" t="s">
        <v>115</v>
      </c>
      <c r="AE51" s="643"/>
      <c r="AF51" s="644"/>
      <c r="AG51" s="642" t="s">
        <v>406</v>
      </c>
      <c r="AH51" s="643"/>
      <c r="AI51" s="644"/>
      <c r="AJ51" s="642" t="s">
        <v>748</v>
      </c>
      <c r="AK51" s="643"/>
      <c r="AL51" s="644"/>
      <c r="AM51" s="642" t="s">
        <v>749</v>
      </c>
      <c r="AN51" s="643"/>
      <c r="AO51" s="644"/>
      <c r="AP51" s="642" t="s">
        <v>116</v>
      </c>
      <c r="AQ51" s="643"/>
      <c r="AR51" s="644"/>
      <c r="AS51" s="22"/>
      <c r="AU51"/>
    </row>
    <row r="52" spans="1:69" s="1" customFormat="1" ht="18" customHeight="1" x14ac:dyDescent="0.15">
      <c r="A52" s="26"/>
      <c r="B52" s="11"/>
      <c r="C52" s="645">
        <f>点検表!AK3</f>
        <v>20</v>
      </c>
      <c r="D52" s="646"/>
      <c r="E52" s="647"/>
      <c r="F52" s="645">
        <f>点検表!AL3</f>
        <v>15</v>
      </c>
      <c r="G52" s="646"/>
      <c r="H52" s="647"/>
      <c r="I52" s="645">
        <f>点検表!AM3</f>
        <v>15</v>
      </c>
      <c r="J52" s="646"/>
      <c r="K52" s="647"/>
      <c r="L52" s="645">
        <f>点検表!AN3</f>
        <v>15</v>
      </c>
      <c r="M52" s="646"/>
      <c r="N52" s="647"/>
      <c r="O52" s="645">
        <f>点検表!AO3</f>
        <v>20</v>
      </c>
      <c r="P52" s="646"/>
      <c r="Q52" s="647"/>
      <c r="R52" s="645">
        <f>点検表!AP3</f>
        <v>15</v>
      </c>
      <c r="S52" s="646"/>
      <c r="T52" s="647"/>
      <c r="U52" s="645">
        <f>点検表!AQ3</f>
        <v>7</v>
      </c>
      <c r="V52" s="646"/>
      <c r="W52" s="647"/>
      <c r="X52" s="645">
        <f>点検表!AR3</f>
        <v>15</v>
      </c>
      <c r="Y52" s="646"/>
      <c r="Z52" s="647"/>
      <c r="AA52" s="645">
        <f>点検表!AS3</f>
        <v>15</v>
      </c>
      <c r="AB52" s="646"/>
      <c r="AC52" s="647"/>
      <c r="AD52" s="645">
        <f>点検表!AT3</f>
        <v>25</v>
      </c>
      <c r="AE52" s="646"/>
      <c r="AF52" s="647"/>
      <c r="AG52" s="645">
        <f>点検表!AU3</f>
        <v>20</v>
      </c>
      <c r="AH52" s="646"/>
      <c r="AI52" s="647"/>
      <c r="AJ52" s="645">
        <f>点検表!AV3</f>
        <v>10</v>
      </c>
      <c r="AK52" s="646"/>
      <c r="AL52" s="647"/>
      <c r="AM52" s="645">
        <f>点検表!AW3</f>
        <v>15</v>
      </c>
      <c r="AN52" s="646"/>
      <c r="AO52" s="647"/>
      <c r="AP52" s="645">
        <f>点検表!AX3</f>
        <v>10</v>
      </c>
      <c r="AQ52" s="646"/>
      <c r="AR52" s="647"/>
      <c r="AS52" s="22"/>
      <c r="AU52"/>
    </row>
    <row r="53" spans="1:69" ht="16.5" customHeight="1" x14ac:dyDescent="0.15">
      <c r="B53" s="11"/>
      <c r="D53" s="1" t="s">
        <v>822</v>
      </c>
      <c r="AS53" s="22"/>
    </row>
    <row r="54" spans="1:69" ht="16.5" customHeight="1" x14ac:dyDescent="0.15">
      <c r="B54" s="11"/>
      <c r="D54" s="1" t="s">
        <v>823</v>
      </c>
      <c r="AS54" s="22"/>
    </row>
    <row r="55" spans="1:69" ht="16.5" customHeight="1" x14ac:dyDescent="0.15">
      <c r="B55" s="11"/>
      <c r="D55" s="1" t="s">
        <v>138</v>
      </c>
      <c r="AO55" s="8"/>
      <c r="AR55" s="8"/>
      <c r="AS55" s="22"/>
    </row>
    <row r="56" spans="1:69" ht="16.5" customHeight="1" x14ac:dyDescent="0.15">
      <c r="B56" s="11"/>
      <c r="D56" s="1" t="s">
        <v>225</v>
      </c>
      <c r="AO56" s="8"/>
      <c r="AR56" s="8"/>
      <c r="AS56" s="22"/>
    </row>
    <row r="57" spans="1:69" ht="16.5" customHeight="1" x14ac:dyDescent="0.15">
      <c r="B57" s="11"/>
      <c r="D57" s="1" t="s">
        <v>219</v>
      </c>
      <c r="AS57" s="22"/>
    </row>
    <row r="58" spans="1:69" ht="16.5" customHeight="1" x14ac:dyDescent="0.15">
      <c r="B58" s="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0"/>
    </row>
    <row r="59" spans="1:69" ht="16.5" customHeight="1" x14ac:dyDescent="0.15">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row>
    <row r="60" spans="1:69" ht="13.5" hidden="1" customHeight="1" x14ac:dyDescent="0.15">
      <c r="B60" s="1"/>
    </row>
  </sheetData>
  <sheetProtection algorithmName="SHA-512" hashValue="FMufRn9aJMwqd5a2TajL4/XbzQ9bBI8l9EYCR6azFHNspxjhzs0CjRmGY+1YpJAQsFLJT/Szkc4qDxPlQ7AIJg==" saltValue="PpbUUKvMvmP5SNL3ealO+A==" spinCount="100000" sheet="1" selectLockedCells="1"/>
  <mergeCells count="28">
    <mergeCell ref="I51:K51"/>
    <mergeCell ref="L51:N51"/>
    <mergeCell ref="X51:Z51"/>
    <mergeCell ref="C51:E51"/>
    <mergeCell ref="F51:H51"/>
    <mergeCell ref="AA51:AC51"/>
    <mergeCell ref="L52:N52"/>
    <mergeCell ref="O52:Q52"/>
    <mergeCell ref="O51:Q51"/>
    <mergeCell ref="R51:T51"/>
    <mergeCell ref="R52:T52"/>
    <mergeCell ref="U51:W51"/>
    <mergeCell ref="U52:W52"/>
    <mergeCell ref="C52:E52"/>
    <mergeCell ref="F52:H52"/>
    <mergeCell ref="I52:K52"/>
    <mergeCell ref="AP52:AR52"/>
    <mergeCell ref="AD52:AF52"/>
    <mergeCell ref="AJ52:AL52"/>
    <mergeCell ref="X52:Z52"/>
    <mergeCell ref="AA52:AC52"/>
    <mergeCell ref="AG51:AI51"/>
    <mergeCell ref="AG52:AI52"/>
    <mergeCell ref="AD51:AF51"/>
    <mergeCell ref="AP51:AR51"/>
    <mergeCell ref="AJ51:AL51"/>
    <mergeCell ref="AM51:AO51"/>
    <mergeCell ref="AM52:AO52"/>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3"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S3013"/>
  <sheetViews>
    <sheetView showGridLines="0" topLeftCell="A2" zoomScaleNormal="100" zoomScaleSheetLayoutView="100" workbookViewId="0">
      <selection activeCell="E13" sqref="E13"/>
    </sheetView>
  </sheetViews>
  <sheetFormatPr defaultColWidth="0" defaultRowHeight="13.5" zeroHeight="1" x14ac:dyDescent="0.15"/>
  <cols>
    <col min="1" max="1" width="2.125" style="1" customWidth="1"/>
    <col min="2" max="2" width="2.625" customWidth="1"/>
    <col min="3" max="3" width="3.625" style="1" customWidth="1"/>
    <col min="4" max="4" width="4.625" style="1" customWidth="1"/>
    <col min="5" max="5" width="5.125" style="1" customWidth="1"/>
    <col min="6" max="6" width="5.625" style="1" customWidth="1"/>
    <col min="7" max="7" width="18.625" style="1" customWidth="1"/>
    <col min="8" max="8" width="20.625" style="1" customWidth="1"/>
    <col min="9" max="9" width="6.625" style="1" customWidth="1"/>
    <col min="10" max="10" width="5.625" style="1" customWidth="1"/>
    <col min="11" max="15" width="6.625" style="1" customWidth="1"/>
    <col min="16" max="17" width="2.625" style="1" customWidth="1"/>
    <col min="18" max="123" width="0" style="1" hidden="1" customWidth="1"/>
    <col min="124" max="16384" width="9" style="1" hidden="1"/>
  </cols>
  <sheetData>
    <row r="1" spans="2:123" ht="13.5" hidden="1" customHeight="1" x14ac:dyDescent="0.15">
      <c r="B1" s="19"/>
      <c r="I1" s="268"/>
      <c r="J1" s="268"/>
      <c r="K1" s="382">
        <f>IF($K$10=0,0,K11/$K$10)</f>
        <v>0</v>
      </c>
      <c r="L1" s="382">
        <f>IF($K$10=0,0,L12/$K$10)</f>
        <v>0</v>
      </c>
      <c r="M1" s="382">
        <f>IF($K$10=0,0,M12/$K$10)</f>
        <v>0</v>
      </c>
      <c r="N1" s="382">
        <f>IF($K$10=0,0,N12/$K$10)</f>
        <v>0</v>
      </c>
      <c r="O1" s="382">
        <f>IF($K$10=0,0,O12/$K$10)</f>
        <v>0</v>
      </c>
      <c r="P1" s="268"/>
      <c r="R1" t="s">
        <v>47</v>
      </c>
      <c r="S1" t="s">
        <v>325</v>
      </c>
      <c r="AA1" s="290"/>
      <c r="AB1" s="290"/>
      <c r="AC1" s="290"/>
      <c r="AD1" s="290"/>
    </row>
    <row r="2" spans="2:123" x14ac:dyDescent="0.15">
      <c r="G2" s="247"/>
      <c r="S2" s="1" t="s">
        <v>69</v>
      </c>
      <c r="T2" s="6">
        <f>点検表!$AS$4</f>
        <v>-15</v>
      </c>
      <c r="V2" s="45" t="s">
        <v>4</v>
      </c>
      <c r="W2" s="45" t="s">
        <v>276</v>
      </c>
      <c r="X2" s="45" t="s">
        <v>26</v>
      </c>
      <c r="Y2" s="45" t="s">
        <v>5</v>
      </c>
      <c r="Z2" s="45" t="s">
        <v>6</v>
      </c>
      <c r="AA2" s="45" t="s">
        <v>7</v>
      </c>
      <c r="AB2" s="45" t="s">
        <v>274</v>
      </c>
      <c r="AC2" s="45" t="s">
        <v>275</v>
      </c>
      <c r="AD2" s="45" t="s">
        <v>289</v>
      </c>
      <c r="AE2" s="45" t="s">
        <v>75</v>
      </c>
      <c r="AF2" s="45" t="s">
        <v>74</v>
      </c>
      <c r="AG2" s="45" t="s">
        <v>282</v>
      </c>
      <c r="AH2" s="45" t="s">
        <v>281</v>
      </c>
      <c r="AI2" s="45" t="s">
        <v>498</v>
      </c>
      <c r="AJ2" s="45" t="s">
        <v>497</v>
      </c>
      <c r="AP2" s="392"/>
    </row>
    <row r="3" spans="2:123" ht="13.5" customHeight="1" x14ac:dyDescent="0.15">
      <c r="C3" s="1" t="s">
        <v>387</v>
      </c>
      <c r="G3" s="247"/>
      <c r="H3" s="392"/>
      <c r="V3" s="6">
        <f>点検表!AK199</f>
        <v>0.9</v>
      </c>
      <c r="W3" s="6">
        <f>点検表!AL199</f>
        <v>0.7</v>
      </c>
      <c r="X3" s="6">
        <f>点検表!AM199</f>
        <v>0.5</v>
      </c>
      <c r="Y3" s="6">
        <f>点検表!AN199</f>
        <v>0.9</v>
      </c>
      <c r="Z3" s="6">
        <f>点検表!AO199</f>
        <v>0.7</v>
      </c>
      <c r="AA3" s="6">
        <f>点検表!AP199</f>
        <v>0.5</v>
      </c>
      <c r="AB3" s="6">
        <f>点検表!AQ199</f>
        <v>0.1</v>
      </c>
      <c r="AC3" s="6">
        <f>点検表!AR199</f>
        <v>0.1</v>
      </c>
      <c r="AD3" s="6">
        <f>点検表!AS199</f>
        <v>0</v>
      </c>
      <c r="AE3" s="6">
        <f>点検表!AT199</f>
        <v>0.9</v>
      </c>
      <c r="AF3" s="6">
        <f>点検表!AU199</f>
        <v>0.8</v>
      </c>
      <c r="AG3" s="6">
        <f>点検表!AV199</f>
        <v>0.9</v>
      </c>
      <c r="AH3" s="6">
        <f>点検表!AW199</f>
        <v>0</v>
      </c>
      <c r="AI3" s="6">
        <f>点検表!AX199</f>
        <v>0.9</v>
      </c>
      <c r="AJ3" s="6">
        <f>点検表!AY199</f>
        <v>1</v>
      </c>
      <c r="AU3" s="7"/>
      <c r="AV3" s="7"/>
    </row>
    <row r="4" spans="2:123" x14ac:dyDescent="0.15">
      <c r="I4" s="2"/>
      <c r="J4" s="2"/>
      <c r="K4" s="2"/>
      <c r="L4" s="2"/>
      <c r="M4" s="2"/>
      <c r="N4" s="2"/>
      <c r="O4" s="2"/>
      <c r="P4" s="2"/>
      <c r="R4"/>
      <c r="S4" s="1">
        <f t="shared" ref="S4:AL4" si="0">COUNTIF($E$13:$E$3012,S5)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123" ht="15" customHeight="1" x14ac:dyDescent="0.15">
      <c r="C5" s="807" t="s">
        <v>366</v>
      </c>
      <c r="D5" s="727" t="s">
        <v>490</v>
      </c>
      <c r="E5" s="727" t="s">
        <v>330</v>
      </c>
      <c r="F5" s="727" t="s">
        <v>388</v>
      </c>
      <c r="G5" s="807" t="s">
        <v>389</v>
      </c>
      <c r="H5" s="809" t="s">
        <v>431</v>
      </c>
      <c r="I5" s="813"/>
      <c r="J5" s="813"/>
      <c r="K5" s="813"/>
      <c r="L5" s="813"/>
      <c r="M5" s="810"/>
      <c r="N5" s="727" t="s">
        <v>432</v>
      </c>
      <c r="O5" s="727" t="s">
        <v>433</v>
      </c>
      <c r="P5" s="33"/>
      <c r="R5" s="6" t="str">
        <f t="array" aca="1" ref="R5" ca="1">IF($K$10=0,"",OFFSET(S5,0,MATCH(MAX(S6:AL6),S6:AL6,0)-1,1,1))</f>
        <v/>
      </c>
      <c r="S5" s="1">
        <f>MIN($E$13:$E$3012)</f>
        <v>0</v>
      </c>
      <c r="T5" s="1">
        <f>IF(ISERROR(SMALL($E$13:$E$3012,SUM($S4:S4)+1)),0,SMALL($E$13:$E$3012,SUM($S4:S4)+1))</f>
        <v>0</v>
      </c>
      <c r="U5" s="1">
        <f>IF(ISERROR(SMALL($E$13:$E$3012,SUM($S4:T4)+1)),0,SMALL($E$13:$E$3012,SUM($S4:T4)+1))</f>
        <v>0</v>
      </c>
      <c r="V5" s="1">
        <f>IF(ISERROR(SMALL($E$13:$E$3012,SUM($S4:U4)+1)),0,SMALL($E$13:$E$3012,SUM($S4:U4)+1))</f>
        <v>0</v>
      </c>
      <c r="W5" s="1">
        <f>IF(ISERROR(SMALL($E$13:$E$3012,SUM($S4:V4)+1)),0,SMALL($E$13:$E$3012,SUM($S4:V4)+1))</f>
        <v>0</v>
      </c>
      <c r="X5" s="1">
        <f>IF(ISERROR(SMALL($E$13:$E$3012,SUM($S4:W4)+1)),0,SMALL($E$13:$E$3012,SUM($S4:W4)+1))</f>
        <v>0</v>
      </c>
      <c r="Y5" s="1">
        <f>IF(ISERROR(SMALL($E$13:$E$3012,SUM($S4:X4)+1)),0,SMALL($E$13:$E$3012,SUM($S4:X4)+1))</f>
        <v>0</v>
      </c>
      <c r="Z5" s="1">
        <f>IF(ISERROR(SMALL($E$13:$E$3012,SUM($S4:Y4)+1)),0,SMALL($E$13:$E$3012,SUM($S4:Y4)+1))</f>
        <v>0</v>
      </c>
      <c r="AA5" s="1">
        <f>IF(ISERROR(SMALL($E$13:$E$3012,SUM($S4:Z4)+1)),0,SMALL($E$13:$E$3012,SUM($S4:Z4)+1))</f>
        <v>0</v>
      </c>
      <c r="AB5" s="1">
        <f>IF(ISERROR(SMALL($E$13:$E$3012,SUM($S4:AA4)+1)),0,SMALL($E$13:$E$3012,SUM($S4:AA4)+1))</f>
        <v>0</v>
      </c>
      <c r="AC5" s="1">
        <f>IF(ISERROR(SMALL($E$13:$E$3012,SUM($S4:AB4)+1)),0,SMALL($E$13:$E$3012,SUM($S4:AB4)+1))</f>
        <v>0</v>
      </c>
      <c r="AD5" s="1">
        <f>IF(ISERROR(SMALL($E$13:$E$3012,SUM($S4:AC4)+1)),0,SMALL($E$13:$E$3012,SUM($S4:AC4)+1))</f>
        <v>0</v>
      </c>
      <c r="AE5" s="1">
        <f>IF(ISERROR(SMALL($E$13:$E$3012,SUM($S4:AD4)+1)),0,SMALL($E$13:$E$3012,SUM($S4:AD4)+1))</f>
        <v>0</v>
      </c>
      <c r="AF5" s="1">
        <f>IF(ISERROR(SMALL($E$13:$E$3012,SUM($S4:AE4)+1)),0,SMALL($E$13:$E$3012,SUM($S4:AE4)+1))</f>
        <v>0</v>
      </c>
      <c r="AG5" s="1">
        <f>IF(ISERROR(SMALL($E$13:$E$3012,SUM($S4:AF4)+1)),0,SMALL($E$13:$E$3012,SUM($S4:AF4)+1))</f>
        <v>0</v>
      </c>
      <c r="AH5" s="1">
        <f>IF(ISERROR(SMALL($E$13:$E$3012,SUM($S4:AG4)+1)),0,SMALL($E$13:$E$3012,SUM($S4:AG4)+1))</f>
        <v>0</v>
      </c>
      <c r="AI5" s="1">
        <f>IF(ISERROR(SMALL($E$13:$E$3012,SUM($S4:AH4)+1)),0,SMALL($E$13:$E$3012,SUM($S4:AH4)+1))</f>
        <v>0</v>
      </c>
      <c r="AJ5" s="1">
        <f>IF(ISERROR(SMALL($E$13:$E$3012,SUM($S4:AI4)+1)),0,SMALL($E$13:$E$3012,SUM($S4:AI4)+1))</f>
        <v>0</v>
      </c>
      <c r="AK5" s="1">
        <f>IF(ISERROR(SMALL($E$13:$E$3012,SUM($S4:AJ4)+1)),0,SMALL($E$13:$E$3012,SUM($S4:AJ4)+1))</f>
        <v>0</v>
      </c>
      <c r="AL5" s="1">
        <f>IF(ISERROR(SMALL($E$13:$E$3012,SUM($S4:AK4)+1)),0,SMALL($E$13:$E$3012,SUM($S4:AK4)+1))</f>
        <v>0</v>
      </c>
      <c r="AR5" s="7"/>
      <c r="AS5" s="7"/>
      <c r="AT5" s="7"/>
    </row>
    <row r="6" spans="2:123" ht="15" customHeight="1" x14ac:dyDescent="0.15">
      <c r="C6" s="808"/>
      <c r="D6" s="797"/>
      <c r="E6" s="797"/>
      <c r="F6" s="797"/>
      <c r="G6" s="808"/>
      <c r="H6" s="797" t="s">
        <v>434</v>
      </c>
      <c r="I6" s="797" t="s">
        <v>390</v>
      </c>
      <c r="J6" s="797" t="s">
        <v>297</v>
      </c>
      <c r="K6" s="797" t="s">
        <v>435</v>
      </c>
      <c r="L6" s="797" t="s">
        <v>542</v>
      </c>
      <c r="M6" s="797" t="s">
        <v>788</v>
      </c>
      <c r="N6" s="797"/>
      <c r="O6" s="797"/>
      <c r="P6" s="33"/>
      <c r="S6" s="327">
        <f t="array" ref="S6">SUM(IF($E13:$E3012=S5,$I13:$I3012*$J13:$J3012,0))</f>
        <v>0</v>
      </c>
      <c r="T6" s="327">
        <f t="array" ref="T6">SUM(IF($E13:$E3012=T5,$I13:$I3012*$J13:$J3012,0))</f>
        <v>0</v>
      </c>
      <c r="U6" s="327">
        <f t="array" ref="U6">SUM(IF($E13:$E3012=U5,$I13:$I3012*$J13:$J3012,0))</f>
        <v>0</v>
      </c>
      <c r="V6" s="327">
        <f t="array" ref="V6">SUM(IF($E13:$E3012=V5,$I13:$I3012*$J13:$J3012,0))</f>
        <v>0</v>
      </c>
      <c r="W6" s="327">
        <f t="array" ref="W6">SUM(IF($E13:$E3012=W5,$I13:$I3012*$J13:$J3012,0))</f>
        <v>0</v>
      </c>
      <c r="X6" s="327">
        <f t="array" ref="X6">SUM(IF($E13:$E3012=X5,$I13:$I3012*$J13:$J3012,0))</f>
        <v>0</v>
      </c>
      <c r="Y6" s="327">
        <f t="array" ref="Y6">SUM(IF($E13:$E3012=Y5,$I13:$I3012*$J13:$J3012,0))</f>
        <v>0</v>
      </c>
      <c r="Z6" s="327">
        <f t="array" ref="Z6">SUM(IF($E13:$E3012=Z5,$I13:$I3012*$J13:$J3012,0))</f>
        <v>0</v>
      </c>
      <c r="AA6" s="327">
        <f t="array" ref="AA6">SUM(IF($E13:$E3012=AA5,$I13:$I3012*$J13:$J3012,0))</f>
        <v>0</v>
      </c>
      <c r="AB6" s="327">
        <f t="array" ref="AB6">SUM(IF($E13:$E3012=AB5,$I13:$I3012*$J13:$J3012,0))</f>
        <v>0</v>
      </c>
      <c r="AC6" s="327">
        <f t="array" ref="AC6">SUM(IF($E13:$E3012=AC5,$I13:$I3012*$J13:$J3012,0))</f>
        <v>0</v>
      </c>
      <c r="AD6" s="327">
        <f t="array" ref="AD6">SUM(IF($E13:$E3012=AD5,$I13:$I3012*$J13:$J3012,0))</f>
        <v>0</v>
      </c>
      <c r="AE6" s="327">
        <f t="array" ref="AE6">SUM(IF($E13:$E3012=AE5,$I13:$I3012*$J13:$J3012,0))</f>
        <v>0</v>
      </c>
      <c r="AF6" s="327">
        <f t="array" ref="AF6">SUM(IF($E13:$E3012=AF5,$I13:$I3012*$J13:$J3012,0))</f>
        <v>0</v>
      </c>
      <c r="AG6" s="327">
        <f t="array" ref="AG6">SUM(IF($E13:$E3012=AG5,$I13:$I3012*$J13:$J3012,0))</f>
        <v>0</v>
      </c>
      <c r="AH6" s="327">
        <f t="array" ref="AH6">SUM(IF($E13:$E3012=AH5,$I13:$I3012*$J13:$J3012,0))</f>
        <v>0</v>
      </c>
      <c r="AI6" s="327">
        <f t="array" ref="AI6">SUM(IF($E13:$E3012=AI5,$I13:$I3012*$J13:$J3012,0))</f>
        <v>0</v>
      </c>
      <c r="AJ6" s="327">
        <f t="array" ref="AJ6">SUM(IF($E13:$E3012=AJ5,$I13:$I3012*$J13:$J3012,0))</f>
        <v>0</v>
      </c>
      <c r="AK6" s="327">
        <f t="array" ref="AK6">SUM(IF($E13:$E3012=AK5,$I13:$I3012*$J13:$J3012,0))</f>
        <v>0</v>
      </c>
      <c r="AL6" s="327">
        <f t="array" ref="AL6">SUM(IF($E13:$E3012=AL5,$I13:$I3012*$J13:$J3012,0))</f>
        <v>0</v>
      </c>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3"/>
      <c r="DG6" s="323"/>
      <c r="DH6" s="323"/>
      <c r="DI6" s="323"/>
      <c r="DJ6" s="323"/>
      <c r="DK6" s="323"/>
      <c r="DL6" s="323"/>
      <c r="DM6" s="323"/>
      <c r="DN6" s="323"/>
      <c r="DO6" s="323"/>
      <c r="DP6" s="323"/>
      <c r="DQ6" s="323"/>
      <c r="DR6" s="323"/>
      <c r="DS6" s="323"/>
    </row>
    <row r="7" spans="2:123" ht="48" customHeight="1" x14ac:dyDescent="0.15">
      <c r="C7" s="777"/>
      <c r="D7" s="798"/>
      <c r="E7" s="798"/>
      <c r="F7" s="798"/>
      <c r="G7" s="777"/>
      <c r="H7" s="798"/>
      <c r="I7" s="798"/>
      <c r="J7" s="798"/>
      <c r="K7" s="798"/>
      <c r="L7" s="798"/>
      <c r="M7" s="798"/>
      <c r="N7" s="798"/>
      <c r="O7" s="798"/>
      <c r="P7" s="33"/>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4"/>
      <c r="DG7" s="324"/>
      <c r="DH7" s="324"/>
      <c r="DI7" s="324"/>
      <c r="DJ7" s="324"/>
      <c r="DK7" s="324"/>
      <c r="DL7" s="324"/>
      <c r="DM7" s="324"/>
      <c r="DN7" s="324"/>
      <c r="DO7" s="324"/>
      <c r="DP7" s="324"/>
      <c r="DQ7" s="324"/>
      <c r="DR7" s="324"/>
      <c r="DS7" s="324"/>
    </row>
    <row r="8" spans="2:123" ht="2.1" customHeight="1" x14ac:dyDescent="0.15">
      <c r="C8" s="249"/>
      <c r="D8" s="249"/>
      <c r="E8" s="249"/>
      <c r="F8" s="249"/>
      <c r="G8" s="249"/>
      <c r="H8" s="13"/>
      <c r="I8" s="13"/>
      <c r="J8" s="13"/>
      <c r="K8" s="13"/>
      <c r="L8" s="13"/>
      <c r="M8" s="13"/>
      <c r="N8" s="13"/>
      <c r="O8" s="13"/>
      <c r="P8" s="33"/>
    </row>
    <row r="9" spans="2:123" ht="15" customHeight="1" x14ac:dyDescent="0.15">
      <c r="C9" s="681" t="s">
        <v>391</v>
      </c>
      <c r="D9" s="682"/>
      <c r="E9" s="682"/>
      <c r="F9" s="682"/>
      <c r="G9" s="13" t="s">
        <v>300</v>
      </c>
      <c r="H9" s="13" t="s">
        <v>300</v>
      </c>
      <c r="I9" s="13" t="s">
        <v>300</v>
      </c>
      <c r="J9" s="13" t="s">
        <v>300</v>
      </c>
      <c r="K9" s="13" t="s">
        <v>300</v>
      </c>
      <c r="L9" s="349" t="str">
        <f>IF($K$10=0,"    －",L$10/$K$10)</f>
        <v xml:space="preserve">    －</v>
      </c>
      <c r="M9" s="349" t="str">
        <f>IF($K$10=0,"    －",M$10/$K$10)</f>
        <v xml:space="preserve">    －</v>
      </c>
      <c r="N9" s="349" t="str">
        <f>IF($K$10=0,"    －",N$10/$K$10)</f>
        <v xml:space="preserve">    －</v>
      </c>
      <c r="O9" s="349" t="str">
        <f>IF($K$10=0,"    －",O$10/$K$10)</f>
        <v xml:space="preserve">    －</v>
      </c>
      <c r="P9" s="33"/>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5"/>
      <c r="DG9" s="325"/>
      <c r="DH9" s="325"/>
      <c r="DI9" s="325"/>
      <c r="DJ9" s="325"/>
      <c r="DK9" s="325"/>
      <c r="DL9" s="325"/>
      <c r="DM9" s="325"/>
      <c r="DN9" s="325"/>
      <c r="DO9" s="325"/>
      <c r="DP9" s="325"/>
      <c r="DQ9" s="325"/>
      <c r="DR9" s="325"/>
      <c r="DS9" s="325"/>
    </row>
    <row r="10" spans="2:123" ht="15" customHeight="1" x14ac:dyDescent="0.15">
      <c r="C10" s="710" t="s">
        <v>345</v>
      </c>
      <c r="D10" s="711"/>
      <c r="E10" s="711"/>
      <c r="F10" s="712"/>
      <c r="G10" s="249" t="s">
        <v>235</v>
      </c>
      <c r="H10" s="350" t="s">
        <v>300</v>
      </c>
      <c r="I10" s="350" t="s">
        <v>300</v>
      </c>
      <c r="J10" s="331">
        <f>SUM($J13:$J3012)</f>
        <v>0</v>
      </c>
      <c r="K10" s="380">
        <f>SUM($K13:$K3012)</f>
        <v>0</v>
      </c>
      <c r="L10" s="380">
        <f>SUMIF(L13:L3012,"○",$K13:$K3012)</f>
        <v>0</v>
      </c>
      <c r="M10" s="380">
        <f>SUMIF(M13:M3012,"○",$K13:$K3012)</f>
        <v>0</v>
      </c>
      <c r="N10" s="380">
        <f>SUMIF(N13:N3012,"○",$K13:$K3012)</f>
        <v>0</v>
      </c>
      <c r="O10" s="380">
        <f>SUMIF(O13:O3012,"○",$K13:$K3012)</f>
        <v>0</v>
      </c>
      <c r="P10" s="326"/>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row>
    <row r="11" spans="2:123" ht="15" customHeight="1" x14ac:dyDescent="0.15">
      <c r="C11" s="801"/>
      <c r="D11" s="802"/>
      <c r="E11" s="802"/>
      <c r="F11" s="803"/>
      <c r="G11" s="13" t="s">
        <v>492</v>
      </c>
      <c r="H11" s="350" t="s">
        <v>300</v>
      </c>
      <c r="I11" s="350" t="s">
        <v>300</v>
      </c>
      <c r="J11" s="331">
        <f>SUMIF($D13:$D3012,"○",J13:J3012)</f>
        <v>0</v>
      </c>
      <c r="K11" s="380">
        <f>SUMIF($D13:$D3012,"○",K13:K3012)</f>
        <v>0</v>
      </c>
      <c r="L11" s="350" t="s">
        <v>300</v>
      </c>
      <c r="M11" s="350" t="s">
        <v>300</v>
      </c>
      <c r="N11" s="350" t="s">
        <v>300</v>
      </c>
      <c r="O11" s="350" t="s">
        <v>300</v>
      </c>
      <c r="P11" s="33"/>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5"/>
      <c r="DG11" s="325"/>
      <c r="DH11" s="325"/>
      <c r="DI11" s="325"/>
      <c r="DJ11" s="325"/>
      <c r="DK11" s="325"/>
      <c r="DL11" s="325"/>
      <c r="DM11" s="325"/>
      <c r="DN11" s="325"/>
      <c r="DO11" s="325"/>
      <c r="DP11" s="325"/>
      <c r="DQ11" s="325"/>
      <c r="DR11" s="325"/>
      <c r="DS11" s="325"/>
    </row>
    <row r="12" spans="2:123" ht="15" customHeight="1" x14ac:dyDescent="0.15">
      <c r="C12" s="804"/>
      <c r="D12" s="805"/>
      <c r="E12" s="805"/>
      <c r="F12" s="806"/>
      <c r="G12" s="13" t="s">
        <v>496</v>
      </c>
      <c r="H12" s="350" t="s">
        <v>300</v>
      </c>
      <c r="I12" s="350" t="s">
        <v>300</v>
      </c>
      <c r="J12" s="350" t="s">
        <v>300</v>
      </c>
      <c r="K12" s="350" t="s">
        <v>300</v>
      </c>
      <c r="L12" s="380">
        <f t="array" ref="L12">SUM(IF(($D13:$D3012="○")*(L13:L3012=""),$K13:$K3012,0))</f>
        <v>0</v>
      </c>
      <c r="M12" s="380">
        <f t="array" ref="M12">SUM(IF(($D13:$D3012="○")*(M13:M3012=""),$K13:$K3012,0))</f>
        <v>0</v>
      </c>
      <c r="N12" s="380">
        <f t="array" ref="N12">SUM(IF(($D13:$D3012="○")*(N13:N3012=""),$K13:$K3012,0))</f>
        <v>0</v>
      </c>
      <c r="O12" s="380">
        <f t="array" ref="O12">SUM(IF(($D13:$D3012="○")*(O13:O3012=""),$K13:$K3012,0))</f>
        <v>0</v>
      </c>
      <c r="P12" s="33"/>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5"/>
      <c r="DG12" s="325"/>
      <c r="DH12" s="325"/>
      <c r="DI12" s="325"/>
      <c r="DJ12" s="325"/>
      <c r="DK12" s="325"/>
      <c r="DL12" s="325"/>
      <c r="DM12" s="325"/>
      <c r="DN12" s="325"/>
      <c r="DO12" s="325"/>
      <c r="DP12" s="325"/>
      <c r="DQ12" s="325"/>
      <c r="DR12" s="325"/>
      <c r="DS12" s="325"/>
    </row>
    <row r="13" spans="2:123" ht="14.25" customHeight="1" x14ac:dyDescent="0.15">
      <c r="C13" s="283">
        <v>1</v>
      </c>
      <c r="D13" s="44" t="str">
        <f t="shared" ref="D13:D76" si="1">IF(E13="","",IF(E13&lt;=$T$2,"○",""))</f>
        <v/>
      </c>
      <c r="E13" s="476"/>
      <c r="F13" s="367"/>
      <c r="G13" s="367"/>
      <c r="H13" s="329"/>
      <c r="I13" s="15"/>
      <c r="J13" s="15"/>
      <c r="K13" s="328" t="str">
        <f t="shared" ref="K13:K76" si="2">IF(J13="","",I13*J13)</f>
        <v/>
      </c>
      <c r="L13" s="381" t="str">
        <f t="shared" ref="L13:L76" si="3">IF(H13="","",IF(HLOOKUP(H13,$V$2:$AJ$3,2,FALSE)&gt;=0.8,"○",""))</f>
        <v/>
      </c>
      <c r="M13" s="265"/>
      <c r="N13" s="265"/>
      <c r="O13" s="265"/>
      <c r="P13" s="77"/>
      <c r="R13" s="327"/>
      <c r="S13" s="327"/>
      <c r="T13" s="327"/>
      <c r="U13" s="327"/>
      <c r="V13" s="327"/>
      <c r="W13" s="327"/>
      <c r="X13" s="327"/>
      <c r="Y13" s="327"/>
      <c r="Z13" s="327"/>
      <c r="AA13" s="327"/>
      <c r="AB13" s="327"/>
      <c r="AC13" s="327"/>
      <c r="AD13" s="327"/>
      <c r="AE13" s="327"/>
      <c r="AF13" s="327"/>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5"/>
      <c r="DG13" s="325"/>
      <c r="DH13" s="325"/>
      <c r="DI13" s="325"/>
      <c r="DJ13" s="325"/>
      <c r="DK13" s="325"/>
      <c r="DL13" s="325"/>
      <c r="DM13" s="325"/>
      <c r="DN13" s="325"/>
      <c r="DO13" s="325"/>
      <c r="DP13" s="325"/>
      <c r="DQ13" s="325"/>
      <c r="DR13" s="325"/>
      <c r="DS13" s="325"/>
    </row>
    <row r="14" spans="2:123" ht="14.25" customHeight="1" x14ac:dyDescent="0.15">
      <c r="C14" s="283">
        <f>C13+1</f>
        <v>2</v>
      </c>
      <c r="D14" s="44" t="str">
        <f t="shared" si="1"/>
        <v/>
      </c>
      <c r="E14" s="477"/>
      <c r="F14" s="368"/>
      <c r="G14" s="368"/>
      <c r="H14" s="329"/>
      <c r="I14" s="15"/>
      <c r="J14" s="15"/>
      <c r="K14" s="328" t="str">
        <f t="shared" si="2"/>
        <v/>
      </c>
      <c r="L14" s="381" t="str">
        <f t="shared" si="3"/>
        <v/>
      </c>
      <c r="M14" s="265"/>
      <c r="N14" s="265"/>
      <c r="O14" s="265"/>
      <c r="P14" s="77"/>
      <c r="R14" s="327"/>
      <c r="S14" s="327"/>
      <c r="T14" s="327"/>
      <c r="U14" s="327"/>
      <c r="V14" s="327"/>
      <c r="W14" s="327"/>
      <c r="X14" s="327"/>
      <c r="Y14" s="327"/>
      <c r="Z14" s="327"/>
      <c r="AA14" s="327"/>
      <c r="AB14" s="327"/>
      <c r="AC14" s="327"/>
      <c r="AD14" s="327"/>
      <c r="AE14" s="327"/>
      <c r="AF14" s="327"/>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5"/>
      <c r="DG14" s="325"/>
      <c r="DH14" s="325"/>
      <c r="DI14" s="325"/>
      <c r="DJ14" s="325"/>
      <c r="DK14" s="325"/>
      <c r="DL14" s="325"/>
      <c r="DM14" s="325"/>
      <c r="DN14" s="325"/>
      <c r="DO14" s="325"/>
      <c r="DP14" s="325"/>
      <c r="DQ14" s="325"/>
      <c r="DR14" s="325"/>
      <c r="DS14" s="325"/>
    </row>
    <row r="15" spans="2:123" ht="14.25" customHeight="1" x14ac:dyDescent="0.15">
      <c r="C15" s="283">
        <f t="shared" ref="C15:C78" si="4">C14+1</f>
        <v>3</v>
      </c>
      <c r="D15" s="44" t="str">
        <f t="shared" si="1"/>
        <v/>
      </c>
      <c r="E15" s="477"/>
      <c r="F15" s="368"/>
      <c r="G15" s="368"/>
      <c r="H15" s="329"/>
      <c r="I15" s="15"/>
      <c r="J15" s="15"/>
      <c r="K15" s="328" t="str">
        <f t="shared" si="2"/>
        <v/>
      </c>
      <c r="L15" s="381" t="str">
        <f t="shared" si="3"/>
        <v/>
      </c>
      <c r="M15" s="265"/>
      <c r="N15" s="265"/>
      <c r="O15" s="265"/>
      <c r="P15" s="77"/>
      <c r="R15" s="327"/>
      <c r="S15" s="327"/>
      <c r="T15" s="327"/>
      <c r="U15" s="327"/>
      <c r="V15" s="327"/>
      <c r="W15" s="327"/>
      <c r="X15" s="327"/>
      <c r="Y15" s="327"/>
      <c r="Z15" s="327"/>
      <c r="AA15" s="327"/>
      <c r="AB15" s="327"/>
      <c r="AC15" s="327"/>
      <c r="AD15" s="327"/>
      <c r="AE15" s="327"/>
      <c r="AF15" s="327"/>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5"/>
      <c r="DG15" s="325"/>
      <c r="DH15" s="325"/>
      <c r="DI15" s="325"/>
      <c r="DJ15" s="325"/>
      <c r="DK15" s="325"/>
      <c r="DL15" s="325"/>
      <c r="DM15" s="325"/>
      <c r="DN15" s="325"/>
      <c r="DO15" s="325"/>
      <c r="DP15" s="325"/>
      <c r="DQ15" s="325"/>
      <c r="DR15" s="325"/>
      <c r="DS15" s="325"/>
    </row>
    <row r="16" spans="2:123" ht="14.25" customHeight="1" x14ac:dyDescent="0.15">
      <c r="C16" s="283">
        <f t="shared" si="4"/>
        <v>4</v>
      </c>
      <c r="D16" s="44" t="str">
        <f t="shared" si="1"/>
        <v/>
      </c>
      <c r="E16" s="477"/>
      <c r="F16" s="368"/>
      <c r="G16" s="368"/>
      <c r="H16" s="329"/>
      <c r="I16" s="15"/>
      <c r="J16" s="15"/>
      <c r="K16" s="328" t="str">
        <f t="shared" si="2"/>
        <v/>
      </c>
      <c r="L16" s="381" t="str">
        <f t="shared" si="3"/>
        <v/>
      </c>
      <c r="M16" s="265"/>
      <c r="N16" s="265"/>
      <c r="O16" s="265"/>
      <c r="P16" s="77"/>
      <c r="R16" s="327"/>
      <c r="S16" s="327"/>
      <c r="T16" s="327"/>
      <c r="U16" s="327"/>
      <c r="V16" s="327"/>
      <c r="W16" s="327"/>
      <c r="X16" s="327"/>
      <c r="Y16" s="327"/>
      <c r="Z16" s="327"/>
      <c r="AA16" s="327"/>
      <c r="AB16" s="327"/>
      <c r="AC16" s="327"/>
      <c r="AD16" s="327"/>
      <c r="AE16" s="327"/>
      <c r="AF16" s="327"/>
      <c r="AO16" s="325"/>
    </row>
    <row r="17" spans="3:32" ht="14.25" customHeight="1" x14ac:dyDescent="0.15">
      <c r="C17" s="283">
        <f t="shared" si="4"/>
        <v>5</v>
      </c>
      <c r="D17" s="44" t="str">
        <f t="shared" si="1"/>
        <v/>
      </c>
      <c r="E17" s="477"/>
      <c r="F17" s="368"/>
      <c r="G17" s="368"/>
      <c r="H17" s="329"/>
      <c r="I17" s="15"/>
      <c r="J17" s="15"/>
      <c r="K17" s="328" t="str">
        <f t="shared" si="2"/>
        <v/>
      </c>
      <c r="L17" s="381" t="str">
        <f t="shared" si="3"/>
        <v/>
      </c>
      <c r="M17" s="265"/>
      <c r="N17" s="265"/>
      <c r="O17" s="265"/>
      <c r="P17" s="77"/>
      <c r="R17" s="327"/>
      <c r="S17" s="327"/>
      <c r="T17" s="327"/>
      <c r="U17" s="327"/>
      <c r="V17" s="327"/>
      <c r="W17" s="327"/>
      <c r="X17" s="327"/>
      <c r="Y17" s="327"/>
      <c r="Z17" s="327"/>
      <c r="AA17" s="327"/>
      <c r="AB17" s="327"/>
      <c r="AC17" s="327"/>
      <c r="AD17" s="327"/>
      <c r="AE17" s="327"/>
      <c r="AF17" s="327"/>
    </row>
    <row r="18" spans="3:32" ht="14.25" customHeight="1" x14ac:dyDescent="0.15">
      <c r="C18" s="283">
        <f t="shared" si="4"/>
        <v>6</v>
      </c>
      <c r="D18" s="44" t="str">
        <f t="shared" si="1"/>
        <v/>
      </c>
      <c r="E18" s="477"/>
      <c r="F18" s="368"/>
      <c r="G18" s="368"/>
      <c r="H18" s="329"/>
      <c r="I18" s="15"/>
      <c r="J18" s="15"/>
      <c r="K18" s="328" t="str">
        <f t="shared" si="2"/>
        <v/>
      </c>
      <c r="L18" s="381" t="str">
        <f t="shared" si="3"/>
        <v/>
      </c>
      <c r="M18" s="265"/>
      <c r="N18" s="265"/>
      <c r="O18" s="265"/>
      <c r="P18" s="77"/>
      <c r="R18" s="327"/>
      <c r="S18" s="327"/>
      <c r="T18" s="327"/>
      <c r="U18" s="327"/>
      <c r="V18" s="327"/>
      <c r="W18" s="327"/>
      <c r="X18" s="327"/>
      <c r="Y18" s="327"/>
      <c r="Z18" s="327"/>
      <c r="AA18" s="327"/>
      <c r="AB18" s="327"/>
      <c r="AC18" s="327"/>
      <c r="AD18" s="327"/>
      <c r="AE18" s="327"/>
      <c r="AF18" s="327"/>
    </row>
    <row r="19" spans="3:32" ht="14.25" customHeight="1" x14ac:dyDescent="0.15">
      <c r="C19" s="283">
        <f t="shared" si="4"/>
        <v>7</v>
      </c>
      <c r="D19" s="44" t="str">
        <f t="shared" si="1"/>
        <v/>
      </c>
      <c r="E19" s="477"/>
      <c r="F19" s="368"/>
      <c r="G19" s="368"/>
      <c r="H19" s="329"/>
      <c r="I19" s="15"/>
      <c r="J19" s="15"/>
      <c r="K19" s="328" t="str">
        <f t="shared" si="2"/>
        <v/>
      </c>
      <c r="L19" s="381" t="str">
        <f t="shared" si="3"/>
        <v/>
      </c>
      <c r="M19" s="265"/>
      <c r="N19" s="265"/>
      <c r="O19" s="265"/>
      <c r="P19" s="77"/>
      <c r="R19" s="327"/>
      <c r="S19" s="327"/>
      <c r="T19" s="327"/>
      <c r="U19" s="327"/>
      <c r="V19" s="327"/>
      <c r="W19" s="327"/>
      <c r="X19" s="327"/>
      <c r="Y19" s="327"/>
      <c r="Z19" s="327"/>
      <c r="AA19" s="327"/>
      <c r="AB19" s="327"/>
      <c r="AC19" s="327"/>
      <c r="AD19" s="327"/>
      <c r="AE19" s="327"/>
      <c r="AF19" s="327"/>
    </row>
    <row r="20" spans="3:32" ht="14.25" customHeight="1" x14ac:dyDescent="0.15">
      <c r="C20" s="283">
        <f t="shared" si="4"/>
        <v>8</v>
      </c>
      <c r="D20" s="44" t="str">
        <f t="shared" si="1"/>
        <v/>
      </c>
      <c r="E20" s="477"/>
      <c r="F20" s="368"/>
      <c r="G20" s="368"/>
      <c r="H20" s="329"/>
      <c r="I20" s="15"/>
      <c r="J20" s="15"/>
      <c r="K20" s="328" t="str">
        <f t="shared" si="2"/>
        <v/>
      </c>
      <c r="L20" s="381" t="str">
        <f t="shared" si="3"/>
        <v/>
      </c>
      <c r="M20" s="265"/>
      <c r="N20" s="265"/>
      <c r="O20" s="265"/>
      <c r="P20" s="77"/>
      <c r="R20" s="327"/>
      <c r="S20" s="327"/>
      <c r="T20" s="327"/>
      <c r="U20" s="327"/>
      <c r="V20" s="327"/>
      <c r="W20" s="327"/>
      <c r="X20" s="327"/>
      <c r="Y20" s="327"/>
      <c r="Z20" s="327"/>
      <c r="AA20" s="327"/>
      <c r="AB20" s="327"/>
      <c r="AC20" s="327"/>
      <c r="AD20" s="327"/>
      <c r="AE20" s="327"/>
      <c r="AF20" s="327"/>
    </row>
    <row r="21" spans="3:32" ht="14.25" customHeight="1" x14ac:dyDescent="0.15">
      <c r="C21" s="283">
        <f t="shared" si="4"/>
        <v>9</v>
      </c>
      <c r="D21" s="44" t="str">
        <f t="shared" si="1"/>
        <v/>
      </c>
      <c r="E21" s="477"/>
      <c r="F21" s="368"/>
      <c r="G21" s="368"/>
      <c r="H21" s="329"/>
      <c r="I21" s="15"/>
      <c r="J21" s="15"/>
      <c r="K21" s="328" t="str">
        <f t="shared" si="2"/>
        <v/>
      </c>
      <c r="L21" s="381" t="str">
        <f t="shared" si="3"/>
        <v/>
      </c>
      <c r="M21" s="265"/>
      <c r="N21" s="265"/>
      <c r="O21" s="265"/>
      <c r="P21" s="77"/>
      <c r="R21" s="327"/>
      <c r="S21" s="327"/>
      <c r="T21" s="327"/>
      <c r="U21" s="327"/>
      <c r="V21" s="327"/>
      <c r="W21" s="327"/>
      <c r="X21" s="327"/>
      <c r="Y21" s="327"/>
      <c r="Z21" s="327"/>
      <c r="AA21" s="327"/>
      <c r="AB21" s="327"/>
      <c r="AC21" s="327"/>
      <c r="AD21" s="327"/>
      <c r="AE21" s="327"/>
      <c r="AF21" s="327"/>
    </row>
    <row r="22" spans="3:32" ht="14.25" customHeight="1" x14ac:dyDescent="0.15">
      <c r="C22" s="283">
        <f t="shared" si="4"/>
        <v>10</v>
      </c>
      <c r="D22" s="44" t="str">
        <f t="shared" si="1"/>
        <v/>
      </c>
      <c r="E22" s="477"/>
      <c r="F22" s="368"/>
      <c r="G22" s="368"/>
      <c r="H22" s="329"/>
      <c r="I22" s="15"/>
      <c r="J22" s="15"/>
      <c r="K22" s="328" t="str">
        <f t="shared" si="2"/>
        <v/>
      </c>
      <c r="L22" s="381" t="str">
        <f t="shared" si="3"/>
        <v/>
      </c>
      <c r="M22" s="265"/>
      <c r="N22" s="265"/>
      <c r="O22" s="265"/>
      <c r="P22" s="77"/>
      <c r="R22" s="327"/>
      <c r="S22" s="327"/>
      <c r="T22" s="327"/>
      <c r="U22" s="327"/>
      <c r="V22" s="327"/>
      <c r="W22" s="327"/>
      <c r="X22" s="327"/>
      <c r="Y22" s="327"/>
      <c r="Z22" s="327"/>
      <c r="AA22" s="327"/>
      <c r="AB22" s="327"/>
      <c r="AC22" s="327"/>
      <c r="AD22" s="327"/>
      <c r="AE22" s="327"/>
      <c r="AF22" s="327"/>
    </row>
    <row r="23" spans="3:32" ht="14.25" customHeight="1" x14ac:dyDescent="0.15">
      <c r="C23" s="283">
        <f t="shared" si="4"/>
        <v>11</v>
      </c>
      <c r="D23" s="44" t="str">
        <f t="shared" si="1"/>
        <v/>
      </c>
      <c r="E23" s="477"/>
      <c r="F23" s="368"/>
      <c r="G23" s="368"/>
      <c r="H23" s="329"/>
      <c r="I23" s="15"/>
      <c r="J23" s="15"/>
      <c r="K23" s="328" t="str">
        <f t="shared" si="2"/>
        <v/>
      </c>
      <c r="L23" s="381" t="str">
        <f t="shared" si="3"/>
        <v/>
      </c>
      <c r="M23" s="265"/>
      <c r="N23" s="265"/>
      <c r="O23" s="265"/>
      <c r="P23" s="77"/>
      <c r="R23" s="327"/>
      <c r="S23" s="327"/>
      <c r="T23" s="327"/>
      <c r="U23" s="327"/>
      <c r="V23" s="327"/>
      <c r="W23" s="327"/>
      <c r="X23" s="327"/>
      <c r="Y23" s="327"/>
      <c r="Z23" s="327"/>
      <c r="AA23" s="327"/>
      <c r="AB23" s="327"/>
      <c r="AC23" s="327"/>
      <c r="AD23" s="327"/>
      <c r="AE23" s="327"/>
      <c r="AF23" s="327"/>
    </row>
    <row r="24" spans="3:32" ht="14.25" customHeight="1" x14ac:dyDescent="0.15">
      <c r="C24" s="283">
        <f t="shared" si="4"/>
        <v>12</v>
      </c>
      <c r="D24" s="44" t="str">
        <f t="shared" si="1"/>
        <v/>
      </c>
      <c r="E24" s="477"/>
      <c r="F24" s="368"/>
      <c r="G24" s="368"/>
      <c r="H24" s="329"/>
      <c r="I24" s="15"/>
      <c r="J24" s="15"/>
      <c r="K24" s="328" t="str">
        <f t="shared" si="2"/>
        <v/>
      </c>
      <c r="L24" s="381" t="str">
        <f t="shared" si="3"/>
        <v/>
      </c>
      <c r="M24" s="265"/>
      <c r="N24" s="265"/>
      <c r="O24" s="265"/>
      <c r="P24" s="77"/>
      <c r="R24" s="327"/>
      <c r="S24" s="327"/>
      <c r="T24" s="327"/>
      <c r="U24" s="327"/>
      <c r="V24" s="327"/>
      <c r="W24" s="327"/>
      <c r="X24" s="327"/>
      <c r="Y24" s="327"/>
      <c r="Z24" s="327"/>
      <c r="AA24" s="327"/>
      <c r="AB24" s="327"/>
      <c r="AC24" s="327"/>
      <c r="AD24" s="327"/>
      <c r="AE24" s="327"/>
      <c r="AF24" s="327"/>
    </row>
    <row r="25" spans="3:32" ht="14.25" customHeight="1" x14ac:dyDescent="0.15">
      <c r="C25" s="283">
        <f t="shared" si="4"/>
        <v>13</v>
      </c>
      <c r="D25" s="44" t="str">
        <f t="shared" si="1"/>
        <v/>
      </c>
      <c r="E25" s="477"/>
      <c r="F25" s="368"/>
      <c r="G25" s="368"/>
      <c r="H25" s="329"/>
      <c r="I25" s="15"/>
      <c r="J25" s="15"/>
      <c r="K25" s="328" t="str">
        <f t="shared" si="2"/>
        <v/>
      </c>
      <c r="L25" s="381" t="str">
        <f t="shared" si="3"/>
        <v/>
      </c>
      <c r="M25" s="265"/>
      <c r="N25" s="265"/>
      <c r="O25" s="265"/>
      <c r="P25" s="77"/>
      <c r="R25" s="327"/>
      <c r="S25" s="327"/>
      <c r="T25" s="327"/>
      <c r="U25" s="327"/>
      <c r="V25" s="327"/>
      <c r="W25" s="327"/>
      <c r="X25" s="327"/>
      <c r="Y25" s="327"/>
      <c r="Z25" s="327"/>
      <c r="AA25" s="327"/>
      <c r="AB25" s="327"/>
      <c r="AC25" s="327"/>
      <c r="AD25" s="327"/>
      <c r="AE25" s="327"/>
      <c r="AF25" s="327"/>
    </row>
    <row r="26" spans="3:32" ht="14.25" customHeight="1" x14ac:dyDescent="0.15">
      <c r="C26" s="283">
        <f t="shared" si="4"/>
        <v>14</v>
      </c>
      <c r="D26" s="44" t="str">
        <f t="shared" si="1"/>
        <v/>
      </c>
      <c r="E26" s="477"/>
      <c r="F26" s="368"/>
      <c r="G26" s="368"/>
      <c r="H26" s="329"/>
      <c r="I26" s="15"/>
      <c r="J26" s="15"/>
      <c r="K26" s="328" t="str">
        <f t="shared" si="2"/>
        <v/>
      </c>
      <c r="L26" s="381" t="str">
        <f t="shared" si="3"/>
        <v/>
      </c>
      <c r="M26" s="265"/>
      <c r="N26" s="265"/>
      <c r="O26" s="265"/>
      <c r="P26" s="77"/>
      <c r="R26" s="327"/>
      <c r="S26" s="327"/>
      <c r="T26" s="327"/>
      <c r="U26" s="327"/>
      <c r="V26" s="327"/>
      <c r="W26" s="327"/>
      <c r="X26" s="327"/>
      <c r="Y26" s="327"/>
      <c r="Z26" s="327"/>
      <c r="AA26" s="327"/>
      <c r="AB26" s="327"/>
      <c r="AC26" s="327"/>
      <c r="AD26" s="327"/>
      <c r="AE26" s="327"/>
      <c r="AF26" s="327"/>
    </row>
    <row r="27" spans="3:32" ht="14.25" customHeight="1" x14ac:dyDescent="0.15">
      <c r="C27" s="283">
        <f t="shared" si="4"/>
        <v>15</v>
      </c>
      <c r="D27" s="44" t="str">
        <f t="shared" si="1"/>
        <v/>
      </c>
      <c r="E27" s="477"/>
      <c r="F27" s="368"/>
      <c r="G27" s="368"/>
      <c r="H27" s="329"/>
      <c r="I27" s="15"/>
      <c r="J27" s="15"/>
      <c r="K27" s="328" t="str">
        <f t="shared" si="2"/>
        <v/>
      </c>
      <c r="L27" s="381" t="str">
        <f t="shared" si="3"/>
        <v/>
      </c>
      <c r="M27" s="265"/>
      <c r="N27" s="265"/>
      <c r="O27" s="265"/>
      <c r="P27" s="77"/>
      <c r="R27" s="327"/>
      <c r="S27" s="327"/>
      <c r="T27" s="327"/>
      <c r="U27" s="327"/>
      <c r="V27" s="327"/>
      <c r="W27" s="327"/>
      <c r="X27" s="327"/>
      <c r="Y27" s="327"/>
      <c r="Z27" s="327"/>
      <c r="AA27" s="327"/>
      <c r="AB27" s="327"/>
      <c r="AC27" s="327"/>
      <c r="AD27" s="327"/>
      <c r="AE27" s="327"/>
      <c r="AF27" s="327"/>
    </row>
    <row r="28" spans="3:32" ht="14.25" customHeight="1" x14ac:dyDescent="0.15">
      <c r="C28" s="283">
        <f t="shared" si="4"/>
        <v>16</v>
      </c>
      <c r="D28" s="44" t="str">
        <f t="shared" si="1"/>
        <v/>
      </c>
      <c r="E28" s="477"/>
      <c r="F28" s="368"/>
      <c r="G28" s="368"/>
      <c r="H28" s="329"/>
      <c r="I28" s="15"/>
      <c r="J28" s="15"/>
      <c r="K28" s="328" t="str">
        <f t="shared" si="2"/>
        <v/>
      </c>
      <c r="L28" s="381" t="str">
        <f t="shared" si="3"/>
        <v/>
      </c>
      <c r="M28" s="265"/>
      <c r="N28" s="265"/>
      <c r="O28" s="265"/>
      <c r="P28" s="77"/>
      <c r="R28" s="327"/>
      <c r="S28" s="327"/>
      <c r="T28" s="327"/>
      <c r="U28" s="327"/>
      <c r="V28" s="327"/>
      <c r="W28" s="327"/>
      <c r="X28" s="327"/>
      <c r="Y28" s="327"/>
      <c r="Z28" s="327"/>
      <c r="AA28" s="327"/>
      <c r="AB28" s="327"/>
      <c r="AC28" s="327"/>
      <c r="AD28" s="327"/>
      <c r="AE28" s="327"/>
      <c r="AF28" s="327"/>
    </row>
    <row r="29" spans="3:32" ht="14.25" customHeight="1" x14ac:dyDescent="0.15">
      <c r="C29" s="283">
        <f t="shared" si="4"/>
        <v>17</v>
      </c>
      <c r="D29" s="44" t="str">
        <f t="shared" si="1"/>
        <v/>
      </c>
      <c r="E29" s="477"/>
      <c r="F29" s="368"/>
      <c r="G29" s="368"/>
      <c r="H29" s="329"/>
      <c r="I29" s="15"/>
      <c r="J29" s="15"/>
      <c r="K29" s="328" t="str">
        <f t="shared" si="2"/>
        <v/>
      </c>
      <c r="L29" s="381" t="str">
        <f t="shared" si="3"/>
        <v/>
      </c>
      <c r="M29" s="265"/>
      <c r="N29" s="265"/>
      <c r="O29" s="265"/>
      <c r="P29" s="77"/>
      <c r="R29" s="327"/>
      <c r="S29" s="327"/>
      <c r="T29" s="327"/>
      <c r="U29" s="327"/>
      <c r="V29" s="327"/>
      <c r="W29" s="327"/>
      <c r="X29" s="327"/>
      <c r="Y29" s="327"/>
      <c r="Z29" s="327"/>
      <c r="AA29" s="327"/>
      <c r="AB29" s="327"/>
      <c r="AC29" s="327"/>
      <c r="AD29" s="327"/>
      <c r="AE29" s="327"/>
      <c r="AF29" s="327"/>
    </row>
    <row r="30" spans="3:32" ht="14.25" customHeight="1" x14ac:dyDescent="0.15">
      <c r="C30" s="283">
        <f t="shared" si="4"/>
        <v>18</v>
      </c>
      <c r="D30" s="44" t="str">
        <f t="shared" si="1"/>
        <v/>
      </c>
      <c r="E30" s="477"/>
      <c r="F30" s="368"/>
      <c r="G30" s="368"/>
      <c r="H30" s="329"/>
      <c r="I30" s="15"/>
      <c r="J30" s="15"/>
      <c r="K30" s="328" t="str">
        <f t="shared" si="2"/>
        <v/>
      </c>
      <c r="L30" s="381" t="str">
        <f t="shared" si="3"/>
        <v/>
      </c>
      <c r="M30" s="265"/>
      <c r="N30" s="265"/>
      <c r="O30" s="265"/>
      <c r="P30" s="77"/>
      <c r="R30" s="327"/>
      <c r="S30" s="327"/>
      <c r="T30" s="327"/>
      <c r="U30" s="327"/>
      <c r="V30" s="327"/>
      <c r="W30" s="327"/>
      <c r="X30" s="327"/>
      <c r="Y30" s="327"/>
      <c r="Z30" s="327"/>
      <c r="AA30" s="327"/>
      <c r="AB30" s="327"/>
      <c r="AC30" s="327"/>
      <c r="AD30" s="327"/>
      <c r="AE30" s="327"/>
      <c r="AF30" s="327"/>
    </row>
    <row r="31" spans="3:32" ht="14.25" customHeight="1" x14ac:dyDescent="0.15">
      <c r="C31" s="283">
        <f t="shared" si="4"/>
        <v>19</v>
      </c>
      <c r="D31" s="44" t="str">
        <f t="shared" si="1"/>
        <v/>
      </c>
      <c r="E31" s="477"/>
      <c r="F31" s="368"/>
      <c r="G31" s="368"/>
      <c r="H31" s="329"/>
      <c r="I31" s="15"/>
      <c r="J31" s="15"/>
      <c r="K31" s="328" t="str">
        <f t="shared" si="2"/>
        <v/>
      </c>
      <c r="L31" s="381" t="str">
        <f t="shared" si="3"/>
        <v/>
      </c>
      <c r="M31" s="265"/>
      <c r="N31" s="265"/>
      <c r="O31" s="265"/>
      <c r="P31" s="77"/>
      <c r="R31" s="327"/>
      <c r="S31" s="327"/>
      <c r="T31" s="327"/>
      <c r="U31" s="327"/>
      <c r="V31" s="327"/>
      <c r="W31" s="327"/>
      <c r="X31" s="327"/>
      <c r="Y31" s="327"/>
      <c r="Z31" s="327"/>
      <c r="AA31" s="327"/>
      <c r="AB31" s="327"/>
      <c r="AC31" s="327"/>
      <c r="AD31" s="327"/>
      <c r="AE31" s="327"/>
      <c r="AF31" s="327"/>
    </row>
    <row r="32" spans="3:32" ht="14.25" customHeight="1" x14ac:dyDescent="0.15">
      <c r="C32" s="283">
        <f t="shared" si="4"/>
        <v>20</v>
      </c>
      <c r="D32" s="44" t="str">
        <f t="shared" si="1"/>
        <v/>
      </c>
      <c r="E32" s="477"/>
      <c r="F32" s="368"/>
      <c r="G32" s="368"/>
      <c r="H32" s="329"/>
      <c r="I32" s="15"/>
      <c r="J32" s="15"/>
      <c r="K32" s="328" t="str">
        <f t="shared" si="2"/>
        <v/>
      </c>
      <c r="L32" s="381" t="str">
        <f t="shared" si="3"/>
        <v/>
      </c>
      <c r="M32" s="265"/>
      <c r="N32" s="265"/>
      <c r="O32" s="265"/>
      <c r="P32" s="77"/>
      <c r="R32" s="327"/>
      <c r="S32" s="327"/>
      <c r="T32" s="327"/>
      <c r="U32" s="327"/>
      <c r="V32" s="327"/>
      <c r="W32" s="327"/>
      <c r="X32" s="327"/>
      <c r="Y32" s="327"/>
      <c r="Z32" s="327"/>
      <c r="AA32" s="327"/>
      <c r="AB32" s="327"/>
      <c r="AC32" s="327"/>
      <c r="AD32" s="327"/>
      <c r="AE32" s="327"/>
      <c r="AF32" s="327"/>
    </row>
    <row r="33" spans="3:32" ht="14.25" customHeight="1" x14ac:dyDescent="0.15">
      <c r="C33" s="283">
        <f t="shared" si="4"/>
        <v>21</v>
      </c>
      <c r="D33" s="44" t="str">
        <f t="shared" si="1"/>
        <v/>
      </c>
      <c r="E33" s="477"/>
      <c r="F33" s="368"/>
      <c r="G33" s="368"/>
      <c r="H33" s="329"/>
      <c r="I33" s="15"/>
      <c r="J33" s="15"/>
      <c r="K33" s="328" t="str">
        <f t="shared" si="2"/>
        <v/>
      </c>
      <c r="L33" s="381" t="str">
        <f t="shared" si="3"/>
        <v/>
      </c>
      <c r="M33" s="265"/>
      <c r="N33" s="265"/>
      <c r="O33" s="265"/>
      <c r="P33" s="77"/>
      <c r="R33" s="327"/>
      <c r="S33" s="327"/>
      <c r="T33" s="327"/>
      <c r="U33" s="327"/>
      <c r="V33" s="327"/>
      <c r="W33" s="327"/>
      <c r="X33" s="327"/>
      <c r="Y33" s="327"/>
      <c r="Z33" s="327"/>
      <c r="AA33" s="327"/>
      <c r="AB33" s="327"/>
      <c r="AC33" s="327"/>
      <c r="AD33" s="327"/>
      <c r="AE33" s="327"/>
      <c r="AF33" s="327"/>
    </row>
    <row r="34" spans="3:32" ht="14.25" customHeight="1" x14ac:dyDescent="0.15">
      <c r="C34" s="283">
        <f t="shared" si="4"/>
        <v>22</v>
      </c>
      <c r="D34" s="44" t="str">
        <f t="shared" si="1"/>
        <v/>
      </c>
      <c r="E34" s="477"/>
      <c r="F34" s="368"/>
      <c r="G34" s="368"/>
      <c r="H34" s="329"/>
      <c r="I34" s="15"/>
      <c r="J34" s="15"/>
      <c r="K34" s="328" t="str">
        <f t="shared" si="2"/>
        <v/>
      </c>
      <c r="L34" s="381" t="str">
        <f t="shared" si="3"/>
        <v/>
      </c>
      <c r="M34" s="265"/>
      <c r="N34" s="265"/>
      <c r="O34" s="265"/>
      <c r="P34" s="77"/>
      <c r="R34" s="327"/>
      <c r="S34" s="327"/>
      <c r="T34" s="327"/>
      <c r="U34" s="327"/>
      <c r="V34" s="327"/>
      <c r="W34" s="327"/>
      <c r="X34" s="327"/>
      <c r="Y34" s="327"/>
      <c r="Z34" s="327"/>
      <c r="AA34" s="327"/>
      <c r="AB34" s="327"/>
      <c r="AC34" s="327"/>
      <c r="AD34" s="327"/>
      <c r="AE34" s="327"/>
      <c r="AF34" s="327"/>
    </row>
    <row r="35" spans="3:32" ht="14.25" customHeight="1" x14ac:dyDescent="0.15">
      <c r="C35" s="283">
        <f t="shared" si="4"/>
        <v>23</v>
      </c>
      <c r="D35" s="44" t="str">
        <f t="shared" si="1"/>
        <v/>
      </c>
      <c r="E35" s="477"/>
      <c r="F35" s="368"/>
      <c r="G35" s="368"/>
      <c r="H35" s="329"/>
      <c r="I35" s="15"/>
      <c r="J35" s="15"/>
      <c r="K35" s="328" t="str">
        <f t="shared" si="2"/>
        <v/>
      </c>
      <c r="L35" s="381" t="str">
        <f t="shared" si="3"/>
        <v/>
      </c>
      <c r="M35" s="265"/>
      <c r="N35" s="265"/>
      <c r="O35" s="265"/>
      <c r="P35" s="77"/>
      <c r="R35" s="327"/>
      <c r="S35" s="327"/>
      <c r="T35" s="327"/>
      <c r="U35" s="327"/>
      <c r="V35" s="327"/>
      <c r="W35" s="327"/>
      <c r="X35" s="327"/>
      <c r="Y35" s="327"/>
      <c r="Z35" s="327"/>
      <c r="AA35" s="327"/>
      <c r="AB35" s="327"/>
      <c r="AC35" s="327"/>
      <c r="AD35" s="327"/>
      <c r="AE35" s="327"/>
      <c r="AF35" s="327"/>
    </row>
    <row r="36" spans="3:32" ht="14.25" customHeight="1" x14ac:dyDescent="0.15">
      <c r="C36" s="283">
        <f t="shared" si="4"/>
        <v>24</v>
      </c>
      <c r="D36" s="44" t="str">
        <f t="shared" si="1"/>
        <v/>
      </c>
      <c r="E36" s="477"/>
      <c r="F36" s="368"/>
      <c r="G36" s="368"/>
      <c r="H36" s="329"/>
      <c r="I36" s="15"/>
      <c r="J36" s="15"/>
      <c r="K36" s="328" t="str">
        <f t="shared" si="2"/>
        <v/>
      </c>
      <c r="L36" s="381" t="str">
        <f t="shared" si="3"/>
        <v/>
      </c>
      <c r="M36" s="265"/>
      <c r="N36" s="265"/>
      <c r="O36" s="265"/>
      <c r="P36" s="77"/>
      <c r="R36" s="327"/>
      <c r="S36" s="327"/>
      <c r="T36" s="327"/>
      <c r="U36" s="327"/>
      <c r="V36" s="327"/>
      <c r="W36" s="327"/>
      <c r="X36" s="327"/>
      <c r="Y36" s="327"/>
      <c r="Z36" s="327"/>
      <c r="AA36" s="327"/>
      <c r="AB36" s="327"/>
      <c r="AC36" s="327"/>
      <c r="AD36" s="327"/>
      <c r="AE36" s="327"/>
      <c r="AF36" s="327"/>
    </row>
    <row r="37" spans="3:32" ht="14.25" customHeight="1" x14ac:dyDescent="0.15">
      <c r="C37" s="283">
        <f t="shared" si="4"/>
        <v>25</v>
      </c>
      <c r="D37" s="44" t="str">
        <f t="shared" si="1"/>
        <v/>
      </c>
      <c r="E37" s="477"/>
      <c r="F37" s="368"/>
      <c r="G37" s="368"/>
      <c r="H37" s="329"/>
      <c r="I37" s="15"/>
      <c r="J37" s="15"/>
      <c r="K37" s="328" t="str">
        <f t="shared" si="2"/>
        <v/>
      </c>
      <c r="L37" s="381" t="str">
        <f t="shared" si="3"/>
        <v/>
      </c>
      <c r="M37" s="265"/>
      <c r="N37" s="265"/>
      <c r="O37" s="265"/>
      <c r="P37" s="77"/>
      <c r="R37" s="327"/>
      <c r="S37" s="327"/>
      <c r="T37" s="327"/>
      <c r="U37" s="327"/>
      <c r="V37" s="327"/>
      <c r="W37" s="327"/>
      <c r="X37" s="327"/>
      <c r="Y37" s="327"/>
      <c r="Z37" s="327"/>
      <c r="AA37" s="327"/>
      <c r="AB37" s="327"/>
      <c r="AC37" s="327"/>
      <c r="AD37" s="327"/>
      <c r="AE37" s="327"/>
      <c r="AF37" s="327"/>
    </row>
    <row r="38" spans="3:32" ht="14.25" customHeight="1" x14ac:dyDescent="0.15">
      <c r="C38" s="283">
        <f t="shared" si="4"/>
        <v>26</v>
      </c>
      <c r="D38" s="44" t="str">
        <f t="shared" si="1"/>
        <v/>
      </c>
      <c r="E38" s="477"/>
      <c r="F38" s="368"/>
      <c r="G38" s="368"/>
      <c r="H38" s="329"/>
      <c r="I38" s="15"/>
      <c r="J38" s="15"/>
      <c r="K38" s="328" t="str">
        <f t="shared" si="2"/>
        <v/>
      </c>
      <c r="L38" s="381" t="str">
        <f t="shared" si="3"/>
        <v/>
      </c>
      <c r="M38" s="265"/>
      <c r="N38" s="265"/>
      <c r="O38" s="265"/>
      <c r="P38" s="77"/>
      <c r="R38" s="327"/>
      <c r="S38" s="327"/>
      <c r="T38" s="327"/>
      <c r="U38" s="327"/>
      <c r="V38" s="327"/>
      <c r="W38" s="327"/>
      <c r="X38" s="327"/>
      <c r="Y38" s="327"/>
      <c r="Z38" s="327"/>
      <c r="AA38" s="327"/>
      <c r="AB38" s="327"/>
      <c r="AC38" s="327"/>
      <c r="AD38" s="327"/>
      <c r="AE38" s="327"/>
      <c r="AF38" s="327"/>
    </row>
    <row r="39" spans="3:32" ht="14.25" customHeight="1" x14ac:dyDescent="0.15">
      <c r="C39" s="283">
        <f t="shared" si="4"/>
        <v>27</v>
      </c>
      <c r="D39" s="44" t="str">
        <f t="shared" si="1"/>
        <v/>
      </c>
      <c r="E39" s="477"/>
      <c r="F39" s="368"/>
      <c r="G39" s="368"/>
      <c r="H39" s="329"/>
      <c r="I39" s="15"/>
      <c r="J39" s="15"/>
      <c r="K39" s="328" t="str">
        <f t="shared" si="2"/>
        <v/>
      </c>
      <c r="L39" s="381" t="str">
        <f t="shared" si="3"/>
        <v/>
      </c>
      <c r="M39" s="265"/>
      <c r="N39" s="265"/>
      <c r="O39" s="265"/>
      <c r="P39" s="77"/>
      <c r="R39" s="327"/>
      <c r="S39" s="327"/>
      <c r="T39" s="327"/>
      <c r="U39" s="327"/>
      <c r="V39" s="327"/>
      <c r="W39" s="327"/>
      <c r="X39" s="327"/>
      <c r="Y39" s="327"/>
      <c r="Z39" s="327"/>
      <c r="AA39" s="327"/>
      <c r="AB39" s="327"/>
      <c r="AC39" s="327"/>
      <c r="AD39" s="327"/>
      <c r="AE39" s="327"/>
      <c r="AF39" s="327"/>
    </row>
    <row r="40" spans="3:32" ht="14.25" customHeight="1" x14ac:dyDescent="0.15">
      <c r="C40" s="283">
        <f t="shared" si="4"/>
        <v>28</v>
      </c>
      <c r="D40" s="44" t="str">
        <f t="shared" si="1"/>
        <v/>
      </c>
      <c r="E40" s="477"/>
      <c r="F40" s="368"/>
      <c r="G40" s="368"/>
      <c r="H40" s="329"/>
      <c r="I40" s="15"/>
      <c r="J40" s="15"/>
      <c r="K40" s="328" t="str">
        <f t="shared" si="2"/>
        <v/>
      </c>
      <c r="L40" s="381" t="str">
        <f t="shared" si="3"/>
        <v/>
      </c>
      <c r="M40" s="265"/>
      <c r="N40" s="265"/>
      <c r="O40" s="265"/>
      <c r="P40" s="77"/>
      <c r="R40" s="327"/>
      <c r="S40" s="327"/>
      <c r="T40" s="327"/>
      <c r="U40" s="327"/>
      <c r="V40" s="327"/>
      <c r="W40" s="327"/>
      <c r="X40" s="327"/>
      <c r="Y40" s="327"/>
      <c r="Z40" s="327"/>
      <c r="AA40" s="327"/>
      <c r="AB40" s="327"/>
      <c r="AC40" s="327"/>
      <c r="AD40" s="327"/>
      <c r="AE40" s="327"/>
      <c r="AF40" s="327"/>
    </row>
    <row r="41" spans="3:32" ht="14.25" customHeight="1" x14ac:dyDescent="0.15">
      <c r="C41" s="283">
        <f t="shared" si="4"/>
        <v>29</v>
      </c>
      <c r="D41" s="44" t="str">
        <f t="shared" si="1"/>
        <v/>
      </c>
      <c r="E41" s="477"/>
      <c r="F41" s="368"/>
      <c r="G41" s="368"/>
      <c r="H41" s="329"/>
      <c r="I41" s="15"/>
      <c r="J41" s="15"/>
      <c r="K41" s="328" t="str">
        <f t="shared" si="2"/>
        <v/>
      </c>
      <c r="L41" s="381" t="str">
        <f t="shared" si="3"/>
        <v/>
      </c>
      <c r="M41" s="265"/>
      <c r="N41" s="265"/>
      <c r="O41" s="265"/>
      <c r="P41" s="77"/>
      <c r="R41" s="327"/>
      <c r="S41" s="327"/>
      <c r="T41" s="327"/>
      <c r="U41" s="327"/>
      <c r="V41" s="327"/>
      <c r="W41" s="327"/>
      <c r="X41" s="327"/>
      <c r="Y41" s="327"/>
      <c r="Z41" s="327"/>
      <c r="AA41" s="327"/>
      <c r="AB41" s="327"/>
      <c r="AC41" s="327"/>
      <c r="AD41" s="327"/>
      <c r="AE41" s="327"/>
      <c r="AF41" s="327"/>
    </row>
    <row r="42" spans="3:32" ht="14.25" customHeight="1" x14ac:dyDescent="0.15">
      <c r="C42" s="283">
        <f t="shared" si="4"/>
        <v>30</v>
      </c>
      <c r="D42" s="44" t="str">
        <f t="shared" si="1"/>
        <v/>
      </c>
      <c r="E42" s="477"/>
      <c r="F42" s="368"/>
      <c r="G42" s="368"/>
      <c r="H42" s="329"/>
      <c r="I42" s="15"/>
      <c r="J42" s="15"/>
      <c r="K42" s="328" t="str">
        <f t="shared" si="2"/>
        <v/>
      </c>
      <c r="L42" s="381" t="str">
        <f t="shared" si="3"/>
        <v/>
      </c>
      <c r="M42" s="265"/>
      <c r="N42" s="265"/>
      <c r="O42" s="265"/>
      <c r="P42" s="77"/>
      <c r="R42" s="327"/>
      <c r="S42" s="327"/>
      <c r="T42" s="327"/>
      <c r="U42" s="327"/>
      <c r="V42" s="327"/>
      <c r="W42" s="327"/>
      <c r="X42" s="327"/>
      <c r="Y42" s="327"/>
      <c r="Z42" s="327"/>
      <c r="AA42" s="327"/>
      <c r="AB42" s="327"/>
      <c r="AC42" s="327"/>
      <c r="AD42" s="327"/>
      <c r="AE42" s="327"/>
      <c r="AF42" s="327"/>
    </row>
    <row r="43" spans="3:32" ht="14.25" customHeight="1" x14ac:dyDescent="0.15">
      <c r="C43" s="283">
        <f t="shared" si="4"/>
        <v>31</v>
      </c>
      <c r="D43" s="44" t="str">
        <f t="shared" si="1"/>
        <v/>
      </c>
      <c r="E43" s="477"/>
      <c r="F43" s="368"/>
      <c r="G43" s="368"/>
      <c r="H43" s="329"/>
      <c r="I43" s="15"/>
      <c r="J43" s="15"/>
      <c r="K43" s="328" t="str">
        <f t="shared" si="2"/>
        <v/>
      </c>
      <c r="L43" s="381" t="str">
        <f t="shared" si="3"/>
        <v/>
      </c>
      <c r="M43" s="265"/>
      <c r="N43" s="265"/>
      <c r="O43" s="265"/>
      <c r="P43" s="77"/>
      <c r="R43" s="327"/>
      <c r="S43" s="327"/>
      <c r="T43" s="327"/>
      <c r="U43" s="327"/>
      <c r="V43" s="327"/>
      <c r="W43" s="327"/>
      <c r="X43" s="327"/>
      <c r="Y43" s="327"/>
      <c r="Z43" s="327"/>
      <c r="AA43" s="327"/>
      <c r="AB43" s="327"/>
      <c r="AC43" s="327"/>
      <c r="AD43" s="327"/>
      <c r="AE43" s="327"/>
      <c r="AF43" s="327"/>
    </row>
    <row r="44" spans="3:32" ht="14.25" customHeight="1" x14ac:dyDescent="0.15">
      <c r="C44" s="283">
        <f t="shared" si="4"/>
        <v>32</v>
      </c>
      <c r="D44" s="44" t="str">
        <f t="shared" si="1"/>
        <v/>
      </c>
      <c r="E44" s="477"/>
      <c r="F44" s="368"/>
      <c r="G44" s="368"/>
      <c r="H44" s="329"/>
      <c r="I44" s="15"/>
      <c r="J44" s="15"/>
      <c r="K44" s="328" t="str">
        <f t="shared" si="2"/>
        <v/>
      </c>
      <c r="L44" s="381" t="str">
        <f t="shared" si="3"/>
        <v/>
      </c>
      <c r="M44" s="265"/>
      <c r="N44" s="265"/>
      <c r="O44" s="265"/>
      <c r="P44" s="77"/>
      <c r="R44" s="327"/>
      <c r="S44" s="327"/>
      <c r="T44" s="327"/>
      <c r="U44" s="327"/>
      <c r="V44" s="327"/>
      <c r="W44" s="327"/>
      <c r="X44" s="327"/>
      <c r="Y44" s="327"/>
      <c r="Z44" s="327"/>
      <c r="AA44" s="327"/>
      <c r="AB44" s="327"/>
      <c r="AC44" s="327"/>
      <c r="AD44" s="327"/>
      <c r="AE44" s="327"/>
      <c r="AF44" s="327"/>
    </row>
    <row r="45" spans="3:32" ht="14.25" customHeight="1" x14ac:dyDescent="0.15">
      <c r="C45" s="283">
        <f t="shared" si="4"/>
        <v>33</v>
      </c>
      <c r="D45" s="44" t="str">
        <f t="shared" si="1"/>
        <v/>
      </c>
      <c r="E45" s="477"/>
      <c r="F45" s="368"/>
      <c r="G45" s="368"/>
      <c r="H45" s="329"/>
      <c r="I45" s="15"/>
      <c r="J45" s="15"/>
      <c r="K45" s="328" t="str">
        <f t="shared" si="2"/>
        <v/>
      </c>
      <c r="L45" s="381" t="str">
        <f t="shared" si="3"/>
        <v/>
      </c>
      <c r="M45" s="265"/>
      <c r="N45" s="265"/>
      <c r="O45" s="265"/>
      <c r="P45" s="77"/>
      <c r="R45" s="327"/>
      <c r="S45" s="327"/>
      <c r="T45" s="327"/>
      <c r="U45" s="327"/>
      <c r="V45" s="327"/>
      <c r="W45" s="327"/>
      <c r="X45" s="327"/>
      <c r="Y45" s="327"/>
      <c r="Z45" s="327"/>
      <c r="AA45" s="327"/>
      <c r="AB45" s="327"/>
      <c r="AC45" s="327"/>
      <c r="AD45" s="327"/>
      <c r="AE45" s="327"/>
      <c r="AF45" s="327"/>
    </row>
    <row r="46" spans="3:32" ht="14.25" customHeight="1" x14ac:dyDescent="0.15">
      <c r="C46" s="283">
        <f t="shared" si="4"/>
        <v>34</v>
      </c>
      <c r="D46" s="44" t="str">
        <f t="shared" si="1"/>
        <v/>
      </c>
      <c r="E46" s="477"/>
      <c r="F46" s="368"/>
      <c r="G46" s="368"/>
      <c r="H46" s="329"/>
      <c r="I46" s="15"/>
      <c r="J46" s="15"/>
      <c r="K46" s="328" t="str">
        <f t="shared" si="2"/>
        <v/>
      </c>
      <c r="L46" s="381" t="str">
        <f t="shared" si="3"/>
        <v/>
      </c>
      <c r="M46" s="265"/>
      <c r="N46" s="265"/>
      <c r="O46" s="265"/>
      <c r="P46" s="77"/>
      <c r="R46" s="327"/>
      <c r="S46" s="327"/>
      <c r="T46" s="327"/>
      <c r="U46" s="327"/>
      <c r="V46" s="327"/>
      <c r="W46" s="327"/>
      <c r="X46" s="327"/>
      <c r="Y46" s="327"/>
      <c r="Z46" s="327"/>
      <c r="AA46" s="327"/>
      <c r="AB46" s="327"/>
      <c r="AC46" s="327"/>
      <c r="AD46" s="327"/>
      <c r="AE46" s="327"/>
      <c r="AF46" s="327"/>
    </row>
    <row r="47" spans="3:32" ht="14.25" customHeight="1" x14ac:dyDescent="0.15">
      <c r="C47" s="283">
        <f t="shared" si="4"/>
        <v>35</v>
      </c>
      <c r="D47" s="44" t="str">
        <f t="shared" si="1"/>
        <v/>
      </c>
      <c r="E47" s="477"/>
      <c r="F47" s="368"/>
      <c r="G47" s="368"/>
      <c r="H47" s="329"/>
      <c r="I47" s="15"/>
      <c r="J47" s="15"/>
      <c r="K47" s="328" t="str">
        <f t="shared" si="2"/>
        <v/>
      </c>
      <c r="L47" s="381" t="str">
        <f t="shared" si="3"/>
        <v/>
      </c>
      <c r="M47" s="265"/>
      <c r="N47" s="265"/>
      <c r="O47" s="265"/>
      <c r="P47" s="77"/>
      <c r="R47" s="327"/>
      <c r="S47" s="327"/>
      <c r="T47" s="327"/>
      <c r="U47" s="327"/>
      <c r="V47" s="327"/>
      <c r="W47" s="327"/>
      <c r="X47" s="327"/>
      <c r="Y47" s="327"/>
      <c r="Z47" s="327"/>
      <c r="AA47" s="327"/>
      <c r="AB47" s="327"/>
      <c r="AC47" s="327"/>
      <c r="AD47" s="327"/>
      <c r="AE47" s="327"/>
      <c r="AF47" s="327"/>
    </row>
    <row r="48" spans="3:32" ht="14.25" customHeight="1" x14ac:dyDescent="0.15">
      <c r="C48" s="283">
        <f t="shared" si="4"/>
        <v>36</v>
      </c>
      <c r="D48" s="44" t="str">
        <f t="shared" si="1"/>
        <v/>
      </c>
      <c r="E48" s="477"/>
      <c r="F48" s="368"/>
      <c r="G48" s="368"/>
      <c r="H48" s="329"/>
      <c r="I48" s="15"/>
      <c r="J48" s="15"/>
      <c r="K48" s="328" t="str">
        <f t="shared" si="2"/>
        <v/>
      </c>
      <c r="L48" s="381" t="str">
        <f t="shared" si="3"/>
        <v/>
      </c>
      <c r="M48" s="265"/>
      <c r="N48" s="265"/>
      <c r="O48" s="265"/>
      <c r="P48" s="77"/>
      <c r="R48" s="327"/>
      <c r="S48" s="327"/>
      <c r="T48" s="327"/>
      <c r="U48" s="327"/>
      <c r="V48" s="327"/>
      <c r="W48" s="327"/>
      <c r="X48" s="327"/>
      <c r="Y48" s="327"/>
      <c r="Z48" s="327"/>
      <c r="AA48" s="327"/>
      <c r="AB48" s="327"/>
      <c r="AC48" s="327"/>
      <c r="AD48" s="327"/>
      <c r="AE48" s="327"/>
      <c r="AF48" s="327"/>
    </row>
    <row r="49" spans="3:32" ht="14.25" customHeight="1" x14ac:dyDescent="0.15">
      <c r="C49" s="283">
        <f t="shared" si="4"/>
        <v>37</v>
      </c>
      <c r="D49" s="44" t="str">
        <f t="shared" si="1"/>
        <v/>
      </c>
      <c r="E49" s="477"/>
      <c r="F49" s="368"/>
      <c r="G49" s="368"/>
      <c r="H49" s="329"/>
      <c r="I49" s="15"/>
      <c r="J49" s="15"/>
      <c r="K49" s="328" t="str">
        <f t="shared" si="2"/>
        <v/>
      </c>
      <c r="L49" s="381" t="str">
        <f t="shared" si="3"/>
        <v/>
      </c>
      <c r="M49" s="265"/>
      <c r="N49" s="265"/>
      <c r="O49" s="265"/>
      <c r="P49" s="77"/>
      <c r="R49" s="327"/>
      <c r="S49" s="327"/>
      <c r="T49" s="327"/>
      <c r="U49" s="327"/>
      <c r="V49" s="327"/>
      <c r="W49" s="327"/>
      <c r="X49" s="327"/>
      <c r="Y49" s="327"/>
      <c r="Z49" s="327"/>
      <c r="AA49" s="327"/>
      <c r="AB49" s="327"/>
      <c r="AC49" s="327"/>
      <c r="AD49" s="327"/>
      <c r="AE49" s="327"/>
      <c r="AF49" s="327"/>
    </row>
    <row r="50" spans="3:32" ht="14.25" customHeight="1" x14ac:dyDescent="0.15">
      <c r="C50" s="283">
        <f t="shared" si="4"/>
        <v>38</v>
      </c>
      <c r="D50" s="44" t="str">
        <f t="shared" si="1"/>
        <v/>
      </c>
      <c r="E50" s="477"/>
      <c r="F50" s="368"/>
      <c r="G50" s="368"/>
      <c r="H50" s="329"/>
      <c r="I50" s="15"/>
      <c r="J50" s="15"/>
      <c r="K50" s="328" t="str">
        <f t="shared" si="2"/>
        <v/>
      </c>
      <c r="L50" s="381" t="str">
        <f t="shared" si="3"/>
        <v/>
      </c>
      <c r="M50" s="265"/>
      <c r="N50" s="265"/>
      <c r="O50" s="265"/>
      <c r="P50" s="77"/>
      <c r="R50" s="327"/>
      <c r="S50" s="327"/>
      <c r="T50" s="327"/>
      <c r="U50" s="327"/>
      <c r="V50" s="327"/>
      <c r="W50" s="327"/>
      <c r="X50" s="327"/>
      <c r="Y50" s="327"/>
      <c r="Z50" s="327"/>
      <c r="AA50" s="327"/>
      <c r="AB50" s="327"/>
      <c r="AC50" s="327"/>
      <c r="AD50" s="327"/>
      <c r="AE50" s="327"/>
      <c r="AF50" s="327"/>
    </row>
    <row r="51" spans="3:32" ht="14.25" customHeight="1" x14ac:dyDescent="0.15">
      <c r="C51" s="283">
        <f t="shared" si="4"/>
        <v>39</v>
      </c>
      <c r="D51" s="44" t="str">
        <f t="shared" si="1"/>
        <v/>
      </c>
      <c r="E51" s="477"/>
      <c r="F51" s="368"/>
      <c r="G51" s="368"/>
      <c r="H51" s="329"/>
      <c r="I51" s="15"/>
      <c r="J51" s="15"/>
      <c r="K51" s="328" t="str">
        <f t="shared" si="2"/>
        <v/>
      </c>
      <c r="L51" s="381" t="str">
        <f t="shared" si="3"/>
        <v/>
      </c>
      <c r="M51" s="265"/>
      <c r="N51" s="265"/>
      <c r="O51" s="265"/>
      <c r="P51" s="77"/>
      <c r="R51" s="327"/>
      <c r="S51" s="327"/>
      <c r="T51" s="327"/>
      <c r="U51" s="327"/>
      <c r="V51" s="327"/>
      <c r="W51" s="327"/>
      <c r="X51" s="327"/>
      <c r="Y51" s="327"/>
      <c r="Z51" s="327"/>
      <c r="AA51" s="327"/>
      <c r="AB51" s="327"/>
      <c r="AC51" s="327"/>
      <c r="AD51" s="327"/>
      <c r="AE51" s="327"/>
      <c r="AF51" s="327"/>
    </row>
    <row r="52" spans="3:32" ht="14.25" customHeight="1" x14ac:dyDescent="0.15">
      <c r="C52" s="283">
        <f t="shared" si="4"/>
        <v>40</v>
      </c>
      <c r="D52" s="44" t="str">
        <f t="shared" si="1"/>
        <v/>
      </c>
      <c r="E52" s="477"/>
      <c r="F52" s="368"/>
      <c r="G52" s="368"/>
      <c r="H52" s="329"/>
      <c r="I52" s="15"/>
      <c r="J52" s="15"/>
      <c r="K52" s="328" t="str">
        <f t="shared" si="2"/>
        <v/>
      </c>
      <c r="L52" s="381" t="str">
        <f t="shared" si="3"/>
        <v/>
      </c>
      <c r="M52" s="265"/>
      <c r="N52" s="265"/>
      <c r="O52" s="265"/>
      <c r="P52" s="77"/>
      <c r="R52" s="327"/>
      <c r="S52" s="327"/>
      <c r="T52" s="327"/>
      <c r="U52" s="327"/>
      <c r="V52" s="327"/>
      <c r="W52" s="327"/>
      <c r="X52" s="327"/>
      <c r="Y52" s="327"/>
      <c r="Z52" s="327"/>
      <c r="AA52" s="327"/>
      <c r="AB52" s="327"/>
      <c r="AC52" s="327"/>
      <c r="AD52" s="327"/>
      <c r="AE52" s="327"/>
      <c r="AF52" s="327"/>
    </row>
    <row r="53" spans="3:32" ht="14.25" customHeight="1" x14ac:dyDescent="0.15">
      <c r="C53" s="283">
        <f t="shared" si="4"/>
        <v>41</v>
      </c>
      <c r="D53" s="44" t="str">
        <f t="shared" si="1"/>
        <v/>
      </c>
      <c r="E53" s="477"/>
      <c r="F53" s="368"/>
      <c r="G53" s="368"/>
      <c r="H53" s="329"/>
      <c r="I53" s="15"/>
      <c r="J53" s="15"/>
      <c r="K53" s="328" t="str">
        <f t="shared" si="2"/>
        <v/>
      </c>
      <c r="L53" s="381" t="str">
        <f t="shared" si="3"/>
        <v/>
      </c>
      <c r="M53" s="265"/>
      <c r="N53" s="265"/>
      <c r="O53" s="265"/>
      <c r="P53" s="77"/>
      <c r="R53" s="327"/>
      <c r="S53" s="327"/>
      <c r="T53" s="327"/>
      <c r="U53" s="327"/>
      <c r="V53" s="327"/>
      <c r="W53" s="327"/>
      <c r="X53" s="327"/>
      <c r="Y53" s="327"/>
      <c r="Z53" s="327"/>
      <c r="AA53" s="327"/>
      <c r="AB53" s="327"/>
      <c r="AC53" s="327"/>
      <c r="AD53" s="327"/>
      <c r="AE53" s="327"/>
      <c r="AF53" s="327"/>
    </row>
    <row r="54" spans="3:32" ht="14.25" customHeight="1" x14ac:dyDescent="0.15">
      <c r="C54" s="283">
        <f t="shared" si="4"/>
        <v>42</v>
      </c>
      <c r="D54" s="44" t="str">
        <f t="shared" si="1"/>
        <v/>
      </c>
      <c r="E54" s="477"/>
      <c r="F54" s="368"/>
      <c r="G54" s="368"/>
      <c r="H54" s="329"/>
      <c r="I54" s="15"/>
      <c r="J54" s="15"/>
      <c r="K54" s="328" t="str">
        <f t="shared" si="2"/>
        <v/>
      </c>
      <c r="L54" s="381" t="str">
        <f t="shared" si="3"/>
        <v/>
      </c>
      <c r="M54" s="265"/>
      <c r="N54" s="265"/>
      <c r="O54" s="265"/>
      <c r="P54" s="77"/>
      <c r="R54" s="327"/>
      <c r="S54" s="327"/>
      <c r="T54" s="327"/>
      <c r="U54" s="327"/>
      <c r="V54" s="327"/>
      <c r="W54" s="327"/>
      <c r="X54" s="327"/>
      <c r="Y54" s="327"/>
      <c r="Z54" s="327"/>
      <c r="AA54" s="327"/>
      <c r="AB54" s="327"/>
      <c r="AC54" s="327"/>
      <c r="AD54" s="327"/>
      <c r="AE54" s="327"/>
      <c r="AF54" s="327"/>
    </row>
    <row r="55" spans="3:32" ht="14.25" customHeight="1" x14ac:dyDescent="0.15">
      <c r="C55" s="283">
        <f t="shared" si="4"/>
        <v>43</v>
      </c>
      <c r="D55" s="44" t="str">
        <f t="shared" si="1"/>
        <v/>
      </c>
      <c r="E55" s="477"/>
      <c r="F55" s="368"/>
      <c r="G55" s="368"/>
      <c r="H55" s="329"/>
      <c r="I55" s="15"/>
      <c r="J55" s="15"/>
      <c r="K55" s="328" t="str">
        <f t="shared" si="2"/>
        <v/>
      </c>
      <c r="L55" s="381" t="str">
        <f t="shared" si="3"/>
        <v/>
      </c>
      <c r="M55" s="265"/>
      <c r="N55" s="265"/>
      <c r="O55" s="265"/>
      <c r="P55" s="77"/>
      <c r="R55" s="327"/>
      <c r="S55" s="327"/>
      <c r="T55" s="327"/>
      <c r="U55" s="327"/>
      <c r="V55" s="327"/>
      <c r="W55" s="327"/>
      <c r="X55" s="327"/>
      <c r="Y55" s="327"/>
      <c r="Z55" s="327"/>
      <c r="AA55" s="327"/>
      <c r="AB55" s="327"/>
      <c r="AC55" s="327"/>
      <c r="AD55" s="327"/>
      <c r="AE55" s="327"/>
      <c r="AF55" s="327"/>
    </row>
    <row r="56" spans="3:32" ht="14.25" customHeight="1" x14ac:dyDescent="0.15">
      <c r="C56" s="283">
        <f t="shared" si="4"/>
        <v>44</v>
      </c>
      <c r="D56" s="44" t="str">
        <f t="shared" si="1"/>
        <v/>
      </c>
      <c r="E56" s="477"/>
      <c r="F56" s="368"/>
      <c r="G56" s="368"/>
      <c r="H56" s="329"/>
      <c r="I56" s="15"/>
      <c r="J56" s="15"/>
      <c r="K56" s="328" t="str">
        <f t="shared" si="2"/>
        <v/>
      </c>
      <c r="L56" s="381" t="str">
        <f t="shared" si="3"/>
        <v/>
      </c>
      <c r="M56" s="265"/>
      <c r="N56" s="265"/>
      <c r="O56" s="265"/>
      <c r="P56" s="77"/>
      <c r="R56" s="327"/>
      <c r="S56" s="327"/>
      <c r="T56" s="327"/>
      <c r="U56" s="327"/>
      <c r="V56" s="327"/>
      <c r="W56" s="327"/>
      <c r="X56" s="327"/>
      <c r="Y56" s="327"/>
      <c r="Z56" s="327"/>
      <c r="AA56" s="327"/>
      <c r="AB56" s="327"/>
      <c r="AC56" s="327"/>
      <c r="AD56" s="327"/>
      <c r="AE56" s="327"/>
      <c r="AF56" s="327"/>
    </row>
    <row r="57" spans="3:32" ht="14.25" customHeight="1" x14ac:dyDescent="0.15">
      <c r="C57" s="283">
        <f t="shared" si="4"/>
        <v>45</v>
      </c>
      <c r="D57" s="44" t="str">
        <f t="shared" si="1"/>
        <v/>
      </c>
      <c r="E57" s="477"/>
      <c r="F57" s="368"/>
      <c r="G57" s="368"/>
      <c r="H57" s="329"/>
      <c r="I57" s="15"/>
      <c r="J57" s="15"/>
      <c r="K57" s="328" t="str">
        <f t="shared" si="2"/>
        <v/>
      </c>
      <c r="L57" s="381" t="str">
        <f t="shared" si="3"/>
        <v/>
      </c>
      <c r="M57" s="265"/>
      <c r="N57" s="265"/>
      <c r="O57" s="265"/>
      <c r="P57" s="77"/>
      <c r="R57" s="327"/>
      <c r="S57" s="327"/>
      <c r="T57" s="327"/>
      <c r="U57" s="327"/>
      <c r="V57" s="327"/>
      <c r="W57" s="327"/>
      <c r="X57" s="327"/>
      <c r="Y57" s="327"/>
      <c r="Z57" s="327"/>
      <c r="AA57" s="327"/>
      <c r="AB57" s="327"/>
      <c r="AC57" s="327"/>
      <c r="AD57" s="327"/>
      <c r="AE57" s="327"/>
      <c r="AF57" s="327"/>
    </row>
    <row r="58" spans="3:32" ht="14.25" customHeight="1" x14ac:dyDescent="0.15">
      <c r="C58" s="283">
        <f t="shared" si="4"/>
        <v>46</v>
      </c>
      <c r="D58" s="44" t="str">
        <f t="shared" si="1"/>
        <v/>
      </c>
      <c r="E58" s="477"/>
      <c r="F58" s="368"/>
      <c r="G58" s="368"/>
      <c r="H58" s="329"/>
      <c r="I58" s="15"/>
      <c r="J58" s="15"/>
      <c r="K58" s="328" t="str">
        <f t="shared" si="2"/>
        <v/>
      </c>
      <c r="L58" s="381" t="str">
        <f t="shared" si="3"/>
        <v/>
      </c>
      <c r="M58" s="265"/>
      <c r="N58" s="265"/>
      <c r="O58" s="265"/>
      <c r="P58" s="77"/>
      <c r="R58" s="327"/>
      <c r="S58" s="327"/>
      <c r="T58" s="327"/>
      <c r="U58" s="327"/>
      <c r="V58" s="327"/>
      <c r="W58" s="327"/>
      <c r="X58" s="327"/>
      <c r="Y58" s="327"/>
      <c r="Z58" s="327"/>
      <c r="AA58" s="327"/>
      <c r="AB58" s="327"/>
      <c r="AC58" s="327"/>
      <c r="AD58" s="327"/>
      <c r="AE58" s="327"/>
      <c r="AF58" s="327"/>
    </row>
    <row r="59" spans="3:32" ht="14.25" customHeight="1" x14ac:dyDescent="0.15">
      <c r="C59" s="283">
        <f t="shared" si="4"/>
        <v>47</v>
      </c>
      <c r="D59" s="44" t="str">
        <f t="shared" si="1"/>
        <v/>
      </c>
      <c r="E59" s="477"/>
      <c r="F59" s="368"/>
      <c r="G59" s="368"/>
      <c r="H59" s="329"/>
      <c r="I59" s="15"/>
      <c r="J59" s="15"/>
      <c r="K59" s="328" t="str">
        <f t="shared" si="2"/>
        <v/>
      </c>
      <c r="L59" s="381" t="str">
        <f t="shared" si="3"/>
        <v/>
      </c>
      <c r="M59" s="265"/>
      <c r="N59" s="265"/>
      <c r="O59" s="265"/>
      <c r="P59" s="77"/>
      <c r="R59" s="327"/>
      <c r="S59" s="327"/>
      <c r="T59" s="327"/>
      <c r="U59" s="327"/>
      <c r="V59" s="327"/>
      <c r="W59" s="327"/>
      <c r="X59" s="327"/>
      <c r="Y59" s="327"/>
      <c r="Z59" s="327"/>
      <c r="AA59" s="327"/>
      <c r="AB59" s="327"/>
      <c r="AC59" s="327"/>
      <c r="AD59" s="327"/>
      <c r="AE59" s="327"/>
      <c r="AF59" s="327"/>
    </row>
    <row r="60" spans="3:32" ht="14.25" customHeight="1" x14ac:dyDescent="0.15">
      <c r="C60" s="283">
        <f t="shared" si="4"/>
        <v>48</v>
      </c>
      <c r="D60" s="44" t="str">
        <f t="shared" si="1"/>
        <v/>
      </c>
      <c r="E60" s="477"/>
      <c r="F60" s="368"/>
      <c r="G60" s="368"/>
      <c r="H60" s="329"/>
      <c r="I60" s="15"/>
      <c r="J60" s="15"/>
      <c r="K60" s="328" t="str">
        <f t="shared" si="2"/>
        <v/>
      </c>
      <c r="L60" s="381" t="str">
        <f t="shared" si="3"/>
        <v/>
      </c>
      <c r="M60" s="265"/>
      <c r="N60" s="265"/>
      <c r="O60" s="265"/>
      <c r="P60" s="77"/>
      <c r="R60" s="327"/>
      <c r="S60" s="327"/>
      <c r="T60" s="327"/>
      <c r="U60" s="327"/>
      <c r="V60" s="327"/>
      <c r="W60" s="327"/>
      <c r="X60" s="327"/>
      <c r="Y60" s="327"/>
      <c r="Z60" s="327"/>
      <c r="AA60" s="327"/>
      <c r="AB60" s="327"/>
      <c r="AC60" s="327"/>
      <c r="AD60" s="327"/>
      <c r="AE60" s="327"/>
      <c r="AF60" s="327"/>
    </row>
    <row r="61" spans="3:32" ht="14.25" customHeight="1" x14ac:dyDescent="0.15">
      <c r="C61" s="283">
        <f t="shared" si="4"/>
        <v>49</v>
      </c>
      <c r="D61" s="44" t="str">
        <f t="shared" si="1"/>
        <v/>
      </c>
      <c r="E61" s="477"/>
      <c r="F61" s="368"/>
      <c r="G61" s="368"/>
      <c r="H61" s="329"/>
      <c r="I61" s="15"/>
      <c r="J61" s="15"/>
      <c r="K61" s="328" t="str">
        <f t="shared" si="2"/>
        <v/>
      </c>
      <c r="L61" s="381" t="str">
        <f t="shared" si="3"/>
        <v/>
      </c>
      <c r="M61" s="265"/>
      <c r="N61" s="265"/>
      <c r="O61" s="265"/>
      <c r="P61" s="77"/>
      <c r="R61" s="327"/>
      <c r="S61" s="327"/>
      <c r="T61" s="327"/>
      <c r="U61" s="327"/>
      <c r="V61" s="327"/>
      <c r="W61" s="327"/>
      <c r="X61" s="327"/>
      <c r="Y61" s="327"/>
      <c r="Z61" s="327"/>
      <c r="AA61" s="327"/>
      <c r="AB61" s="327"/>
      <c r="AC61" s="327"/>
      <c r="AD61" s="327"/>
      <c r="AE61" s="327"/>
      <c r="AF61" s="327"/>
    </row>
    <row r="62" spans="3:32" ht="14.25" customHeight="1" x14ac:dyDescent="0.15">
      <c r="C62" s="283">
        <f t="shared" si="4"/>
        <v>50</v>
      </c>
      <c r="D62" s="44" t="str">
        <f t="shared" si="1"/>
        <v/>
      </c>
      <c r="E62" s="477"/>
      <c r="F62" s="368"/>
      <c r="G62" s="368"/>
      <c r="H62" s="329"/>
      <c r="I62" s="15"/>
      <c r="J62" s="15"/>
      <c r="K62" s="328" t="str">
        <f t="shared" si="2"/>
        <v/>
      </c>
      <c r="L62" s="381" t="str">
        <f t="shared" si="3"/>
        <v/>
      </c>
      <c r="M62" s="265"/>
      <c r="N62" s="265"/>
      <c r="O62" s="265"/>
      <c r="P62" s="77"/>
      <c r="R62" s="327"/>
      <c r="S62" s="327"/>
      <c r="T62" s="327"/>
      <c r="U62" s="327"/>
      <c r="V62" s="327"/>
      <c r="W62" s="327"/>
      <c r="X62" s="327"/>
      <c r="Y62" s="327"/>
      <c r="Z62" s="327"/>
      <c r="AA62" s="327"/>
      <c r="AB62" s="327"/>
      <c r="AC62" s="327"/>
      <c r="AD62" s="327"/>
      <c r="AE62" s="327"/>
      <c r="AF62" s="327"/>
    </row>
    <row r="63" spans="3:32" ht="14.25" customHeight="1" x14ac:dyDescent="0.15">
      <c r="C63" s="283">
        <f t="shared" si="4"/>
        <v>51</v>
      </c>
      <c r="D63" s="44" t="str">
        <f t="shared" si="1"/>
        <v/>
      </c>
      <c r="E63" s="477"/>
      <c r="F63" s="368"/>
      <c r="G63" s="368"/>
      <c r="H63" s="329"/>
      <c r="I63" s="15"/>
      <c r="J63" s="15"/>
      <c r="K63" s="328" t="str">
        <f t="shared" si="2"/>
        <v/>
      </c>
      <c r="L63" s="381" t="str">
        <f t="shared" si="3"/>
        <v/>
      </c>
      <c r="M63" s="265"/>
      <c r="N63" s="265"/>
      <c r="O63" s="265"/>
      <c r="P63" s="77"/>
      <c r="R63" s="327"/>
      <c r="S63" s="327"/>
      <c r="T63" s="327"/>
      <c r="U63" s="327"/>
      <c r="V63" s="327"/>
      <c r="W63" s="327"/>
      <c r="X63" s="327"/>
      <c r="Y63" s="327"/>
      <c r="Z63" s="327"/>
      <c r="AA63" s="327"/>
      <c r="AB63" s="327"/>
      <c r="AC63" s="327"/>
      <c r="AD63" s="327"/>
      <c r="AE63" s="327"/>
      <c r="AF63" s="327"/>
    </row>
    <row r="64" spans="3:32" ht="14.25" customHeight="1" x14ac:dyDescent="0.15">
      <c r="C64" s="283">
        <f t="shared" si="4"/>
        <v>52</v>
      </c>
      <c r="D64" s="44" t="str">
        <f t="shared" si="1"/>
        <v/>
      </c>
      <c r="E64" s="477"/>
      <c r="F64" s="368"/>
      <c r="G64" s="368"/>
      <c r="H64" s="329"/>
      <c r="I64" s="15"/>
      <c r="J64" s="15"/>
      <c r="K64" s="328" t="str">
        <f t="shared" si="2"/>
        <v/>
      </c>
      <c r="L64" s="381" t="str">
        <f t="shared" si="3"/>
        <v/>
      </c>
      <c r="M64" s="265"/>
      <c r="N64" s="265"/>
      <c r="O64" s="265"/>
      <c r="P64" s="77"/>
      <c r="R64" s="327"/>
      <c r="S64" s="327"/>
      <c r="T64" s="327"/>
      <c r="U64" s="327"/>
      <c r="V64" s="327"/>
      <c r="W64" s="327"/>
      <c r="X64" s="327"/>
      <c r="Y64" s="327"/>
      <c r="Z64" s="327"/>
      <c r="AA64" s="327"/>
      <c r="AB64" s="327"/>
      <c r="AC64" s="327"/>
      <c r="AD64" s="327"/>
      <c r="AE64" s="327"/>
      <c r="AF64" s="327"/>
    </row>
    <row r="65" spans="3:32" ht="14.25" customHeight="1" x14ac:dyDescent="0.15">
      <c r="C65" s="283">
        <f t="shared" si="4"/>
        <v>53</v>
      </c>
      <c r="D65" s="44" t="str">
        <f t="shared" si="1"/>
        <v/>
      </c>
      <c r="E65" s="477"/>
      <c r="F65" s="368"/>
      <c r="G65" s="368"/>
      <c r="H65" s="329"/>
      <c r="I65" s="15"/>
      <c r="J65" s="15"/>
      <c r="K65" s="328" t="str">
        <f t="shared" si="2"/>
        <v/>
      </c>
      <c r="L65" s="381" t="str">
        <f t="shared" si="3"/>
        <v/>
      </c>
      <c r="M65" s="265"/>
      <c r="N65" s="265"/>
      <c r="O65" s="265"/>
      <c r="P65" s="77"/>
      <c r="R65" s="327"/>
      <c r="S65" s="327"/>
      <c r="T65" s="327"/>
      <c r="U65" s="327"/>
      <c r="V65" s="327"/>
      <c r="W65" s="327"/>
      <c r="X65" s="327"/>
      <c r="Y65" s="327"/>
      <c r="Z65" s="327"/>
      <c r="AA65" s="327"/>
      <c r="AB65" s="327"/>
      <c r="AC65" s="327"/>
      <c r="AD65" s="327"/>
      <c r="AE65" s="327"/>
      <c r="AF65" s="327"/>
    </row>
    <row r="66" spans="3:32" ht="14.25" customHeight="1" x14ac:dyDescent="0.15">
      <c r="C66" s="283">
        <f t="shared" si="4"/>
        <v>54</v>
      </c>
      <c r="D66" s="44" t="str">
        <f t="shared" si="1"/>
        <v/>
      </c>
      <c r="E66" s="477"/>
      <c r="F66" s="368"/>
      <c r="G66" s="368"/>
      <c r="H66" s="329"/>
      <c r="I66" s="15"/>
      <c r="J66" s="15"/>
      <c r="K66" s="328" t="str">
        <f t="shared" si="2"/>
        <v/>
      </c>
      <c r="L66" s="381" t="str">
        <f t="shared" si="3"/>
        <v/>
      </c>
      <c r="M66" s="265"/>
      <c r="N66" s="265"/>
      <c r="O66" s="265"/>
      <c r="P66" s="77"/>
      <c r="R66" s="327"/>
      <c r="S66" s="327"/>
      <c r="T66" s="327"/>
      <c r="U66" s="327"/>
      <c r="V66" s="327"/>
      <c r="W66" s="327"/>
      <c r="X66" s="327"/>
      <c r="Y66" s="327"/>
      <c r="Z66" s="327"/>
      <c r="AA66" s="327"/>
      <c r="AB66" s="327"/>
      <c r="AC66" s="327"/>
      <c r="AD66" s="327"/>
      <c r="AE66" s="327"/>
      <c r="AF66" s="327"/>
    </row>
    <row r="67" spans="3:32" ht="14.25" customHeight="1" x14ac:dyDescent="0.15">
      <c r="C67" s="283">
        <f t="shared" si="4"/>
        <v>55</v>
      </c>
      <c r="D67" s="44" t="str">
        <f t="shared" si="1"/>
        <v/>
      </c>
      <c r="E67" s="477"/>
      <c r="F67" s="368"/>
      <c r="G67" s="368"/>
      <c r="H67" s="329"/>
      <c r="I67" s="15"/>
      <c r="J67" s="15"/>
      <c r="K67" s="328" t="str">
        <f t="shared" si="2"/>
        <v/>
      </c>
      <c r="L67" s="381" t="str">
        <f t="shared" si="3"/>
        <v/>
      </c>
      <c r="M67" s="265"/>
      <c r="N67" s="265"/>
      <c r="O67" s="265"/>
      <c r="P67" s="77"/>
      <c r="R67" s="327"/>
      <c r="S67" s="327"/>
      <c r="T67" s="327"/>
      <c r="U67" s="327"/>
      <c r="V67" s="327"/>
      <c r="W67" s="327"/>
      <c r="X67" s="327"/>
      <c r="Y67" s="327"/>
      <c r="Z67" s="327"/>
      <c r="AA67" s="327"/>
      <c r="AB67" s="327"/>
      <c r="AC67" s="327"/>
      <c r="AD67" s="327"/>
      <c r="AE67" s="327"/>
      <c r="AF67" s="327"/>
    </row>
    <row r="68" spans="3:32" ht="14.25" customHeight="1" x14ac:dyDescent="0.15">
      <c r="C68" s="283">
        <f t="shared" si="4"/>
        <v>56</v>
      </c>
      <c r="D68" s="44" t="str">
        <f t="shared" si="1"/>
        <v/>
      </c>
      <c r="E68" s="477"/>
      <c r="F68" s="368"/>
      <c r="G68" s="368"/>
      <c r="H68" s="329"/>
      <c r="I68" s="15"/>
      <c r="J68" s="15"/>
      <c r="K68" s="328" t="str">
        <f t="shared" si="2"/>
        <v/>
      </c>
      <c r="L68" s="381" t="str">
        <f t="shared" si="3"/>
        <v/>
      </c>
      <c r="M68" s="265"/>
      <c r="N68" s="265"/>
      <c r="O68" s="265"/>
      <c r="P68" s="77"/>
      <c r="R68" s="327"/>
      <c r="S68" s="327"/>
      <c r="T68" s="327"/>
      <c r="U68" s="327"/>
      <c r="V68" s="327"/>
      <c r="W68" s="327"/>
      <c r="X68" s="327"/>
      <c r="Y68" s="327"/>
      <c r="Z68" s="327"/>
      <c r="AA68" s="327"/>
      <c r="AB68" s="327"/>
      <c r="AC68" s="327"/>
      <c r="AD68" s="327"/>
      <c r="AE68" s="327"/>
      <c r="AF68" s="327"/>
    </row>
    <row r="69" spans="3:32" ht="14.25" customHeight="1" x14ac:dyDescent="0.15">
      <c r="C69" s="283">
        <f t="shared" si="4"/>
        <v>57</v>
      </c>
      <c r="D69" s="44" t="str">
        <f t="shared" si="1"/>
        <v/>
      </c>
      <c r="E69" s="477"/>
      <c r="F69" s="368"/>
      <c r="G69" s="368"/>
      <c r="H69" s="329"/>
      <c r="I69" s="15"/>
      <c r="J69" s="15"/>
      <c r="K69" s="328" t="str">
        <f t="shared" si="2"/>
        <v/>
      </c>
      <c r="L69" s="381" t="str">
        <f t="shared" si="3"/>
        <v/>
      </c>
      <c r="M69" s="265"/>
      <c r="N69" s="265"/>
      <c r="O69" s="265"/>
      <c r="P69" s="77"/>
      <c r="R69" s="327"/>
      <c r="S69" s="327"/>
      <c r="T69" s="327"/>
      <c r="U69" s="327"/>
      <c r="V69" s="327"/>
      <c r="W69" s="327"/>
      <c r="X69" s="327"/>
      <c r="Y69" s="327"/>
      <c r="Z69" s="327"/>
      <c r="AA69" s="327"/>
      <c r="AB69" s="327"/>
      <c r="AC69" s="327"/>
      <c r="AD69" s="327"/>
      <c r="AE69" s="327"/>
      <c r="AF69" s="327"/>
    </row>
    <row r="70" spans="3:32" ht="14.25" customHeight="1" x14ac:dyDescent="0.15">
      <c r="C70" s="283">
        <f t="shared" si="4"/>
        <v>58</v>
      </c>
      <c r="D70" s="44" t="str">
        <f t="shared" si="1"/>
        <v/>
      </c>
      <c r="E70" s="477"/>
      <c r="F70" s="368"/>
      <c r="G70" s="368"/>
      <c r="H70" s="329"/>
      <c r="I70" s="15"/>
      <c r="J70" s="15"/>
      <c r="K70" s="328" t="str">
        <f t="shared" si="2"/>
        <v/>
      </c>
      <c r="L70" s="381" t="str">
        <f t="shared" si="3"/>
        <v/>
      </c>
      <c r="M70" s="265"/>
      <c r="N70" s="265"/>
      <c r="O70" s="265"/>
      <c r="P70" s="77"/>
      <c r="R70" s="327"/>
      <c r="S70" s="327"/>
      <c r="T70" s="327"/>
      <c r="U70" s="327"/>
      <c r="V70" s="327"/>
      <c r="W70" s="327"/>
      <c r="X70" s="327"/>
      <c r="Y70" s="327"/>
      <c r="Z70" s="327"/>
      <c r="AA70" s="327"/>
      <c r="AB70" s="327"/>
      <c r="AC70" s="327"/>
      <c r="AD70" s="327"/>
      <c r="AE70" s="327"/>
      <c r="AF70" s="327"/>
    </row>
    <row r="71" spans="3:32" ht="14.25" customHeight="1" x14ac:dyDescent="0.15">
      <c r="C71" s="283">
        <f t="shared" si="4"/>
        <v>59</v>
      </c>
      <c r="D71" s="44" t="str">
        <f t="shared" si="1"/>
        <v/>
      </c>
      <c r="E71" s="477"/>
      <c r="F71" s="368"/>
      <c r="G71" s="368"/>
      <c r="H71" s="329"/>
      <c r="I71" s="15"/>
      <c r="J71" s="15"/>
      <c r="K71" s="328" t="str">
        <f t="shared" si="2"/>
        <v/>
      </c>
      <c r="L71" s="381" t="str">
        <f t="shared" si="3"/>
        <v/>
      </c>
      <c r="M71" s="265"/>
      <c r="N71" s="265"/>
      <c r="O71" s="265"/>
      <c r="P71" s="77"/>
      <c r="R71" s="327"/>
      <c r="S71" s="327"/>
      <c r="T71" s="327"/>
      <c r="U71" s="327"/>
      <c r="V71" s="327"/>
      <c r="W71" s="327"/>
      <c r="X71" s="327"/>
      <c r="Y71" s="327"/>
      <c r="Z71" s="327"/>
      <c r="AA71" s="327"/>
      <c r="AB71" s="327"/>
      <c r="AC71" s="327"/>
      <c r="AD71" s="327"/>
      <c r="AE71" s="327"/>
      <c r="AF71" s="327"/>
    </row>
    <row r="72" spans="3:32" ht="14.25" customHeight="1" x14ac:dyDescent="0.15">
      <c r="C72" s="283">
        <f t="shared" si="4"/>
        <v>60</v>
      </c>
      <c r="D72" s="44" t="str">
        <f t="shared" si="1"/>
        <v/>
      </c>
      <c r="E72" s="477"/>
      <c r="F72" s="368"/>
      <c r="G72" s="368"/>
      <c r="H72" s="329"/>
      <c r="I72" s="15"/>
      <c r="J72" s="15"/>
      <c r="K72" s="328" t="str">
        <f t="shared" si="2"/>
        <v/>
      </c>
      <c r="L72" s="381" t="str">
        <f t="shared" si="3"/>
        <v/>
      </c>
      <c r="M72" s="265"/>
      <c r="N72" s="265"/>
      <c r="O72" s="265"/>
      <c r="P72" s="77"/>
      <c r="R72" s="327"/>
      <c r="S72" s="327"/>
      <c r="T72" s="327"/>
      <c r="U72" s="327"/>
      <c r="V72" s="327"/>
      <c r="W72" s="327"/>
      <c r="X72" s="327"/>
      <c r="Y72" s="327"/>
      <c r="Z72" s="327"/>
      <c r="AA72" s="327"/>
      <c r="AB72" s="327"/>
      <c r="AC72" s="327"/>
      <c r="AD72" s="327"/>
      <c r="AE72" s="327"/>
      <c r="AF72" s="327"/>
    </row>
    <row r="73" spans="3:32" ht="14.25" customHeight="1" x14ac:dyDescent="0.15">
      <c r="C73" s="283">
        <f t="shared" si="4"/>
        <v>61</v>
      </c>
      <c r="D73" s="44" t="str">
        <f t="shared" si="1"/>
        <v/>
      </c>
      <c r="E73" s="477"/>
      <c r="F73" s="368"/>
      <c r="G73" s="368"/>
      <c r="H73" s="329"/>
      <c r="I73" s="15"/>
      <c r="J73" s="15"/>
      <c r="K73" s="328" t="str">
        <f t="shared" si="2"/>
        <v/>
      </c>
      <c r="L73" s="381" t="str">
        <f t="shared" si="3"/>
        <v/>
      </c>
      <c r="M73" s="265"/>
      <c r="N73" s="265"/>
      <c r="O73" s="265"/>
      <c r="P73" s="77"/>
      <c r="R73" s="327"/>
      <c r="S73" s="327"/>
      <c r="T73" s="327"/>
      <c r="U73" s="327"/>
      <c r="V73" s="327"/>
      <c r="W73" s="327"/>
      <c r="X73" s="327"/>
      <c r="Y73" s="327"/>
      <c r="Z73" s="327"/>
      <c r="AA73" s="327"/>
      <c r="AB73" s="327"/>
      <c r="AC73" s="327"/>
      <c r="AD73" s="327"/>
      <c r="AE73" s="327"/>
      <c r="AF73" s="327"/>
    </row>
    <row r="74" spans="3:32" ht="14.25" customHeight="1" x14ac:dyDescent="0.15">
      <c r="C74" s="283">
        <f t="shared" si="4"/>
        <v>62</v>
      </c>
      <c r="D74" s="44" t="str">
        <f t="shared" si="1"/>
        <v/>
      </c>
      <c r="E74" s="477"/>
      <c r="F74" s="368"/>
      <c r="G74" s="368"/>
      <c r="H74" s="329"/>
      <c r="I74" s="15"/>
      <c r="J74" s="15"/>
      <c r="K74" s="328" t="str">
        <f t="shared" si="2"/>
        <v/>
      </c>
      <c r="L74" s="381" t="str">
        <f t="shared" si="3"/>
        <v/>
      </c>
      <c r="M74" s="265"/>
      <c r="N74" s="265"/>
      <c r="O74" s="265"/>
      <c r="P74" s="77"/>
      <c r="R74" s="327"/>
      <c r="S74" s="327"/>
      <c r="T74" s="327"/>
      <c r="U74" s="327"/>
      <c r="V74" s="327"/>
      <c r="W74" s="327"/>
      <c r="X74" s="327"/>
      <c r="Y74" s="327"/>
      <c r="Z74" s="327"/>
      <c r="AA74" s="327"/>
      <c r="AB74" s="327"/>
      <c r="AC74" s="327"/>
      <c r="AD74" s="327"/>
      <c r="AE74" s="327"/>
      <c r="AF74" s="327"/>
    </row>
    <row r="75" spans="3:32" ht="14.25" customHeight="1" x14ac:dyDescent="0.15">
      <c r="C75" s="283">
        <f t="shared" si="4"/>
        <v>63</v>
      </c>
      <c r="D75" s="44" t="str">
        <f t="shared" si="1"/>
        <v/>
      </c>
      <c r="E75" s="477"/>
      <c r="F75" s="368"/>
      <c r="G75" s="368"/>
      <c r="H75" s="329"/>
      <c r="I75" s="15"/>
      <c r="J75" s="15"/>
      <c r="K75" s="328" t="str">
        <f t="shared" si="2"/>
        <v/>
      </c>
      <c r="L75" s="381" t="str">
        <f t="shared" si="3"/>
        <v/>
      </c>
      <c r="M75" s="265"/>
      <c r="N75" s="265"/>
      <c r="O75" s="265"/>
      <c r="P75" s="77"/>
      <c r="R75" s="327"/>
      <c r="S75" s="327"/>
      <c r="T75" s="327"/>
      <c r="U75" s="327"/>
      <c r="V75" s="327"/>
      <c r="W75" s="327"/>
      <c r="X75" s="327"/>
      <c r="Y75" s="327"/>
      <c r="Z75" s="327"/>
      <c r="AA75" s="327"/>
      <c r="AB75" s="327"/>
      <c r="AC75" s="327"/>
      <c r="AD75" s="327"/>
      <c r="AE75" s="327"/>
      <c r="AF75" s="327"/>
    </row>
    <row r="76" spans="3:32" ht="14.25" customHeight="1" x14ac:dyDescent="0.15">
      <c r="C76" s="283">
        <f t="shared" si="4"/>
        <v>64</v>
      </c>
      <c r="D76" s="44" t="str">
        <f t="shared" si="1"/>
        <v/>
      </c>
      <c r="E76" s="477"/>
      <c r="F76" s="368"/>
      <c r="G76" s="368"/>
      <c r="H76" s="329"/>
      <c r="I76" s="15"/>
      <c r="J76" s="15"/>
      <c r="K76" s="328" t="str">
        <f t="shared" si="2"/>
        <v/>
      </c>
      <c r="L76" s="381" t="str">
        <f t="shared" si="3"/>
        <v/>
      </c>
      <c r="M76" s="265"/>
      <c r="N76" s="265"/>
      <c r="O76" s="265"/>
      <c r="P76" s="77"/>
      <c r="R76" s="327"/>
      <c r="S76" s="327"/>
      <c r="T76" s="327"/>
      <c r="U76" s="327"/>
      <c r="V76" s="327"/>
      <c r="W76" s="327"/>
      <c r="X76" s="327"/>
      <c r="Y76" s="327"/>
      <c r="Z76" s="327"/>
      <c r="AA76" s="327"/>
      <c r="AB76" s="327"/>
      <c r="AC76" s="327"/>
      <c r="AD76" s="327"/>
      <c r="AE76" s="327"/>
      <c r="AF76" s="327"/>
    </row>
    <row r="77" spans="3:32" ht="14.25" customHeight="1" x14ac:dyDescent="0.15">
      <c r="C77" s="283">
        <f t="shared" si="4"/>
        <v>65</v>
      </c>
      <c r="D77" s="44" t="str">
        <f t="shared" ref="D77:D140" si="5">IF(E77="","",IF(E77&lt;=$T$2,"○",""))</f>
        <v/>
      </c>
      <c r="E77" s="477"/>
      <c r="F77" s="368"/>
      <c r="G77" s="368"/>
      <c r="H77" s="329"/>
      <c r="I77" s="15"/>
      <c r="J77" s="15"/>
      <c r="K77" s="328" t="str">
        <f t="shared" ref="K77:K140" si="6">IF(J77="","",I77*J77)</f>
        <v/>
      </c>
      <c r="L77" s="381" t="str">
        <f t="shared" ref="L77:L140" si="7">IF(H77="","",IF(HLOOKUP(H77,$V$2:$AJ$3,2,FALSE)&gt;=0.8,"○",""))</f>
        <v/>
      </c>
      <c r="M77" s="265"/>
      <c r="N77" s="265"/>
      <c r="O77" s="265"/>
      <c r="P77" s="77"/>
      <c r="R77" s="327"/>
      <c r="S77" s="327"/>
      <c r="T77" s="327"/>
      <c r="U77" s="327"/>
      <c r="V77" s="327"/>
      <c r="W77" s="327"/>
      <c r="X77" s="327"/>
      <c r="Y77" s="327"/>
      <c r="Z77" s="327"/>
      <c r="AA77" s="327"/>
      <c r="AB77" s="327"/>
      <c r="AC77" s="327"/>
      <c r="AD77" s="327"/>
      <c r="AE77" s="327"/>
      <c r="AF77" s="327"/>
    </row>
    <row r="78" spans="3:32" ht="14.25" customHeight="1" x14ac:dyDescent="0.15">
      <c r="C78" s="283">
        <f t="shared" si="4"/>
        <v>66</v>
      </c>
      <c r="D78" s="44" t="str">
        <f t="shared" si="5"/>
        <v/>
      </c>
      <c r="E78" s="477"/>
      <c r="F78" s="368"/>
      <c r="G78" s="368"/>
      <c r="H78" s="329"/>
      <c r="I78" s="15"/>
      <c r="J78" s="15"/>
      <c r="K78" s="328" t="str">
        <f t="shared" si="6"/>
        <v/>
      </c>
      <c r="L78" s="381" t="str">
        <f t="shared" si="7"/>
        <v/>
      </c>
      <c r="M78" s="265"/>
      <c r="N78" s="265"/>
      <c r="O78" s="265"/>
      <c r="P78" s="77"/>
      <c r="R78" s="327"/>
      <c r="S78" s="327"/>
      <c r="T78" s="327"/>
      <c r="U78" s="327"/>
      <c r="V78" s="327"/>
      <c r="W78" s="327"/>
      <c r="X78" s="327"/>
      <c r="Y78" s="327"/>
      <c r="Z78" s="327"/>
      <c r="AA78" s="327"/>
      <c r="AB78" s="327"/>
      <c r="AC78" s="327"/>
      <c r="AD78" s="327"/>
      <c r="AE78" s="327"/>
      <c r="AF78" s="327"/>
    </row>
    <row r="79" spans="3:32" ht="14.25" customHeight="1" x14ac:dyDescent="0.15">
      <c r="C79" s="283">
        <f t="shared" ref="C79:C142" si="8">C78+1</f>
        <v>67</v>
      </c>
      <c r="D79" s="44" t="str">
        <f t="shared" si="5"/>
        <v/>
      </c>
      <c r="E79" s="477"/>
      <c r="F79" s="368"/>
      <c r="G79" s="368"/>
      <c r="H79" s="329"/>
      <c r="I79" s="15"/>
      <c r="J79" s="15"/>
      <c r="K79" s="328" t="str">
        <f t="shared" si="6"/>
        <v/>
      </c>
      <c r="L79" s="381" t="str">
        <f t="shared" si="7"/>
        <v/>
      </c>
      <c r="M79" s="265"/>
      <c r="N79" s="265"/>
      <c r="O79" s="265"/>
      <c r="P79" s="77"/>
      <c r="R79" s="327"/>
      <c r="S79" s="327"/>
      <c r="T79" s="327"/>
      <c r="U79" s="327"/>
      <c r="V79" s="327"/>
      <c r="W79" s="327"/>
      <c r="X79" s="327"/>
      <c r="Y79" s="327"/>
      <c r="Z79" s="327"/>
      <c r="AA79" s="327"/>
      <c r="AB79" s="327"/>
      <c r="AC79" s="327"/>
      <c r="AD79" s="327"/>
      <c r="AE79" s="327"/>
      <c r="AF79" s="327"/>
    </row>
    <row r="80" spans="3:32" ht="14.25" customHeight="1" x14ac:dyDescent="0.15">
      <c r="C80" s="283">
        <f t="shared" si="8"/>
        <v>68</v>
      </c>
      <c r="D80" s="44" t="str">
        <f t="shared" si="5"/>
        <v/>
      </c>
      <c r="E80" s="477"/>
      <c r="F80" s="368"/>
      <c r="G80" s="368"/>
      <c r="H80" s="329"/>
      <c r="I80" s="15"/>
      <c r="J80" s="15"/>
      <c r="K80" s="328" t="str">
        <f t="shared" si="6"/>
        <v/>
      </c>
      <c r="L80" s="381" t="str">
        <f t="shared" si="7"/>
        <v/>
      </c>
      <c r="M80" s="265"/>
      <c r="N80" s="265"/>
      <c r="O80" s="265"/>
      <c r="P80" s="77"/>
      <c r="R80" s="327"/>
      <c r="S80" s="327"/>
      <c r="T80" s="327"/>
      <c r="U80" s="327"/>
      <c r="V80" s="327"/>
      <c r="W80" s="327"/>
      <c r="X80" s="327"/>
      <c r="Y80" s="327"/>
      <c r="Z80" s="327"/>
      <c r="AA80" s="327"/>
      <c r="AB80" s="327"/>
      <c r="AC80" s="327"/>
      <c r="AD80" s="327"/>
      <c r="AE80" s="327"/>
      <c r="AF80" s="327"/>
    </row>
    <row r="81" spans="3:32" ht="14.25" customHeight="1" x14ac:dyDescent="0.15">
      <c r="C81" s="283">
        <f t="shared" si="8"/>
        <v>69</v>
      </c>
      <c r="D81" s="44" t="str">
        <f t="shared" si="5"/>
        <v/>
      </c>
      <c r="E81" s="477"/>
      <c r="F81" s="368"/>
      <c r="G81" s="368"/>
      <c r="H81" s="329"/>
      <c r="I81" s="15"/>
      <c r="J81" s="15"/>
      <c r="K81" s="328" t="str">
        <f t="shared" si="6"/>
        <v/>
      </c>
      <c r="L81" s="381" t="str">
        <f t="shared" si="7"/>
        <v/>
      </c>
      <c r="M81" s="265"/>
      <c r="N81" s="265"/>
      <c r="O81" s="265"/>
      <c r="P81" s="77"/>
      <c r="R81" s="327"/>
      <c r="S81" s="327"/>
      <c r="T81" s="327"/>
      <c r="U81" s="327"/>
      <c r="V81" s="327"/>
      <c r="W81" s="327"/>
      <c r="X81" s="327"/>
      <c r="Y81" s="327"/>
      <c r="Z81" s="327"/>
      <c r="AA81" s="327"/>
      <c r="AB81" s="327"/>
      <c r="AC81" s="327"/>
      <c r="AD81" s="327"/>
      <c r="AE81" s="327"/>
      <c r="AF81" s="327"/>
    </row>
    <row r="82" spans="3:32" ht="14.25" customHeight="1" x14ac:dyDescent="0.15">
      <c r="C82" s="283">
        <f t="shared" si="8"/>
        <v>70</v>
      </c>
      <c r="D82" s="44" t="str">
        <f t="shared" si="5"/>
        <v/>
      </c>
      <c r="E82" s="477"/>
      <c r="F82" s="368"/>
      <c r="G82" s="368"/>
      <c r="H82" s="329"/>
      <c r="I82" s="15"/>
      <c r="J82" s="15"/>
      <c r="K82" s="328" t="str">
        <f t="shared" si="6"/>
        <v/>
      </c>
      <c r="L82" s="381" t="str">
        <f t="shared" si="7"/>
        <v/>
      </c>
      <c r="M82" s="265"/>
      <c r="N82" s="265"/>
      <c r="O82" s="265"/>
      <c r="P82" s="77"/>
      <c r="R82" s="327"/>
      <c r="S82" s="327"/>
      <c r="T82" s="327"/>
      <c r="U82" s="327"/>
      <c r="V82" s="327"/>
      <c r="W82" s="327"/>
      <c r="X82" s="327"/>
      <c r="Y82" s="327"/>
      <c r="Z82" s="327"/>
      <c r="AA82" s="327"/>
      <c r="AB82" s="327"/>
      <c r="AC82" s="327"/>
      <c r="AD82" s="327"/>
      <c r="AE82" s="327"/>
      <c r="AF82" s="327"/>
    </row>
    <row r="83" spans="3:32" ht="14.25" customHeight="1" x14ac:dyDescent="0.15">
      <c r="C83" s="283">
        <f t="shared" si="8"/>
        <v>71</v>
      </c>
      <c r="D83" s="44" t="str">
        <f t="shared" si="5"/>
        <v/>
      </c>
      <c r="E83" s="477"/>
      <c r="F83" s="368"/>
      <c r="G83" s="368"/>
      <c r="H83" s="329"/>
      <c r="I83" s="15"/>
      <c r="J83" s="15"/>
      <c r="K83" s="328" t="str">
        <f t="shared" si="6"/>
        <v/>
      </c>
      <c r="L83" s="381" t="str">
        <f t="shared" si="7"/>
        <v/>
      </c>
      <c r="M83" s="265"/>
      <c r="N83" s="265"/>
      <c r="O83" s="265"/>
      <c r="P83" s="77"/>
      <c r="R83" s="327"/>
      <c r="S83" s="327"/>
      <c r="T83" s="327"/>
      <c r="U83" s="327"/>
      <c r="V83" s="327"/>
      <c r="W83" s="327"/>
      <c r="X83" s="327"/>
      <c r="Y83" s="327"/>
      <c r="Z83" s="327"/>
      <c r="AA83" s="327"/>
      <c r="AB83" s="327"/>
      <c r="AC83" s="327"/>
      <c r="AD83" s="327"/>
      <c r="AE83" s="327"/>
      <c r="AF83" s="327"/>
    </row>
    <row r="84" spans="3:32" ht="14.25" customHeight="1" x14ac:dyDescent="0.15">
      <c r="C84" s="283">
        <f t="shared" si="8"/>
        <v>72</v>
      </c>
      <c r="D84" s="44" t="str">
        <f t="shared" si="5"/>
        <v/>
      </c>
      <c r="E84" s="477"/>
      <c r="F84" s="368"/>
      <c r="G84" s="368"/>
      <c r="H84" s="329"/>
      <c r="I84" s="15"/>
      <c r="J84" s="15"/>
      <c r="K84" s="328" t="str">
        <f t="shared" si="6"/>
        <v/>
      </c>
      <c r="L84" s="381" t="str">
        <f t="shared" si="7"/>
        <v/>
      </c>
      <c r="M84" s="265"/>
      <c r="N84" s="265"/>
      <c r="O84" s="265"/>
      <c r="P84" s="77"/>
      <c r="R84" s="327"/>
      <c r="S84" s="327"/>
      <c r="T84" s="327"/>
      <c r="U84" s="327"/>
      <c r="V84" s="327"/>
      <c r="W84" s="327"/>
      <c r="X84" s="327"/>
      <c r="Y84" s="327"/>
      <c r="Z84" s="327"/>
      <c r="AA84" s="327"/>
      <c r="AB84" s="327"/>
      <c r="AC84" s="327"/>
      <c r="AD84" s="327"/>
      <c r="AE84" s="327"/>
      <c r="AF84" s="327"/>
    </row>
    <row r="85" spans="3:32" ht="14.25" customHeight="1" x14ac:dyDescent="0.15">
      <c r="C85" s="283">
        <f t="shared" si="8"/>
        <v>73</v>
      </c>
      <c r="D85" s="44" t="str">
        <f t="shared" si="5"/>
        <v/>
      </c>
      <c r="E85" s="477"/>
      <c r="F85" s="368"/>
      <c r="G85" s="368"/>
      <c r="H85" s="329"/>
      <c r="I85" s="15"/>
      <c r="J85" s="15"/>
      <c r="K85" s="328" t="str">
        <f t="shared" si="6"/>
        <v/>
      </c>
      <c r="L85" s="381" t="str">
        <f t="shared" si="7"/>
        <v/>
      </c>
      <c r="M85" s="265"/>
      <c r="N85" s="265"/>
      <c r="O85" s="265"/>
      <c r="P85" s="77"/>
      <c r="R85" s="327"/>
      <c r="S85" s="327"/>
      <c r="T85" s="327"/>
      <c r="U85" s="327"/>
      <c r="V85" s="327"/>
      <c r="W85" s="327"/>
      <c r="X85" s="327"/>
      <c r="Y85" s="327"/>
      <c r="Z85" s="327"/>
      <c r="AA85" s="327"/>
      <c r="AB85" s="327"/>
      <c r="AC85" s="327"/>
      <c r="AD85" s="327"/>
      <c r="AE85" s="327"/>
      <c r="AF85" s="327"/>
    </row>
    <row r="86" spans="3:32" ht="14.25" customHeight="1" x14ac:dyDescent="0.15">
      <c r="C86" s="283">
        <f t="shared" si="8"/>
        <v>74</v>
      </c>
      <c r="D86" s="44" t="str">
        <f t="shared" si="5"/>
        <v/>
      </c>
      <c r="E86" s="477"/>
      <c r="F86" s="368"/>
      <c r="G86" s="368"/>
      <c r="H86" s="329"/>
      <c r="I86" s="15"/>
      <c r="J86" s="15"/>
      <c r="K86" s="328" t="str">
        <f t="shared" si="6"/>
        <v/>
      </c>
      <c r="L86" s="381" t="str">
        <f t="shared" si="7"/>
        <v/>
      </c>
      <c r="M86" s="265"/>
      <c r="N86" s="265"/>
      <c r="O86" s="265"/>
      <c r="P86" s="77"/>
      <c r="R86" s="327"/>
      <c r="S86" s="327"/>
      <c r="T86" s="327"/>
      <c r="U86" s="327"/>
      <c r="V86" s="327"/>
      <c r="W86" s="327"/>
      <c r="X86" s="327"/>
      <c r="Y86" s="327"/>
      <c r="Z86" s="327"/>
      <c r="AA86" s="327"/>
      <c r="AB86" s="327"/>
      <c r="AC86" s="327"/>
      <c r="AD86" s="327"/>
      <c r="AE86" s="327"/>
      <c r="AF86" s="327"/>
    </row>
    <row r="87" spans="3:32" ht="14.25" customHeight="1" x14ac:dyDescent="0.15">
      <c r="C87" s="283">
        <f t="shared" si="8"/>
        <v>75</v>
      </c>
      <c r="D87" s="44" t="str">
        <f t="shared" si="5"/>
        <v/>
      </c>
      <c r="E87" s="477"/>
      <c r="F87" s="368"/>
      <c r="G87" s="368"/>
      <c r="H87" s="329"/>
      <c r="I87" s="15"/>
      <c r="J87" s="15"/>
      <c r="K87" s="328" t="str">
        <f t="shared" si="6"/>
        <v/>
      </c>
      <c r="L87" s="381" t="str">
        <f t="shared" si="7"/>
        <v/>
      </c>
      <c r="M87" s="265"/>
      <c r="N87" s="265"/>
      <c r="O87" s="265"/>
      <c r="P87" s="77"/>
      <c r="R87" s="327"/>
      <c r="S87" s="327"/>
      <c r="T87" s="327"/>
      <c r="U87" s="327"/>
      <c r="V87" s="327"/>
      <c r="W87" s="327"/>
      <c r="X87" s="327"/>
      <c r="Y87" s="327"/>
      <c r="Z87" s="327"/>
      <c r="AA87" s="327"/>
      <c r="AB87" s="327"/>
      <c r="AC87" s="327"/>
      <c r="AD87" s="327"/>
      <c r="AE87" s="327"/>
      <c r="AF87" s="327"/>
    </row>
    <row r="88" spans="3:32" ht="14.25" customHeight="1" x14ac:dyDescent="0.15">
      <c r="C88" s="283">
        <f t="shared" si="8"/>
        <v>76</v>
      </c>
      <c r="D88" s="44" t="str">
        <f t="shared" si="5"/>
        <v/>
      </c>
      <c r="E88" s="477"/>
      <c r="F88" s="368"/>
      <c r="G88" s="368"/>
      <c r="H88" s="329"/>
      <c r="I88" s="15"/>
      <c r="J88" s="15"/>
      <c r="K88" s="328" t="str">
        <f t="shared" si="6"/>
        <v/>
      </c>
      <c r="L88" s="381" t="str">
        <f t="shared" si="7"/>
        <v/>
      </c>
      <c r="M88" s="265"/>
      <c r="N88" s="265"/>
      <c r="O88" s="265"/>
      <c r="P88" s="77"/>
      <c r="R88" s="327"/>
      <c r="S88" s="327"/>
      <c r="T88" s="327"/>
      <c r="U88" s="327"/>
      <c r="V88" s="327"/>
      <c r="W88" s="327"/>
      <c r="X88" s="327"/>
      <c r="Y88" s="327"/>
      <c r="Z88" s="327"/>
      <c r="AA88" s="327"/>
      <c r="AB88" s="327"/>
      <c r="AC88" s="327"/>
      <c r="AD88" s="327"/>
      <c r="AE88" s="327"/>
      <c r="AF88" s="327"/>
    </row>
    <row r="89" spans="3:32" ht="14.25" customHeight="1" x14ac:dyDescent="0.15">
      <c r="C89" s="283">
        <f t="shared" si="8"/>
        <v>77</v>
      </c>
      <c r="D89" s="44" t="str">
        <f t="shared" si="5"/>
        <v/>
      </c>
      <c r="E89" s="477"/>
      <c r="F89" s="368"/>
      <c r="G89" s="368"/>
      <c r="H89" s="329"/>
      <c r="I89" s="15"/>
      <c r="J89" s="15"/>
      <c r="K89" s="328" t="str">
        <f t="shared" si="6"/>
        <v/>
      </c>
      <c r="L89" s="381" t="str">
        <f t="shared" si="7"/>
        <v/>
      </c>
      <c r="M89" s="265"/>
      <c r="N89" s="265"/>
      <c r="O89" s="265"/>
      <c r="P89" s="77"/>
      <c r="R89" s="327"/>
      <c r="S89" s="327"/>
      <c r="T89" s="327"/>
      <c r="U89" s="327"/>
      <c r="V89" s="327"/>
      <c r="W89" s="327"/>
      <c r="X89" s="327"/>
      <c r="Y89" s="327"/>
      <c r="Z89" s="327"/>
      <c r="AA89" s="327"/>
      <c r="AB89" s="327"/>
      <c r="AC89" s="327"/>
      <c r="AD89" s="327"/>
      <c r="AE89" s="327"/>
      <c r="AF89" s="327"/>
    </row>
    <row r="90" spans="3:32" ht="14.25" customHeight="1" x14ac:dyDescent="0.15">
      <c r="C90" s="283">
        <f t="shared" si="8"/>
        <v>78</v>
      </c>
      <c r="D90" s="44" t="str">
        <f t="shared" si="5"/>
        <v/>
      </c>
      <c r="E90" s="477"/>
      <c r="F90" s="368"/>
      <c r="G90" s="368"/>
      <c r="H90" s="329"/>
      <c r="I90" s="15"/>
      <c r="J90" s="15"/>
      <c r="K90" s="328" t="str">
        <f t="shared" si="6"/>
        <v/>
      </c>
      <c r="L90" s="381" t="str">
        <f t="shared" si="7"/>
        <v/>
      </c>
      <c r="M90" s="265"/>
      <c r="N90" s="265"/>
      <c r="O90" s="265"/>
      <c r="P90" s="77"/>
      <c r="R90" s="327"/>
      <c r="S90" s="327"/>
      <c r="T90" s="327"/>
      <c r="U90" s="327"/>
      <c r="V90" s="327"/>
      <c r="W90" s="327"/>
      <c r="X90" s="327"/>
      <c r="Y90" s="327"/>
      <c r="Z90" s="327"/>
      <c r="AA90" s="327"/>
      <c r="AB90" s="327"/>
      <c r="AC90" s="327"/>
      <c r="AD90" s="327"/>
      <c r="AE90" s="327"/>
      <c r="AF90" s="327"/>
    </row>
    <row r="91" spans="3:32" ht="14.25" customHeight="1" x14ac:dyDescent="0.15">
      <c r="C91" s="283">
        <f t="shared" si="8"/>
        <v>79</v>
      </c>
      <c r="D91" s="44" t="str">
        <f t="shared" si="5"/>
        <v/>
      </c>
      <c r="E91" s="477"/>
      <c r="F91" s="368"/>
      <c r="G91" s="368"/>
      <c r="H91" s="329"/>
      <c r="I91" s="15"/>
      <c r="J91" s="15"/>
      <c r="K91" s="328" t="str">
        <f t="shared" si="6"/>
        <v/>
      </c>
      <c r="L91" s="381" t="str">
        <f t="shared" si="7"/>
        <v/>
      </c>
      <c r="M91" s="265"/>
      <c r="N91" s="265"/>
      <c r="O91" s="265"/>
      <c r="P91" s="77"/>
      <c r="R91" s="327"/>
      <c r="S91" s="327"/>
      <c r="T91" s="327"/>
      <c r="U91" s="327"/>
      <c r="V91" s="327"/>
      <c r="W91" s="327"/>
      <c r="X91" s="327"/>
      <c r="Y91" s="327"/>
      <c r="Z91" s="327"/>
      <c r="AA91" s="327"/>
      <c r="AB91" s="327"/>
      <c r="AC91" s="327"/>
      <c r="AD91" s="327"/>
      <c r="AE91" s="327"/>
      <c r="AF91" s="327"/>
    </row>
    <row r="92" spans="3:32" ht="14.25" customHeight="1" x14ac:dyDescent="0.15">
      <c r="C92" s="283">
        <f t="shared" si="8"/>
        <v>80</v>
      </c>
      <c r="D92" s="44" t="str">
        <f t="shared" si="5"/>
        <v/>
      </c>
      <c r="E92" s="477"/>
      <c r="F92" s="368"/>
      <c r="G92" s="368"/>
      <c r="H92" s="329"/>
      <c r="I92" s="15"/>
      <c r="J92" s="15"/>
      <c r="K92" s="328" t="str">
        <f t="shared" si="6"/>
        <v/>
      </c>
      <c r="L92" s="381" t="str">
        <f t="shared" si="7"/>
        <v/>
      </c>
      <c r="M92" s="265"/>
      <c r="N92" s="265"/>
      <c r="O92" s="265"/>
      <c r="P92" s="77"/>
      <c r="R92" s="327"/>
      <c r="S92" s="327"/>
      <c r="T92" s="327"/>
      <c r="U92" s="327"/>
      <c r="V92" s="327"/>
      <c r="W92" s="327"/>
      <c r="X92" s="327"/>
      <c r="Y92" s="327"/>
      <c r="Z92" s="327"/>
      <c r="AA92" s="327"/>
      <c r="AB92" s="327"/>
      <c r="AC92" s="327"/>
      <c r="AD92" s="327"/>
      <c r="AE92" s="327"/>
      <c r="AF92" s="327"/>
    </row>
    <row r="93" spans="3:32" ht="14.25" customHeight="1" x14ac:dyDescent="0.15">
      <c r="C93" s="283">
        <f t="shared" si="8"/>
        <v>81</v>
      </c>
      <c r="D93" s="44" t="str">
        <f t="shared" si="5"/>
        <v/>
      </c>
      <c r="E93" s="477"/>
      <c r="F93" s="368"/>
      <c r="G93" s="368"/>
      <c r="H93" s="329"/>
      <c r="I93" s="15"/>
      <c r="J93" s="15"/>
      <c r="K93" s="328" t="str">
        <f t="shared" si="6"/>
        <v/>
      </c>
      <c r="L93" s="381" t="str">
        <f t="shared" si="7"/>
        <v/>
      </c>
      <c r="M93" s="265"/>
      <c r="N93" s="265"/>
      <c r="O93" s="265"/>
      <c r="P93" s="77"/>
      <c r="R93" s="327"/>
      <c r="S93" s="327"/>
      <c r="T93" s="327"/>
      <c r="U93" s="327"/>
      <c r="V93" s="327"/>
      <c r="W93" s="327"/>
      <c r="X93" s="327"/>
      <c r="Y93" s="327"/>
      <c r="Z93" s="327"/>
      <c r="AA93" s="327"/>
      <c r="AB93" s="327"/>
      <c r="AC93" s="327"/>
      <c r="AD93" s="327"/>
      <c r="AE93" s="327"/>
      <c r="AF93" s="327"/>
    </row>
    <row r="94" spans="3:32" ht="14.25" customHeight="1" x14ac:dyDescent="0.15">
      <c r="C94" s="283">
        <f t="shared" si="8"/>
        <v>82</v>
      </c>
      <c r="D94" s="44" t="str">
        <f t="shared" si="5"/>
        <v/>
      </c>
      <c r="E94" s="477"/>
      <c r="F94" s="368"/>
      <c r="G94" s="368"/>
      <c r="H94" s="329"/>
      <c r="I94" s="15"/>
      <c r="J94" s="15"/>
      <c r="K94" s="328" t="str">
        <f t="shared" si="6"/>
        <v/>
      </c>
      <c r="L94" s="381" t="str">
        <f t="shared" si="7"/>
        <v/>
      </c>
      <c r="M94" s="265"/>
      <c r="N94" s="265"/>
      <c r="O94" s="265"/>
      <c r="P94" s="77"/>
    </row>
    <row r="95" spans="3:32" ht="14.25" customHeight="1" x14ac:dyDescent="0.15">
      <c r="C95" s="283">
        <f t="shared" si="8"/>
        <v>83</v>
      </c>
      <c r="D95" s="44" t="str">
        <f t="shared" si="5"/>
        <v/>
      </c>
      <c r="E95" s="477"/>
      <c r="F95" s="368"/>
      <c r="G95" s="368"/>
      <c r="H95" s="329"/>
      <c r="I95" s="15"/>
      <c r="J95" s="15"/>
      <c r="K95" s="328" t="str">
        <f t="shared" si="6"/>
        <v/>
      </c>
      <c r="L95" s="381" t="str">
        <f t="shared" si="7"/>
        <v/>
      </c>
      <c r="M95" s="265"/>
      <c r="N95" s="265"/>
      <c r="O95" s="265"/>
      <c r="P95" s="77"/>
    </row>
    <row r="96" spans="3:32" ht="14.25" customHeight="1" x14ac:dyDescent="0.15">
      <c r="C96" s="283">
        <f t="shared" si="8"/>
        <v>84</v>
      </c>
      <c r="D96" s="44" t="str">
        <f t="shared" si="5"/>
        <v/>
      </c>
      <c r="E96" s="477"/>
      <c r="F96" s="368"/>
      <c r="G96" s="368"/>
      <c r="H96" s="329"/>
      <c r="I96" s="15"/>
      <c r="J96" s="15"/>
      <c r="K96" s="328" t="str">
        <f t="shared" si="6"/>
        <v/>
      </c>
      <c r="L96" s="381" t="str">
        <f t="shared" si="7"/>
        <v/>
      </c>
      <c r="M96" s="265"/>
      <c r="N96" s="265"/>
      <c r="O96" s="265"/>
      <c r="P96" s="77"/>
    </row>
    <row r="97" spans="3:16" ht="14.25" customHeight="1" x14ac:dyDescent="0.15">
      <c r="C97" s="283">
        <f t="shared" si="8"/>
        <v>85</v>
      </c>
      <c r="D97" s="44" t="str">
        <f t="shared" si="5"/>
        <v/>
      </c>
      <c r="E97" s="477"/>
      <c r="F97" s="368"/>
      <c r="G97" s="368"/>
      <c r="H97" s="329"/>
      <c r="I97" s="15"/>
      <c r="J97" s="15"/>
      <c r="K97" s="328" t="str">
        <f t="shared" si="6"/>
        <v/>
      </c>
      <c r="L97" s="381" t="str">
        <f t="shared" si="7"/>
        <v/>
      </c>
      <c r="M97" s="265"/>
      <c r="N97" s="265"/>
      <c r="O97" s="265"/>
      <c r="P97" s="77"/>
    </row>
    <row r="98" spans="3:16" ht="14.25" customHeight="1" x14ac:dyDescent="0.15">
      <c r="C98" s="283">
        <f t="shared" si="8"/>
        <v>86</v>
      </c>
      <c r="D98" s="44" t="str">
        <f t="shared" si="5"/>
        <v/>
      </c>
      <c r="E98" s="477"/>
      <c r="F98" s="368"/>
      <c r="G98" s="368"/>
      <c r="H98" s="329"/>
      <c r="I98" s="15"/>
      <c r="J98" s="15"/>
      <c r="K98" s="328" t="str">
        <f t="shared" si="6"/>
        <v/>
      </c>
      <c r="L98" s="381" t="str">
        <f t="shared" si="7"/>
        <v/>
      </c>
      <c r="M98" s="265"/>
      <c r="N98" s="265"/>
      <c r="O98" s="265"/>
      <c r="P98" s="77"/>
    </row>
    <row r="99" spans="3:16" ht="14.25" customHeight="1" x14ac:dyDescent="0.15">
      <c r="C99" s="283">
        <f t="shared" si="8"/>
        <v>87</v>
      </c>
      <c r="D99" s="44" t="str">
        <f t="shared" si="5"/>
        <v/>
      </c>
      <c r="E99" s="477"/>
      <c r="F99" s="368"/>
      <c r="G99" s="368"/>
      <c r="H99" s="329"/>
      <c r="I99" s="15"/>
      <c r="J99" s="15"/>
      <c r="K99" s="328" t="str">
        <f t="shared" si="6"/>
        <v/>
      </c>
      <c r="L99" s="381" t="str">
        <f t="shared" si="7"/>
        <v/>
      </c>
      <c r="M99" s="265"/>
      <c r="N99" s="265"/>
      <c r="O99" s="265"/>
      <c r="P99" s="77"/>
    </row>
    <row r="100" spans="3:16" ht="14.25" customHeight="1" x14ac:dyDescent="0.15">
      <c r="C100" s="283">
        <f t="shared" si="8"/>
        <v>88</v>
      </c>
      <c r="D100" s="44" t="str">
        <f t="shared" si="5"/>
        <v/>
      </c>
      <c r="E100" s="477"/>
      <c r="F100" s="368"/>
      <c r="G100" s="368"/>
      <c r="H100" s="329"/>
      <c r="I100" s="15"/>
      <c r="J100" s="15"/>
      <c r="K100" s="328" t="str">
        <f t="shared" si="6"/>
        <v/>
      </c>
      <c r="L100" s="381" t="str">
        <f t="shared" si="7"/>
        <v/>
      </c>
      <c r="M100" s="265"/>
      <c r="N100" s="265"/>
      <c r="O100" s="265"/>
      <c r="P100" s="77"/>
    </row>
    <row r="101" spans="3:16" ht="14.25" customHeight="1" x14ac:dyDescent="0.15">
      <c r="C101" s="283">
        <f t="shared" si="8"/>
        <v>89</v>
      </c>
      <c r="D101" s="44" t="str">
        <f t="shared" si="5"/>
        <v/>
      </c>
      <c r="E101" s="477"/>
      <c r="F101" s="368"/>
      <c r="G101" s="368"/>
      <c r="H101" s="329"/>
      <c r="I101" s="15"/>
      <c r="J101" s="15"/>
      <c r="K101" s="328" t="str">
        <f t="shared" si="6"/>
        <v/>
      </c>
      <c r="L101" s="381" t="str">
        <f t="shared" si="7"/>
        <v/>
      </c>
      <c r="M101" s="265"/>
      <c r="N101" s="265"/>
      <c r="O101" s="265"/>
      <c r="P101" s="77"/>
    </row>
    <row r="102" spans="3:16" ht="14.25" customHeight="1" x14ac:dyDescent="0.15">
      <c r="C102" s="283">
        <f t="shared" si="8"/>
        <v>90</v>
      </c>
      <c r="D102" s="44" t="str">
        <f t="shared" si="5"/>
        <v/>
      </c>
      <c r="E102" s="477"/>
      <c r="F102" s="368"/>
      <c r="G102" s="368"/>
      <c r="H102" s="329"/>
      <c r="I102" s="15"/>
      <c r="J102" s="15"/>
      <c r="K102" s="328" t="str">
        <f t="shared" si="6"/>
        <v/>
      </c>
      <c r="L102" s="381" t="str">
        <f t="shared" si="7"/>
        <v/>
      </c>
      <c r="M102" s="265"/>
      <c r="N102" s="265"/>
      <c r="O102" s="265"/>
      <c r="P102" s="77"/>
    </row>
    <row r="103" spans="3:16" ht="14.25" customHeight="1" x14ac:dyDescent="0.15">
      <c r="C103" s="283">
        <f t="shared" si="8"/>
        <v>91</v>
      </c>
      <c r="D103" s="44" t="str">
        <f t="shared" si="5"/>
        <v/>
      </c>
      <c r="E103" s="477"/>
      <c r="F103" s="368"/>
      <c r="G103" s="368"/>
      <c r="H103" s="329"/>
      <c r="I103" s="15"/>
      <c r="J103" s="15"/>
      <c r="K103" s="328" t="str">
        <f t="shared" si="6"/>
        <v/>
      </c>
      <c r="L103" s="381" t="str">
        <f t="shared" si="7"/>
        <v/>
      </c>
      <c r="M103" s="265"/>
      <c r="N103" s="265"/>
      <c r="O103" s="265"/>
      <c r="P103" s="77"/>
    </row>
    <row r="104" spans="3:16" ht="14.25" customHeight="1" x14ac:dyDescent="0.15">
      <c r="C104" s="283">
        <f t="shared" si="8"/>
        <v>92</v>
      </c>
      <c r="D104" s="44" t="str">
        <f t="shared" si="5"/>
        <v/>
      </c>
      <c r="E104" s="477"/>
      <c r="F104" s="368"/>
      <c r="G104" s="368"/>
      <c r="H104" s="329"/>
      <c r="I104" s="15"/>
      <c r="J104" s="15"/>
      <c r="K104" s="328" t="str">
        <f t="shared" si="6"/>
        <v/>
      </c>
      <c r="L104" s="381" t="str">
        <f t="shared" si="7"/>
        <v/>
      </c>
      <c r="M104" s="265"/>
      <c r="N104" s="265"/>
      <c r="O104" s="265"/>
      <c r="P104" s="77"/>
    </row>
    <row r="105" spans="3:16" ht="14.25" customHeight="1" x14ac:dyDescent="0.15">
      <c r="C105" s="283">
        <f t="shared" si="8"/>
        <v>93</v>
      </c>
      <c r="D105" s="44" t="str">
        <f t="shared" si="5"/>
        <v/>
      </c>
      <c r="E105" s="477"/>
      <c r="F105" s="368"/>
      <c r="G105" s="368"/>
      <c r="H105" s="329"/>
      <c r="I105" s="15"/>
      <c r="J105" s="15"/>
      <c r="K105" s="328" t="str">
        <f t="shared" si="6"/>
        <v/>
      </c>
      <c r="L105" s="381" t="str">
        <f t="shared" si="7"/>
        <v/>
      </c>
      <c r="M105" s="265"/>
      <c r="N105" s="265"/>
      <c r="O105" s="265"/>
      <c r="P105" s="77"/>
    </row>
    <row r="106" spans="3:16" ht="14.25" customHeight="1" x14ac:dyDescent="0.15">
      <c r="C106" s="283">
        <f t="shared" si="8"/>
        <v>94</v>
      </c>
      <c r="D106" s="44" t="str">
        <f t="shared" si="5"/>
        <v/>
      </c>
      <c r="E106" s="477"/>
      <c r="F106" s="368"/>
      <c r="G106" s="368"/>
      <c r="H106" s="329"/>
      <c r="I106" s="15"/>
      <c r="J106" s="15"/>
      <c r="K106" s="328" t="str">
        <f t="shared" si="6"/>
        <v/>
      </c>
      <c r="L106" s="381" t="str">
        <f t="shared" si="7"/>
        <v/>
      </c>
      <c r="M106" s="265"/>
      <c r="N106" s="265"/>
      <c r="O106" s="265"/>
      <c r="P106" s="77"/>
    </row>
    <row r="107" spans="3:16" ht="14.25" customHeight="1" x14ac:dyDescent="0.15">
      <c r="C107" s="283">
        <f t="shared" si="8"/>
        <v>95</v>
      </c>
      <c r="D107" s="44" t="str">
        <f t="shared" si="5"/>
        <v/>
      </c>
      <c r="E107" s="477"/>
      <c r="F107" s="368"/>
      <c r="G107" s="368"/>
      <c r="H107" s="329"/>
      <c r="I107" s="15"/>
      <c r="J107" s="15"/>
      <c r="K107" s="328" t="str">
        <f t="shared" si="6"/>
        <v/>
      </c>
      <c r="L107" s="381" t="str">
        <f t="shared" si="7"/>
        <v/>
      </c>
      <c r="M107" s="265"/>
      <c r="N107" s="265"/>
      <c r="O107" s="265"/>
      <c r="P107" s="77"/>
    </row>
    <row r="108" spans="3:16" ht="14.25" customHeight="1" x14ac:dyDescent="0.15">
      <c r="C108" s="283">
        <f t="shared" si="8"/>
        <v>96</v>
      </c>
      <c r="D108" s="44" t="str">
        <f t="shared" si="5"/>
        <v/>
      </c>
      <c r="E108" s="477"/>
      <c r="F108" s="368"/>
      <c r="G108" s="368"/>
      <c r="H108" s="329"/>
      <c r="I108" s="15"/>
      <c r="J108" s="15"/>
      <c r="K108" s="328" t="str">
        <f t="shared" si="6"/>
        <v/>
      </c>
      <c r="L108" s="381" t="str">
        <f t="shared" si="7"/>
        <v/>
      </c>
      <c r="M108" s="265"/>
      <c r="N108" s="265"/>
      <c r="O108" s="265"/>
      <c r="P108" s="77"/>
    </row>
    <row r="109" spans="3:16" ht="14.25" customHeight="1" x14ac:dyDescent="0.15">
      <c r="C109" s="283">
        <f t="shared" si="8"/>
        <v>97</v>
      </c>
      <c r="D109" s="44" t="str">
        <f t="shared" si="5"/>
        <v/>
      </c>
      <c r="E109" s="477"/>
      <c r="F109" s="368"/>
      <c r="G109" s="368"/>
      <c r="H109" s="329"/>
      <c r="I109" s="15"/>
      <c r="J109" s="15"/>
      <c r="K109" s="328" t="str">
        <f t="shared" si="6"/>
        <v/>
      </c>
      <c r="L109" s="381" t="str">
        <f t="shared" si="7"/>
        <v/>
      </c>
      <c r="M109" s="265"/>
      <c r="N109" s="265"/>
      <c r="O109" s="265"/>
      <c r="P109" s="77"/>
    </row>
    <row r="110" spans="3:16" ht="14.25" customHeight="1" x14ac:dyDescent="0.15">
      <c r="C110" s="283">
        <f t="shared" si="8"/>
        <v>98</v>
      </c>
      <c r="D110" s="44" t="str">
        <f t="shared" si="5"/>
        <v/>
      </c>
      <c r="E110" s="477"/>
      <c r="F110" s="368"/>
      <c r="G110" s="368"/>
      <c r="H110" s="329"/>
      <c r="I110" s="15"/>
      <c r="J110" s="15"/>
      <c r="K110" s="328" t="str">
        <f t="shared" si="6"/>
        <v/>
      </c>
      <c r="L110" s="381" t="str">
        <f t="shared" si="7"/>
        <v/>
      </c>
      <c r="M110" s="265"/>
      <c r="N110" s="265"/>
      <c r="O110" s="265"/>
      <c r="P110" s="77"/>
    </row>
    <row r="111" spans="3:16" ht="14.25" customHeight="1" x14ac:dyDescent="0.15">
      <c r="C111" s="283">
        <f t="shared" si="8"/>
        <v>99</v>
      </c>
      <c r="D111" s="44" t="str">
        <f t="shared" si="5"/>
        <v/>
      </c>
      <c r="E111" s="477"/>
      <c r="F111" s="368"/>
      <c r="G111" s="368"/>
      <c r="H111" s="329"/>
      <c r="I111" s="15"/>
      <c r="J111" s="15"/>
      <c r="K111" s="328" t="str">
        <f t="shared" si="6"/>
        <v/>
      </c>
      <c r="L111" s="381" t="str">
        <f t="shared" si="7"/>
        <v/>
      </c>
      <c r="M111" s="265"/>
      <c r="N111" s="265"/>
      <c r="O111" s="265"/>
      <c r="P111" s="77"/>
    </row>
    <row r="112" spans="3:16" ht="14.25" customHeight="1" x14ac:dyDescent="0.15">
      <c r="C112" s="283">
        <f t="shared" si="8"/>
        <v>100</v>
      </c>
      <c r="D112" s="44" t="str">
        <f t="shared" si="5"/>
        <v/>
      </c>
      <c r="E112" s="477"/>
      <c r="F112" s="368"/>
      <c r="G112" s="368"/>
      <c r="H112" s="329"/>
      <c r="I112" s="15"/>
      <c r="J112" s="15"/>
      <c r="K112" s="328" t="str">
        <f t="shared" si="6"/>
        <v/>
      </c>
      <c r="L112" s="381" t="str">
        <f t="shared" si="7"/>
        <v/>
      </c>
      <c r="M112" s="265"/>
      <c r="N112" s="265"/>
      <c r="O112" s="265"/>
      <c r="P112" s="77"/>
    </row>
    <row r="113" spans="3:16" ht="14.25" customHeight="1" x14ac:dyDescent="0.15">
      <c r="C113" s="283">
        <f t="shared" si="8"/>
        <v>101</v>
      </c>
      <c r="D113" s="44" t="str">
        <f t="shared" si="5"/>
        <v/>
      </c>
      <c r="E113" s="477"/>
      <c r="F113" s="368"/>
      <c r="G113" s="368"/>
      <c r="H113" s="329"/>
      <c r="I113" s="15"/>
      <c r="J113" s="15"/>
      <c r="K113" s="328" t="str">
        <f t="shared" si="6"/>
        <v/>
      </c>
      <c r="L113" s="381" t="str">
        <f t="shared" si="7"/>
        <v/>
      </c>
      <c r="M113" s="265"/>
      <c r="N113" s="265"/>
      <c r="O113" s="265"/>
      <c r="P113" s="77"/>
    </row>
    <row r="114" spans="3:16" ht="14.25" customHeight="1" x14ac:dyDescent="0.15">
      <c r="C114" s="283">
        <f t="shared" si="8"/>
        <v>102</v>
      </c>
      <c r="D114" s="44" t="str">
        <f t="shared" si="5"/>
        <v/>
      </c>
      <c r="E114" s="477"/>
      <c r="F114" s="368"/>
      <c r="G114" s="368"/>
      <c r="H114" s="329"/>
      <c r="I114" s="15"/>
      <c r="J114" s="15"/>
      <c r="K114" s="328" t="str">
        <f t="shared" si="6"/>
        <v/>
      </c>
      <c r="L114" s="381" t="str">
        <f t="shared" si="7"/>
        <v/>
      </c>
      <c r="M114" s="265"/>
      <c r="N114" s="265"/>
      <c r="O114" s="265"/>
      <c r="P114" s="77"/>
    </row>
    <row r="115" spans="3:16" ht="14.25" customHeight="1" x14ac:dyDescent="0.15">
      <c r="C115" s="283">
        <f t="shared" si="8"/>
        <v>103</v>
      </c>
      <c r="D115" s="44" t="str">
        <f t="shared" si="5"/>
        <v/>
      </c>
      <c r="E115" s="477"/>
      <c r="F115" s="368"/>
      <c r="G115" s="368"/>
      <c r="H115" s="329"/>
      <c r="I115" s="15"/>
      <c r="J115" s="15"/>
      <c r="K115" s="328" t="str">
        <f t="shared" si="6"/>
        <v/>
      </c>
      <c r="L115" s="381" t="str">
        <f t="shared" si="7"/>
        <v/>
      </c>
      <c r="M115" s="265"/>
      <c r="N115" s="265"/>
      <c r="O115" s="265"/>
      <c r="P115" s="77"/>
    </row>
    <row r="116" spans="3:16" ht="14.25" customHeight="1" x14ac:dyDescent="0.15">
      <c r="C116" s="283">
        <f t="shared" si="8"/>
        <v>104</v>
      </c>
      <c r="D116" s="44" t="str">
        <f t="shared" si="5"/>
        <v/>
      </c>
      <c r="E116" s="477"/>
      <c r="F116" s="368"/>
      <c r="G116" s="368"/>
      <c r="H116" s="329"/>
      <c r="I116" s="15"/>
      <c r="J116" s="15"/>
      <c r="K116" s="328" t="str">
        <f t="shared" si="6"/>
        <v/>
      </c>
      <c r="L116" s="381" t="str">
        <f t="shared" si="7"/>
        <v/>
      </c>
      <c r="M116" s="265"/>
      <c r="N116" s="265"/>
      <c r="O116" s="265"/>
      <c r="P116" s="77"/>
    </row>
    <row r="117" spans="3:16" ht="14.25" customHeight="1" x14ac:dyDescent="0.15">
      <c r="C117" s="283">
        <f t="shared" si="8"/>
        <v>105</v>
      </c>
      <c r="D117" s="44" t="str">
        <f t="shared" si="5"/>
        <v/>
      </c>
      <c r="E117" s="477"/>
      <c r="F117" s="368"/>
      <c r="G117" s="368"/>
      <c r="H117" s="329"/>
      <c r="I117" s="15"/>
      <c r="J117" s="15"/>
      <c r="K117" s="328" t="str">
        <f t="shared" si="6"/>
        <v/>
      </c>
      <c r="L117" s="381" t="str">
        <f t="shared" si="7"/>
        <v/>
      </c>
      <c r="M117" s="265"/>
      <c r="N117" s="265"/>
      <c r="O117" s="265"/>
      <c r="P117" s="77"/>
    </row>
    <row r="118" spans="3:16" ht="14.25" customHeight="1" x14ac:dyDescent="0.15">
      <c r="C118" s="283">
        <f t="shared" si="8"/>
        <v>106</v>
      </c>
      <c r="D118" s="44" t="str">
        <f t="shared" si="5"/>
        <v/>
      </c>
      <c r="E118" s="477"/>
      <c r="F118" s="368"/>
      <c r="G118" s="368"/>
      <c r="H118" s="329"/>
      <c r="I118" s="15"/>
      <c r="J118" s="15"/>
      <c r="K118" s="328" t="str">
        <f t="shared" si="6"/>
        <v/>
      </c>
      <c r="L118" s="381" t="str">
        <f t="shared" si="7"/>
        <v/>
      </c>
      <c r="M118" s="265"/>
      <c r="N118" s="265"/>
      <c r="O118" s="265"/>
      <c r="P118" s="77"/>
    </row>
    <row r="119" spans="3:16" ht="14.25" customHeight="1" x14ac:dyDescent="0.15">
      <c r="C119" s="283">
        <f t="shared" si="8"/>
        <v>107</v>
      </c>
      <c r="D119" s="44" t="str">
        <f t="shared" si="5"/>
        <v/>
      </c>
      <c r="E119" s="477"/>
      <c r="F119" s="368"/>
      <c r="G119" s="368"/>
      <c r="H119" s="329"/>
      <c r="I119" s="15"/>
      <c r="J119" s="15"/>
      <c r="K119" s="328" t="str">
        <f t="shared" si="6"/>
        <v/>
      </c>
      <c r="L119" s="381" t="str">
        <f t="shared" si="7"/>
        <v/>
      </c>
      <c r="M119" s="265"/>
      <c r="N119" s="265"/>
      <c r="O119" s="265"/>
      <c r="P119" s="77"/>
    </row>
    <row r="120" spans="3:16" ht="14.25" customHeight="1" x14ac:dyDescent="0.15">
      <c r="C120" s="283">
        <f t="shared" si="8"/>
        <v>108</v>
      </c>
      <c r="D120" s="44" t="str">
        <f t="shared" si="5"/>
        <v/>
      </c>
      <c r="E120" s="477"/>
      <c r="F120" s="368"/>
      <c r="G120" s="368"/>
      <c r="H120" s="329"/>
      <c r="I120" s="15"/>
      <c r="J120" s="15"/>
      <c r="K120" s="328" t="str">
        <f t="shared" si="6"/>
        <v/>
      </c>
      <c r="L120" s="381" t="str">
        <f t="shared" si="7"/>
        <v/>
      </c>
      <c r="M120" s="265"/>
      <c r="N120" s="265"/>
      <c r="O120" s="265"/>
      <c r="P120" s="77"/>
    </row>
    <row r="121" spans="3:16" ht="14.25" customHeight="1" x14ac:dyDescent="0.15">
      <c r="C121" s="283">
        <f t="shared" si="8"/>
        <v>109</v>
      </c>
      <c r="D121" s="44" t="str">
        <f t="shared" si="5"/>
        <v/>
      </c>
      <c r="E121" s="477"/>
      <c r="F121" s="368"/>
      <c r="G121" s="368"/>
      <c r="H121" s="329"/>
      <c r="I121" s="15"/>
      <c r="J121" s="15"/>
      <c r="K121" s="328" t="str">
        <f t="shared" si="6"/>
        <v/>
      </c>
      <c r="L121" s="381" t="str">
        <f t="shared" si="7"/>
        <v/>
      </c>
      <c r="M121" s="265"/>
      <c r="N121" s="265"/>
      <c r="O121" s="265"/>
      <c r="P121" s="77"/>
    </row>
    <row r="122" spans="3:16" ht="14.25" customHeight="1" x14ac:dyDescent="0.15">
      <c r="C122" s="283">
        <f t="shared" si="8"/>
        <v>110</v>
      </c>
      <c r="D122" s="44" t="str">
        <f t="shared" si="5"/>
        <v/>
      </c>
      <c r="E122" s="477"/>
      <c r="F122" s="368"/>
      <c r="G122" s="368"/>
      <c r="H122" s="329"/>
      <c r="I122" s="15"/>
      <c r="J122" s="15"/>
      <c r="K122" s="328" t="str">
        <f t="shared" si="6"/>
        <v/>
      </c>
      <c r="L122" s="381" t="str">
        <f t="shared" si="7"/>
        <v/>
      </c>
      <c r="M122" s="265"/>
      <c r="N122" s="265"/>
      <c r="O122" s="265"/>
      <c r="P122" s="77"/>
    </row>
    <row r="123" spans="3:16" ht="14.25" customHeight="1" x14ac:dyDescent="0.15">
      <c r="C123" s="283">
        <f t="shared" si="8"/>
        <v>111</v>
      </c>
      <c r="D123" s="44" t="str">
        <f t="shared" si="5"/>
        <v/>
      </c>
      <c r="E123" s="477"/>
      <c r="F123" s="368"/>
      <c r="G123" s="368"/>
      <c r="H123" s="329"/>
      <c r="I123" s="15"/>
      <c r="J123" s="15"/>
      <c r="K123" s="328" t="str">
        <f t="shared" si="6"/>
        <v/>
      </c>
      <c r="L123" s="381" t="str">
        <f t="shared" si="7"/>
        <v/>
      </c>
      <c r="M123" s="265"/>
      <c r="N123" s="265"/>
      <c r="O123" s="265"/>
      <c r="P123" s="77"/>
    </row>
    <row r="124" spans="3:16" ht="14.25" customHeight="1" x14ac:dyDescent="0.15">
      <c r="C124" s="283">
        <f t="shared" si="8"/>
        <v>112</v>
      </c>
      <c r="D124" s="44" t="str">
        <f t="shared" si="5"/>
        <v/>
      </c>
      <c r="E124" s="477"/>
      <c r="F124" s="368"/>
      <c r="G124" s="368"/>
      <c r="H124" s="329"/>
      <c r="I124" s="15"/>
      <c r="J124" s="15"/>
      <c r="K124" s="328" t="str">
        <f t="shared" si="6"/>
        <v/>
      </c>
      <c r="L124" s="381" t="str">
        <f t="shared" si="7"/>
        <v/>
      </c>
      <c r="M124" s="265"/>
      <c r="N124" s="265"/>
      <c r="O124" s="265"/>
      <c r="P124" s="77"/>
    </row>
    <row r="125" spans="3:16" ht="14.25" customHeight="1" x14ac:dyDescent="0.15">
      <c r="C125" s="283">
        <f t="shared" si="8"/>
        <v>113</v>
      </c>
      <c r="D125" s="44" t="str">
        <f t="shared" si="5"/>
        <v/>
      </c>
      <c r="E125" s="477"/>
      <c r="F125" s="368"/>
      <c r="G125" s="368"/>
      <c r="H125" s="329"/>
      <c r="I125" s="15"/>
      <c r="J125" s="15"/>
      <c r="K125" s="328" t="str">
        <f t="shared" si="6"/>
        <v/>
      </c>
      <c r="L125" s="381" t="str">
        <f t="shared" si="7"/>
        <v/>
      </c>
      <c r="M125" s="265"/>
      <c r="N125" s="265"/>
      <c r="O125" s="265"/>
      <c r="P125" s="77"/>
    </row>
    <row r="126" spans="3:16" ht="14.25" customHeight="1" x14ac:dyDescent="0.15">
      <c r="C126" s="283">
        <f t="shared" si="8"/>
        <v>114</v>
      </c>
      <c r="D126" s="44" t="str">
        <f t="shared" si="5"/>
        <v/>
      </c>
      <c r="E126" s="477"/>
      <c r="F126" s="368"/>
      <c r="G126" s="368"/>
      <c r="H126" s="329"/>
      <c r="I126" s="15"/>
      <c r="J126" s="15"/>
      <c r="K126" s="328" t="str">
        <f t="shared" si="6"/>
        <v/>
      </c>
      <c r="L126" s="381" t="str">
        <f t="shared" si="7"/>
        <v/>
      </c>
      <c r="M126" s="265"/>
      <c r="N126" s="265"/>
      <c r="O126" s="265"/>
      <c r="P126" s="77"/>
    </row>
    <row r="127" spans="3:16" ht="14.25" customHeight="1" x14ac:dyDescent="0.15">
      <c r="C127" s="283">
        <f t="shared" si="8"/>
        <v>115</v>
      </c>
      <c r="D127" s="44" t="str">
        <f t="shared" si="5"/>
        <v/>
      </c>
      <c r="E127" s="477"/>
      <c r="F127" s="368"/>
      <c r="G127" s="368"/>
      <c r="H127" s="329"/>
      <c r="I127" s="15"/>
      <c r="J127" s="15"/>
      <c r="K127" s="328" t="str">
        <f t="shared" si="6"/>
        <v/>
      </c>
      <c r="L127" s="381" t="str">
        <f t="shared" si="7"/>
        <v/>
      </c>
      <c r="M127" s="265"/>
      <c r="N127" s="265"/>
      <c r="O127" s="265"/>
      <c r="P127" s="77"/>
    </row>
    <row r="128" spans="3:16" ht="14.25" customHeight="1" x14ac:dyDescent="0.15">
      <c r="C128" s="283">
        <f t="shared" si="8"/>
        <v>116</v>
      </c>
      <c r="D128" s="44" t="str">
        <f t="shared" si="5"/>
        <v/>
      </c>
      <c r="E128" s="477"/>
      <c r="F128" s="368"/>
      <c r="G128" s="368"/>
      <c r="H128" s="329"/>
      <c r="I128" s="15"/>
      <c r="J128" s="15"/>
      <c r="K128" s="328" t="str">
        <f t="shared" si="6"/>
        <v/>
      </c>
      <c r="L128" s="381" t="str">
        <f t="shared" si="7"/>
        <v/>
      </c>
      <c r="M128" s="265"/>
      <c r="N128" s="265"/>
      <c r="O128" s="265"/>
      <c r="P128" s="77"/>
    </row>
    <row r="129" spans="3:16" ht="14.25" customHeight="1" x14ac:dyDescent="0.15">
      <c r="C129" s="283">
        <f t="shared" si="8"/>
        <v>117</v>
      </c>
      <c r="D129" s="44" t="str">
        <f t="shared" si="5"/>
        <v/>
      </c>
      <c r="E129" s="477"/>
      <c r="F129" s="368"/>
      <c r="G129" s="368"/>
      <c r="H129" s="329"/>
      <c r="I129" s="15"/>
      <c r="J129" s="15"/>
      <c r="K129" s="328" t="str">
        <f t="shared" si="6"/>
        <v/>
      </c>
      <c r="L129" s="381" t="str">
        <f t="shared" si="7"/>
        <v/>
      </c>
      <c r="M129" s="265"/>
      <c r="N129" s="265"/>
      <c r="O129" s="265"/>
      <c r="P129" s="77"/>
    </row>
    <row r="130" spans="3:16" ht="14.25" customHeight="1" x14ac:dyDescent="0.15">
      <c r="C130" s="283">
        <f t="shared" si="8"/>
        <v>118</v>
      </c>
      <c r="D130" s="44" t="str">
        <f t="shared" si="5"/>
        <v/>
      </c>
      <c r="E130" s="477"/>
      <c r="F130" s="368"/>
      <c r="G130" s="368"/>
      <c r="H130" s="329"/>
      <c r="I130" s="15"/>
      <c r="J130" s="15"/>
      <c r="K130" s="328" t="str">
        <f t="shared" si="6"/>
        <v/>
      </c>
      <c r="L130" s="381" t="str">
        <f t="shared" si="7"/>
        <v/>
      </c>
      <c r="M130" s="265"/>
      <c r="N130" s="265"/>
      <c r="O130" s="265"/>
      <c r="P130" s="77"/>
    </row>
    <row r="131" spans="3:16" ht="14.25" customHeight="1" x14ac:dyDescent="0.15">
      <c r="C131" s="283">
        <f t="shared" si="8"/>
        <v>119</v>
      </c>
      <c r="D131" s="44" t="str">
        <f t="shared" si="5"/>
        <v/>
      </c>
      <c r="E131" s="477"/>
      <c r="F131" s="368"/>
      <c r="G131" s="368"/>
      <c r="H131" s="329"/>
      <c r="I131" s="15"/>
      <c r="J131" s="15"/>
      <c r="K131" s="328" t="str">
        <f t="shared" si="6"/>
        <v/>
      </c>
      <c r="L131" s="381" t="str">
        <f t="shared" si="7"/>
        <v/>
      </c>
      <c r="M131" s="265"/>
      <c r="N131" s="265"/>
      <c r="O131" s="265"/>
      <c r="P131" s="77"/>
    </row>
    <row r="132" spans="3:16" ht="14.25" customHeight="1" x14ac:dyDescent="0.15">
      <c r="C132" s="283">
        <f t="shared" si="8"/>
        <v>120</v>
      </c>
      <c r="D132" s="44" t="str">
        <f t="shared" si="5"/>
        <v/>
      </c>
      <c r="E132" s="477"/>
      <c r="F132" s="368"/>
      <c r="G132" s="368"/>
      <c r="H132" s="329"/>
      <c r="I132" s="15"/>
      <c r="J132" s="15"/>
      <c r="K132" s="328" t="str">
        <f t="shared" si="6"/>
        <v/>
      </c>
      <c r="L132" s="381" t="str">
        <f t="shared" si="7"/>
        <v/>
      </c>
      <c r="M132" s="265"/>
      <c r="N132" s="265"/>
      <c r="O132" s="265"/>
      <c r="P132" s="77"/>
    </row>
    <row r="133" spans="3:16" ht="14.25" customHeight="1" x14ac:dyDescent="0.15">
      <c r="C133" s="283">
        <f t="shared" si="8"/>
        <v>121</v>
      </c>
      <c r="D133" s="44" t="str">
        <f t="shared" si="5"/>
        <v/>
      </c>
      <c r="E133" s="477"/>
      <c r="F133" s="368"/>
      <c r="G133" s="368"/>
      <c r="H133" s="329"/>
      <c r="I133" s="15"/>
      <c r="J133" s="15"/>
      <c r="K133" s="328" t="str">
        <f t="shared" si="6"/>
        <v/>
      </c>
      <c r="L133" s="381" t="str">
        <f t="shared" si="7"/>
        <v/>
      </c>
      <c r="M133" s="265"/>
      <c r="N133" s="265"/>
      <c r="O133" s="265"/>
      <c r="P133" s="77"/>
    </row>
    <row r="134" spans="3:16" ht="14.25" customHeight="1" x14ac:dyDescent="0.15">
      <c r="C134" s="283">
        <f t="shared" si="8"/>
        <v>122</v>
      </c>
      <c r="D134" s="44" t="str">
        <f t="shared" si="5"/>
        <v/>
      </c>
      <c r="E134" s="477"/>
      <c r="F134" s="368"/>
      <c r="G134" s="368"/>
      <c r="H134" s="329"/>
      <c r="I134" s="15"/>
      <c r="J134" s="15"/>
      <c r="K134" s="328" t="str">
        <f t="shared" si="6"/>
        <v/>
      </c>
      <c r="L134" s="381" t="str">
        <f t="shared" si="7"/>
        <v/>
      </c>
      <c r="M134" s="265"/>
      <c r="N134" s="265"/>
      <c r="O134" s="265"/>
      <c r="P134" s="77"/>
    </row>
    <row r="135" spans="3:16" ht="14.25" customHeight="1" x14ac:dyDescent="0.15">
      <c r="C135" s="283">
        <f t="shared" si="8"/>
        <v>123</v>
      </c>
      <c r="D135" s="44" t="str">
        <f t="shared" si="5"/>
        <v/>
      </c>
      <c r="E135" s="477"/>
      <c r="F135" s="368"/>
      <c r="G135" s="368"/>
      <c r="H135" s="329"/>
      <c r="I135" s="15"/>
      <c r="J135" s="15"/>
      <c r="K135" s="328" t="str">
        <f t="shared" si="6"/>
        <v/>
      </c>
      <c r="L135" s="381" t="str">
        <f t="shared" si="7"/>
        <v/>
      </c>
      <c r="M135" s="265"/>
      <c r="N135" s="265"/>
      <c r="O135" s="265"/>
      <c r="P135" s="77"/>
    </row>
    <row r="136" spans="3:16" ht="14.25" customHeight="1" x14ac:dyDescent="0.15">
      <c r="C136" s="283">
        <f t="shared" si="8"/>
        <v>124</v>
      </c>
      <c r="D136" s="44" t="str">
        <f t="shared" si="5"/>
        <v/>
      </c>
      <c r="E136" s="477"/>
      <c r="F136" s="368"/>
      <c r="G136" s="368"/>
      <c r="H136" s="329"/>
      <c r="I136" s="15"/>
      <c r="J136" s="15"/>
      <c r="K136" s="328" t="str">
        <f t="shared" si="6"/>
        <v/>
      </c>
      <c r="L136" s="381" t="str">
        <f t="shared" si="7"/>
        <v/>
      </c>
      <c r="M136" s="265"/>
      <c r="N136" s="265"/>
      <c r="O136" s="265"/>
      <c r="P136" s="77"/>
    </row>
    <row r="137" spans="3:16" ht="14.25" customHeight="1" x14ac:dyDescent="0.15">
      <c r="C137" s="283">
        <f t="shared" si="8"/>
        <v>125</v>
      </c>
      <c r="D137" s="44" t="str">
        <f t="shared" si="5"/>
        <v/>
      </c>
      <c r="E137" s="477"/>
      <c r="F137" s="368"/>
      <c r="G137" s="368"/>
      <c r="H137" s="329"/>
      <c r="I137" s="15"/>
      <c r="J137" s="15"/>
      <c r="K137" s="328" t="str">
        <f t="shared" si="6"/>
        <v/>
      </c>
      <c r="L137" s="381" t="str">
        <f t="shared" si="7"/>
        <v/>
      </c>
      <c r="M137" s="265"/>
      <c r="N137" s="265"/>
      <c r="O137" s="265"/>
      <c r="P137" s="77"/>
    </row>
    <row r="138" spans="3:16" ht="14.25" customHeight="1" x14ac:dyDescent="0.15">
      <c r="C138" s="283">
        <f t="shared" si="8"/>
        <v>126</v>
      </c>
      <c r="D138" s="44" t="str">
        <f t="shared" si="5"/>
        <v/>
      </c>
      <c r="E138" s="477"/>
      <c r="F138" s="368"/>
      <c r="G138" s="368"/>
      <c r="H138" s="329"/>
      <c r="I138" s="15"/>
      <c r="J138" s="15"/>
      <c r="K138" s="328" t="str">
        <f t="shared" si="6"/>
        <v/>
      </c>
      <c r="L138" s="381" t="str">
        <f t="shared" si="7"/>
        <v/>
      </c>
      <c r="M138" s="265"/>
      <c r="N138" s="265"/>
      <c r="O138" s="265"/>
      <c r="P138" s="77"/>
    </row>
    <row r="139" spans="3:16" ht="14.25" customHeight="1" x14ac:dyDescent="0.15">
      <c r="C139" s="283">
        <f t="shared" si="8"/>
        <v>127</v>
      </c>
      <c r="D139" s="44" t="str">
        <f t="shared" si="5"/>
        <v/>
      </c>
      <c r="E139" s="477"/>
      <c r="F139" s="368"/>
      <c r="G139" s="368"/>
      <c r="H139" s="329"/>
      <c r="I139" s="15"/>
      <c r="J139" s="15"/>
      <c r="K139" s="328" t="str">
        <f t="shared" si="6"/>
        <v/>
      </c>
      <c r="L139" s="381" t="str">
        <f t="shared" si="7"/>
        <v/>
      </c>
      <c r="M139" s="265"/>
      <c r="N139" s="265"/>
      <c r="O139" s="265"/>
      <c r="P139" s="77"/>
    </row>
    <row r="140" spans="3:16" ht="14.25" customHeight="1" x14ac:dyDescent="0.15">
      <c r="C140" s="283">
        <f t="shared" si="8"/>
        <v>128</v>
      </c>
      <c r="D140" s="44" t="str">
        <f t="shared" si="5"/>
        <v/>
      </c>
      <c r="E140" s="477"/>
      <c r="F140" s="368"/>
      <c r="G140" s="368"/>
      <c r="H140" s="329"/>
      <c r="I140" s="15"/>
      <c r="J140" s="15"/>
      <c r="K140" s="328" t="str">
        <f t="shared" si="6"/>
        <v/>
      </c>
      <c r="L140" s="381" t="str">
        <f t="shared" si="7"/>
        <v/>
      </c>
      <c r="M140" s="265"/>
      <c r="N140" s="265"/>
      <c r="O140" s="265"/>
      <c r="P140" s="77"/>
    </row>
    <row r="141" spans="3:16" ht="14.25" customHeight="1" x14ac:dyDescent="0.15">
      <c r="C141" s="283">
        <f t="shared" si="8"/>
        <v>129</v>
      </c>
      <c r="D141" s="44" t="str">
        <f t="shared" ref="D141:D204" si="9">IF(E141="","",IF(E141&lt;=$T$2,"○",""))</f>
        <v/>
      </c>
      <c r="E141" s="477"/>
      <c r="F141" s="368"/>
      <c r="G141" s="368"/>
      <c r="H141" s="329"/>
      <c r="I141" s="15"/>
      <c r="J141" s="15"/>
      <c r="K141" s="328" t="str">
        <f t="shared" ref="K141:K204" si="10">IF(J141="","",I141*J141)</f>
        <v/>
      </c>
      <c r="L141" s="381" t="str">
        <f t="shared" ref="L141:L204" si="11">IF(H141="","",IF(HLOOKUP(H141,$V$2:$AJ$3,2,FALSE)&gt;=0.8,"○",""))</f>
        <v/>
      </c>
      <c r="M141" s="265"/>
      <c r="N141" s="265"/>
      <c r="O141" s="265"/>
      <c r="P141" s="77"/>
    </row>
    <row r="142" spans="3:16" ht="14.25" customHeight="1" x14ac:dyDescent="0.15">
      <c r="C142" s="283">
        <f t="shared" si="8"/>
        <v>130</v>
      </c>
      <c r="D142" s="44" t="str">
        <f t="shared" si="9"/>
        <v/>
      </c>
      <c r="E142" s="477"/>
      <c r="F142" s="368"/>
      <c r="G142" s="368"/>
      <c r="H142" s="329"/>
      <c r="I142" s="15"/>
      <c r="J142" s="15"/>
      <c r="K142" s="328" t="str">
        <f t="shared" si="10"/>
        <v/>
      </c>
      <c r="L142" s="381" t="str">
        <f t="shared" si="11"/>
        <v/>
      </c>
      <c r="M142" s="265"/>
      <c r="N142" s="265"/>
      <c r="O142" s="265"/>
      <c r="P142" s="77"/>
    </row>
    <row r="143" spans="3:16" ht="14.25" customHeight="1" x14ac:dyDescent="0.15">
      <c r="C143" s="283">
        <f t="shared" ref="C143:C206" si="12">C142+1</f>
        <v>131</v>
      </c>
      <c r="D143" s="44" t="str">
        <f t="shared" si="9"/>
        <v/>
      </c>
      <c r="E143" s="477"/>
      <c r="F143" s="368"/>
      <c r="G143" s="368"/>
      <c r="H143" s="329"/>
      <c r="I143" s="15"/>
      <c r="J143" s="15"/>
      <c r="K143" s="328" t="str">
        <f t="shared" si="10"/>
        <v/>
      </c>
      <c r="L143" s="381" t="str">
        <f t="shared" si="11"/>
        <v/>
      </c>
      <c r="M143" s="265"/>
      <c r="N143" s="265"/>
      <c r="O143" s="265"/>
      <c r="P143" s="77"/>
    </row>
    <row r="144" spans="3:16" ht="14.25" customHeight="1" x14ac:dyDescent="0.15">
      <c r="C144" s="283">
        <f t="shared" si="12"/>
        <v>132</v>
      </c>
      <c r="D144" s="44" t="str">
        <f t="shared" si="9"/>
        <v/>
      </c>
      <c r="E144" s="477"/>
      <c r="F144" s="368"/>
      <c r="G144" s="368"/>
      <c r="H144" s="329"/>
      <c r="I144" s="15"/>
      <c r="J144" s="15"/>
      <c r="K144" s="328" t="str">
        <f t="shared" si="10"/>
        <v/>
      </c>
      <c r="L144" s="381" t="str">
        <f t="shared" si="11"/>
        <v/>
      </c>
      <c r="M144" s="265"/>
      <c r="N144" s="265"/>
      <c r="O144" s="265"/>
      <c r="P144" s="77"/>
    </row>
    <row r="145" spans="3:16" ht="14.25" customHeight="1" x14ac:dyDescent="0.15">
      <c r="C145" s="283">
        <f t="shared" si="12"/>
        <v>133</v>
      </c>
      <c r="D145" s="44" t="str">
        <f t="shared" si="9"/>
        <v/>
      </c>
      <c r="E145" s="477"/>
      <c r="F145" s="368"/>
      <c r="G145" s="368"/>
      <c r="H145" s="329"/>
      <c r="I145" s="15"/>
      <c r="J145" s="15"/>
      <c r="K145" s="328" t="str">
        <f t="shared" si="10"/>
        <v/>
      </c>
      <c r="L145" s="381" t="str">
        <f t="shared" si="11"/>
        <v/>
      </c>
      <c r="M145" s="265"/>
      <c r="N145" s="265"/>
      <c r="O145" s="265"/>
      <c r="P145" s="77"/>
    </row>
    <row r="146" spans="3:16" ht="14.25" customHeight="1" x14ac:dyDescent="0.15">
      <c r="C146" s="283">
        <f t="shared" si="12"/>
        <v>134</v>
      </c>
      <c r="D146" s="44" t="str">
        <f t="shared" si="9"/>
        <v/>
      </c>
      <c r="E146" s="477"/>
      <c r="F146" s="368"/>
      <c r="G146" s="368"/>
      <c r="H146" s="329"/>
      <c r="I146" s="15"/>
      <c r="J146" s="15"/>
      <c r="K146" s="328" t="str">
        <f t="shared" si="10"/>
        <v/>
      </c>
      <c r="L146" s="381" t="str">
        <f t="shared" si="11"/>
        <v/>
      </c>
      <c r="M146" s="265"/>
      <c r="N146" s="265"/>
      <c r="O146" s="265"/>
      <c r="P146" s="77"/>
    </row>
    <row r="147" spans="3:16" ht="14.25" customHeight="1" x14ac:dyDescent="0.15">
      <c r="C147" s="283">
        <f t="shared" si="12"/>
        <v>135</v>
      </c>
      <c r="D147" s="44" t="str">
        <f t="shared" si="9"/>
        <v/>
      </c>
      <c r="E147" s="477"/>
      <c r="F147" s="368"/>
      <c r="G147" s="368"/>
      <c r="H147" s="329"/>
      <c r="I147" s="15"/>
      <c r="J147" s="15"/>
      <c r="K147" s="328" t="str">
        <f t="shared" si="10"/>
        <v/>
      </c>
      <c r="L147" s="381" t="str">
        <f t="shared" si="11"/>
        <v/>
      </c>
      <c r="M147" s="265"/>
      <c r="N147" s="265"/>
      <c r="O147" s="265"/>
      <c r="P147" s="77"/>
    </row>
    <row r="148" spans="3:16" ht="14.25" customHeight="1" x14ac:dyDescent="0.15">
      <c r="C148" s="283">
        <f t="shared" si="12"/>
        <v>136</v>
      </c>
      <c r="D148" s="44" t="str">
        <f t="shared" si="9"/>
        <v/>
      </c>
      <c r="E148" s="477"/>
      <c r="F148" s="368"/>
      <c r="G148" s="368"/>
      <c r="H148" s="329"/>
      <c r="I148" s="15"/>
      <c r="J148" s="15"/>
      <c r="K148" s="328" t="str">
        <f t="shared" si="10"/>
        <v/>
      </c>
      <c r="L148" s="381" t="str">
        <f t="shared" si="11"/>
        <v/>
      </c>
      <c r="M148" s="265"/>
      <c r="N148" s="265"/>
      <c r="O148" s="265"/>
      <c r="P148" s="77"/>
    </row>
    <row r="149" spans="3:16" ht="14.25" customHeight="1" x14ac:dyDescent="0.15">
      <c r="C149" s="283">
        <f t="shared" si="12"/>
        <v>137</v>
      </c>
      <c r="D149" s="44" t="str">
        <f t="shared" si="9"/>
        <v/>
      </c>
      <c r="E149" s="477"/>
      <c r="F149" s="368"/>
      <c r="G149" s="368"/>
      <c r="H149" s="329"/>
      <c r="I149" s="15"/>
      <c r="J149" s="15"/>
      <c r="K149" s="328" t="str">
        <f t="shared" si="10"/>
        <v/>
      </c>
      <c r="L149" s="381" t="str">
        <f t="shared" si="11"/>
        <v/>
      </c>
      <c r="M149" s="265"/>
      <c r="N149" s="265"/>
      <c r="O149" s="265"/>
      <c r="P149" s="77"/>
    </row>
    <row r="150" spans="3:16" ht="14.25" customHeight="1" x14ac:dyDescent="0.15">
      <c r="C150" s="283">
        <f t="shared" si="12"/>
        <v>138</v>
      </c>
      <c r="D150" s="44" t="str">
        <f t="shared" si="9"/>
        <v/>
      </c>
      <c r="E150" s="477"/>
      <c r="F150" s="368"/>
      <c r="G150" s="368"/>
      <c r="H150" s="329"/>
      <c r="I150" s="15"/>
      <c r="J150" s="15"/>
      <c r="K150" s="328" t="str">
        <f t="shared" si="10"/>
        <v/>
      </c>
      <c r="L150" s="381" t="str">
        <f t="shared" si="11"/>
        <v/>
      </c>
      <c r="M150" s="265"/>
      <c r="N150" s="265"/>
      <c r="O150" s="265"/>
      <c r="P150" s="77"/>
    </row>
    <row r="151" spans="3:16" ht="14.25" customHeight="1" x14ac:dyDescent="0.15">
      <c r="C151" s="283">
        <f t="shared" si="12"/>
        <v>139</v>
      </c>
      <c r="D151" s="44" t="str">
        <f t="shared" si="9"/>
        <v/>
      </c>
      <c r="E151" s="477"/>
      <c r="F151" s="368"/>
      <c r="G151" s="368"/>
      <c r="H151" s="329"/>
      <c r="I151" s="15"/>
      <c r="J151" s="15"/>
      <c r="K151" s="328" t="str">
        <f t="shared" si="10"/>
        <v/>
      </c>
      <c r="L151" s="381" t="str">
        <f t="shared" si="11"/>
        <v/>
      </c>
      <c r="M151" s="265"/>
      <c r="N151" s="265"/>
      <c r="O151" s="265"/>
      <c r="P151" s="77"/>
    </row>
    <row r="152" spans="3:16" ht="14.25" customHeight="1" x14ac:dyDescent="0.15">
      <c r="C152" s="283">
        <f t="shared" si="12"/>
        <v>140</v>
      </c>
      <c r="D152" s="44" t="str">
        <f t="shared" si="9"/>
        <v/>
      </c>
      <c r="E152" s="477"/>
      <c r="F152" s="368"/>
      <c r="G152" s="368"/>
      <c r="H152" s="329"/>
      <c r="I152" s="15"/>
      <c r="J152" s="15"/>
      <c r="K152" s="328" t="str">
        <f t="shared" si="10"/>
        <v/>
      </c>
      <c r="L152" s="381" t="str">
        <f t="shared" si="11"/>
        <v/>
      </c>
      <c r="M152" s="265"/>
      <c r="N152" s="265"/>
      <c r="O152" s="265"/>
      <c r="P152" s="77"/>
    </row>
    <row r="153" spans="3:16" ht="14.25" customHeight="1" x14ac:dyDescent="0.15">
      <c r="C153" s="283">
        <f t="shared" si="12"/>
        <v>141</v>
      </c>
      <c r="D153" s="44" t="str">
        <f t="shared" si="9"/>
        <v/>
      </c>
      <c r="E153" s="477"/>
      <c r="F153" s="368"/>
      <c r="G153" s="368"/>
      <c r="H153" s="329"/>
      <c r="I153" s="15"/>
      <c r="J153" s="15"/>
      <c r="K153" s="328" t="str">
        <f t="shared" si="10"/>
        <v/>
      </c>
      <c r="L153" s="381" t="str">
        <f t="shared" si="11"/>
        <v/>
      </c>
      <c r="M153" s="265"/>
      <c r="N153" s="265"/>
      <c r="O153" s="265"/>
      <c r="P153" s="77"/>
    </row>
    <row r="154" spans="3:16" ht="14.25" customHeight="1" x14ac:dyDescent="0.15">
      <c r="C154" s="283">
        <f t="shared" si="12"/>
        <v>142</v>
      </c>
      <c r="D154" s="44" t="str">
        <f t="shared" si="9"/>
        <v/>
      </c>
      <c r="E154" s="477"/>
      <c r="F154" s="368"/>
      <c r="G154" s="368"/>
      <c r="H154" s="329"/>
      <c r="I154" s="15"/>
      <c r="J154" s="15"/>
      <c r="K154" s="328" t="str">
        <f t="shared" si="10"/>
        <v/>
      </c>
      <c r="L154" s="381" t="str">
        <f t="shared" si="11"/>
        <v/>
      </c>
      <c r="M154" s="265"/>
      <c r="N154" s="265"/>
      <c r="O154" s="265"/>
      <c r="P154" s="77"/>
    </row>
    <row r="155" spans="3:16" ht="14.25" customHeight="1" x14ac:dyDescent="0.15">
      <c r="C155" s="283">
        <f t="shared" si="12"/>
        <v>143</v>
      </c>
      <c r="D155" s="44" t="str">
        <f t="shared" si="9"/>
        <v/>
      </c>
      <c r="E155" s="477"/>
      <c r="F155" s="368"/>
      <c r="G155" s="368"/>
      <c r="H155" s="329"/>
      <c r="I155" s="15"/>
      <c r="J155" s="15"/>
      <c r="K155" s="328" t="str">
        <f t="shared" si="10"/>
        <v/>
      </c>
      <c r="L155" s="381" t="str">
        <f t="shared" si="11"/>
        <v/>
      </c>
      <c r="M155" s="265"/>
      <c r="N155" s="265"/>
      <c r="O155" s="265"/>
      <c r="P155" s="77"/>
    </row>
    <row r="156" spans="3:16" ht="14.25" customHeight="1" x14ac:dyDescent="0.15">
      <c r="C156" s="283">
        <f t="shared" si="12"/>
        <v>144</v>
      </c>
      <c r="D156" s="44" t="str">
        <f t="shared" si="9"/>
        <v/>
      </c>
      <c r="E156" s="477"/>
      <c r="F156" s="368"/>
      <c r="G156" s="368"/>
      <c r="H156" s="329"/>
      <c r="I156" s="15"/>
      <c r="J156" s="15"/>
      <c r="K156" s="328" t="str">
        <f t="shared" si="10"/>
        <v/>
      </c>
      <c r="L156" s="381" t="str">
        <f t="shared" si="11"/>
        <v/>
      </c>
      <c r="M156" s="265"/>
      <c r="N156" s="265"/>
      <c r="O156" s="265"/>
      <c r="P156" s="77"/>
    </row>
    <row r="157" spans="3:16" ht="14.25" customHeight="1" x14ac:dyDescent="0.15">
      <c r="C157" s="283">
        <f t="shared" si="12"/>
        <v>145</v>
      </c>
      <c r="D157" s="44" t="str">
        <f t="shared" si="9"/>
        <v/>
      </c>
      <c r="E157" s="477"/>
      <c r="F157" s="368"/>
      <c r="G157" s="368"/>
      <c r="H157" s="329"/>
      <c r="I157" s="15"/>
      <c r="J157" s="15"/>
      <c r="K157" s="328" t="str">
        <f t="shared" si="10"/>
        <v/>
      </c>
      <c r="L157" s="381" t="str">
        <f t="shared" si="11"/>
        <v/>
      </c>
      <c r="M157" s="265"/>
      <c r="N157" s="265"/>
      <c r="O157" s="265"/>
      <c r="P157" s="77"/>
    </row>
    <row r="158" spans="3:16" ht="14.25" customHeight="1" x14ac:dyDescent="0.15">
      <c r="C158" s="283">
        <f t="shared" si="12"/>
        <v>146</v>
      </c>
      <c r="D158" s="44" t="str">
        <f t="shared" si="9"/>
        <v/>
      </c>
      <c r="E158" s="477"/>
      <c r="F158" s="368"/>
      <c r="G158" s="368"/>
      <c r="H158" s="329"/>
      <c r="I158" s="15"/>
      <c r="J158" s="15"/>
      <c r="K158" s="328" t="str">
        <f t="shared" si="10"/>
        <v/>
      </c>
      <c r="L158" s="381" t="str">
        <f t="shared" si="11"/>
        <v/>
      </c>
      <c r="M158" s="265"/>
      <c r="N158" s="265"/>
      <c r="O158" s="265"/>
      <c r="P158" s="77"/>
    </row>
    <row r="159" spans="3:16" ht="14.25" customHeight="1" x14ac:dyDescent="0.15">
      <c r="C159" s="283">
        <f t="shared" si="12"/>
        <v>147</v>
      </c>
      <c r="D159" s="44" t="str">
        <f t="shared" si="9"/>
        <v/>
      </c>
      <c r="E159" s="477"/>
      <c r="F159" s="368"/>
      <c r="G159" s="368"/>
      <c r="H159" s="329"/>
      <c r="I159" s="15"/>
      <c r="J159" s="15"/>
      <c r="K159" s="328" t="str">
        <f t="shared" si="10"/>
        <v/>
      </c>
      <c r="L159" s="381" t="str">
        <f t="shared" si="11"/>
        <v/>
      </c>
      <c r="M159" s="265"/>
      <c r="N159" s="265"/>
      <c r="O159" s="265"/>
      <c r="P159" s="77"/>
    </row>
    <row r="160" spans="3:16" ht="14.25" customHeight="1" x14ac:dyDescent="0.15">
      <c r="C160" s="283">
        <f t="shared" si="12"/>
        <v>148</v>
      </c>
      <c r="D160" s="44" t="str">
        <f t="shared" si="9"/>
        <v/>
      </c>
      <c r="E160" s="477"/>
      <c r="F160" s="368"/>
      <c r="G160" s="368"/>
      <c r="H160" s="329"/>
      <c r="I160" s="15"/>
      <c r="J160" s="15"/>
      <c r="K160" s="328" t="str">
        <f t="shared" si="10"/>
        <v/>
      </c>
      <c r="L160" s="381" t="str">
        <f t="shared" si="11"/>
        <v/>
      </c>
      <c r="M160" s="265"/>
      <c r="N160" s="265"/>
      <c r="O160" s="265"/>
      <c r="P160" s="77"/>
    </row>
    <row r="161" spans="3:16" ht="14.25" customHeight="1" x14ac:dyDescent="0.15">
      <c r="C161" s="283">
        <f t="shared" si="12"/>
        <v>149</v>
      </c>
      <c r="D161" s="44" t="str">
        <f t="shared" si="9"/>
        <v/>
      </c>
      <c r="E161" s="477"/>
      <c r="F161" s="368"/>
      <c r="G161" s="368"/>
      <c r="H161" s="329"/>
      <c r="I161" s="15"/>
      <c r="J161" s="15"/>
      <c r="K161" s="328" t="str">
        <f t="shared" si="10"/>
        <v/>
      </c>
      <c r="L161" s="381" t="str">
        <f t="shared" si="11"/>
        <v/>
      </c>
      <c r="M161" s="265"/>
      <c r="N161" s="265"/>
      <c r="O161" s="265"/>
      <c r="P161" s="77"/>
    </row>
    <row r="162" spans="3:16" ht="14.25" customHeight="1" x14ac:dyDescent="0.15">
      <c r="C162" s="283">
        <f t="shared" si="12"/>
        <v>150</v>
      </c>
      <c r="D162" s="44" t="str">
        <f t="shared" si="9"/>
        <v/>
      </c>
      <c r="E162" s="477"/>
      <c r="F162" s="368"/>
      <c r="G162" s="368"/>
      <c r="H162" s="329"/>
      <c r="I162" s="15"/>
      <c r="J162" s="15"/>
      <c r="K162" s="328" t="str">
        <f t="shared" si="10"/>
        <v/>
      </c>
      <c r="L162" s="381" t="str">
        <f t="shared" si="11"/>
        <v/>
      </c>
      <c r="M162" s="265"/>
      <c r="N162" s="265"/>
      <c r="O162" s="265"/>
      <c r="P162" s="77"/>
    </row>
    <row r="163" spans="3:16" ht="14.25" customHeight="1" x14ac:dyDescent="0.15">
      <c r="C163" s="283">
        <f t="shared" si="12"/>
        <v>151</v>
      </c>
      <c r="D163" s="44" t="str">
        <f t="shared" si="9"/>
        <v/>
      </c>
      <c r="E163" s="477"/>
      <c r="F163" s="368"/>
      <c r="G163" s="368"/>
      <c r="H163" s="329"/>
      <c r="I163" s="15"/>
      <c r="J163" s="15"/>
      <c r="K163" s="328" t="str">
        <f t="shared" si="10"/>
        <v/>
      </c>
      <c r="L163" s="381" t="str">
        <f t="shared" si="11"/>
        <v/>
      </c>
      <c r="M163" s="265"/>
      <c r="N163" s="265"/>
      <c r="O163" s="265"/>
      <c r="P163" s="77"/>
    </row>
    <row r="164" spans="3:16" ht="14.25" customHeight="1" x14ac:dyDescent="0.15">
      <c r="C164" s="283">
        <f t="shared" si="12"/>
        <v>152</v>
      </c>
      <c r="D164" s="44" t="str">
        <f t="shared" si="9"/>
        <v/>
      </c>
      <c r="E164" s="477"/>
      <c r="F164" s="368"/>
      <c r="G164" s="368"/>
      <c r="H164" s="329"/>
      <c r="I164" s="15"/>
      <c r="J164" s="15"/>
      <c r="K164" s="328" t="str">
        <f t="shared" si="10"/>
        <v/>
      </c>
      <c r="L164" s="381" t="str">
        <f t="shared" si="11"/>
        <v/>
      </c>
      <c r="M164" s="265"/>
      <c r="N164" s="265"/>
      <c r="O164" s="265"/>
      <c r="P164" s="77"/>
    </row>
    <row r="165" spans="3:16" ht="14.25" customHeight="1" x14ac:dyDescent="0.15">
      <c r="C165" s="283">
        <f t="shared" si="12"/>
        <v>153</v>
      </c>
      <c r="D165" s="44" t="str">
        <f t="shared" si="9"/>
        <v/>
      </c>
      <c r="E165" s="477"/>
      <c r="F165" s="368"/>
      <c r="G165" s="368"/>
      <c r="H165" s="329"/>
      <c r="I165" s="15"/>
      <c r="J165" s="15"/>
      <c r="K165" s="328" t="str">
        <f t="shared" si="10"/>
        <v/>
      </c>
      <c r="L165" s="381" t="str">
        <f t="shared" si="11"/>
        <v/>
      </c>
      <c r="M165" s="265"/>
      <c r="N165" s="265"/>
      <c r="O165" s="265"/>
      <c r="P165" s="77"/>
    </row>
    <row r="166" spans="3:16" ht="14.25" customHeight="1" x14ac:dyDescent="0.15">
      <c r="C166" s="283">
        <f t="shared" si="12"/>
        <v>154</v>
      </c>
      <c r="D166" s="44" t="str">
        <f t="shared" si="9"/>
        <v/>
      </c>
      <c r="E166" s="477"/>
      <c r="F166" s="368"/>
      <c r="G166" s="368"/>
      <c r="H166" s="329"/>
      <c r="I166" s="15"/>
      <c r="J166" s="15"/>
      <c r="K166" s="328" t="str">
        <f t="shared" si="10"/>
        <v/>
      </c>
      <c r="L166" s="381" t="str">
        <f t="shared" si="11"/>
        <v/>
      </c>
      <c r="M166" s="265"/>
      <c r="N166" s="265"/>
      <c r="O166" s="265"/>
      <c r="P166" s="77"/>
    </row>
    <row r="167" spans="3:16" ht="14.25" customHeight="1" x14ac:dyDescent="0.15">
      <c r="C167" s="283">
        <f t="shared" si="12"/>
        <v>155</v>
      </c>
      <c r="D167" s="44" t="str">
        <f t="shared" si="9"/>
        <v/>
      </c>
      <c r="E167" s="477"/>
      <c r="F167" s="368"/>
      <c r="G167" s="368"/>
      <c r="H167" s="329"/>
      <c r="I167" s="15"/>
      <c r="J167" s="15"/>
      <c r="K167" s="328" t="str">
        <f t="shared" si="10"/>
        <v/>
      </c>
      <c r="L167" s="381" t="str">
        <f t="shared" si="11"/>
        <v/>
      </c>
      <c r="M167" s="265"/>
      <c r="N167" s="265"/>
      <c r="O167" s="265"/>
      <c r="P167" s="77"/>
    </row>
    <row r="168" spans="3:16" ht="14.25" customHeight="1" x14ac:dyDescent="0.15">
      <c r="C168" s="283">
        <f t="shared" si="12"/>
        <v>156</v>
      </c>
      <c r="D168" s="44" t="str">
        <f t="shared" si="9"/>
        <v/>
      </c>
      <c r="E168" s="477"/>
      <c r="F168" s="368"/>
      <c r="G168" s="368"/>
      <c r="H168" s="329"/>
      <c r="I168" s="15"/>
      <c r="J168" s="15"/>
      <c r="K168" s="328" t="str">
        <f t="shared" si="10"/>
        <v/>
      </c>
      <c r="L168" s="381" t="str">
        <f t="shared" si="11"/>
        <v/>
      </c>
      <c r="M168" s="265"/>
      <c r="N168" s="265"/>
      <c r="O168" s="265"/>
      <c r="P168" s="77"/>
    </row>
    <row r="169" spans="3:16" ht="14.25" customHeight="1" x14ac:dyDescent="0.15">
      <c r="C169" s="283">
        <f t="shared" si="12"/>
        <v>157</v>
      </c>
      <c r="D169" s="44" t="str">
        <f t="shared" si="9"/>
        <v/>
      </c>
      <c r="E169" s="477"/>
      <c r="F169" s="368"/>
      <c r="G169" s="368"/>
      <c r="H169" s="329"/>
      <c r="I169" s="15"/>
      <c r="J169" s="15"/>
      <c r="K169" s="328" t="str">
        <f t="shared" si="10"/>
        <v/>
      </c>
      <c r="L169" s="381" t="str">
        <f t="shared" si="11"/>
        <v/>
      </c>
      <c r="M169" s="265"/>
      <c r="N169" s="265"/>
      <c r="O169" s="265"/>
      <c r="P169" s="77"/>
    </row>
    <row r="170" spans="3:16" ht="14.25" customHeight="1" x14ac:dyDescent="0.15">
      <c r="C170" s="283">
        <f t="shared" si="12"/>
        <v>158</v>
      </c>
      <c r="D170" s="44" t="str">
        <f t="shared" si="9"/>
        <v/>
      </c>
      <c r="E170" s="477"/>
      <c r="F170" s="368"/>
      <c r="G170" s="368"/>
      <c r="H170" s="329"/>
      <c r="I170" s="15"/>
      <c r="J170" s="15"/>
      <c r="K170" s="328" t="str">
        <f t="shared" si="10"/>
        <v/>
      </c>
      <c r="L170" s="381" t="str">
        <f t="shared" si="11"/>
        <v/>
      </c>
      <c r="M170" s="265"/>
      <c r="N170" s="265"/>
      <c r="O170" s="265"/>
      <c r="P170" s="77"/>
    </row>
    <row r="171" spans="3:16" ht="14.25" customHeight="1" x14ac:dyDescent="0.15">
      <c r="C171" s="283">
        <f t="shared" si="12"/>
        <v>159</v>
      </c>
      <c r="D171" s="44" t="str">
        <f t="shared" si="9"/>
        <v/>
      </c>
      <c r="E171" s="477"/>
      <c r="F171" s="368"/>
      <c r="G171" s="368"/>
      <c r="H171" s="329"/>
      <c r="I171" s="15"/>
      <c r="J171" s="15"/>
      <c r="K171" s="328" t="str">
        <f t="shared" si="10"/>
        <v/>
      </c>
      <c r="L171" s="381" t="str">
        <f t="shared" si="11"/>
        <v/>
      </c>
      <c r="M171" s="265"/>
      <c r="N171" s="265"/>
      <c r="O171" s="265"/>
      <c r="P171" s="77"/>
    </row>
    <row r="172" spans="3:16" ht="14.25" customHeight="1" x14ac:dyDescent="0.15">
      <c r="C172" s="283">
        <f t="shared" si="12"/>
        <v>160</v>
      </c>
      <c r="D172" s="44" t="str">
        <f t="shared" si="9"/>
        <v/>
      </c>
      <c r="E172" s="477"/>
      <c r="F172" s="368"/>
      <c r="G172" s="368"/>
      <c r="H172" s="329"/>
      <c r="I172" s="15"/>
      <c r="J172" s="15"/>
      <c r="K172" s="328" t="str">
        <f t="shared" si="10"/>
        <v/>
      </c>
      <c r="L172" s="381" t="str">
        <f t="shared" si="11"/>
        <v/>
      </c>
      <c r="M172" s="265"/>
      <c r="N172" s="265"/>
      <c r="O172" s="265"/>
      <c r="P172" s="77"/>
    </row>
    <row r="173" spans="3:16" ht="14.25" customHeight="1" x14ac:dyDescent="0.15">
      <c r="C173" s="283">
        <f t="shared" si="12"/>
        <v>161</v>
      </c>
      <c r="D173" s="44" t="str">
        <f t="shared" si="9"/>
        <v/>
      </c>
      <c r="E173" s="477"/>
      <c r="F173" s="368"/>
      <c r="G173" s="368"/>
      <c r="H173" s="329"/>
      <c r="I173" s="15"/>
      <c r="J173" s="15"/>
      <c r="K173" s="328" t="str">
        <f t="shared" si="10"/>
        <v/>
      </c>
      <c r="L173" s="381" t="str">
        <f t="shared" si="11"/>
        <v/>
      </c>
      <c r="M173" s="265"/>
      <c r="N173" s="265"/>
      <c r="O173" s="265"/>
      <c r="P173" s="77"/>
    </row>
    <row r="174" spans="3:16" ht="14.25" customHeight="1" x14ac:dyDescent="0.15">
      <c r="C174" s="283">
        <f t="shared" si="12"/>
        <v>162</v>
      </c>
      <c r="D174" s="44" t="str">
        <f t="shared" si="9"/>
        <v/>
      </c>
      <c r="E174" s="477"/>
      <c r="F174" s="368"/>
      <c r="G174" s="368"/>
      <c r="H174" s="329"/>
      <c r="I174" s="15"/>
      <c r="J174" s="15"/>
      <c r="K174" s="328" t="str">
        <f t="shared" si="10"/>
        <v/>
      </c>
      <c r="L174" s="381" t="str">
        <f t="shared" si="11"/>
        <v/>
      </c>
      <c r="M174" s="265"/>
      <c r="N174" s="265"/>
      <c r="O174" s="265"/>
      <c r="P174" s="77"/>
    </row>
    <row r="175" spans="3:16" ht="14.25" customHeight="1" x14ac:dyDescent="0.15">
      <c r="C175" s="283">
        <f t="shared" si="12"/>
        <v>163</v>
      </c>
      <c r="D175" s="44" t="str">
        <f t="shared" si="9"/>
        <v/>
      </c>
      <c r="E175" s="477"/>
      <c r="F175" s="368"/>
      <c r="G175" s="368"/>
      <c r="H175" s="329"/>
      <c r="I175" s="15"/>
      <c r="J175" s="15"/>
      <c r="K175" s="328" t="str">
        <f t="shared" si="10"/>
        <v/>
      </c>
      <c r="L175" s="381" t="str">
        <f t="shared" si="11"/>
        <v/>
      </c>
      <c r="M175" s="265"/>
      <c r="N175" s="265"/>
      <c r="O175" s="265"/>
      <c r="P175" s="77"/>
    </row>
    <row r="176" spans="3:16" ht="14.25" customHeight="1" x14ac:dyDescent="0.15">
      <c r="C176" s="283">
        <f t="shared" si="12"/>
        <v>164</v>
      </c>
      <c r="D176" s="44" t="str">
        <f t="shared" si="9"/>
        <v/>
      </c>
      <c r="E176" s="477"/>
      <c r="F176" s="368"/>
      <c r="G176" s="368"/>
      <c r="H176" s="329"/>
      <c r="I176" s="15"/>
      <c r="J176" s="15"/>
      <c r="K176" s="328" t="str">
        <f t="shared" si="10"/>
        <v/>
      </c>
      <c r="L176" s="381" t="str">
        <f t="shared" si="11"/>
        <v/>
      </c>
      <c r="M176" s="265"/>
      <c r="N176" s="265"/>
      <c r="O176" s="265"/>
      <c r="P176" s="77"/>
    </row>
    <row r="177" spans="3:16" ht="14.25" customHeight="1" x14ac:dyDescent="0.15">
      <c r="C177" s="283">
        <f t="shared" si="12"/>
        <v>165</v>
      </c>
      <c r="D177" s="44" t="str">
        <f t="shared" si="9"/>
        <v/>
      </c>
      <c r="E177" s="477"/>
      <c r="F177" s="368"/>
      <c r="G177" s="368"/>
      <c r="H177" s="329"/>
      <c r="I177" s="15"/>
      <c r="J177" s="15"/>
      <c r="K177" s="328" t="str">
        <f t="shared" si="10"/>
        <v/>
      </c>
      <c r="L177" s="381" t="str">
        <f t="shared" si="11"/>
        <v/>
      </c>
      <c r="M177" s="265"/>
      <c r="N177" s="265"/>
      <c r="O177" s="265"/>
      <c r="P177" s="77"/>
    </row>
    <row r="178" spans="3:16" ht="14.25" customHeight="1" x14ac:dyDescent="0.15">
      <c r="C178" s="283">
        <f t="shared" si="12"/>
        <v>166</v>
      </c>
      <c r="D178" s="44" t="str">
        <f t="shared" si="9"/>
        <v/>
      </c>
      <c r="E178" s="477"/>
      <c r="F178" s="368"/>
      <c r="G178" s="368"/>
      <c r="H178" s="329"/>
      <c r="I178" s="15"/>
      <c r="J178" s="15"/>
      <c r="K178" s="328" t="str">
        <f t="shared" si="10"/>
        <v/>
      </c>
      <c r="L178" s="381" t="str">
        <f t="shared" si="11"/>
        <v/>
      </c>
      <c r="M178" s="265"/>
      <c r="N178" s="265"/>
      <c r="O178" s="265"/>
      <c r="P178" s="77"/>
    </row>
    <row r="179" spans="3:16" ht="14.25" customHeight="1" x14ac:dyDescent="0.15">
      <c r="C179" s="283">
        <f t="shared" si="12"/>
        <v>167</v>
      </c>
      <c r="D179" s="44" t="str">
        <f t="shared" si="9"/>
        <v/>
      </c>
      <c r="E179" s="477"/>
      <c r="F179" s="368"/>
      <c r="G179" s="368"/>
      <c r="H179" s="329"/>
      <c r="I179" s="15"/>
      <c r="J179" s="15"/>
      <c r="K179" s="328" t="str">
        <f t="shared" si="10"/>
        <v/>
      </c>
      <c r="L179" s="381" t="str">
        <f t="shared" si="11"/>
        <v/>
      </c>
      <c r="M179" s="265"/>
      <c r="N179" s="265"/>
      <c r="O179" s="265"/>
      <c r="P179" s="77"/>
    </row>
    <row r="180" spans="3:16" ht="14.25" customHeight="1" x14ac:dyDescent="0.15">
      <c r="C180" s="283">
        <f t="shared" si="12"/>
        <v>168</v>
      </c>
      <c r="D180" s="44" t="str">
        <f t="shared" si="9"/>
        <v/>
      </c>
      <c r="E180" s="477"/>
      <c r="F180" s="368"/>
      <c r="G180" s="368"/>
      <c r="H180" s="329"/>
      <c r="I180" s="15"/>
      <c r="J180" s="15"/>
      <c r="K180" s="328" t="str">
        <f t="shared" si="10"/>
        <v/>
      </c>
      <c r="L180" s="381" t="str">
        <f t="shared" si="11"/>
        <v/>
      </c>
      <c r="M180" s="265"/>
      <c r="N180" s="265"/>
      <c r="O180" s="265"/>
      <c r="P180" s="77"/>
    </row>
    <row r="181" spans="3:16" ht="14.25" customHeight="1" x14ac:dyDescent="0.15">
      <c r="C181" s="283">
        <f t="shared" si="12"/>
        <v>169</v>
      </c>
      <c r="D181" s="44" t="str">
        <f t="shared" si="9"/>
        <v/>
      </c>
      <c r="E181" s="477"/>
      <c r="F181" s="368"/>
      <c r="G181" s="368"/>
      <c r="H181" s="329"/>
      <c r="I181" s="15"/>
      <c r="J181" s="15"/>
      <c r="K181" s="328" t="str">
        <f t="shared" si="10"/>
        <v/>
      </c>
      <c r="L181" s="381" t="str">
        <f t="shared" si="11"/>
        <v/>
      </c>
      <c r="M181" s="265"/>
      <c r="N181" s="265"/>
      <c r="O181" s="265"/>
      <c r="P181" s="77"/>
    </row>
    <row r="182" spans="3:16" ht="14.25" customHeight="1" x14ac:dyDescent="0.15">
      <c r="C182" s="283">
        <f t="shared" si="12"/>
        <v>170</v>
      </c>
      <c r="D182" s="44" t="str">
        <f t="shared" si="9"/>
        <v/>
      </c>
      <c r="E182" s="477"/>
      <c r="F182" s="368"/>
      <c r="G182" s="368"/>
      <c r="H182" s="329"/>
      <c r="I182" s="15"/>
      <c r="J182" s="15"/>
      <c r="K182" s="328" t="str">
        <f t="shared" si="10"/>
        <v/>
      </c>
      <c r="L182" s="381" t="str">
        <f t="shared" si="11"/>
        <v/>
      </c>
      <c r="M182" s="265"/>
      <c r="N182" s="265"/>
      <c r="O182" s="265"/>
      <c r="P182" s="77"/>
    </row>
    <row r="183" spans="3:16" ht="14.25" customHeight="1" x14ac:dyDescent="0.15">
      <c r="C183" s="283">
        <f t="shared" si="12"/>
        <v>171</v>
      </c>
      <c r="D183" s="44" t="str">
        <f t="shared" si="9"/>
        <v/>
      </c>
      <c r="E183" s="477"/>
      <c r="F183" s="368"/>
      <c r="G183" s="368"/>
      <c r="H183" s="329"/>
      <c r="I183" s="15"/>
      <c r="J183" s="15"/>
      <c r="K183" s="328" t="str">
        <f t="shared" si="10"/>
        <v/>
      </c>
      <c r="L183" s="381" t="str">
        <f t="shared" si="11"/>
        <v/>
      </c>
      <c r="M183" s="265"/>
      <c r="N183" s="265"/>
      <c r="O183" s="265"/>
      <c r="P183" s="77"/>
    </row>
    <row r="184" spans="3:16" ht="14.25" customHeight="1" x14ac:dyDescent="0.15">
      <c r="C184" s="283">
        <f t="shared" si="12"/>
        <v>172</v>
      </c>
      <c r="D184" s="44" t="str">
        <f t="shared" si="9"/>
        <v/>
      </c>
      <c r="E184" s="477"/>
      <c r="F184" s="368"/>
      <c r="G184" s="368"/>
      <c r="H184" s="329"/>
      <c r="I184" s="15"/>
      <c r="J184" s="15"/>
      <c r="K184" s="328" t="str">
        <f t="shared" si="10"/>
        <v/>
      </c>
      <c r="L184" s="381" t="str">
        <f t="shared" si="11"/>
        <v/>
      </c>
      <c r="M184" s="265"/>
      <c r="N184" s="265"/>
      <c r="O184" s="265"/>
      <c r="P184" s="77"/>
    </row>
    <row r="185" spans="3:16" ht="14.25" customHeight="1" x14ac:dyDescent="0.15">
      <c r="C185" s="283">
        <f t="shared" si="12"/>
        <v>173</v>
      </c>
      <c r="D185" s="44" t="str">
        <f t="shared" si="9"/>
        <v/>
      </c>
      <c r="E185" s="477"/>
      <c r="F185" s="368"/>
      <c r="G185" s="368"/>
      <c r="H185" s="329"/>
      <c r="I185" s="15"/>
      <c r="J185" s="15"/>
      <c r="K185" s="328" t="str">
        <f t="shared" si="10"/>
        <v/>
      </c>
      <c r="L185" s="381" t="str">
        <f t="shared" si="11"/>
        <v/>
      </c>
      <c r="M185" s="265"/>
      <c r="N185" s="265"/>
      <c r="O185" s="265"/>
      <c r="P185" s="77"/>
    </row>
    <row r="186" spans="3:16" ht="14.25" customHeight="1" x14ac:dyDescent="0.15">
      <c r="C186" s="283">
        <f t="shared" si="12"/>
        <v>174</v>
      </c>
      <c r="D186" s="44" t="str">
        <f t="shared" si="9"/>
        <v/>
      </c>
      <c r="E186" s="477"/>
      <c r="F186" s="368"/>
      <c r="G186" s="368"/>
      <c r="H186" s="329"/>
      <c r="I186" s="15"/>
      <c r="J186" s="15"/>
      <c r="K186" s="328" t="str">
        <f t="shared" si="10"/>
        <v/>
      </c>
      <c r="L186" s="381" t="str">
        <f t="shared" si="11"/>
        <v/>
      </c>
      <c r="M186" s="265"/>
      <c r="N186" s="265"/>
      <c r="O186" s="265"/>
      <c r="P186" s="77"/>
    </row>
    <row r="187" spans="3:16" ht="14.25" customHeight="1" x14ac:dyDescent="0.15">
      <c r="C187" s="283">
        <f t="shared" si="12"/>
        <v>175</v>
      </c>
      <c r="D187" s="44" t="str">
        <f t="shared" si="9"/>
        <v/>
      </c>
      <c r="E187" s="477"/>
      <c r="F187" s="368"/>
      <c r="G187" s="368"/>
      <c r="H187" s="329"/>
      <c r="I187" s="15"/>
      <c r="J187" s="15"/>
      <c r="K187" s="328" t="str">
        <f t="shared" si="10"/>
        <v/>
      </c>
      <c r="L187" s="381" t="str">
        <f t="shared" si="11"/>
        <v/>
      </c>
      <c r="M187" s="265"/>
      <c r="N187" s="265"/>
      <c r="O187" s="265"/>
      <c r="P187" s="77"/>
    </row>
    <row r="188" spans="3:16" ht="14.25" customHeight="1" x14ac:dyDescent="0.15">
      <c r="C188" s="283">
        <f t="shared" si="12"/>
        <v>176</v>
      </c>
      <c r="D188" s="44" t="str">
        <f t="shared" si="9"/>
        <v/>
      </c>
      <c r="E188" s="477"/>
      <c r="F188" s="368"/>
      <c r="G188" s="368"/>
      <c r="H188" s="329"/>
      <c r="I188" s="15"/>
      <c r="J188" s="15"/>
      <c r="K188" s="328" t="str">
        <f t="shared" si="10"/>
        <v/>
      </c>
      <c r="L188" s="381" t="str">
        <f t="shared" si="11"/>
        <v/>
      </c>
      <c r="M188" s="265"/>
      <c r="N188" s="265"/>
      <c r="O188" s="265"/>
      <c r="P188" s="77"/>
    </row>
    <row r="189" spans="3:16" ht="14.25" customHeight="1" x14ac:dyDescent="0.15">
      <c r="C189" s="283">
        <f t="shared" si="12"/>
        <v>177</v>
      </c>
      <c r="D189" s="44" t="str">
        <f t="shared" si="9"/>
        <v/>
      </c>
      <c r="E189" s="477"/>
      <c r="F189" s="368"/>
      <c r="G189" s="368"/>
      <c r="H189" s="329"/>
      <c r="I189" s="15"/>
      <c r="J189" s="15"/>
      <c r="K189" s="328" t="str">
        <f t="shared" si="10"/>
        <v/>
      </c>
      <c r="L189" s="381" t="str">
        <f t="shared" si="11"/>
        <v/>
      </c>
      <c r="M189" s="265"/>
      <c r="N189" s="265"/>
      <c r="O189" s="265"/>
      <c r="P189" s="77"/>
    </row>
    <row r="190" spans="3:16" ht="14.25" customHeight="1" x14ac:dyDescent="0.15">
      <c r="C190" s="283">
        <f t="shared" si="12"/>
        <v>178</v>
      </c>
      <c r="D190" s="44" t="str">
        <f t="shared" si="9"/>
        <v/>
      </c>
      <c r="E190" s="477"/>
      <c r="F190" s="368"/>
      <c r="G190" s="368"/>
      <c r="H190" s="329"/>
      <c r="I190" s="15"/>
      <c r="J190" s="15"/>
      <c r="K190" s="328" t="str">
        <f t="shared" si="10"/>
        <v/>
      </c>
      <c r="L190" s="381" t="str">
        <f t="shared" si="11"/>
        <v/>
      </c>
      <c r="M190" s="265"/>
      <c r="N190" s="265"/>
      <c r="O190" s="265"/>
      <c r="P190" s="77"/>
    </row>
    <row r="191" spans="3:16" ht="14.25" customHeight="1" x14ac:dyDescent="0.15">
      <c r="C191" s="283">
        <f t="shared" si="12"/>
        <v>179</v>
      </c>
      <c r="D191" s="44" t="str">
        <f t="shared" si="9"/>
        <v/>
      </c>
      <c r="E191" s="477"/>
      <c r="F191" s="368"/>
      <c r="G191" s="368"/>
      <c r="H191" s="329"/>
      <c r="I191" s="15"/>
      <c r="J191" s="15"/>
      <c r="K191" s="328" t="str">
        <f t="shared" si="10"/>
        <v/>
      </c>
      <c r="L191" s="381" t="str">
        <f t="shared" si="11"/>
        <v/>
      </c>
      <c r="M191" s="265"/>
      <c r="N191" s="265"/>
      <c r="O191" s="265"/>
      <c r="P191" s="77"/>
    </row>
    <row r="192" spans="3:16" ht="14.25" customHeight="1" x14ac:dyDescent="0.15">
      <c r="C192" s="283">
        <f t="shared" si="12"/>
        <v>180</v>
      </c>
      <c r="D192" s="44" t="str">
        <f t="shared" si="9"/>
        <v/>
      </c>
      <c r="E192" s="477"/>
      <c r="F192" s="368"/>
      <c r="G192" s="368"/>
      <c r="H192" s="329"/>
      <c r="I192" s="15"/>
      <c r="J192" s="15"/>
      <c r="K192" s="328" t="str">
        <f t="shared" si="10"/>
        <v/>
      </c>
      <c r="L192" s="381" t="str">
        <f t="shared" si="11"/>
        <v/>
      </c>
      <c r="M192" s="265"/>
      <c r="N192" s="265"/>
      <c r="O192" s="265"/>
      <c r="P192" s="77"/>
    </row>
    <row r="193" spans="3:16" ht="14.25" customHeight="1" x14ac:dyDescent="0.15">
      <c r="C193" s="283">
        <f t="shared" si="12"/>
        <v>181</v>
      </c>
      <c r="D193" s="44" t="str">
        <f t="shared" si="9"/>
        <v/>
      </c>
      <c r="E193" s="477"/>
      <c r="F193" s="368"/>
      <c r="G193" s="368"/>
      <c r="H193" s="329"/>
      <c r="I193" s="15"/>
      <c r="J193" s="15"/>
      <c r="K193" s="328" t="str">
        <f t="shared" si="10"/>
        <v/>
      </c>
      <c r="L193" s="381" t="str">
        <f t="shared" si="11"/>
        <v/>
      </c>
      <c r="M193" s="265"/>
      <c r="N193" s="265"/>
      <c r="O193" s="265"/>
      <c r="P193" s="77"/>
    </row>
    <row r="194" spans="3:16" ht="14.25" customHeight="1" x14ac:dyDescent="0.15">
      <c r="C194" s="283">
        <f t="shared" si="12"/>
        <v>182</v>
      </c>
      <c r="D194" s="44" t="str">
        <f t="shared" si="9"/>
        <v/>
      </c>
      <c r="E194" s="477"/>
      <c r="F194" s="368"/>
      <c r="G194" s="368"/>
      <c r="H194" s="329"/>
      <c r="I194" s="15"/>
      <c r="J194" s="15"/>
      <c r="K194" s="328" t="str">
        <f t="shared" si="10"/>
        <v/>
      </c>
      <c r="L194" s="381" t="str">
        <f t="shared" si="11"/>
        <v/>
      </c>
      <c r="M194" s="265"/>
      <c r="N194" s="265"/>
      <c r="O194" s="265"/>
      <c r="P194" s="77"/>
    </row>
    <row r="195" spans="3:16" ht="14.25" customHeight="1" x14ac:dyDescent="0.15">
      <c r="C195" s="283">
        <f t="shared" si="12"/>
        <v>183</v>
      </c>
      <c r="D195" s="44" t="str">
        <f t="shared" si="9"/>
        <v/>
      </c>
      <c r="E195" s="477"/>
      <c r="F195" s="368"/>
      <c r="G195" s="368"/>
      <c r="H195" s="329"/>
      <c r="I195" s="15"/>
      <c r="J195" s="15"/>
      <c r="K195" s="328" t="str">
        <f t="shared" si="10"/>
        <v/>
      </c>
      <c r="L195" s="381" t="str">
        <f t="shared" si="11"/>
        <v/>
      </c>
      <c r="M195" s="265"/>
      <c r="N195" s="265"/>
      <c r="O195" s="265"/>
      <c r="P195" s="77"/>
    </row>
    <row r="196" spans="3:16" ht="14.25" customHeight="1" x14ac:dyDescent="0.15">
      <c r="C196" s="283">
        <f t="shared" si="12"/>
        <v>184</v>
      </c>
      <c r="D196" s="44" t="str">
        <f t="shared" si="9"/>
        <v/>
      </c>
      <c r="E196" s="477"/>
      <c r="F196" s="368"/>
      <c r="G196" s="368"/>
      <c r="H196" s="329"/>
      <c r="I196" s="15"/>
      <c r="J196" s="15"/>
      <c r="K196" s="328" t="str">
        <f t="shared" si="10"/>
        <v/>
      </c>
      <c r="L196" s="381" t="str">
        <f t="shared" si="11"/>
        <v/>
      </c>
      <c r="M196" s="265"/>
      <c r="N196" s="265"/>
      <c r="O196" s="265"/>
      <c r="P196" s="77"/>
    </row>
    <row r="197" spans="3:16" ht="14.25" customHeight="1" x14ac:dyDescent="0.15">
      <c r="C197" s="283">
        <f t="shared" si="12"/>
        <v>185</v>
      </c>
      <c r="D197" s="44" t="str">
        <f t="shared" si="9"/>
        <v/>
      </c>
      <c r="E197" s="477"/>
      <c r="F197" s="368"/>
      <c r="G197" s="368"/>
      <c r="H197" s="329"/>
      <c r="I197" s="15"/>
      <c r="J197" s="15"/>
      <c r="K197" s="328" t="str">
        <f t="shared" si="10"/>
        <v/>
      </c>
      <c r="L197" s="381" t="str">
        <f t="shared" si="11"/>
        <v/>
      </c>
      <c r="M197" s="265"/>
      <c r="N197" s="265"/>
      <c r="O197" s="265"/>
      <c r="P197" s="77"/>
    </row>
    <row r="198" spans="3:16" ht="14.25" customHeight="1" x14ac:dyDescent="0.15">
      <c r="C198" s="283">
        <f t="shared" si="12"/>
        <v>186</v>
      </c>
      <c r="D198" s="44" t="str">
        <f t="shared" si="9"/>
        <v/>
      </c>
      <c r="E198" s="477"/>
      <c r="F198" s="368"/>
      <c r="G198" s="368"/>
      <c r="H198" s="329"/>
      <c r="I198" s="15"/>
      <c r="J198" s="15"/>
      <c r="K198" s="328" t="str">
        <f t="shared" si="10"/>
        <v/>
      </c>
      <c r="L198" s="381" t="str">
        <f t="shared" si="11"/>
        <v/>
      </c>
      <c r="M198" s="265"/>
      <c r="N198" s="265"/>
      <c r="O198" s="265"/>
      <c r="P198" s="77"/>
    </row>
    <row r="199" spans="3:16" ht="14.25" customHeight="1" x14ac:dyDescent="0.15">
      <c r="C199" s="283">
        <f t="shared" si="12"/>
        <v>187</v>
      </c>
      <c r="D199" s="44" t="str">
        <f t="shared" si="9"/>
        <v/>
      </c>
      <c r="E199" s="477"/>
      <c r="F199" s="368"/>
      <c r="G199" s="368"/>
      <c r="H199" s="329"/>
      <c r="I199" s="15"/>
      <c r="J199" s="15"/>
      <c r="K199" s="328" t="str">
        <f t="shared" si="10"/>
        <v/>
      </c>
      <c r="L199" s="381" t="str">
        <f t="shared" si="11"/>
        <v/>
      </c>
      <c r="M199" s="265"/>
      <c r="N199" s="265"/>
      <c r="O199" s="265"/>
      <c r="P199" s="77"/>
    </row>
    <row r="200" spans="3:16" ht="14.25" customHeight="1" x14ac:dyDescent="0.15">
      <c r="C200" s="283">
        <f t="shared" si="12"/>
        <v>188</v>
      </c>
      <c r="D200" s="44" t="str">
        <f t="shared" si="9"/>
        <v/>
      </c>
      <c r="E200" s="477"/>
      <c r="F200" s="368"/>
      <c r="G200" s="368"/>
      <c r="H200" s="329"/>
      <c r="I200" s="15"/>
      <c r="J200" s="15"/>
      <c r="K200" s="328" t="str">
        <f t="shared" si="10"/>
        <v/>
      </c>
      <c r="L200" s="381" t="str">
        <f t="shared" si="11"/>
        <v/>
      </c>
      <c r="M200" s="265"/>
      <c r="N200" s="265"/>
      <c r="O200" s="265"/>
      <c r="P200" s="77"/>
    </row>
    <row r="201" spans="3:16" ht="14.25" customHeight="1" x14ac:dyDescent="0.15">
      <c r="C201" s="283">
        <f t="shared" si="12"/>
        <v>189</v>
      </c>
      <c r="D201" s="44" t="str">
        <f t="shared" si="9"/>
        <v/>
      </c>
      <c r="E201" s="477"/>
      <c r="F201" s="368"/>
      <c r="G201" s="368"/>
      <c r="H201" s="329"/>
      <c r="I201" s="15"/>
      <c r="J201" s="15"/>
      <c r="K201" s="328" t="str">
        <f t="shared" si="10"/>
        <v/>
      </c>
      <c r="L201" s="381" t="str">
        <f t="shared" si="11"/>
        <v/>
      </c>
      <c r="M201" s="265"/>
      <c r="N201" s="265"/>
      <c r="O201" s="265"/>
      <c r="P201" s="77"/>
    </row>
    <row r="202" spans="3:16" ht="14.25" customHeight="1" x14ac:dyDescent="0.15">
      <c r="C202" s="283">
        <f t="shared" si="12"/>
        <v>190</v>
      </c>
      <c r="D202" s="44" t="str">
        <f t="shared" si="9"/>
        <v/>
      </c>
      <c r="E202" s="477"/>
      <c r="F202" s="368"/>
      <c r="G202" s="368"/>
      <c r="H202" s="329"/>
      <c r="I202" s="15"/>
      <c r="J202" s="15"/>
      <c r="K202" s="328" t="str">
        <f t="shared" si="10"/>
        <v/>
      </c>
      <c r="L202" s="381" t="str">
        <f t="shared" si="11"/>
        <v/>
      </c>
      <c r="M202" s="265"/>
      <c r="N202" s="265"/>
      <c r="O202" s="265"/>
      <c r="P202" s="77"/>
    </row>
    <row r="203" spans="3:16" ht="14.25" customHeight="1" x14ac:dyDescent="0.15">
      <c r="C203" s="283">
        <f t="shared" si="12"/>
        <v>191</v>
      </c>
      <c r="D203" s="44" t="str">
        <f t="shared" si="9"/>
        <v/>
      </c>
      <c r="E203" s="477"/>
      <c r="F203" s="368"/>
      <c r="G203" s="368"/>
      <c r="H203" s="329"/>
      <c r="I203" s="15"/>
      <c r="J203" s="15"/>
      <c r="K203" s="328" t="str">
        <f t="shared" si="10"/>
        <v/>
      </c>
      <c r="L203" s="381" t="str">
        <f t="shared" si="11"/>
        <v/>
      </c>
      <c r="M203" s="265"/>
      <c r="N203" s="265"/>
      <c r="O203" s="265"/>
      <c r="P203" s="77"/>
    </row>
    <row r="204" spans="3:16" ht="14.25" customHeight="1" x14ac:dyDescent="0.15">
      <c r="C204" s="283">
        <f t="shared" si="12"/>
        <v>192</v>
      </c>
      <c r="D204" s="44" t="str">
        <f t="shared" si="9"/>
        <v/>
      </c>
      <c r="E204" s="477"/>
      <c r="F204" s="368"/>
      <c r="G204" s="368"/>
      <c r="H204" s="329"/>
      <c r="I204" s="15"/>
      <c r="J204" s="15"/>
      <c r="K204" s="328" t="str">
        <f t="shared" si="10"/>
        <v/>
      </c>
      <c r="L204" s="381" t="str">
        <f t="shared" si="11"/>
        <v/>
      </c>
      <c r="M204" s="265"/>
      <c r="N204" s="265"/>
      <c r="O204" s="265"/>
      <c r="P204" s="77"/>
    </row>
    <row r="205" spans="3:16" ht="14.25" customHeight="1" x14ac:dyDescent="0.15">
      <c r="C205" s="283">
        <f t="shared" si="12"/>
        <v>193</v>
      </c>
      <c r="D205" s="44" t="str">
        <f t="shared" ref="D205:D268" si="13">IF(E205="","",IF(E205&lt;=$T$2,"○",""))</f>
        <v/>
      </c>
      <c r="E205" s="477"/>
      <c r="F205" s="368"/>
      <c r="G205" s="368"/>
      <c r="H205" s="329"/>
      <c r="I205" s="15"/>
      <c r="J205" s="15"/>
      <c r="K205" s="328" t="str">
        <f t="shared" ref="K205:K222" si="14">IF(J205="","",I205*J205)</f>
        <v/>
      </c>
      <c r="L205" s="381" t="str">
        <f t="shared" ref="L205:L268" si="15">IF(H205="","",IF(HLOOKUP(H205,$V$2:$AJ$3,2,FALSE)&gt;=0.8,"○",""))</f>
        <v/>
      </c>
      <c r="M205" s="265"/>
      <c r="N205" s="265"/>
      <c r="O205" s="265"/>
      <c r="P205" s="77"/>
    </row>
    <row r="206" spans="3:16" ht="14.25" customHeight="1" x14ac:dyDescent="0.15">
      <c r="C206" s="283">
        <f t="shared" si="12"/>
        <v>194</v>
      </c>
      <c r="D206" s="44" t="str">
        <f t="shared" si="13"/>
        <v/>
      </c>
      <c r="E206" s="477"/>
      <c r="F206" s="368"/>
      <c r="G206" s="368"/>
      <c r="H206" s="329"/>
      <c r="I206" s="15"/>
      <c r="J206" s="15"/>
      <c r="K206" s="328" t="str">
        <f t="shared" si="14"/>
        <v/>
      </c>
      <c r="L206" s="381" t="str">
        <f t="shared" si="15"/>
        <v/>
      </c>
      <c r="M206" s="265"/>
      <c r="N206" s="265"/>
      <c r="O206" s="265"/>
      <c r="P206" s="77"/>
    </row>
    <row r="207" spans="3:16" ht="14.25" customHeight="1" x14ac:dyDescent="0.15">
      <c r="C207" s="283">
        <f t="shared" ref="C207:C270" si="16">C206+1</f>
        <v>195</v>
      </c>
      <c r="D207" s="44" t="str">
        <f t="shared" si="13"/>
        <v/>
      </c>
      <c r="E207" s="477"/>
      <c r="F207" s="368"/>
      <c r="G207" s="368"/>
      <c r="H207" s="329"/>
      <c r="I207" s="15"/>
      <c r="J207" s="15"/>
      <c r="K207" s="328" t="str">
        <f t="shared" si="14"/>
        <v/>
      </c>
      <c r="L207" s="381" t="str">
        <f t="shared" si="15"/>
        <v/>
      </c>
      <c r="M207" s="265"/>
      <c r="N207" s="265"/>
      <c r="O207" s="265"/>
      <c r="P207" s="77"/>
    </row>
    <row r="208" spans="3:16" ht="14.25" customHeight="1" x14ac:dyDescent="0.15">
      <c r="C208" s="283">
        <f t="shared" si="16"/>
        <v>196</v>
      </c>
      <c r="D208" s="44" t="str">
        <f t="shared" si="13"/>
        <v/>
      </c>
      <c r="E208" s="477"/>
      <c r="F208" s="368"/>
      <c r="G208" s="368"/>
      <c r="H208" s="329"/>
      <c r="I208" s="15"/>
      <c r="J208" s="15"/>
      <c r="K208" s="328" t="str">
        <f t="shared" si="14"/>
        <v/>
      </c>
      <c r="L208" s="381" t="str">
        <f t="shared" si="15"/>
        <v/>
      </c>
      <c r="M208" s="265"/>
      <c r="N208" s="265"/>
      <c r="O208" s="265"/>
      <c r="P208" s="77"/>
    </row>
    <row r="209" spans="3:16" ht="14.25" customHeight="1" x14ac:dyDescent="0.15">
      <c r="C209" s="283">
        <f t="shared" si="16"/>
        <v>197</v>
      </c>
      <c r="D209" s="44" t="str">
        <f t="shared" si="13"/>
        <v/>
      </c>
      <c r="E209" s="477"/>
      <c r="F209" s="368"/>
      <c r="G209" s="368"/>
      <c r="H209" s="329"/>
      <c r="I209" s="15"/>
      <c r="J209" s="15"/>
      <c r="K209" s="328" t="str">
        <f t="shared" si="14"/>
        <v/>
      </c>
      <c r="L209" s="381" t="str">
        <f t="shared" si="15"/>
        <v/>
      </c>
      <c r="M209" s="265"/>
      <c r="N209" s="265"/>
      <c r="O209" s="265"/>
      <c r="P209" s="77"/>
    </row>
    <row r="210" spans="3:16" ht="14.25" customHeight="1" x14ac:dyDescent="0.15">
      <c r="C210" s="283">
        <f t="shared" si="16"/>
        <v>198</v>
      </c>
      <c r="D210" s="44" t="str">
        <f t="shared" si="13"/>
        <v/>
      </c>
      <c r="E210" s="477"/>
      <c r="F210" s="368"/>
      <c r="G210" s="368"/>
      <c r="H210" s="329"/>
      <c r="I210" s="15"/>
      <c r="J210" s="15"/>
      <c r="K210" s="328" t="str">
        <f t="shared" si="14"/>
        <v/>
      </c>
      <c r="L210" s="381" t="str">
        <f t="shared" si="15"/>
        <v/>
      </c>
      <c r="M210" s="265"/>
      <c r="N210" s="265"/>
      <c r="O210" s="265"/>
      <c r="P210" s="77"/>
    </row>
    <row r="211" spans="3:16" ht="14.25" customHeight="1" x14ac:dyDescent="0.15">
      <c r="C211" s="283">
        <f t="shared" si="16"/>
        <v>199</v>
      </c>
      <c r="D211" s="44" t="str">
        <f t="shared" si="13"/>
        <v/>
      </c>
      <c r="E211" s="477"/>
      <c r="F211" s="368"/>
      <c r="G211" s="368"/>
      <c r="H211" s="329"/>
      <c r="I211" s="15"/>
      <c r="J211" s="15"/>
      <c r="K211" s="328" t="str">
        <f t="shared" si="14"/>
        <v/>
      </c>
      <c r="L211" s="381" t="str">
        <f t="shared" si="15"/>
        <v/>
      </c>
      <c r="M211" s="265"/>
      <c r="N211" s="265"/>
      <c r="O211" s="265"/>
      <c r="P211" s="77"/>
    </row>
    <row r="212" spans="3:16" ht="14.25" customHeight="1" x14ac:dyDescent="0.15">
      <c r="C212" s="283">
        <f t="shared" si="16"/>
        <v>200</v>
      </c>
      <c r="D212" s="44" t="str">
        <f t="shared" si="13"/>
        <v/>
      </c>
      <c r="E212" s="477"/>
      <c r="F212" s="368"/>
      <c r="G212" s="368"/>
      <c r="H212" s="329"/>
      <c r="I212" s="15"/>
      <c r="J212" s="15"/>
      <c r="K212" s="328" t="str">
        <f t="shared" si="14"/>
        <v/>
      </c>
      <c r="L212" s="381" t="str">
        <f t="shared" si="15"/>
        <v/>
      </c>
      <c r="M212" s="265"/>
      <c r="N212" s="265"/>
      <c r="O212" s="265"/>
      <c r="P212" s="77"/>
    </row>
    <row r="213" spans="3:16" ht="14.25" customHeight="1" x14ac:dyDescent="0.15">
      <c r="C213" s="283">
        <f t="shared" si="16"/>
        <v>201</v>
      </c>
      <c r="D213" s="44" t="str">
        <f t="shared" si="13"/>
        <v/>
      </c>
      <c r="E213" s="477"/>
      <c r="F213" s="368"/>
      <c r="G213" s="368"/>
      <c r="H213" s="329"/>
      <c r="I213" s="15"/>
      <c r="J213" s="15"/>
      <c r="K213" s="328" t="str">
        <f t="shared" si="14"/>
        <v/>
      </c>
      <c r="L213" s="381" t="str">
        <f t="shared" si="15"/>
        <v/>
      </c>
      <c r="M213" s="265"/>
      <c r="N213" s="265"/>
      <c r="O213" s="265"/>
      <c r="P213" s="77"/>
    </row>
    <row r="214" spans="3:16" ht="14.25" customHeight="1" x14ac:dyDescent="0.15">
      <c r="C214" s="283">
        <f t="shared" si="16"/>
        <v>202</v>
      </c>
      <c r="D214" s="44" t="str">
        <f t="shared" si="13"/>
        <v/>
      </c>
      <c r="E214" s="477"/>
      <c r="F214" s="368"/>
      <c r="G214" s="368"/>
      <c r="H214" s="329"/>
      <c r="I214" s="15"/>
      <c r="J214" s="15"/>
      <c r="K214" s="328" t="str">
        <f t="shared" si="14"/>
        <v/>
      </c>
      <c r="L214" s="381" t="str">
        <f t="shared" si="15"/>
        <v/>
      </c>
      <c r="M214" s="265"/>
      <c r="N214" s="265"/>
      <c r="O214" s="265"/>
      <c r="P214" s="77"/>
    </row>
    <row r="215" spans="3:16" ht="14.25" customHeight="1" x14ac:dyDescent="0.15">
      <c r="C215" s="283">
        <f t="shared" si="16"/>
        <v>203</v>
      </c>
      <c r="D215" s="44" t="str">
        <f t="shared" si="13"/>
        <v/>
      </c>
      <c r="E215" s="477"/>
      <c r="F215" s="368"/>
      <c r="G215" s="368"/>
      <c r="H215" s="329"/>
      <c r="I215" s="15"/>
      <c r="J215" s="15"/>
      <c r="K215" s="328" t="str">
        <f t="shared" si="14"/>
        <v/>
      </c>
      <c r="L215" s="381" t="str">
        <f t="shared" si="15"/>
        <v/>
      </c>
      <c r="M215" s="265"/>
      <c r="N215" s="265"/>
      <c r="O215" s="265"/>
      <c r="P215" s="77"/>
    </row>
    <row r="216" spans="3:16" ht="14.25" customHeight="1" x14ac:dyDescent="0.15">
      <c r="C216" s="283">
        <f t="shared" si="16"/>
        <v>204</v>
      </c>
      <c r="D216" s="44" t="str">
        <f t="shared" si="13"/>
        <v/>
      </c>
      <c r="E216" s="477"/>
      <c r="F216" s="368"/>
      <c r="G216" s="368"/>
      <c r="H216" s="329"/>
      <c r="I216" s="15"/>
      <c r="J216" s="15"/>
      <c r="K216" s="328" t="str">
        <f t="shared" si="14"/>
        <v/>
      </c>
      <c r="L216" s="381" t="str">
        <f t="shared" si="15"/>
        <v/>
      </c>
      <c r="M216" s="265"/>
      <c r="N216" s="265"/>
      <c r="O216" s="265"/>
      <c r="P216" s="77"/>
    </row>
    <row r="217" spans="3:16" ht="14.25" customHeight="1" x14ac:dyDescent="0.15">
      <c r="C217" s="283">
        <f t="shared" si="16"/>
        <v>205</v>
      </c>
      <c r="D217" s="44" t="str">
        <f t="shared" si="13"/>
        <v/>
      </c>
      <c r="E217" s="477"/>
      <c r="F217" s="368"/>
      <c r="G217" s="368"/>
      <c r="H217" s="329"/>
      <c r="I217" s="15"/>
      <c r="J217" s="15"/>
      <c r="K217" s="328" t="str">
        <f t="shared" si="14"/>
        <v/>
      </c>
      <c r="L217" s="381" t="str">
        <f t="shared" si="15"/>
        <v/>
      </c>
      <c r="M217" s="265"/>
      <c r="N217" s="265"/>
      <c r="O217" s="265"/>
      <c r="P217" s="77"/>
    </row>
    <row r="218" spans="3:16" ht="14.25" customHeight="1" x14ac:dyDescent="0.15">
      <c r="C218" s="283">
        <f t="shared" si="16"/>
        <v>206</v>
      </c>
      <c r="D218" s="44" t="str">
        <f t="shared" si="13"/>
        <v/>
      </c>
      <c r="E218" s="477"/>
      <c r="F218" s="368"/>
      <c r="G218" s="368"/>
      <c r="H218" s="329"/>
      <c r="I218" s="15"/>
      <c r="J218" s="15"/>
      <c r="K218" s="328" t="str">
        <f t="shared" si="14"/>
        <v/>
      </c>
      <c r="L218" s="381" t="str">
        <f t="shared" si="15"/>
        <v/>
      </c>
      <c r="M218" s="265"/>
      <c r="N218" s="265"/>
      <c r="O218" s="265"/>
      <c r="P218" s="77"/>
    </row>
    <row r="219" spans="3:16" ht="14.25" customHeight="1" x14ac:dyDescent="0.15">
      <c r="C219" s="283">
        <f t="shared" si="16"/>
        <v>207</v>
      </c>
      <c r="D219" s="44" t="str">
        <f t="shared" si="13"/>
        <v/>
      </c>
      <c r="E219" s="477"/>
      <c r="F219" s="368"/>
      <c r="G219" s="368"/>
      <c r="H219" s="329"/>
      <c r="I219" s="15"/>
      <c r="J219" s="15"/>
      <c r="K219" s="328" t="str">
        <f t="shared" si="14"/>
        <v/>
      </c>
      <c r="L219" s="381" t="str">
        <f t="shared" si="15"/>
        <v/>
      </c>
      <c r="M219" s="265"/>
      <c r="N219" s="265"/>
      <c r="O219" s="265"/>
      <c r="P219" s="77"/>
    </row>
    <row r="220" spans="3:16" ht="14.25" customHeight="1" x14ac:dyDescent="0.15">
      <c r="C220" s="283">
        <f t="shared" si="16"/>
        <v>208</v>
      </c>
      <c r="D220" s="44" t="str">
        <f t="shared" si="13"/>
        <v/>
      </c>
      <c r="E220" s="477"/>
      <c r="F220" s="368"/>
      <c r="G220" s="368"/>
      <c r="H220" s="329"/>
      <c r="I220" s="15"/>
      <c r="J220" s="15"/>
      <c r="K220" s="328" t="str">
        <f t="shared" si="14"/>
        <v/>
      </c>
      <c r="L220" s="381" t="str">
        <f t="shared" si="15"/>
        <v/>
      </c>
      <c r="M220" s="265"/>
      <c r="N220" s="265"/>
      <c r="O220" s="265"/>
      <c r="P220" s="77"/>
    </row>
    <row r="221" spans="3:16" ht="14.25" customHeight="1" x14ac:dyDescent="0.15">
      <c r="C221" s="283">
        <f t="shared" si="16"/>
        <v>209</v>
      </c>
      <c r="D221" s="44" t="str">
        <f t="shared" si="13"/>
        <v/>
      </c>
      <c r="E221" s="477"/>
      <c r="F221" s="368"/>
      <c r="G221" s="368"/>
      <c r="H221" s="329"/>
      <c r="I221" s="15"/>
      <c r="J221" s="15"/>
      <c r="K221" s="328" t="str">
        <f t="shared" si="14"/>
        <v/>
      </c>
      <c r="L221" s="381" t="str">
        <f t="shared" si="15"/>
        <v/>
      </c>
      <c r="M221" s="265"/>
      <c r="N221" s="265"/>
      <c r="O221" s="265"/>
      <c r="P221" s="77"/>
    </row>
    <row r="222" spans="3:16" ht="14.25" customHeight="1" x14ac:dyDescent="0.15">
      <c r="C222" s="283">
        <f t="shared" si="16"/>
        <v>210</v>
      </c>
      <c r="D222" s="44" t="str">
        <f t="shared" si="13"/>
        <v/>
      </c>
      <c r="E222" s="477"/>
      <c r="F222" s="368"/>
      <c r="G222" s="368"/>
      <c r="H222" s="329"/>
      <c r="I222" s="15"/>
      <c r="J222" s="15"/>
      <c r="K222" s="328" t="str">
        <f t="shared" si="14"/>
        <v/>
      </c>
      <c r="L222" s="381" t="str">
        <f t="shared" si="15"/>
        <v/>
      </c>
      <c r="M222" s="265"/>
      <c r="N222" s="265"/>
      <c r="O222" s="265"/>
      <c r="P222" s="77"/>
    </row>
    <row r="223" spans="3:16" ht="14.25" customHeight="1" x14ac:dyDescent="0.15">
      <c r="C223" s="283">
        <f t="shared" si="16"/>
        <v>211</v>
      </c>
      <c r="D223" s="44" t="str">
        <f t="shared" si="13"/>
        <v/>
      </c>
      <c r="E223" s="477"/>
      <c r="F223" s="368"/>
      <c r="G223" s="368"/>
      <c r="H223" s="329"/>
      <c r="I223" s="15"/>
      <c r="J223" s="15"/>
      <c r="K223" s="328" t="str">
        <f t="shared" ref="K223:K286" si="17">IF(J223="","",I223*J223)</f>
        <v/>
      </c>
      <c r="L223" s="381" t="str">
        <f t="shared" si="15"/>
        <v/>
      </c>
      <c r="M223" s="265"/>
      <c r="N223" s="265"/>
      <c r="O223" s="265"/>
      <c r="P223" s="77"/>
    </row>
    <row r="224" spans="3:16" ht="14.25" customHeight="1" x14ac:dyDescent="0.15">
      <c r="C224" s="283">
        <f t="shared" si="16"/>
        <v>212</v>
      </c>
      <c r="D224" s="44" t="str">
        <f t="shared" si="13"/>
        <v/>
      </c>
      <c r="E224" s="477"/>
      <c r="F224" s="368"/>
      <c r="G224" s="368"/>
      <c r="H224" s="329"/>
      <c r="I224" s="15"/>
      <c r="J224" s="15"/>
      <c r="K224" s="328" t="str">
        <f t="shared" si="17"/>
        <v/>
      </c>
      <c r="L224" s="381" t="str">
        <f t="shared" si="15"/>
        <v/>
      </c>
      <c r="M224" s="265"/>
      <c r="N224" s="265"/>
      <c r="O224" s="265"/>
      <c r="P224" s="77"/>
    </row>
    <row r="225" spans="3:16" ht="14.25" customHeight="1" x14ac:dyDescent="0.15">
      <c r="C225" s="283">
        <f t="shared" si="16"/>
        <v>213</v>
      </c>
      <c r="D225" s="44" t="str">
        <f t="shared" si="13"/>
        <v/>
      </c>
      <c r="E225" s="477"/>
      <c r="F225" s="368"/>
      <c r="G225" s="368"/>
      <c r="H225" s="329"/>
      <c r="I225" s="15"/>
      <c r="J225" s="15"/>
      <c r="K225" s="328" t="str">
        <f t="shared" si="17"/>
        <v/>
      </c>
      <c r="L225" s="381" t="str">
        <f t="shared" si="15"/>
        <v/>
      </c>
      <c r="M225" s="265"/>
      <c r="N225" s="265"/>
      <c r="O225" s="265"/>
      <c r="P225" s="77"/>
    </row>
    <row r="226" spans="3:16" ht="14.25" customHeight="1" x14ac:dyDescent="0.15">
      <c r="C226" s="283">
        <f t="shared" si="16"/>
        <v>214</v>
      </c>
      <c r="D226" s="44" t="str">
        <f t="shared" si="13"/>
        <v/>
      </c>
      <c r="E226" s="477"/>
      <c r="F226" s="368"/>
      <c r="G226" s="368"/>
      <c r="H226" s="329"/>
      <c r="I226" s="15"/>
      <c r="J226" s="15"/>
      <c r="K226" s="328" t="str">
        <f t="shared" si="17"/>
        <v/>
      </c>
      <c r="L226" s="381" t="str">
        <f t="shared" si="15"/>
        <v/>
      </c>
      <c r="M226" s="265"/>
      <c r="N226" s="265"/>
      <c r="O226" s="265"/>
      <c r="P226" s="77"/>
    </row>
    <row r="227" spans="3:16" ht="14.25" customHeight="1" x14ac:dyDescent="0.15">
      <c r="C227" s="283">
        <f t="shared" si="16"/>
        <v>215</v>
      </c>
      <c r="D227" s="44" t="str">
        <f t="shared" si="13"/>
        <v/>
      </c>
      <c r="E227" s="477"/>
      <c r="F227" s="368"/>
      <c r="G227" s="368"/>
      <c r="H227" s="329"/>
      <c r="I227" s="15"/>
      <c r="J227" s="15"/>
      <c r="K227" s="328" t="str">
        <f t="shared" si="17"/>
        <v/>
      </c>
      <c r="L227" s="381" t="str">
        <f t="shared" si="15"/>
        <v/>
      </c>
      <c r="M227" s="265"/>
      <c r="N227" s="265"/>
      <c r="O227" s="265"/>
      <c r="P227" s="77"/>
    </row>
    <row r="228" spans="3:16" ht="14.25" customHeight="1" x14ac:dyDescent="0.15">
      <c r="C228" s="283">
        <f t="shared" si="16"/>
        <v>216</v>
      </c>
      <c r="D228" s="44" t="str">
        <f t="shared" si="13"/>
        <v/>
      </c>
      <c r="E228" s="477"/>
      <c r="F228" s="368"/>
      <c r="G228" s="368"/>
      <c r="H228" s="329"/>
      <c r="I228" s="15"/>
      <c r="J228" s="15"/>
      <c r="K228" s="328" t="str">
        <f t="shared" si="17"/>
        <v/>
      </c>
      <c r="L228" s="381" t="str">
        <f t="shared" si="15"/>
        <v/>
      </c>
      <c r="M228" s="265"/>
      <c r="N228" s="265"/>
      <c r="O228" s="265"/>
      <c r="P228" s="77"/>
    </row>
    <row r="229" spans="3:16" ht="14.25" customHeight="1" x14ac:dyDescent="0.15">
      <c r="C229" s="283">
        <f t="shared" si="16"/>
        <v>217</v>
      </c>
      <c r="D229" s="44" t="str">
        <f t="shared" si="13"/>
        <v/>
      </c>
      <c r="E229" s="477"/>
      <c r="F229" s="368"/>
      <c r="G229" s="368"/>
      <c r="H229" s="329"/>
      <c r="I229" s="15"/>
      <c r="J229" s="15"/>
      <c r="K229" s="328" t="str">
        <f t="shared" si="17"/>
        <v/>
      </c>
      <c r="L229" s="381" t="str">
        <f t="shared" si="15"/>
        <v/>
      </c>
      <c r="M229" s="265"/>
      <c r="N229" s="265"/>
      <c r="O229" s="265"/>
      <c r="P229" s="77"/>
    </row>
    <row r="230" spans="3:16" ht="14.25" customHeight="1" x14ac:dyDescent="0.15">
      <c r="C230" s="283">
        <f t="shared" si="16"/>
        <v>218</v>
      </c>
      <c r="D230" s="44" t="str">
        <f t="shared" si="13"/>
        <v/>
      </c>
      <c r="E230" s="477"/>
      <c r="F230" s="368"/>
      <c r="G230" s="368"/>
      <c r="H230" s="329"/>
      <c r="I230" s="15"/>
      <c r="J230" s="15"/>
      <c r="K230" s="328" t="str">
        <f t="shared" si="17"/>
        <v/>
      </c>
      <c r="L230" s="381" t="str">
        <f t="shared" si="15"/>
        <v/>
      </c>
      <c r="M230" s="265"/>
      <c r="N230" s="265"/>
      <c r="O230" s="265"/>
      <c r="P230" s="77"/>
    </row>
    <row r="231" spans="3:16" ht="14.25" customHeight="1" x14ac:dyDescent="0.15">
      <c r="C231" s="283">
        <f t="shared" si="16"/>
        <v>219</v>
      </c>
      <c r="D231" s="44" t="str">
        <f t="shared" si="13"/>
        <v/>
      </c>
      <c r="E231" s="477"/>
      <c r="F231" s="368"/>
      <c r="G231" s="368"/>
      <c r="H231" s="329"/>
      <c r="I231" s="15"/>
      <c r="J231" s="15"/>
      <c r="K231" s="328" t="str">
        <f t="shared" si="17"/>
        <v/>
      </c>
      <c r="L231" s="381" t="str">
        <f t="shared" si="15"/>
        <v/>
      </c>
      <c r="M231" s="265"/>
      <c r="N231" s="265"/>
      <c r="O231" s="265"/>
      <c r="P231" s="77"/>
    </row>
    <row r="232" spans="3:16" ht="14.25" customHeight="1" x14ac:dyDescent="0.15">
      <c r="C232" s="283">
        <f t="shared" si="16"/>
        <v>220</v>
      </c>
      <c r="D232" s="44" t="str">
        <f t="shared" si="13"/>
        <v/>
      </c>
      <c r="E232" s="477"/>
      <c r="F232" s="368"/>
      <c r="G232" s="368"/>
      <c r="H232" s="329"/>
      <c r="I232" s="15"/>
      <c r="J232" s="15"/>
      <c r="K232" s="328" t="str">
        <f t="shared" si="17"/>
        <v/>
      </c>
      <c r="L232" s="381" t="str">
        <f t="shared" si="15"/>
        <v/>
      </c>
      <c r="M232" s="265"/>
      <c r="N232" s="265"/>
      <c r="O232" s="265"/>
      <c r="P232" s="77"/>
    </row>
    <row r="233" spans="3:16" ht="14.25" customHeight="1" x14ac:dyDescent="0.15">
      <c r="C233" s="283">
        <f t="shared" si="16"/>
        <v>221</v>
      </c>
      <c r="D233" s="44" t="str">
        <f t="shared" si="13"/>
        <v/>
      </c>
      <c r="E233" s="477"/>
      <c r="F233" s="368"/>
      <c r="G233" s="368"/>
      <c r="H233" s="329"/>
      <c r="I233" s="15"/>
      <c r="J233" s="15"/>
      <c r="K233" s="328" t="str">
        <f t="shared" si="17"/>
        <v/>
      </c>
      <c r="L233" s="381" t="str">
        <f t="shared" si="15"/>
        <v/>
      </c>
      <c r="M233" s="265"/>
      <c r="N233" s="265"/>
      <c r="O233" s="265"/>
      <c r="P233" s="77"/>
    </row>
    <row r="234" spans="3:16" ht="14.25" customHeight="1" x14ac:dyDescent="0.15">
      <c r="C234" s="283">
        <f t="shared" si="16"/>
        <v>222</v>
      </c>
      <c r="D234" s="44" t="str">
        <f t="shared" si="13"/>
        <v/>
      </c>
      <c r="E234" s="477"/>
      <c r="F234" s="368"/>
      <c r="G234" s="368"/>
      <c r="H234" s="329"/>
      <c r="I234" s="15"/>
      <c r="J234" s="15"/>
      <c r="K234" s="328" t="str">
        <f t="shared" si="17"/>
        <v/>
      </c>
      <c r="L234" s="381" t="str">
        <f t="shared" si="15"/>
        <v/>
      </c>
      <c r="M234" s="265"/>
      <c r="N234" s="265"/>
      <c r="O234" s="265"/>
      <c r="P234" s="77"/>
    </row>
    <row r="235" spans="3:16" ht="14.25" customHeight="1" x14ac:dyDescent="0.15">
      <c r="C235" s="283">
        <f t="shared" si="16"/>
        <v>223</v>
      </c>
      <c r="D235" s="44" t="str">
        <f t="shared" si="13"/>
        <v/>
      </c>
      <c r="E235" s="477"/>
      <c r="F235" s="368"/>
      <c r="G235" s="368"/>
      <c r="H235" s="329"/>
      <c r="I235" s="15"/>
      <c r="J235" s="15"/>
      <c r="K235" s="328" t="str">
        <f t="shared" si="17"/>
        <v/>
      </c>
      <c r="L235" s="381" t="str">
        <f t="shared" si="15"/>
        <v/>
      </c>
      <c r="M235" s="265"/>
      <c r="N235" s="265"/>
      <c r="O235" s="265"/>
      <c r="P235" s="77"/>
    </row>
    <row r="236" spans="3:16" ht="14.25" customHeight="1" x14ac:dyDescent="0.15">
      <c r="C236" s="283">
        <f t="shared" si="16"/>
        <v>224</v>
      </c>
      <c r="D236" s="44" t="str">
        <f t="shared" si="13"/>
        <v/>
      </c>
      <c r="E236" s="477"/>
      <c r="F236" s="368"/>
      <c r="G236" s="368"/>
      <c r="H236" s="329"/>
      <c r="I236" s="15"/>
      <c r="J236" s="15"/>
      <c r="K236" s="328" t="str">
        <f t="shared" si="17"/>
        <v/>
      </c>
      <c r="L236" s="381" t="str">
        <f t="shared" si="15"/>
        <v/>
      </c>
      <c r="M236" s="265"/>
      <c r="N236" s="265"/>
      <c r="O236" s="265"/>
      <c r="P236" s="77"/>
    </row>
    <row r="237" spans="3:16" ht="14.25" customHeight="1" x14ac:dyDescent="0.15">
      <c r="C237" s="283">
        <f t="shared" si="16"/>
        <v>225</v>
      </c>
      <c r="D237" s="44" t="str">
        <f t="shared" si="13"/>
        <v/>
      </c>
      <c r="E237" s="477"/>
      <c r="F237" s="368"/>
      <c r="G237" s="368"/>
      <c r="H237" s="329"/>
      <c r="I237" s="15"/>
      <c r="J237" s="15"/>
      <c r="K237" s="328" t="str">
        <f t="shared" si="17"/>
        <v/>
      </c>
      <c r="L237" s="381" t="str">
        <f t="shared" si="15"/>
        <v/>
      </c>
      <c r="M237" s="265"/>
      <c r="N237" s="265"/>
      <c r="O237" s="265"/>
      <c r="P237" s="77"/>
    </row>
    <row r="238" spans="3:16" ht="14.25" customHeight="1" x14ac:dyDescent="0.15">
      <c r="C238" s="283">
        <f t="shared" si="16"/>
        <v>226</v>
      </c>
      <c r="D238" s="44" t="str">
        <f t="shared" si="13"/>
        <v/>
      </c>
      <c r="E238" s="477"/>
      <c r="F238" s="368"/>
      <c r="G238" s="368"/>
      <c r="H238" s="329"/>
      <c r="I238" s="15"/>
      <c r="J238" s="15"/>
      <c r="K238" s="328" t="str">
        <f t="shared" si="17"/>
        <v/>
      </c>
      <c r="L238" s="381" t="str">
        <f t="shared" si="15"/>
        <v/>
      </c>
      <c r="M238" s="265"/>
      <c r="N238" s="265"/>
      <c r="O238" s="265"/>
      <c r="P238" s="77"/>
    </row>
    <row r="239" spans="3:16" ht="14.25" customHeight="1" x14ac:dyDescent="0.15">
      <c r="C239" s="283">
        <f t="shared" si="16"/>
        <v>227</v>
      </c>
      <c r="D239" s="44" t="str">
        <f t="shared" si="13"/>
        <v/>
      </c>
      <c r="E239" s="477"/>
      <c r="F239" s="368"/>
      <c r="G239" s="368"/>
      <c r="H239" s="329"/>
      <c r="I239" s="15"/>
      <c r="J239" s="15"/>
      <c r="K239" s="328" t="str">
        <f t="shared" si="17"/>
        <v/>
      </c>
      <c r="L239" s="381" t="str">
        <f t="shared" si="15"/>
        <v/>
      </c>
      <c r="M239" s="265"/>
      <c r="N239" s="265"/>
      <c r="O239" s="265"/>
      <c r="P239" s="77"/>
    </row>
    <row r="240" spans="3:16" ht="14.25" customHeight="1" x14ac:dyDescent="0.15">
      <c r="C240" s="283">
        <f t="shared" si="16"/>
        <v>228</v>
      </c>
      <c r="D240" s="44" t="str">
        <f t="shared" si="13"/>
        <v/>
      </c>
      <c r="E240" s="477"/>
      <c r="F240" s="368"/>
      <c r="G240" s="368"/>
      <c r="H240" s="329"/>
      <c r="I240" s="15"/>
      <c r="J240" s="15"/>
      <c r="K240" s="328" t="str">
        <f t="shared" si="17"/>
        <v/>
      </c>
      <c r="L240" s="381" t="str">
        <f t="shared" si="15"/>
        <v/>
      </c>
      <c r="M240" s="265"/>
      <c r="N240" s="265"/>
      <c r="O240" s="265"/>
      <c r="P240" s="77"/>
    </row>
    <row r="241" spans="3:16" ht="14.25" customHeight="1" x14ac:dyDescent="0.15">
      <c r="C241" s="283">
        <f t="shared" si="16"/>
        <v>229</v>
      </c>
      <c r="D241" s="44" t="str">
        <f t="shared" si="13"/>
        <v/>
      </c>
      <c r="E241" s="477"/>
      <c r="F241" s="368"/>
      <c r="G241" s="368"/>
      <c r="H241" s="329"/>
      <c r="I241" s="15"/>
      <c r="J241" s="15"/>
      <c r="K241" s="328" t="str">
        <f t="shared" si="17"/>
        <v/>
      </c>
      <c r="L241" s="381" t="str">
        <f t="shared" si="15"/>
        <v/>
      </c>
      <c r="M241" s="265"/>
      <c r="N241" s="265"/>
      <c r="O241" s="265"/>
      <c r="P241" s="77"/>
    </row>
    <row r="242" spans="3:16" ht="14.25" customHeight="1" x14ac:dyDescent="0.15">
      <c r="C242" s="283">
        <f t="shared" si="16"/>
        <v>230</v>
      </c>
      <c r="D242" s="44" t="str">
        <f t="shared" si="13"/>
        <v/>
      </c>
      <c r="E242" s="477"/>
      <c r="F242" s="368"/>
      <c r="G242" s="368"/>
      <c r="H242" s="329"/>
      <c r="I242" s="15"/>
      <c r="J242" s="15"/>
      <c r="K242" s="328" t="str">
        <f t="shared" si="17"/>
        <v/>
      </c>
      <c r="L242" s="381" t="str">
        <f t="shared" si="15"/>
        <v/>
      </c>
      <c r="M242" s="265"/>
      <c r="N242" s="265"/>
      <c r="O242" s="265"/>
      <c r="P242" s="77"/>
    </row>
    <row r="243" spans="3:16" ht="14.25" customHeight="1" x14ac:dyDescent="0.15">
      <c r="C243" s="283">
        <f t="shared" si="16"/>
        <v>231</v>
      </c>
      <c r="D243" s="44" t="str">
        <f t="shared" si="13"/>
        <v/>
      </c>
      <c r="E243" s="477"/>
      <c r="F243" s="368"/>
      <c r="G243" s="368"/>
      <c r="H243" s="329"/>
      <c r="I243" s="15"/>
      <c r="J243" s="15"/>
      <c r="K243" s="328" t="str">
        <f t="shared" si="17"/>
        <v/>
      </c>
      <c r="L243" s="381" t="str">
        <f t="shared" si="15"/>
        <v/>
      </c>
      <c r="M243" s="265"/>
      <c r="N243" s="265"/>
      <c r="O243" s="265"/>
      <c r="P243" s="77"/>
    </row>
    <row r="244" spans="3:16" ht="14.25" customHeight="1" x14ac:dyDescent="0.15">
      <c r="C244" s="283">
        <f t="shared" si="16"/>
        <v>232</v>
      </c>
      <c r="D244" s="44" t="str">
        <f t="shared" si="13"/>
        <v/>
      </c>
      <c r="E244" s="477"/>
      <c r="F244" s="368"/>
      <c r="G244" s="368"/>
      <c r="H244" s="329"/>
      <c r="I244" s="15"/>
      <c r="J244" s="15"/>
      <c r="K244" s="328" t="str">
        <f t="shared" si="17"/>
        <v/>
      </c>
      <c r="L244" s="381" t="str">
        <f t="shared" si="15"/>
        <v/>
      </c>
      <c r="M244" s="265"/>
      <c r="N244" s="265"/>
      <c r="O244" s="265"/>
      <c r="P244" s="77"/>
    </row>
    <row r="245" spans="3:16" ht="14.25" customHeight="1" x14ac:dyDescent="0.15">
      <c r="C245" s="283">
        <f t="shared" si="16"/>
        <v>233</v>
      </c>
      <c r="D245" s="44" t="str">
        <f t="shared" si="13"/>
        <v/>
      </c>
      <c r="E245" s="477"/>
      <c r="F245" s="368"/>
      <c r="G245" s="368"/>
      <c r="H245" s="329"/>
      <c r="I245" s="15"/>
      <c r="J245" s="15"/>
      <c r="K245" s="328" t="str">
        <f t="shared" si="17"/>
        <v/>
      </c>
      <c r="L245" s="381" t="str">
        <f t="shared" si="15"/>
        <v/>
      </c>
      <c r="M245" s="265"/>
      <c r="N245" s="265"/>
      <c r="O245" s="265"/>
      <c r="P245" s="77"/>
    </row>
    <row r="246" spans="3:16" ht="14.25" customHeight="1" x14ac:dyDescent="0.15">
      <c r="C246" s="283">
        <f t="shared" si="16"/>
        <v>234</v>
      </c>
      <c r="D246" s="44" t="str">
        <f t="shared" si="13"/>
        <v/>
      </c>
      <c r="E246" s="477"/>
      <c r="F246" s="368"/>
      <c r="G246" s="368"/>
      <c r="H246" s="329"/>
      <c r="I246" s="15"/>
      <c r="J246" s="15"/>
      <c r="K246" s="328" t="str">
        <f t="shared" si="17"/>
        <v/>
      </c>
      <c r="L246" s="381" t="str">
        <f t="shared" si="15"/>
        <v/>
      </c>
      <c r="M246" s="265"/>
      <c r="N246" s="265"/>
      <c r="O246" s="265"/>
      <c r="P246" s="77"/>
    </row>
    <row r="247" spans="3:16" ht="14.25" customHeight="1" x14ac:dyDescent="0.15">
      <c r="C247" s="283">
        <f t="shared" si="16"/>
        <v>235</v>
      </c>
      <c r="D247" s="44" t="str">
        <f t="shared" si="13"/>
        <v/>
      </c>
      <c r="E247" s="477"/>
      <c r="F247" s="368"/>
      <c r="G247" s="368"/>
      <c r="H247" s="329"/>
      <c r="I247" s="15"/>
      <c r="J247" s="15"/>
      <c r="K247" s="328" t="str">
        <f t="shared" si="17"/>
        <v/>
      </c>
      <c r="L247" s="381" t="str">
        <f t="shared" si="15"/>
        <v/>
      </c>
      <c r="M247" s="265"/>
      <c r="N247" s="265"/>
      <c r="O247" s="265"/>
      <c r="P247" s="77"/>
    </row>
    <row r="248" spans="3:16" ht="14.25" customHeight="1" x14ac:dyDescent="0.15">
      <c r="C248" s="283">
        <f t="shared" si="16"/>
        <v>236</v>
      </c>
      <c r="D248" s="44" t="str">
        <f t="shared" si="13"/>
        <v/>
      </c>
      <c r="E248" s="477"/>
      <c r="F248" s="368"/>
      <c r="G248" s="368"/>
      <c r="H248" s="329"/>
      <c r="I248" s="15"/>
      <c r="J248" s="15"/>
      <c r="K248" s="328" t="str">
        <f t="shared" si="17"/>
        <v/>
      </c>
      <c r="L248" s="381" t="str">
        <f t="shared" si="15"/>
        <v/>
      </c>
      <c r="M248" s="265"/>
      <c r="N248" s="265"/>
      <c r="O248" s="265"/>
      <c r="P248" s="77"/>
    </row>
    <row r="249" spans="3:16" ht="14.25" customHeight="1" x14ac:dyDescent="0.15">
      <c r="C249" s="283">
        <f t="shared" si="16"/>
        <v>237</v>
      </c>
      <c r="D249" s="44" t="str">
        <f t="shared" si="13"/>
        <v/>
      </c>
      <c r="E249" s="477"/>
      <c r="F249" s="368"/>
      <c r="G249" s="368"/>
      <c r="H249" s="329"/>
      <c r="I249" s="15"/>
      <c r="J249" s="15"/>
      <c r="K249" s="328" t="str">
        <f t="shared" si="17"/>
        <v/>
      </c>
      <c r="L249" s="381" t="str">
        <f t="shared" si="15"/>
        <v/>
      </c>
      <c r="M249" s="265"/>
      <c r="N249" s="265"/>
      <c r="O249" s="265"/>
      <c r="P249" s="77"/>
    </row>
    <row r="250" spans="3:16" ht="14.25" customHeight="1" x14ac:dyDescent="0.15">
      <c r="C250" s="283">
        <f t="shared" si="16"/>
        <v>238</v>
      </c>
      <c r="D250" s="44" t="str">
        <f t="shared" si="13"/>
        <v/>
      </c>
      <c r="E250" s="477"/>
      <c r="F250" s="368"/>
      <c r="G250" s="368"/>
      <c r="H250" s="329"/>
      <c r="I250" s="15"/>
      <c r="J250" s="15"/>
      <c r="K250" s="328" t="str">
        <f t="shared" si="17"/>
        <v/>
      </c>
      <c r="L250" s="381" t="str">
        <f t="shared" si="15"/>
        <v/>
      </c>
      <c r="M250" s="265"/>
      <c r="N250" s="265"/>
      <c r="O250" s="265"/>
      <c r="P250" s="77"/>
    </row>
    <row r="251" spans="3:16" ht="14.25" customHeight="1" x14ac:dyDescent="0.15">
      <c r="C251" s="283">
        <f t="shared" si="16"/>
        <v>239</v>
      </c>
      <c r="D251" s="44" t="str">
        <f t="shared" si="13"/>
        <v/>
      </c>
      <c r="E251" s="477"/>
      <c r="F251" s="368"/>
      <c r="G251" s="368"/>
      <c r="H251" s="329"/>
      <c r="I251" s="15"/>
      <c r="J251" s="15"/>
      <c r="K251" s="328" t="str">
        <f t="shared" si="17"/>
        <v/>
      </c>
      <c r="L251" s="381" t="str">
        <f t="shared" si="15"/>
        <v/>
      </c>
      <c r="M251" s="265"/>
      <c r="N251" s="265"/>
      <c r="O251" s="265"/>
      <c r="P251" s="77"/>
    </row>
    <row r="252" spans="3:16" ht="14.25" customHeight="1" x14ac:dyDescent="0.15">
      <c r="C252" s="283">
        <f t="shared" si="16"/>
        <v>240</v>
      </c>
      <c r="D252" s="44" t="str">
        <f t="shared" si="13"/>
        <v/>
      </c>
      <c r="E252" s="477"/>
      <c r="F252" s="368"/>
      <c r="G252" s="368"/>
      <c r="H252" s="329"/>
      <c r="I252" s="15"/>
      <c r="J252" s="15"/>
      <c r="K252" s="328" t="str">
        <f t="shared" si="17"/>
        <v/>
      </c>
      <c r="L252" s="381" t="str">
        <f t="shared" si="15"/>
        <v/>
      </c>
      <c r="M252" s="265"/>
      <c r="N252" s="265"/>
      <c r="O252" s="265"/>
      <c r="P252" s="77"/>
    </row>
    <row r="253" spans="3:16" ht="14.25" customHeight="1" x14ac:dyDescent="0.15">
      <c r="C253" s="283">
        <f t="shared" si="16"/>
        <v>241</v>
      </c>
      <c r="D253" s="44" t="str">
        <f t="shared" si="13"/>
        <v/>
      </c>
      <c r="E253" s="477"/>
      <c r="F253" s="368"/>
      <c r="G253" s="368"/>
      <c r="H253" s="329"/>
      <c r="I253" s="15"/>
      <c r="J253" s="15"/>
      <c r="K253" s="328" t="str">
        <f t="shared" si="17"/>
        <v/>
      </c>
      <c r="L253" s="381" t="str">
        <f t="shared" si="15"/>
        <v/>
      </c>
      <c r="M253" s="265"/>
      <c r="N253" s="265"/>
      <c r="O253" s="265"/>
      <c r="P253" s="77"/>
    </row>
    <row r="254" spans="3:16" ht="14.25" customHeight="1" x14ac:dyDescent="0.15">
      <c r="C254" s="283">
        <f t="shared" si="16"/>
        <v>242</v>
      </c>
      <c r="D254" s="44" t="str">
        <f t="shared" si="13"/>
        <v/>
      </c>
      <c r="E254" s="477"/>
      <c r="F254" s="368"/>
      <c r="G254" s="368"/>
      <c r="H254" s="329"/>
      <c r="I254" s="15"/>
      <c r="J254" s="15"/>
      <c r="K254" s="328" t="str">
        <f t="shared" si="17"/>
        <v/>
      </c>
      <c r="L254" s="381" t="str">
        <f t="shared" si="15"/>
        <v/>
      </c>
      <c r="M254" s="265"/>
      <c r="N254" s="265"/>
      <c r="O254" s="265"/>
      <c r="P254" s="77"/>
    </row>
    <row r="255" spans="3:16" ht="14.25" customHeight="1" x14ac:dyDescent="0.15">
      <c r="C255" s="283">
        <f t="shared" si="16"/>
        <v>243</v>
      </c>
      <c r="D255" s="44" t="str">
        <f t="shared" si="13"/>
        <v/>
      </c>
      <c r="E255" s="477"/>
      <c r="F255" s="368"/>
      <c r="G255" s="368"/>
      <c r="H255" s="329"/>
      <c r="I255" s="15"/>
      <c r="J255" s="15"/>
      <c r="K255" s="328" t="str">
        <f t="shared" si="17"/>
        <v/>
      </c>
      <c r="L255" s="381" t="str">
        <f t="shared" si="15"/>
        <v/>
      </c>
      <c r="M255" s="265"/>
      <c r="N255" s="265"/>
      <c r="O255" s="265"/>
      <c r="P255" s="77"/>
    </row>
    <row r="256" spans="3:16" ht="14.25" customHeight="1" x14ac:dyDescent="0.15">
      <c r="C256" s="283">
        <f t="shared" si="16"/>
        <v>244</v>
      </c>
      <c r="D256" s="44" t="str">
        <f t="shared" si="13"/>
        <v/>
      </c>
      <c r="E256" s="477"/>
      <c r="F256" s="368"/>
      <c r="G256" s="368"/>
      <c r="H256" s="329"/>
      <c r="I256" s="15"/>
      <c r="J256" s="15"/>
      <c r="K256" s="328" t="str">
        <f t="shared" si="17"/>
        <v/>
      </c>
      <c r="L256" s="381" t="str">
        <f t="shared" si="15"/>
        <v/>
      </c>
      <c r="M256" s="265"/>
      <c r="N256" s="265"/>
      <c r="O256" s="265"/>
      <c r="P256" s="77"/>
    </row>
    <row r="257" spans="3:16" ht="14.25" customHeight="1" x14ac:dyDescent="0.15">
      <c r="C257" s="283">
        <f t="shared" si="16"/>
        <v>245</v>
      </c>
      <c r="D257" s="44" t="str">
        <f t="shared" si="13"/>
        <v/>
      </c>
      <c r="E257" s="477"/>
      <c r="F257" s="368"/>
      <c r="G257" s="368"/>
      <c r="H257" s="329"/>
      <c r="I257" s="15"/>
      <c r="J257" s="15"/>
      <c r="K257" s="328" t="str">
        <f t="shared" si="17"/>
        <v/>
      </c>
      <c r="L257" s="381" t="str">
        <f t="shared" si="15"/>
        <v/>
      </c>
      <c r="M257" s="265"/>
      <c r="N257" s="265"/>
      <c r="O257" s="265"/>
      <c r="P257" s="77"/>
    </row>
    <row r="258" spans="3:16" ht="14.25" customHeight="1" x14ac:dyDescent="0.15">
      <c r="C258" s="283">
        <f t="shared" si="16"/>
        <v>246</v>
      </c>
      <c r="D258" s="44" t="str">
        <f t="shared" si="13"/>
        <v/>
      </c>
      <c r="E258" s="477"/>
      <c r="F258" s="368"/>
      <c r="G258" s="368"/>
      <c r="H258" s="329"/>
      <c r="I258" s="15"/>
      <c r="J258" s="15"/>
      <c r="K258" s="328" t="str">
        <f t="shared" si="17"/>
        <v/>
      </c>
      <c r="L258" s="381" t="str">
        <f t="shared" si="15"/>
        <v/>
      </c>
      <c r="M258" s="265"/>
      <c r="N258" s="265"/>
      <c r="O258" s="265"/>
      <c r="P258" s="77"/>
    </row>
    <row r="259" spans="3:16" ht="14.25" customHeight="1" x14ac:dyDescent="0.15">
      <c r="C259" s="283">
        <f t="shared" si="16"/>
        <v>247</v>
      </c>
      <c r="D259" s="44" t="str">
        <f t="shared" si="13"/>
        <v/>
      </c>
      <c r="E259" s="477"/>
      <c r="F259" s="368"/>
      <c r="G259" s="368"/>
      <c r="H259" s="329"/>
      <c r="I259" s="15"/>
      <c r="J259" s="15"/>
      <c r="K259" s="328" t="str">
        <f t="shared" si="17"/>
        <v/>
      </c>
      <c r="L259" s="381" t="str">
        <f t="shared" si="15"/>
        <v/>
      </c>
      <c r="M259" s="265"/>
      <c r="N259" s="265"/>
      <c r="O259" s="265"/>
      <c r="P259" s="77"/>
    </row>
    <row r="260" spans="3:16" ht="14.25" customHeight="1" x14ac:dyDescent="0.15">
      <c r="C260" s="283">
        <f t="shared" si="16"/>
        <v>248</v>
      </c>
      <c r="D260" s="44" t="str">
        <f t="shared" si="13"/>
        <v/>
      </c>
      <c r="E260" s="477"/>
      <c r="F260" s="368"/>
      <c r="G260" s="368"/>
      <c r="H260" s="329"/>
      <c r="I260" s="15"/>
      <c r="J260" s="15"/>
      <c r="K260" s="328" t="str">
        <f t="shared" si="17"/>
        <v/>
      </c>
      <c r="L260" s="381" t="str">
        <f t="shared" si="15"/>
        <v/>
      </c>
      <c r="M260" s="265"/>
      <c r="N260" s="265"/>
      <c r="O260" s="265"/>
      <c r="P260" s="77"/>
    </row>
    <row r="261" spans="3:16" ht="14.25" customHeight="1" x14ac:dyDescent="0.15">
      <c r="C261" s="283">
        <f t="shared" si="16"/>
        <v>249</v>
      </c>
      <c r="D261" s="44" t="str">
        <f t="shared" si="13"/>
        <v/>
      </c>
      <c r="E261" s="477"/>
      <c r="F261" s="368"/>
      <c r="G261" s="368"/>
      <c r="H261" s="329"/>
      <c r="I261" s="15"/>
      <c r="J261" s="15"/>
      <c r="K261" s="328" t="str">
        <f t="shared" si="17"/>
        <v/>
      </c>
      <c r="L261" s="381" t="str">
        <f t="shared" si="15"/>
        <v/>
      </c>
      <c r="M261" s="265"/>
      <c r="N261" s="265"/>
      <c r="O261" s="265"/>
      <c r="P261" s="77"/>
    </row>
    <row r="262" spans="3:16" ht="14.25" customHeight="1" x14ac:dyDescent="0.15">
      <c r="C262" s="283">
        <f t="shared" si="16"/>
        <v>250</v>
      </c>
      <c r="D262" s="44" t="str">
        <f t="shared" si="13"/>
        <v/>
      </c>
      <c r="E262" s="477"/>
      <c r="F262" s="368"/>
      <c r="G262" s="368"/>
      <c r="H262" s="329"/>
      <c r="I262" s="15"/>
      <c r="J262" s="15"/>
      <c r="K262" s="328" t="str">
        <f t="shared" si="17"/>
        <v/>
      </c>
      <c r="L262" s="381" t="str">
        <f t="shared" si="15"/>
        <v/>
      </c>
      <c r="M262" s="265"/>
      <c r="N262" s="265"/>
      <c r="O262" s="265"/>
      <c r="P262" s="77"/>
    </row>
    <row r="263" spans="3:16" ht="14.25" customHeight="1" x14ac:dyDescent="0.15">
      <c r="C263" s="283">
        <f t="shared" si="16"/>
        <v>251</v>
      </c>
      <c r="D263" s="44" t="str">
        <f t="shared" si="13"/>
        <v/>
      </c>
      <c r="E263" s="477"/>
      <c r="F263" s="368"/>
      <c r="G263" s="368"/>
      <c r="H263" s="329"/>
      <c r="I263" s="15"/>
      <c r="J263" s="15"/>
      <c r="K263" s="328" t="str">
        <f t="shared" si="17"/>
        <v/>
      </c>
      <c r="L263" s="381" t="str">
        <f t="shared" si="15"/>
        <v/>
      </c>
      <c r="M263" s="265"/>
      <c r="N263" s="265"/>
      <c r="O263" s="265"/>
      <c r="P263" s="77"/>
    </row>
    <row r="264" spans="3:16" ht="14.25" customHeight="1" x14ac:dyDescent="0.15">
      <c r="C264" s="283">
        <f t="shared" si="16"/>
        <v>252</v>
      </c>
      <c r="D264" s="44" t="str">
        <f t="shared" si="13"/>
        <v/>
      </c>
      <c r="E264" s="477"/>
      <c r="F264" s="368"/>
      <c r="G264" s="368"/>
      <c r="H264" s="329"/>
      <c r="I264" s="15"/>
      <c r="J264" s="15"/>
      <c r="K264" s="328" t="str">
        <f t="shared" si="17"/>
        <v/>
      </c>
      <c r="L264" s="381" t="str">
        <f t="shared" si="15"/>
        <v/>
      </c>
      <c r="M264" s="265"/>
      <c r="N264" s="265"/>
      <c r="O264" s="265"/>
      <c r="P264" s="77"/>
    </row>
    <row r="265" spans="3:16" ht="14.25" customHeight="1" x14ac:dyDescent="0.15">
      <c r="C265" s="283">
        <f t="shared" si="16"/>
        <v>253</v>
      </c>
      <c r="D265" s="44" t="str">
        <f t="shared" si="13"/>
        <v/>
      </c>
      <c r="E265" s="477"/>
      <c r="F265" s="368"/>
      <c r="G265" s="368"/>
      <c r="H265" s="329"/>
      <c r="I265" s="15"/>
      <c r="J265" s="15"/>
      <c r="K265" s="328" t="str">
        <f t="shared" si="17"/>
        <v/>
      </c>
      <c r="L265" s="381" t="str">
        <f t="shared" si="15"/>
        <v/>
      </c>
      <c r="M265" s="265"/>
      <c r="N265" s="265"/>
      <c r="O265" s="265"/>
      <c r="P265" s="77"/>
    </row>
    <row r="266" spans="3:16" ht="14.25" customHeight="1" x14ac:dyDescent="0.15">
      <c r="C266" s="283">
        <f t="shared" si="16"/>
        <v>254</v>
      </c>
      <c r="D266" s="44" t="str">
        <f t="shared" si="13"/>
        <v/>
      </c>
      <c r="E266" s="477"/>
      <c r="F266" s="368"/>
      <c r="G266" s="368"/>
      <c r="H266" s="329"/>
      <c r="I266" s="15"/>
      <c r="J266" s="15"/>
      <c r="K266" s="328" t="str">
        <f t="shared" si="17"/>
        <v/>
      </c>
      <c r="L266" s="381" t="str">
        <f t="shared" si="15"/>
        <v/>
      </c>
      <c r="M266" s="265"/>
      <c r="N266" s="265"/>
      <c r="O266" s="265"/>
      <c r="P266" s="77"/>
    </row>
    <row r="267" spans="3:16" ht="14.25" customHeight="1" x14ac:dyDescent="0.15">
      <c r="C267" s="283">
        <f t="shared" si="16"/>
        <v>255</v>
      </c>
      <c r="D267" s="44" t="str">
        <f t="shared" si="13"/>
        <v/>
      </c>
      <c r="E267" s="477"/>
      <c r="F267" s="368"/>
      <c r="G267" s="368"/>
      <c r="H267" s="329"/>
      <c r="I267" s="15"/>
      <c r="J267" s="15"/>
      <c r="K267" s="328" t="str">
        <f t="shared" si="17"/>
        <v/>
      </c>
      <c r="L267" s="381" t="str">
        <f t="shared" si="15"/>
        <v/>
      </c>
      <c r="M267" s="265"/>
      <c r="N267" s="265"/>
      <c r="O267" s="265"/>
      <c r="P267" s="77"/>
    </row>
    <row r="268" spans="3:16" ht="14.25" customHeight="1" x14ac:dyDescent="0.15">
      <c r="C268" s="283">
        <f t="shared" si="16"/>
        <v>256</v>
      </c>
      <c r="D268" s="44" t="str">
        <f t="shared" si="13"/>
        <v/>
      </c>
      <c r="E268" s="477"/>
      <c r="F268" s="368"/>
      <c r="G268" s="368"/>
      <c r="H268" s="329"/>
      <c r="I268" s="15"/>
      <c r="J268" s="15"/>
      <c r="K268" s="328" t="str">
        <f t="shared" si="17"/>
        <v/>
      </c>
      <c r="L268" s="381" t="str">
        <f t="shared" si="15"/>
        <v/>
      </c>
      <c r="M268" s="265"/>
      <c r="N268" s="265"/>
      <c r="O268" s="265"/>
      <c r="P268" s="77"/>
    </row>
    <row r="269" spans="3:16" ht="14.25" customHeight="1" x14ac:dyDescent="0.15">
      <c r="C269" s="283">
        <f t="shared" si="16"/>
        <v>257</v>
      </c>
      <c r="D269" s="44" t="str">
        <f t="shared" ref="D269:D332" si="18">IF(E269="","",IF(E269&lt;=$T$2,"○",""))</f>
        <v/>
      </c>
      <c r="E269" s="477"/>
      <c r="F269" s="368"/>
      <c r="G269" s="368"/>
      <c r="H269" s="329"/>
      <c r="I269" s="15"/>
      <c r="J269" s="15"/>
      <c r="K269" s="328" t="str">
        <f t="shared" si="17"/>
        <v/>
      </c>
      <c r="L269" s="381" t="str">
        <f t="shared" ref="L269:L332" si="19">IF(H269="","",IF(HLOOKUP(H269,$V$2:$AJ$3,2,FALSE)&gt;=0.8,"○",""))</f>
        <v/>
      </c>
      <c r="M269" s="265"/>
      <c r="N269" s="265"/>
      <c r="O269" s="265"/>
      <c r="P269" s="77"/>
    </row>
    <row r="270" spans="3:16" ht="14.25" customHeight="1" x14ac:dyDescent="0.15">
      <c r="C270" s="283">
        <f t="shared" si="16"/>
        <v>258</v>
      </c>
      <c r="D270" s="44" t="str">
        <f t="shared" si="18"/>
        <v/>
      </c>
      <c r="E270" s="477"/>
      <c r="F270" s="368"/>
      <c r="G270" s="368"/>
      <c r="H270" s="329"/>
      <c r="I270" s="15"/>
      <c r="J270" s="15"/>
      <c r="K270" s="328" t="str">
        <f t="shared" si="17"/>
        <v/>
      </c>
      <c r="L270" s="381" t="str">
        <f t="shared" si="19"/>
        <v/>
      </c>
      <c r="M270" s="265"/>
      <c r="N270" s="265"/>
      <c r="O270" s="265"/>
      <c r="P270" s="77"/>
    </row>
    <row r="271" spans="3:16" ht="14.25" customHeight="1" x14ac:dyDescent="0.15">
      <c r="C271" s="283">
        <f t="shared" ref="C271:C334" si="20">C270+1</f>
        <v>259</v>
      </c>
      <c r="D271" s="44" t="str">
        <f t="shared" si="18"/>
        <v/>
      </c>
      <c r="E271" s="477"/>
      <c r="F271" s="368"/>
      <c r="G271" s="368"/>
      <c r="H271" s="329"/>
      <c r="I271" s="15"/>
      <c r="J271" s="15"/>
      <c r="K271" s="328" t="str">
        <f t="shared" si="17"/>
        <v/>
      </c>
      <c r="L271" s="381" t="str">
        <f t="shared" si="19"/>
        <v/>
      </c>
      <c r="M271" s="265"/>
      <c r="N271" s="265"/>
      <c r="O271" s="265"/>
      <c r="P271" s="77"/>
    </row>
    <row r="272" spans="3:16" ht="14.25" customHeight="1" x14ac:dyDescent="0.15">
      <c r="C272" s="283">
        <f t="shared" si="20"/>
        <v>260</v>
      </c>
      <c r="D272" s="44" t="str">
        <f t="shared" si="18"/>
        <v/>
      </c>
      <c r="E272" s="477"/>
      <c r="F272" s="368"/>
      <c r="G272" s="368"/>
      <c r="H272" s="329"/>
      <c r="I272" s="15"/>
      <c r="J272" s="15"/>
      <c r="K272" s="328" t="str">
        <f t="shared" si="17"/>
        <v/>
      </c>
      <c r="L272" s="381" t="str">
        <f t="shared" si="19"/>
        <v/>
      </c>
      <c r="M272" s="265"/>
      <c r="N272" s="265"/>
      <c r="O272" s="265"/>
      <c r="P272" s="77"/>
    </row>
    <row r="273" spans="3:16" ht="14.25" customHeight="1" x14ac:dyDescent="0.15">
      <c r="C273" s="283">
        <f t="shared" si="20"/>
        <v>261</v>
      </c>
      <c r="D273" s="44" t="str">
        <f t="shared" si="18"/>
        <v/>
      </c>
      <c r="E273" s="477"/>
      <c r="F273" s="368"/>
      <c r="G273" s="368"/>
      <c r="H273" s="329"/>
      <c r="I273" s="15"/>
      <c r="J273" s="15"/>
      <c r="K273" s="328" t="str">
        <f t="shared" si="17"/>
        <v/>
      </c>
      <c r="L273" s="381" t="str">
        <f t="shared" si="19"/>
        <v/>
      </c>
      <c r="M273" s="265"/>
      <c r="N273" s="265"/>
      <c r="O273" s="265"/>
      <c r="P273" s="77"/>
    </row>
    <row r="274" spans="3:16" ht="14.25" customHeight="1" x14ac:dyDescent="0.15">
      <c r="C274" s="283">
        <f t="shared" si="20"/>
        <v>262</v>
      </c>
      <c r="D274" s="44" t="str">
        <f t="shared" si="18"/>
        <v/>
      </c>
      <c r="E274" s="477"/>
      <c r="F274" s="368"/>
      <c r="G274" s="368"/>
      <c r="H274" s="329"/>
      <c r="I274" s="15"/>
      <c r="J274" s="15"/>
      <c r="K274" s="328" t="str">
        <f t="shared" si="17"/>
        <v/>
      </c>
      <c r="L274" s="381" t="str">
        <f t="shared" si="19"/>
        <v/>
      </c>
      <c r="M274" s="265"/>
      <c r="N274" s="265"/>
      <c r="O274" s="265"/>
      <c r="P274" s="77"/>
    </row>
    <row r="275" spans="3:16" ht="14.25" customHeight="1" x14ac:dyDescent="0.15">
      <c r="C275" s="283">
        <f t="shared" si="20"/>
        <v>263</v>
      </c>
      <c r="D275" s="44" t="str">
        <f t="shared" si="18"/>
        <v/>
      </c>
      <c r="E275" s="477"/>
      <c r="F275" s="368"/>
      <c r="G275" s="368"/>
      <c r="H275" s="329"/>
      <c r="I275" s="15"/>
      <c r="J275" s="15"/>
      <c r="K275" s="328" t="str">
        <f t="shared" si="17"/>
        <v/>
      </c>
      <c r="L275" s="381" t="str">
        <f t="shared" si="19"/>
        <v/>
      </c>
      <c r="M275" s="265"/>
      <c r="N275" s="265"/>
      <c r="O275" s="265"/>
      <c r="P275" s="77"/>
    </row>
    <row r="276" spans="3:16" ht="14.25" customHeight="1" x14ac:dyDescent="0.15">
      <c r="C276" s="283">
        <f t="shared" si="20"/>
        <v>264</v>
      </c>
      <c r="D276" s="44" t="str">
        <f t="shared" si="18"/>
        <v/>
      </c>
      <c r="E276" s="477"/>
      <c r="F276" s="368"/>
      <c r="G276" s="368"/>
      <c r="H276" s="329"/>
      <c r="I276" s="15"/>
      <c r="J276" s="15"/>
      <c r="K276" s="328" t="str">
        <f t="shared" si="17"/>
        <v/>
      </c>
      <c r="L276" s="381" t="str">
        <f t="shared" si="19"/>
        <v/>
      </c>
      <c r="M276" s="265"/>
      <c r="N276" s="265"/>
      <c r="O276" s="265"/>
      <c r="P276" s="77"/>
    </row>
    <row r="277" spans="3:16" ht="14.25" customHeight="1" x14ac:dyDescent="0.15">
      <c r="C277" s="283">
        <f t="shared" si="20"/>
        <v>265</v>
      </c>
      <c r="D277" s="44" t="str">
        <f t="shared" si="18"/>
        <v/>
      </c>
      <c r="E277" s="477"/>
      <c r="F277" s="368"/>
      <c r="G277" s="368"/>
      <c r="H277" s="329"/>
      <c r="I277" s="15"/>
      <c r="J277" s="15"/>
      <c r="K277" s="328" t="str">
        <f t="shared" si="17"/>
        <v/>
      </c>
      <c r="L277" s="381" t="str">
        <f t="shared" si="19"/>
        <v/>
      </c>
      <c r="M277" s="265"/>
      <c r="N277" s="265"/>
      <c r="O277" s="265"/>
      <c r="P277" s="77"/>
    </row>
    <row r="278" spans="3:16" ht="14.25" customHeight="1" x14ac:dyDescent="0.15">
      <c r="C278" s="283">
        <f t="shared" si="20"/>
        <v>266</v>
      </c>
      <c r="D278" s="44" t="str">
        <f t="shared" si="18"/>
        <v/>
      </c>
      <c r="E278" s="477"/>
      <c r="F278" s="368"/>
      <c r="G278" s="368"/>
      <c r="H278" s="329"/>
      <c r="I278" s="15"/>
      <c r="J278" s="15"/>
      <c r="K278" s="328" t="str">
        <f t="shared" si="17"/>
        <v/>
      </c>
      <c r="L278" s="381" t="str">
        <f t="shared" si="19"/>
        <v/>
      </c>
      <c r="M278" s="265"/>
      <c r="N278" s="265"/>
      <c r="O278" s="265"/>
      <c r="P278" s="77"/>
    </row>
    <row r="279" spans="3:16" ht="14.25" customHeight="1" x14ac:dyDescent="0.15">
      <c r="C279" s="283">
        <f t="shared" si="20"/>
        <v>267</v>
      </c>
      <c r="D279" s="44" t="str">
        <f t="shared" si="18"/>
        <v/>
      </c>
      <c r="E279" s="477"/>
      <c r="F279" s="368"/>
      <c r="G279" s="368"/>
      <c r="H279" s="329"/>
      <c r="I279" s="15"/>
      <c r="J279" s="15"/>
      <c r="K279" s="328" t="str">
        <f t="shared" si="17"/>
        <v/>
      </c>
      <c r="L279" s="381" t="str">
        <f t="shared" si="19"/>
        <v/>
      </c>
      <c r="M279" s="265"/>
      <c r="N279" s="265"/>
      <c r="O279" s="265"/>
      <c r="P279" s="77"/>
    </row>
    <row r="280" spans="3:16" ht="14.25" customHeight="1" x14ac:dyDescent="0.15">
      <c r="C280" s="283">
        <f t="shared" si="20"/>
        <v>268</v>
      </c>
      <c r="D280" s="44" t="str">
        <f t="shared" si="18"/>
        <v/>
      </c>
      <c r="E280" s="477"/>
      <c r="F280" s="368"/>
      <c r="G280" s="368"/>
      <c r="H280" s="329"/>
      <c r="I280" s="15"/>
      <c r="J280" s="15"/>
      <c r="K280" s="328" t="str">
        <f t="shared" si="17"/>
        <v/>
      </c>
      <c r="L280" s="381" t="str">
        <f t="shared" si="19"/>
        <v/>
      </c>
      <c r="M280" s="265"/>
      <c r="N280" s="265"/>
      <c r="O280" s="265"/>
      <c r="P280" s="77"/>
    </row>
    <row r="281" spans="3:16" ht="14.25" customHeight="1" x14ac:dyDescent="0.15">
      <c r="C281" s="283">
        <f t="shared" si="20"/>
        <v>269</v>
      </c>
      <c r="D281" s="44" t="str">
        <f t="shared" si="18"/>
        <v/>
      </c>
      <c r="E281" s="477"/>
      <c r="F281" s="368"/>
      <c r="G281" s="368"/>
      <c r="H281" s="329"/>
      <c r="I281" s="15"/>
      <c r="J281" s="15"/>
      <c r="K281" s="328" t="str">
        <f t="shared" si="17"/>
        <v/>
      </c>
      <c r="L281" s="381" t="str">
        <f t="shared" si="19"/>
        <v/>
      </c>
      <c r="M281" s="265"/>
      <c r="N281" s="265"/>
      <c r="O281" s="265"/>
      <c r="P281" s="77"/>
    </row>
    <row r="282" spans="3:16" ht="14.25" customHeight="1" x14ac:dyDescent="0.15">
      <c r="C282" s="283">
        <f t="shared" si="20"/>
        <v>270</v>
      </c>
      <c r="D282" s="44" t="str">
        <f t="shared" si="18"/>
        <v/>
      </c>
      <c r="E282" s="477"/>
      <c r="F282" s="368"/>
      <c r="G282" s="368"/>
      <c r="H282" s="329"/>
      <c r="I282" s="15"/>
      <c r="J282" s="15"/>
      <c r="K282" s="328" t="str">
        <f t="shared" si="17"/>
        <v/>
      </c>
      <c r="L282" s="381" t="str">
        <f t="shared" si="19"/>
        <v/>
      </c>
      <c r="M282" s="265"/>
      <c r="N282" s="265"/>
      <c r="O282" s="265"/>
      <c r="P282" s="77"/>
    </row>
    <row r="283" spans="3:16" ht="14.25" customHeight="1" x14ac:dyDescent="0.15">
      <c r="C283" s="283">
        <f t="shared" si="20"/>
        <v>271</v>
      </c>
      <c r="D283" s="44" t="str">
        <f t="shared" si="18"/>
        <v/>
      </c>
      <c r="E283" s="477"/>
      <c r="F283" s="368"/>
      <c r="G283" s="368"/>
      <c r="H283" s="329"/>
      <c r="I283" s="15"/>
      <c r="J283" s="15"/>
      <c r="K283" s="328" t="str">
        <f t="shared" si="17"/>
        <v/>
      </c>
      <c r="L283" s="381" t="str">
        <f t="shared" si="19"/>
        <v/>
      </c>
      <c r="M283" s="265"/>
      <c r="N283" s="265"/>
      <c r="O283" s="265"/>
      <c r="P283" s="77"/>
    </row>
    <row r="284" spans="3:16" ht="14.25" customHeight="1" x14ac:dyDescent="0.15">
      <c r="C284" s="283">
        <f t="shared" si="20"/>
        <v>272</v>
      </c>
      <c r="D284" s="44" t="str">
        <f t="shared" si="18"/>
        <v/>
      </c>
      <c r="E284" s="477"/>
      <c r="F284" s="368"/>
      <c r="G284" s="368"/>
      <c r="H284" s="329"/>
      <c r="I284" s="15"/>
      <c r="J284" s="15"/>
      <c r="K284" s="328" t="str">
        <f t="shared" si="17"/>
        <v/>
      </c>
      <c r="L284" s="381" t="str">
        <f t="shared" si="19"/>
        <v/>
      </c>
      <c r="M284" s="265"/>
      <c r="N284" s="265"/>
      <c r="O284" s="265"/>
      <c r="P284" s="77"/>
    </row>
    <row r="285" spans="3:16" ht="14.25" customHeight="1" x14ac:dyDescent="0.15">
      <c r="C285" s="283">
        <f t="shared" si="20"/>
        <v>273</v>
      </c>
      <c r="D285" s="44" t="str">
        <f t="shared" si="18"/>
        <v/>
      </c>
      <c r="E285" s="477"/>
      <c r="F285" s="368"/>
      <c r="G285" s="368"/>
      <c r="H285" s="329"/>
      <c r="I285" s="15"/>
      <c r="J285" s="15"/>
      <c r="K285" s="328" t="str">
        <f t="shared" si="17"/>
        <v/>
      </c>
      <c r="L285" s="381" t="str">
        <f t="shared" si="19"/>
        <v/>
      </c>
      <c r="M285" s="265"/>
      <c r="N285" s="265"/>
      <c r="O285" s="265"/>
      <c r="P285" s="77"/>
    </row>
    <row r="286" spans="3:16" ht="14.25" customHeight="1" x14ac:dyDescent="0.15">
      <c r="C286" s="283">
        <f t="shared" si="20"/>
        <v>274</v>
      </c>
      <c r="D286" s="44" t="str">
        <f t="shared" si="18"/>
        <v/>
      </c>
      <c r="E286" s="477"/>
      <c r="F286" s="368"/>
      <c r="G286" s="368"/>
      <c r="H286" s="329"/>
      <c r="I286" s="15"/>
      <c r="J286" s="15"/>
      <c r="K286" s="328" t="str">
        <f t="shared" si="17"/>
        <v/>
      </c>
      <c r="L286" s="381" t="str">
        <f t="shared" si="19"/>
        <v/>
      </c>
      <c r="M286" s="265"/>
      <c r="N286" s="265"/>
      <c r="O286" s="265"/>
      <c r="P286" s="77"/>
    </row>
    <row r="287" spans="3:16" ht="14.25" customHeight="1" x14ac:dyDescent="0.15">
      <c r="C287" s="283">
        <f t="shared" si="20"/>
        <v>275</v>
      </c>
      <c r="D287" s="44" t="str">
        <f t="shared" si="18"/>
        <v/>
      </c>
      <c r="E287" s="477"/>
      <c r="F287" s="368"/>
      <c r="G287" s="368"/>
      <c r="H287" s="329"/>
      <c r="I287" s="15"/>
      <c r="J287" s="15"/>
      <c r="K287" s="328" t="str">
        <f t="shared" ref="K287:K350" si="21">IF(J287="","",I287*J287)</f>
        <v/>
      </c>
      <c r="L287" s="381" t="str">
        <f t="shared" si="19"/>
        <v/>
      </c>
      <c r="M287" s="265"/>
      <c r="N287" s="265"/>
      <c r="O287" s="265"/>
      <c r="P287" s="77"/>
    </row>
    <row r="288" spans="3:16" ht="14.25" customHeight="1" x14ac:dyDescent="0.15">
      <c r="C288" s="283">
        <f t="shared" si="20"/>
        <v>276</v>
      </c>
      <c r="D288" s="44" t="str">
        <f t="shared" si="18"/>
        <v/>
      </c>
      <c r="E288" s="477"/>
      <c r="F288" s="368"/>
      <c r="G288" s="368"/>
      <c r="H288" s="329"/>
      <c r="I288" s="15"/>
      <c r="J288" s="15"/>
      <c r="K288" s="328" t="str">
        <f t="shared" si="21"/>
        <v/>
      </c>
      <c r="L288" s="381" t="str">
        <f t="shared" si="19"/>
        <v/>
      </c>
      <c r="M288" s="265"/>
      <c r="N288" s="265"/>
      <c r="O288" s="265"/>
      <c r="P288" s="77"/>
    </row>
    <row r="289" spans="3:16" ht="14.25" customHeight="1" x14ac:dyDescent="0.15">
      <c r="C289" s="283">
        <f t="shared" si="20"/>
        <v>277</v>
      </c>
      <c r="D289" s="44" t="str">
        <f t="shared" si="18"/>
        <v/>
      </c>
      <c r="E289" s="477"/>
      <c r="F289" s="368"/>
      <c r="G289" s="368"/>
      <c r="H289" s="329"/>
      <c r="I289" s="15"/>
      <c r="J289" s="15"/>
      <c r="K289" s="328" t="str">
        <f t="shared" si="21"/>
        <v/>
      </c>
      <c r="L289" s="381" t="str">
        <f t="shared" si="19"/>
        <v/>
      </c>
      <c r="M289" s="265"/>
      <c r="N289" s="265"/>
      <c r="O289" s="265"/>
      <c r="P289" s="77"/>
    </row>
    <row r="290" spans="3:16" ht="14.25" customHeight="1" x14ac:dyDescent="0.15">
      <c r="C290" s="283">
        <f t="shared" si="20"/>
        <v>278</v>
      </c>
      <c r="D290" s="44" t="str">
        <f t="shared" si="18"/>
        <v/>
      </c>
      <c r="E290" s="477"/>
      <c r="F290" s="368"/>
      <c r="G290" s="368"/>
      <c r="H290" s="329"/>
      <c r="I290" s="15"/>
      <c r="J290" s="15"/>
      <c r="K290" s="328" t="str">
        <f t="shared" si="21"/>
        <v/>
      </c>
      <c r="L290" s="381" t="str">
        <f t="shared" si="19"/>
        <v/>
      </c>
      <c r="M290" s="265"/>
      <c r="N290" s="265"/>
      <c r="O290" s="265"/>
      <c r="P290" s="77"/>
    </row>
    <row r="291" spans="3:16" ht="14.25" customHeight="1" x14ac:dyDescent="0.15">
      <c r="C291" s="283">
        <f t="shared" si="20"/>
        <v>279</v>
      </c>
      <c r="D291" s="44" t="str">
        <f t="shared" si="18"/>
        <v/>
      </c>
      <c r="E291" s="477"/>
      <c r="F291" s="368"/>
      <c r="G291" s="368"/>
      <c r="H291" s="329"/>
      <c r="I291" s="15"/>
      <c r="J291" s="15"/>
      <c r="K291" s="328" t="str">
        <f t="shared" si="21"/>
        <v/>
      </c>
      <c r="L291" s="381" t="str">
        <f t="shared" si="19"/>
        <v/>
      </c>
      <c r="M291" s="265"/>
      <c r="N291" s="265"/>
      <c r="O291" s="265"/>
      <c r="P291" s="77"/>
    </row>
    <row r="292" spans="3:16" ht="14.25" customHeight="1" x14ac:dyDescent="0.15">
      <c r="C292" s="283">
        <f t="shared" si="20"/>
        <v>280</v>
      </c>
      <c r="D292" s="44" t="str">
        <f t="shared" si="18"/>
        <v/>
      </c>
      <c r="E292" s="477"/>
      <c r="F292" s="368"/>
      <c r="G292" s="368"/>
      <c r="H292" s="329"/>
      <c r="I292" s="15"/>
      <c r="J292" s="15"/>
      <c r="K292" s="328" t="str">
        <f t="shared" si="21"/>
        <v/>
      </c>
      <c r="L292" s="381" t="str">
        <f t="shared" si="19"/>
        <v/>
      </c>
      <c r="M292" s="265"/>
      <c r="N292" s="265"/>
      <c r="O292" s="265"/>
      <c r="P292" s="77"/>
    </row>
    <row r="293" spans="3:16" ht="14.25" customHeight="1" x14ac:dyDescent="0.15">
      <c r="C293" s="283">
        <f t="shared" si="20"/>
        <v>281</v>
      </c>
      <c r="D293" s="44" t="str">
        <f t="shared" si="18"/>
        <v/>
      </c>
      <c r="E293" s="477"/>
      <c r="F293" s="368"/>
      <c r="G293" s="368"/>
      <c r="H293" s="329"/>
      <c r="I293" s="15"/>
      <c r="J293" s="15"/>
      <c r="K293" s="328" t="str">
        <f t="shared" si="21"/>
        <v/>
      </c>
      <c r="L293" s="381" t="str">
        <f t="shared" si="19"/>
        <v/>
      </c>
      <c r="M293" s="265"/>
      <c r="N293" s="265"/>
      <c r="O293" s="265"/>
      <c r="P293" s="77"/>
    </row>
    <row r="294" spans="3:16" ht="14.25" customHeight="1" x14ac:dyDescent="0.15">
      <c r="C294" s="283">
        <f t="shared" si="20"/>
        <v>282</v>
      </c>
      <c r="D294" s="44" t="str">
        <f t="shared" si="18"/>
        <v/>
      </c>
      <c r="E294" s="477"/>
      <c r="F294" s="368"/>
      <c r="G294" s="368"/>
      <c r="H294" s="329"/>
      <c r="I294" s="15"/>
      <c r="J294" s="15"/>
      <c r="K294" s="328" t="str">
        <f t="shared" si="21"/>
        <v/>
      </c>
      <c r="L294" s="381" t="str">
        <f t="shared" si="19"/>
        <v/>
      </c>
      <c r="M294" s="265"/>
      <c r="N294" s="265"/>
      <c r="O294" s="265"/>
      <c r="P294" s="77"/>
    </row>
    <row r="295" spans="3:16" ht="14.25" customHeight="1" x14ac:dyDescent="0.15">
      <c r="C295" s="283">
        <f t="shared" si="20"/>
        <v>283</v>
      </c>
      <c r="D295" s="44" t="str">
        <f t="shared" si="18"/>
        <v/>
      </c>
      <c r="E295" s="477"/>
      <c r="F295" s="368"/>
      <c r="G295" s="368"/>
      <c r="H295" s="329"/>
      <c r="I295" s="15"/>
      <c r="J295" s="15"/>
      <c r="K295" s="328" t="str">
        <f t="shared" si="21"/>
        <v/>
      </c>
      <c r="L295" s="381" t="str">
        <f t="shared" si="19"/>
        <v/>
      </c>
      <c r="M295" s="265"/>
      <c r="N295" s="265"/>
      <c r="O295" s="265"/>
      <c r="P295" s="77"/>
    </row>
    <row r="296" spans="3:16" ht="14.25" customHeight="1" x14ac:dyDescent="0.15">
      <c r="C296" s="283">
        <f t="shared" si="20"/>
        <v>284</v>
      </c>
      <c r="D296" s="44" t="str">
        <f t="shared" si="18"/>
        <v/>
      </c>
      <c r="E296" s="477"/>
      <c r="F296" s="368"/>
      <c r="G296" s="368"/>
      <c r="H296" s="329"/>
      <c r="I296" s="15"/>
      <c r="J296" s="15"/>
      <c r="K296" s="328" t="str">
        <f t="shared" si="21"/>
        <v/>
      </c>
      <c r="L296" s="381" t="str">
        <f t="shared" si="19"/>
        <v/>
      </c>
      <c r="M296" s="265"/>
      <c r="N296" s="265"/>
      <c r="O296" s="265"/>
      <c r="P296" s="77"/>
    </row>
    <row r="297" spans="3:16" ht="14.25" customHeight="1" x14ac:dyDescent="0.15">
      <c r="C297" s="283">
        <f t="shared" si="20"/>
        <v>285</v>
      </c>
      <c r="D297" s="44" t="str">
        <f t="shared" si="18"/>
        <v/>
      </c>
      <c r="E297" s="477"/>
      <c r="F297" s="368"/>
      <c r="G297" s="368"/>
      <c r="H297" s="329"/>
      <c r="I297" s="15"/>
      <c r="J297" s="15"/>
      <c r="K297" s="328" t="str">
        <f t="shared" si="21"/>
        <v/>
      </c>
      <c r="L297" s="381" t="str">
        <f t="shared" si="19"/>
        <v/>
      </c>
      <c r="M297" s="265"/>
      <c r="N297" s="265"/>
      <c r="O297" s="265"/>
      <c r="P297" s="77"/>
    </row>
    <row r="298" spans="3:16" ht="14.25" customHeight="1" x14ac:dyDescent="0.15">
      <c r="C298" s="283">
        <f t="shared" si="20"/>
        <v>286</v>
      </c>
      <c r="D298" s="44" t="str">
        <f t="shared" si="18"/>
        <v/>
      </c>
      <c r="E298" s="477"/>
      <c r="F298" s="368"/>
      <c r="G298" s="368"/>
      <c r="H298" s="329"/>
      <c r="I298" s="15"/>
      <c r="J298" s="15"/>
      <c r="K298" s="328" t="str">
        <f t="shared" si="21"/>
        <v/>
      </c>
      <c r="L298" s="381" t="str">
        <f t="shared" si="19"/>
        <v/>
      </c>
      <c r="M298" s="265"/>
      <c r="N298" s="265"/>
      <c r="O298" s="265"/>
      <c r="P298" s="77"/>
    </row>
    <row r="299" spans="3:16" ht="14.25" customHeight="1" x14ac:dyDescent="0.15">
      <c r="C299" s="283">
        <f t="shared" si="20"/>
        <v>287</v>
      </c>
      <c r="D299" s="44" t="str">
        <f t="shared" si="18"/>
        <v/>
      </c>
      <c r="E299" s="477"/>
      <c r="F299" s="368"/>
      <c r="G299" s="368"/>
      <c r="H299" s="329"/>
      <c r="I299" s="15"/>
      <c r="J299" s="15"/>
      <c r="K299" s="328" t="str">
        <f t="shared" si="21"/>
        <v/>
      </c>
      <c r="L299" s="381" t="str">
        <f t="shared" si="19"/>
        <v/>
      </c>
      <c r="M299" s="265"/>
      <c r="N299" s="265"/>
      <c r="O299" s="265"/>
      <c r="P299" s="77"/>
    </row>
    <row r="300" spans="3:16" ht="14.25" customHeight="1" x14ac:dyDescent="0.15">
      <c r="C300" s="283">
        <f t="shared" si="20"/>
        <v>288</v>
      </c>
      <c r="D300" s="44" t="str">
        <f t="shared" si="18"/>
        <v/>
      </c>
      <c r="E300" s="477"/>
      <c r="F300" s="368"/>
      <c r="G300" s="368"/>
      <c r="H300" s="329"/>
      <c r="I300" s="15"/>
      <c r="J300" s="15"/>
      <c r="K300" s="328" t="str">
        <f t="shared" si="21"/>
        <v/>
      </c>
      <c r="L300" s="381" t="str">
        <f t="shared" si="19"/>
        <v/>
      </c>
      <c r="M300" s="265"/>
      <c r="N300" s="265"/>
      <c r="O300" s="265"/>
      <c r="P300" s="77"/>
    </row>
    <row r="301" spans="3:16" ht="14.25" customHeight="1" x14ac:dyDescent="0.15">
      <c r="C301" s="283">
        <f t="shared" si="20"/>
        <v>289</v>
      </c>
      <c r="D301" s="44" t="str">
        <f t="shared" si="18"/>
        <v/>
      </c>
      <c r="E301" s="477"/>
      <c r="F301" s="368"/>
      <c r="G301" s="368"/>
      <c r="H301" s="329"/>
      <c r="I301" s="15"/>
      <c r="J301" s="15"/>
      <c r="K301" s="328" t="str">
        <f t="shared" si="21"/>
        <v/>
      </c>
      <c r="L301" s="381" t="str">
        <f t="shared" si="19"/>
        <v/>
      </c>
      <c r="M301" s="265"/>
      <c r="N301" s="265"/>
      <c r="O301" s="265"/>
      <c r="P301" s="77"/>
    </row>
    <row r="302" spans="3:16" ht="14.25" customHeight="1" x14ac:dyDescent="0.15">
      <c r="C302" s="283">
        <f t="shared" si="20"/>
        <v>290</v>
      </c>
      <c r="D302" s="44" t="str">
        <f t="shared" si="18"/>
        <v/>
      </c>
      <c r="E302" s="477"/>
      <c r="F302" s="368"/>
      <c r="G302" s="368"/>
      <c r="H302" s="329"/>
      <c r="I302" s="15"/>
      <c r="J302" s="15"/>
      <c r="K302" s="328" t="str">
        <f t="shared" si="21"/>
        <v/>
      </c>
      <c r="L302" s="381" t="str">
        <f t="shared" si="19"/>
        <v/>
      </c>
      <c r="M302" s="265"/>
      <c r="N302" s="265"/>
      <c r="O302" s="265"/>
      <c r="P302" s="77"/>
    </row>
    <row r="303" spans="3:16" ht="14.25" customHeight="1" x14ac:dyDescent="0.15">
      <c r="C303" s="283">
        <f t="shared" si="20"/>
        <v>291</v>
      </c>
      <c r="D303" s="44" t="str">
        <f t="shared" si="18"/>
        <v/>
      </c>
      <c r="E303" s="477"/>
      <c r="F303" s="368"/>
      <c r="G303" s="368"/>
      <c r="H303" s="329"/>
      <c r="I303" s="15"/>
      <c r="J303" s="15"/>
      <c r="K303" s="328" t="str">
        <f t="shared" si="21"/>
        <v/>
      </c>
      <c r="L303" s="381" t="str">
        <f t="shared" si="19"/>
        <v/>
      </c>
      <c r="M303" s="265"/>
      <c r="N303" s="265"/>
      <c r="O303" s="265"/>
      <c r="P303" s="77"/>
    </row>
    <row r="304" spans="3:16" ht="14.25" customHeight="1" x14ac:dyDescent="0.15">
      <c r="C304" s="283">
        <f t="shared" si="20"/>
        <v>292</v>
      </c>
      <c r="D304" s="44" t="str">
        <f t="shared" si="18"/>
        <v/>
      </c>
      <c r="E304" s="477"/>
      <c r="F304" s="368"/>
      <c r="G304" s="368"/>
      <c r="H304" s="329"/>
      <c r="I304" s="15"/>
      <c r="J304" s="15"/>
      <c r="K304" s="328" t="str">
        <f t="shared" si="21"/>
        <v/>
      </c>
      <c r="L304" s="381" t="str">
        <f t="shared" si="19"/>
        <v/>
      </c>
      <c r="M304" s="265"/>
      <c r="N304" s="265"/>
      <c r="O304" s="265"/>
      <c r="P304" s="77"/>
    </row>
    <row r="305" spans="3:16" ht="14.25" customHeight="1" x14ac:dyDescent="0.15">
      <c r="C305" s="283">
        <f t="shared" si="20"/>
        <v>293</v>
      </c>
      <c r="D305" s="44" t="str">
        <f t="shared" si="18"/>
        <v/>
      </c>
      <c r="E305" s="477"/>
      <c r="F305" s="368"/>
      <c r="G305" s="368"/>
      <c r="H305" s="329"/>
      <c r="I305" s="15"/>
      <c r="J305" s="15"/>
      <c r="K305" s="328" t="str">
        <f t="shared" si="21"/>
        <v/>
      </c>
      <c r="L305" s="381" t="str">
        <f t="shared" si="19"/>
        <v/>
      </c>
      <c r="M305" s="265"/>
      <c r="N305" s="265"/>
      <c r="O305" s="265"/>
      <c r="P305" s="77"/>
    </row>
    <row r="306" spans="3:16" ht="14.25" customHeight="1" x14ac:dyDescent="0.15">
      <c r="C306" s="283">
        <f t="shared" si="20"/>
        <v>294</v>
      </c>
      <c r="D306" s="44" t="str">
        <f t="shared" si="18"/>
        <v/>
      </c>
      <c r="E306" s="477"/>
      <c r="F306" s="368"/>
      <c r="G306" s="368"/>
      <c r="H306" s="329"/>
      <c r="I306" s="15"/>
      <c r="J306" s="15"/>
      <c r="K306" s="328" t="str">
        <f t="shared" si="21"/>
        <v/>
      </c>
      <c r="L306" s="381" t="str">
        <f t="shared" si="19"/>
        <v/>
      </c>
      <c r="M306" s="265"/>
      <c r="N306" s="265"/>
      <c r="O306" s="265"/>
      <c r="P306" s="77"/>
    </row>
    <row r="307" spans="3:16" ht="14.25" customHeight="1" x14ac:dyDescent="0.15">
      <c r="C307" s="283">
        <f t="shared" si="20"/>
        <v>295</v>
      </c>
      <c r="D307" s="44" t="str">
        <f t="shared" si="18"/>
        <v/>
      </c>
      <c r="E307" s="477"/>
      <c r="F307" s="368"/>
      <c r="G307" s="368"/>
      <c r="H307" s="329"/>
      <c r="I307" s="15"/>
      <c r="J307" s="15"/>
      <c r="K307" s="328" t="str">
        <f t="shared" si="21"/>
        <v/>
      </c>
      <c r="L307" s="381" t="str">
        <f t="shared" si="19"/>
        <v/>
      </c>
      <c r="M307" s="265"/>
      <c r="N307" s="265"/>
      <c r="O307" s="265"/>
      <c r="P307" s="77"/>
    </row>
    <row r="308" spans="3:16" ht="14.25" customHeight="1" x14ac:dyDescent="0.15">
      <c r="C308" s="283">
        <f t="shared" si="20"/>
        <v>296</v>
      </c>
      <c r="D308" s="44" t="str">
        <f t="shared" si="18"/>
        <v/>
      </c>
      <c r="E308" s="477"/>
      <c r="F308" s="368"/>
      <c r="G308" s="368"/>
      <c r="H308" s="329"/>
      <c r="I308" s="15"/>
      <c r="J308" s="15"/>
      <c r="K308" s="328" t="str">
        <f t="shared" si="21"/>
        <v/>
      </c>
      <c r="L308" s="381" t="str">
        <f t="shared" si="19"/>
        <v/>
      </c>
      <c r="M308" s="265"/>
      <c r="N308" s="265"/>
      <c r="O308" s="265"/>
      <c r="P308" s="77"/>
    </row>
    <row r="309" spans="3:16" ht="14.25" customHeight="1" x14ac:dyDescent="0.15">
      <c r="C309" s="283">
        <f t="shared" si="20"/>
        <v>297</v>
      </c>
      <c r="D309" s="44" t="str">
        <f t="shared" si="18"/>
        <v/>
      </c>
      <c r="E309" s="477"/>
      <c r="F309" s="368"/>
      <c r="G309" s="368"/>
      <c r="H309" s="329"/>
      <c r="I309" s="15"/>
      <c r="J309" s="15"/>
      <c r="K309" s="328" t="str">
        <f t="shared" si="21"/>
        <v/>
      </c>
      <c r="L309" s="381" t="str">
        <f t="shared" si="19"/>
        <v/>
      </c>
      <c r="M309" s="265"/>
      <c r="N309" s="265"/>
      <c r="O309" s="265"/>
      <c r="P309" s="77"/>
    </row>
    <row r="310" spans="3:16" ht="14.25" customHeight="1" x14ac:dyDescent="0.15">
      <c r="C310" s="283">
        <f t="shared" si="20"/>
        <v>298</v>
      </c>
      <c r="D310" s="44" t="str">
        <f t="shared" si="18"/>
        <v/>
      </c>
      <c r="E310" s="477"/>
      <c r="F310" s="368"/>
      <c r="G310" s="368"/>
      <c r="H310" s="329"/>
      <c r="I310" s="15"/>
      <c r="J310" s="15"/>
      <c r="K310" s="328" t="str">
        <f t="shared" si="21"/>
        <v/>
      </c>
      <c r="L310" s="381" t="str">
        <f t="shared" si="19"/>
        <v/>
      </c>
      <c r="M310" s="265"/>
      <c r="N310" s="265"/>
      <c r="O310" s="265"/>
      <c r="P310" s="77"/>
    </row>
    <row r="311" spans="3:16" ht="14.25" customHeight="1" x14ac:dyDescent="0.15">
      <c r="C311" s="283">
        <f t="shared" si="20"/>
        <v>299</v>
      </c>
      <c r="D311" s="44" t="str">
        <f t="shared" si="18"/>
        <v/>
      </c>
      <c r="E311" s="477"/>
      <c r="F311" s="368"/>
      <c r="G311" s="368"/>
      <c r="H311" s="329"/>
      <c r="I311" s="15"/>
      <c r="J311" s="15"/>
      <c r="K311" s="328" t="str">
        <f t="shared" si="21"/>
        <v/>
      </c>
      <c r="L311" s="381" t="str">
        <f t="shared" si="19"/>
        <v/>
      </c>
      <c r="M311" s="265"/>
      <c r="N311" s="265"/>
      <c r="O311" s="265"/>
      <c r="P311" s="77"/>
    </row>
    <row r="312" spans="3:16" ht="14.25" customHeight="1" x14ac:dyDescent="0.15">
      <c r="C312" s="283">
        <f t="shared" si="20"/>
        <v>300</v>
      </c>
      <c r="D312" s="44" t="str">
        <f t="shared" si="18"/>
        <v/>
      </c>
      <c r="E312" s="477"/>
      <c r="F312" s="368"/>
      <c r="G312" s="368"/>
      <c r="H312" s="329"/>
      <c r="I312" s="15"/>
      <c r="J312" s="15"/>
      <c r="K312" s="328" t="str">
        <f t="shared" si="21"/>
        <v/>
      </c>
      <c r="L312" s="381" t="str">
        <f t="shared" si="19"/>
        <v/>
      </c>
      <c r="M312" s="265"/>
      <c r="N312" s="265"/>
      <c r="O312" s="265"/>
      <c r="P312" s="77"/>
    </row>
    <row r="313" spans="3:16" ht="14.25" customHeight="1" x14ac:dyDescent="0.15">
      <c r="C313" s="283">
        <f t="shared" si="20"/>
        <v>301</v>
      </c>
      <c r="D313" s="44" t="str">
        <f t="shared" si="18"/>
        <v/>
      </c>
      <c r="E313" s="477"/>
      <c r="F313" s="368"/>
      <c r="G313" s="368"/>
      <c r="H313" s="329"/>
      <c r="I313" s="15"/>
      <c r="J313" s="15"/>
      <c r="K313" s="328" t="str">
        <f t="shared" si="21"/>
        <v/>
      </c>
      <c r="L313" s="381" t="str">
        <f t="shared" si="19"/>
        <v/>
      </c>
      <c r="M313" s="265"/>
      <c r="N313" s="265"/>
      <c r="O313" s="265"/>
      <c r="P313" s="77"/>
    </row>
    <row r="314" spans="3:16" ht="14.25" customHeight="1" x14ac:dyDescent="0.15">
      <c r="C314" s="283">
        <f t="shared" si="20"/>
        <v>302</v>
      </c>
      <c r="D314" s="44" t="str">
        <f t="shared" si="18"/>
        <v/>
      </c>
      <c r="E314" s="477"/>
      <c r="F314" s="368"/>
      <c r="G314" s="368"/>
      <c r="H314" s="329"/>
      <c r="I314" s="15"/>
      <c r="J314" s="15"/>
      <c r="K314" s="328" t="str">
        <f t="shared" si="21"/>
        <v/>
      </c>
      <c r="L314" s="381" t="str">
        <f t="shared" si="19"/>
        <v/>
      </c>
      <c r="M314" s="265"/>
      <c r="N314" s="265"/>
      <c r="O314" s="265"/>
      <c r="P314" s="77"/>
    </row>
    <row r="315" spans="3:16" ht="14.25" customHeight="1" x14ac:dyDescent="0.15">
      <c r="C315" s="283">
        <f t="shared" si="20"/>
        <v>303</v>
      </c>
      <c r="D315" s="44" t="str">
        <f t="shared" si="18"/>
        <v/>
      </c>
      <c r="E315" s="477"/>
      <c r="F315" s="368"/>
      <c r="G315" s="368"/>
      <c r="H315" s="329"/>
      <c r="I315" s="15"/>
      <c r="J315" s="15"/>
      <c r="K315" s="328" t="str">
        <f t="shared" si="21"/>
        <v/>
      </c>
      <c r="L315" s="381" t="str">
        <f t="shared" si="19"/>
        <v/>
      </c>
      <c r="M315" s="265"/>
      <c r="N315" s="265"/>
      <c r="O315" s="265"/>
      <c r="P315" s="77"/>
    </row>
    <row r="316" spans="3:16" ht="14.25" customHeight="1" x14ac:dyDescent="0.15">
      <c r="C316" s="283">
        <f t="shared" si="20"/>
        <v>304</v>
      </c>
      <c r="D316" s="44" t="str">
        <f t="shared" si="18"/>
        <v/>
      </c>
      <c r="E316" s="477"/>
      <c r="F316" s="368"/>
      <c r="G316" s="368"/>
      <c r="H316" s="329"/>
      <c r="I316" s="15"/>
      <c r="J316" s="15"/>
      <c r="K316" s="328" t="str">
        <f t="shared" si="21"/>
        <v/>
      </c>
      <c r="L316" s="381" t="str">
        <f t="shared" si="19"/>
        <v/>
      </c>
      <c r="M316" s="265"/>
      <c r="N316" s="265"/>
      <c r="O316" s="265"/>
      <c r="P316" s="77"/>
    </row>
    <row r="317" spans="3:16" ht="14.25" customHeight="1" x14ac:dyDescent="0.15">
      <c r="C317" s="283">
        <f t="shared" si="20"/>
        <v>305</v>
      </c>
      <c r="D317" s="44" t="str">
        <f t="shared" si="18"/>
        <v/>
      </c>
      <c r="E317" s="477"/>
      <c r="F317" s="368"/>
      <c r="G317" s="368"/>
      <c r="H317" s="329"/>
      <c r="I317" s="15"/>
      <c r="J317" s="15"/>
      <c r="K317" s="328" t="str">
        <f t="shared" si="21"/>
        <v/>
      </c>
      <c r="L317" s="381" t="str">
        <f t="shared" si="19"/>
        <v/>
      </c>
      <c r="M317" s="265"/>
      <c r="N317" s="265"/>
      <c r="O317" s="265"/>
      <c r="P317" s="77"/>
    </row>
    <row r="318" spans="3:16" ht="14.25" customHeight="1" x14ac:dyDescent="0.15">
      <c r="C318" s="283">
        <f t="shared" si="20"/>
        <v>306</v>
      </c>
      <c r="D318" s="44" t="str">
        <f t="shared" si="18"/>
        <v/>
      </c>
      <c r="E318" s="477"/>
      <c r="F318" s="368"/>
      <c r="G318" s="368"/>
      <c r="H318" s="329"/>
      <c r="I318" s="15"/>
      <c r="J318" s="15"/>
      <c r="K318" s="328" t="str">
        <f t="shared" si="21"/>
        <v/>
      </c>
      <c r="L318" s="381" t="str">
        <f t="shared" si="19"/>
        <v/>
      </c>
      <c r="M318" s="265"/>
      <c r="N318" s="265"/>
      <c r="O318" s="265"/>
      <c r="P318" s="77"/>
    </row>
    <row r="319" spans="3:16" ht="14.25" customHeight="1" x14ac:dyDescent="0.15">
      <c r="C319" s="283">
        <f t="shared" si="20"/>
        <v>307</v>
      </c>
      <c r="D319" s="44" t="str">
        <f t="shared" si="18"/>
        <v/>
      </c>
      <c r="E319" s="477"/>
      <c r="F319" s="368"/>
      <c r="G319" s="368"/>
      <c r="H319" s="329"/>
      <c r="I319" s="15"/>
      <c r="J319" s="15"/>
      <c r="K319" s="328" t="str">
        <f t="shared" si="21"/>
        <v/>
      </c>
      <c r="L319" s="381" t="str">
        <f t="shared" si="19"/>
        <v/>
      </c>
      <c r="M319" s="265"/>
      <c r="N319" s="265"/>
      <c r="O319" s="265"/>
      <c r="P319" s="77"/>
    </row>
    <row r="320" spans="3:16" ht="14.25" customHeight="1" x14ac:dyDescent="0.15">
      <c r="C320" s="283">
        <f t="shared" si="20"/>
        <v>308</v>
      </c>
      <c r="D320" s="44" t="str">
        <f t="shared" si="18"/>
        <v/>
      </c>
      <c r="E320" s="477"/>
      <c r="F320" s="368"/>
      <c r="G320" s="368"/>
      <c r="H320" s="329"/>
      <c r="I320" s="15"/>
      <c r="J320" s="15"/>
      <c r="K320" s="328" t="str">
        <f t="shared" si="21"/>
        <v/>
      </c>
      <c r="L320" s="381" t="str">
        <f t="shared" si="19"/>
        <v/>
      </c>
      <c r="M320" s="265"/>
      <c r="N320" s="265"/>
      <c r="O320" s="265"/>
      <c r="P320" s="77"/>
    </row>
    <row r="321" spans="3:16" ht="14.25" customHeight="1" x14ac:dyDescent="0.15">
      <c r="C321" s="283">
        <f t="shared" si="20"/>
        <v>309</v>
      </c>
      <c r="D321" s="44" t="str">
        <f t="shared" si="18"/>
        <v/>
      </c>
      <c r="E321" s="477"/>
      <c r="F321" s="368"/>
      <c r="G321" s="368"/>
      <c r="H321" s="329"/>
      <c r="I321" s="15"/>
      <c r="J321" s="15"/>
      <c r="K321" s="328" t="str">
        <f t="shared" si="21"/>
        <v/>
      </c>
      <c r="L321" s="381" t="str">
        <f t="shared" si="19"/>
        <v/>
      </c>
      <c r="M321" s="265"/>
      <c r="N321" s="265"/>
      <c r="O321" s="265"/>
      <c r="P321" s="77"/>
    </row>
    <row r="322" spans="3:16" ht="14.25" customHeight="1" x14ac:dyDescent="0.15">
      <c r="C322" s="283">
        <f t="shared" si="20"/>
        <v>310</v>
      </c>
      <c r="D322" s="44" t="str">
        <f t="shared" si="18"/>
        <v/>
      </c>
      <c r="E322" s="477"/>
      <c r="F322" s="368"/>
      <c r="G322" s="368"/>
      <c r="H322" s="329"/>
      <c r="I322" s="15"/>
      <c r="J322" s="15"/>
      <c r="K322" s="328" t="str">
        <f t="shared" si="21"/>
        <v/>
      </c>
      <c r="L322" s="381" t="str">
        <f t="shared" si="19"/>
        <v/>
      </c>
      <c r="M322" s="265"/>
      <c r="N322" s="265"/>
      <c r="O322" s="265"/>
      <c r="P322" s="77"/>
    </row>
    <row r="323" spans="3:16" ht="14.25" customHeight="1" x14ac:dyDescent="0.15">
      <c r="C323" s="283">
        <f t="shared" si="20"/>
        <v>311</v>
      </c>
      <c r="D323" s="44" t="str">
        <f t="shared" si="18"/>
        <v/>
      </c>
      <c r="E323" s="477"/>
      <c r="F323" s="368"/>
      <c r="G323" s="368"/>
      <c r="H323" s="329"/>
      <c r="I323" s="15"/>
      <c r="J323" s="15"/>
      <c r="K323" s="328" t="str">
        <f t="shared" si="21"/>
        <v/>
      </c>
      <c r="L323" s="381" t="str">
        <f t="shared" si="19"/>
        <v/>
      </c>
      <c r="M323" s="265"/>
      <c r="N323" s="265"/>
      <c r="O323" s="265"/>
      <c r="P323" s="77"/>
    </row>
    <row r="324" spans="3:16" ht="14.25" customHeight="1" x14ac:dyDescent="0.15">
      <c r="C324" s="283">
        <f t="shared" si="20"/>
        <v>312</v>
      </c>
      <c r="D324" s="44" t="str">
        <f t="shared" si="18"/>
        <v/>
      </c>
      <c r="E324" s="477"/>
      <c r="F324" s="368"/>
      <c r="G324" s="368"/>
      <c r="H324" s="329"/>
      <c r="I324" s="15"/>
      <c r="J324" s="15"/>
      <c r="K324" s="328" t="str">
        <f t="shared" si="21"/>
        <v/>
      </c>
      <c r="L324" s="381" t="str">
        <f t="shared" si="19"/>
        <v/>
      </c>
      <c r="M324" s="265"/>
      <c r="N324" s="265"/>
      <c r="O324" s="265"/>
      <c r="P324" s="77"/>
    </row>
    <row r="325" spans="3:16" ht="14.25" customHeight="1" x14ac:dyDescent="0.15">
      <c r="C325" s="283">
        <f t="shared" si="20"/>
        <v>313</v>
      </c>
      <c r="D325" s="44" t="str">
        <f t="shared" si="18"/>
        <v/>
      </c>
      <c r="E325" s="477"/>
      <c r="F325" s="368"/>
      <c r="G325" s="368"/>
      <c r="H325" s="329"/>
      <c r="I325" s="15"/>
      <c r="J325" s="15"/>
      <c r="K325" s="328" t="str">
        <f t="shared" si="21"/>
        <v/>
      </c>
      <c r="L325" s="381" t="str">
        <f t="shared" si="19"/>
        <v/>
      </c>
      <c r="M325" s="265"/>
      <c r="N325" s="265"/>
      <c r="O325" s="265"/>
      <c r="P325" s="77"/>
    </row>
    <row r="326" spans="3:16" ht="14.25" customHeight="1" x14ac:dyDescent="0.15">
      <c r="C326" s="283">
        <f t="shared" si="20"/>
        <v>314</v>
      </c>
      <c r="D326" s="44" t="str">
        <f t="shared" si="18"/>
        <v/>
      </c>
      <c r="E326" s="477"/>
      <c r="F326" s="368"/>
      <c r="G326" s="368"/>
      <c r="H326" s="329"/>
      <c r="I326" s="15"/>
      <c r="J326" s="15"/>
      <c r="K326" s="328" t="str">
        <f t="shared" si="21"/>
        <v/>
      </c>
      <c r="L326" s="381" t="str">
        <f t="shared" si="19"/>
        <v/>
      </c>
      <c r="M326" s="265"/>
      <c r="N326" s="265"/>
      <c r="O326" s="265"/>
      <c r="P326" s="77"/>
    </row>
    <row r="327" spans="3:16" ht="14.25" customHeight="1" x14ac:dyDescent="0.15">
      <c r="C327" s="283">
        <f t="shared" si="20"/>
        <v>315</v>
      </c>
      <c r="D327" s="44" t="str">
        <f t="shared" si="18"/>
        <v/>
      </c>
      <c r="E327" s="477"/>
      <c r="F327" s="368"/>
      <c r="G327" s="368"/>
      <c r="H327" s="329"/>
      <c r="I327" s="15"/>
      <c r="J327" s="15"/>
      <c r="K327" s="328" t="str">
        <f t="shared" si="21"/>
        <v/>
      </c>
      <c r="L327" s="381" t="str">
        <f t="shared" si="19"/>
        <v/>
      </c>
      <c r="M327" s="265"/>
      <c r="N327" s="265"/>
      <c r="O327" s="265"/>
      <c r="P327" s="77"/>
    </row>
    <row r="328" spans="3:16" ht="14.25" customHeight="1" x14ac:dyDescent="0.15">
      <c r="C328" s="283">
        <f t="shared" si="20"/>
        <v>316</v>
      </c>
      <c r="D328" s="44" t="str">
        <f t="shared" si="18"/>
        <v/>
      </c>
      <c r="E328" s="477"/>
      <c r="F328" s="368"/>
      <c r="G328" s="368"/>
      <c r="H328" s="329"/>
      <c r="I328" s="15"/>
      <c r="J328" s="15"/>
      <c r="K328" s="328" t="str">
        <f t="shared" si="21"/>
        <v/>
      </c>
      <c r="L328" s="381" t="str">
        <f t="shared" si="19"/>
        <v/>
      </c>
      <c r="M328" s="265"/>
      <c r="N328" s="265"/>
      <c r="O328" s="265"/>
      <c r="P328" s="77"/>
    </row>
    <row r="329" spans="3:16" ht="14.25" customHeight="1" x14ac:dyDescent="0.15">
      <c r="C329" s="283">
        <f t="shared" si="20"/>
        <v>317</v>
      </c>
      <c r="D329" s="44" t="str">
        <f t="shared" si="18"/>
        <v/>
      </c>
      <c r="E329" s="477"/>
      <c r="F329" s="368"/>
      <c r="G329" s="368"/>
      <c r="H329" s="329"/>
      <c r="I329" s="15"/>
      <c r="J329" s="15"/>
      <c r="K329" s="328" t="str">
        <f t="shared" si="21"/>
        <v/>
      </c>
      <c r="L329" s="381" t="str">
        <f t="shared" si="19"/>
        <v/>
      </c>
      <c r="M329" s="265"/>
      <c r="N329" s="265"/>
      <c r="O329" s="265"/>
      <c r="P329" s="77"/>
    </row>
    <row r="330" spans="3:16" ht="14.25" customHeight="1" x14ac:dyDescent="0.15">
      <c r="C330" s="283">
        <f t="shared" si="20"/>
        <v>318</v>
      </c>
      <c r="D330" s="44" t="str">
        <f t="shared" si="18"/>
        <v/>
      </c>
      <c r="E330" s="477"/>
      <c r="F330" s="368"/>
      <c r="G330" s="368"/>
      <c r="H330" s="329"/>
      <c r="I330" s="15"/>
      <c r="J330" s="15"/>
      <c r="K330" s="328" t="str">
        <f t="shared" si="21"/>
        <v/>
      </c>
      <c r="L330" s="381" t="str">
        <f t="shared" si="19"/>
        <v/>
      </c>
      <c r="M330" s="265"/>
      <c r="N330" s="265"/>
      <c r="O330" s="265"/>
      <c r="P330" s="77"/>
    </row>
    <row r="331" spans="3:16" ht="14.25" customHeight="1" x14ac:dyDescent="0.15">
      <c r="C331" s="283">
        <f t="shared" si="20"/>
        <v>319</v>
      </c>
      <c r="D331" s="44" t="str">
        <f t="shared" si="18"/>
        <v/>
      </c>
      <c r="E331" s="477"/>
      <c r="F331" s="368"/>
      <c r="G331" s="368"/>
      <c r="H331" s="329"/>
      <c r="I331" s="15"/>
      <c r="J331" s="15"/>
      <c r="K331" s="328" t="str">
        <f t="shared" si="21"/>
        <v/>
      </c>
      <c r="L331" s="381" t="str">
        <f t="shared" si="19"/>
        <v/>
      </c>
      <c r="M331" s="265"/>
      <c r="N331" s="265"/>
      <c r="O331" s="265"/>
      <c r="P331" s="77"/>
    </row>
    <row r="332" spans="3:16" ht="14.25" customHeight="1" x14ac:dyDescent="0.15">
      <c r="C332" s="283">
        <f t="shared" si="20"/>
        <v>320</v>
      </c>
      <c r="D332" s="44" t="str">
        <f t="shared" si="18"/>
        <v/>
      </c>
      <c r="E332" s="477"/>
      <c r="F332" s="368"/>
      <c r="G332" s="368"/>
      <c r="H332" s="329"/>
      <c r="I332" s="15"/>
      <c r="J332" s="15"/>
      <c r="K332" s="328" t="str">
        <f t="shared" si="21"/>
        <v/>
      </c>
      <c r="L332" s="381" t="str">
        <f t="shared" si="19"/>
        <v/>
      </c>
      <c r="M332" s="265"/>
      <c r="N332" s="265"/>
      <c r="O332" s="265"/>
      <c r="P332" s="77"/>
    </row>
    <row r="333" spans="3:16" ht="14.25" customHeight="1" x14ac:dyDescent="0.15">
      <c r="C333" s="283">
        <f t="shared" si="20"/>
        <v>321</v>
      </c>
      <c r="D333" s="44" t="str">
        <f t="shared" ref="D333:D396" si="22">IF(E333="","",IF(E333&lt;=$T$2,"○",""))</f>
        <v/>
      </c>
      <c r="E333" s="477"/>
      <c r="F333" s="368"/>
      <c r="G333" s="368"/>
      <c r="H333" s="329"/>
      <c r="I333" s="15"/>
      <c r="J333" s="15"/>
      <c r="K333" s="328" t="str">
        <f t="shared" si="21"/>
        <v/>
      </c>
      <c r="L333" s="381" t="str">
        <f t="shared" ref="L333:L396" si="23">IF(H333="","",IF(HLOOKUP(H333,$V$2:$AJ$3,2,FALSE)&gt;=0.8,"○",""))</f>
        <v/>
      </c>
      <c r="M333" s="265"/>
      <c r="N333" s="265"/>
      <c r="O333" s="265"/>
      <c r="P333" s="77"/>
    </row>
    <row r="334" spans="3:16" ht="14.25" customHeight="1" x14ac:dyDescent="0.15">
      <c r="C334" s="283">
        <f t="shared" si="20"/>
        <v>322</v>
      </c>
      <c r="D334" s="44" t="str">
        <f t="shared" si="22"/>
        <v/>
      </c>
      <c r="E334" s="477"/>
      <c r="F334" s="368"/>
      <c r="G334" s="368"/>
      <c r="H334" s="329"/>
      <c r="I334" s="15"/>
      <c r="J334" s="15"/>
      <c r="K334" s="328" t="str">
        <f t="shared" si="21"/>
        <v/>
      </c>
      <c r="L334" s="381" t="str">
        <f t="shared" si="23"/>
        <v/>
      </c>
      <c r="M334" s="265"/>
      <c r="N334" s="265"/>
      <c r="O334" s="265"/>
      <c r="P334" s="77"/>
    </row>
    <row r="335" spans="3:16" ht="14.25" customHeight="1" x14ac:dyDescent="0.15">
      <c r="C335" s="283">
        <f t="shared" ref="C335:C398" si="24">C334+1</f>
        <v>323</v>
      </c>
      <c r="D335" s="44" t="str">
        <f t="shared" si="22"/>
        <v/>
      </c>
      <c r="E335" s="477"/>
      <c r="F335" s="368"/>
      <c r="G335" s="368"/>
      <c r="H335" s="329"/>
      <c r="I335" s="15"/>
      <c r="J335" s="15"/>
      <c r="K335" s="328" t="str">
        <f t="shared" si="21"/>
        <v/>
      </c>
      <c r="L335" s="381" t="str">
        <f t="shared" si="23"/>
        <v/>
      </c>
      <c r="M335" s="265"/>
      <c r="N335" s="265"/>
      <c r="O335" s="265"/>
      <c r="P335" s="77"/>
    </row>
    <row r="336" spans="3:16" ht="14.25" customHeight="1" x14ac:dyDescent="0.15">
      <c r="C336" s="283">
        <f t="shared" si="24"/>
        <v>324</v>
      </c>
      <c r="D336" s="44" t="str">
        <f t="shared" si="22"/>
        <v/>
      </c>
      <c r="E336" s="477"/>
      <c r="F336" s="368"/>
      <c r="G336" s="368"/>
      <c r="H336" s="329"/>
      <c r="I336" s="15"/>
      <c r="J336" s="15"/>
      <c r="K336" s="328" t="str">
        <f t="shared" si="21"/>
        <v/>
      </c>
      <c r="L336" s="381" t="str">
        <f t="shared" si="23"/>
        <v/>
      </c>
      <c r="M336" s="265"/>
      <c r="N336" s="265"/>
      <c r="O336" s="265"/>
      <c r="P336" s="77"/>
    </row>
    <row r="337" spans="3:16" ht="14.25" customHeight="1" x14ac:dyDescent="0.15">
      <c r="C337" s="283">
        <f t="shared" si="24"/>
        <v>325</v>
      </c>
      <c r="D337" s="44" t="str">
        <f t="shared" si="22"/>
        <v/>
      </c>
      <c r="E337" s="477"/>
      <c r="F337" s="368"/>
      <c r="G337" s="368"/>
      <c r="H337" s="329"/>
      <c r="I337" s="15"/>
      <c r="J337" s="15"/>
      <c r="K337" s="328" t="str">
        <f t="shared" si="21"/>
        <v/>
      </c>
      <c r="L337" s="381" t="str">
        <f t="shared" si="23"/>
        <v/>
      </c>
      <c r="M337" s="265"/>
      <c r="N337" s="265"/>
      <c r="O337" s="265"/>
      <c r="P337" s="77"/>
    </row>
    <row r="338" spans="3:16" ht="14.25" customHeight="1" x14ac:dyDescent="0.15">
      <c r="C338" s="283">
        <f t="shared" si="24"/>
        <v>326</v>
      </c>
      <c r="D338" s="44" t="str">
        <f t="shared" si="22"/>
        <v/>
      </c>
      <c r="E338" s="477"/>
      <c r="F338" s="368"/>
      <c r="G338" s="368"/>
      <c r="H338" s="329"/>
      <c r="I338" s="15"/>
      <c r="J338" s="15"/>
      <c r="K338" s="328" t="str">
        <f t="shared" si="21"/>
        <v/>
      </c>
      <c r="L338" s="381" t="str">
        <f t="shared" si="23"/>
        <v/>
      </c>
      <c r="M338" s="265"/>
      <c r="N338" s="265"/>
      <c r="O338" s="265"/>
      <c r="P338" s="77"/>
    </row>
    <row r="339" spans="3:16" ht="14.25" customHeight="1" x14ac:dyDescent="0.15">
      <c r="C339" s="283">
        <f t="shared" si="24"/>
        <v>327</v>
      </c>
      <c r="D339" s="44" t="str">
        <f t="shared" si="22"/>
        <v/>
      </c>
      <c r="E339" s="477"/>
      <c r="F339" s="368"/>
      <c r="G339" s="368"/>
      <c r="H339" s="329"/>
      <c r="I339" s="15"/>
      <c r="J339" s="15"/>
      <c r="K339" s="328" t="str">
        <f t="shared" si="21"/>
        <v/>
      </c>
      <c r="L339" s="381" t="str">
        <f t="shared" si="23"/>
        <v/>
      </c>
      <c r="M339" s="265"/>
      <c r="N339" s="265"/>
      <c r="O339" s="265"/>
      <c r="P339" s="77"/>
    </row>
    <row r="340" spans="3:16" ht="14.25" customHeight="1" x14ac:dyDescent="0.15">
      <c r="C340" s="283">
        <f t="shared" si="24"/>
        <v>328</v>
      </c>
      <c r="D340" s="44" t="str">
        <f t="shared" si="22"/>
        <v/>
      </c>
      <c r="E340" s="477"/>
      <c r="F340" s="368"/>
      <c r="G340" s="368"/>
      <c r="H340" s="329"/>
      <c r="I340" s="15"/>
      <c r="J340" s="15"/>
      <c r="K340" s="328" t="str">
        <f t="shared" si="21"/>
        <v/>
      </c>
      <c r="L340" s="381" t="str">
        <f t="shared" si="23"/>
        <v/>
      </c>
      <c r="M340" s="265"/>
      <c r="N340" s="265"/>
      <c r="O340" s="265"/>
      <c r="P340" s="77"/>
    </row>
    <row r="341" spans="3:16" ht="14.25" customHeight="1" x14ac:dyDescent="0.15">
      <c r="C341" s="283">
        <f t="shared" si="24"/>
        <v>329</v>
      </c>
      <c r="D341" s="44" t="str">
        <f t="shared" si="22"/>
        <v/>
      </c>
      <c r="E341" s="477"/>
      <c r="F341" s="368"/>
      <c r="G341" s="368"/>
      <c r="H341" s="329"/>
      <c r="I341" s="15"/>
      <c r="J341" s="15"/>
      <c r="K341" s="328" t="str">
        <f t="shared" si="21"/>
        <v/>
      </c>
      <c r="L341" s="381" t="str">
        <f t="shared" si="23"/>
        <v/>
      </c>
      <c r="M341" s="265"/>
      <c r="N341" s="265"/>
      <c r="O341" s="265"/>
      <c r="P341" s="77"/>
    </row>
    <row r="342" spans="3:16" ht="14.25" customHeight="1" x14ac:dyDescent="0.15">
      <c r="C342" s="283">
        <f t="shared" si="24"/>
        <v>330</v>
      </c>
      <c r="D342" s="44" t="str">
        <f t="shared" si="22"/>
        <v/>
      </c>
      <c r="E342" s="477"/>
      <c r="F342" s="368"/>
      <c r="G342" s="368"/>
      <c r="H342" s="329"/>
      <c r="I342" s="15"/>
      <c r="J342" s="15"/>
      <c r="K342" s="328" t="str">
        <f t="shared" si="21"/>
        <v/>
      </c>
      <c r="L342" s="381" t="str">
        <f t="shared" si="23"/>
        <v/>
      </c>
      <c r="M342" s="265"/>
      <c r="N342" s="265"/>
      <c r="O342" s="265"/>
      <c r="P342" s="77"/>
    </row>
    <row r="343" spans="3:16" ht="14.25" customHeight="1" x14ac:dyDescent="0.15">
      <c r="C343" s="283">
        <f t="shared" si="24"/>
        <v>331</v>
      </c>
      <c r="D343" s="44" t="str">
        <f t="shared" si="22"/>
        <v/>
      </c>
      <c r="E343" s="477"/>
      <c r="F343" s="368"/>
      <c r="G343" s="368"/>
      <c r="H343" s="329"/>
      <c r="I343" s="15"/>
      <c r="J343" s="15"/>
      <c r="K343" s="328" t="str">
        <f t="shared" si="21"/>
        <v/>
      </c>
      <c r="L343" s="381" t="str">
        <f t="shared" si="23"/>
        <v/>
      </c>
      <c r="M343" s="265"/>
      <c r="N343" s="265"/>
      <c r="O343" s="265"/>
      <c r="P343" s="77"/>
    </row>
    <row r="344" spans="3:16" ht="14.25" customHeight="1" x14ac:dyDescent="0.15">
      <c r="C344" s="283">
        <f t="shared" si="24"/>
        <v>332</v>
      </c>
      <c r="D344" s="44" t="str">
        <f t="shared" si="22"/>
        <v/>
      </c>
      <c r="E344" s="477"/>
      <c r="F344" s="368"/>
      <c r="G344" s="368"/>
      <c r="H344" s="329"/>
      <c r="I344" s="15"/>
      <c r="J344" s="15"/>
      <c r="K344" s="328" t="str">
        <f t="shared" si="21"/>
        <v/>
      </c>
      <c r="L344" s="381" t="str">
        <f t="shared" si="23"/>
        <v/>
      </c>
      <c r="M344" s="265"/>
      <c r="N344" s="265"/>
      <c r="O344" s="265"/>
      <c r="P344" s="77"/>
    </row>
    <row r="345" spans="3:16" ht="14.25" customHeight="1" x14ac:dyDescent="0.15">
      <c r="C345" s="283">
        <f t="shared" si="24"/>
        <v>333</v>
      </c>
      <c r="D345" s="44" t="str">
        <f t="shared" si="22"/>
        <v/>
      </c>
      <c r="E345" s="477"/>
      <c r="F345" s="368"/>
      <c r="G345" s="368"/>
      <c r="H345" s="329"/>
      <c r="I345" s="15"/>
      <c r="J345" s="15"/>
      <c r="K345" s="328" t="str">
        <f t="shared" si="21"/>
        <v/>
      </c>
      <c r="L345" s="381" t="str">
        <f t="shared" si="23"/>
        <v/>
      </c>
      <c r="M345" s="265"/>
      <c r="N345" s="265"/>
      <c r="O345" s="265"/>
      <c r="P345" s="77"/>
    </row>
    <row r="346" spans="3:16" ht="14.25" customHeight="1" x14ac:dyDescent="0.15">
      <c r="C346" s="283">
        <f t="shared" si="24"/>
        <v>334</v>
      </c>
      <c r="D346" s="44" t="str">
        <f t="shared" si="22"/>
        <v/>
      </c>
      <c r="E346" s="477"/>
      <c r="F346" s="368"/>
      <c r="G346" s="368"/>
      <c r="H346" s="329"/>
      <c r="I346" s="15"/>
      <c r="J346" s="15"/>
      <c r="K346" s="328" t="str">
        <f t="shared" si="21"/>
        <v/>
      </c>
      <c r="L346" s="381" t="str">
        <f t="shared" si="23"/>
        <v/>
      </c>
      <c r="M346" s="265"/>
      <c r="N346" s="265"/>
      <c r="O346" s="265"/>
      <c r="P346" s="77"/>
    </row>
    <row r="347" spans="3:16" ht="14.25" customHeight="1" x14ac:dyDescent="0.15">
      <c r="C347" s="283">
        <f t="shared" si="24"/>
        <v>335</v>
      </c>
      <c r="D347" s="44" t="str">
        <f t="shared" si="22"/>
        <v/>
      </c>
      <c r="E347" s="477"/>
      <c r="F347" s="368"/>
      <c r="G347" s="368"/>
      <c r="H347" s="329"/>
      <c r="I347" s="15"/>
      <c r="J347" s="15"/>
      <c r="K347" s="328" t="str">
        <f t="shared" si="21"/>
        <v/>
      </c>
      <c r="L347" s="381" t="str">
        <f t="shared" si="23"/>
        <v/>
      </c>
      <c r="M347" s="265"/>
      <c r="N347" s="265"/>
      <c r="O347" s="265"/>
      <c r="P347" s="77"/>
    </row>
    <row r="348" spans="3:16" ht="14.25" customHeight="1" x14ac:dyDescent="0.15">
      <c r="C348" s="283">
        <f t="shared" si="24"/>
        <v>336</v>
      </c>
      <c r="D348" s="44" t="str">
        <f t="shared" si="22"/>
        <v/>
      </c>
      <c r="E348" s="477"/>
      <c r="F348" s="368"/>
      <c r="G348" s="368"/>
      <c r="H348" s="329"/>
      <c r="I348" s="15"/>
      <c r="J348" s="15"/>
      <c r="K348" s="328" t="str">
        <f t="shared" si="21"/>
        <v/>
      </c>
      <c r="L348" s="381" t="str">
        <f t="shared" si="23"/>
        <v/>
      </c>
      <c r="M348" s="265"/>
      <c r="N348" s="265"/>
      <c r="O348" s="265"/>
      <c r="P348" s="77"/>
    </row>
    <row r="349" spans="3:16" ht="14.25" customHeight="1" x14ac:dyDescent="0.15">
      <c r="C349" s="283">
        <f t="shared" si="24"/>
        <v>337</v>
      </c>
      <c r="D349" s="44" t="str">
        <f t="shared" si="22"/>
        <v/>
      </c>
      <c r="E349" s="477"/>
      <c r="F349" s="368"/>
      <c r="G349" s="368"/>
      <c r="H349" s="329"/>
      <c r="I349" s="15"/>
      <c r="J349" s="15"/>
      <c r="K349" s="328" t="str">
        <f t="shared" si="21"/>
        <v/>
      </c>
      <c r="L349" s="381" t="str">
        <f t="shared" si="23"/>
        <v/>
      </c>
      <c r="M349" s="265"/>
      <c r="N349" s="265"/>
      <c r="O349" s="265"/>
      <c r="P349" s="77"/>
    </row>
    <row r="350" spans="3:16" ht="14.25" customHeight="1" x14ac:dyDescent="0.15">
      <c r="C350" s="283">
        <f t="shared" si="24"/>
        <v>338</v>
      </c>
      <c r="D350" s="44" t="str">
        <f t="shared" si="22"/>
        <v/>
      </c>
      <c r="E350" s="477"/>
      <c r="F350" s="368"/>
      <c r="G350" s="368"/>
      <c r="H350" s="329"/>
      <c r="I350" s="15"/>
      <c r="J350" s="15"/>
      <c r="K350" s="328" t="str">
        <f t="shared" si="21"/>
        <v/>
      </c>
      <c r="L350" s="381" t="str">
        <f t="shared" si="23"/>
        <v/>
      </c>
      <c r="M350" s="265"/>
      <c r="N350" s="265"/>
      <c r="O350" s="265"/>
      <c r="P350" s="77"/>
    </row>
    <row r="351" spans="3:16" ht="14.25" customHeight="1" x14ac:dyDescent="0.15">
      <c r="C351" s="283">
        <f t="shared" si="24"/>
        <v>339</v>
      </c>
      <c r="D351" s="44" t="str">
        <f t="shared" si="22"/>
        <v/>
      </c>
      <c r="E351" s="477"/>
      <c r="F351" s="368"/>
      <c r="G351" s="368"/>
      <c r="H351" s="329"/>
      <c r="I351" s="15"/>
      <c r="J351" s="15"/>
      <c r="K351" s="328" t="str">
        <f t="shared" ref="K351:K401" si="25">IF(J351="","",I351*J351)</f>
        <v/>
      </c>
      <c r="L351" s="381" t="str">
        <f t="shared" si="23"/>
        <v/>
      </c>
      <c r="M351" s="265"/>
      <c r="N351" s="265"/>
      <c r="O351" s="265"/>
      <c r="P351" s="77"/>
    </row>
    <row r="352" spans="3:16" ht="14.25" customHeight="1" x14ac:dyDescent="0.15">
      <c r="C352" s="283">
        <f t="shared" si="24"/>
        <v>340</v>
      </c>
      <c r="D352" s="44" t="str">
        <f t="shared" si="22"/>
        <v/>
      </c>
      <c r="E352" s="477"/>
      <c r="F352" s="368"/>
      <c r="G352" s="368"/>
      <c r="H352" s="329"/>
      <c r="I352" s="15"/>
      <c r="J352" s="15"/>
      <c r="K352" s="328" t="str">
        <f t="shared" si="25"/>
        <v/>
      </c>
      <c r="L352" s="381" t="str">
        <f t="shared" si="23"/>
        <v/>
      </c>
      <c r="M352" s="265"/>
      <c r="N352" s="265"/>
      <c r="O352" s="265"/>
      <c r="P352" s="77"/>
    </row>
    <row r="353" spans="3:16" ht="14.25" customHeight="1" x14ac:dyDescent="0.15">
      <c r="C353" s="283">
        <f t="shared" si="24"/>
        <v>341</v>
      </c>
      <c r="D353" s="44" t="str">
        <f t="shared" si="22"/>
        <v/>
      </c>
      <c r="E353" s="477"/>
      <c r="F353" s="368"/>
      <c r="G353" s="368"/>
      <c r="H353" s="329"/>
      <c r="I353" s="15"/>
      <c r="J353" s="15"/>
      <c r="K353" s="328" t="str">
        <f t="shared" si="25"/>
        <v/>
      </c>
      <c r="L353" s="381" t="str">
        <f t="shared" si="23"/>
        <v/>
      </c>
      <c r="M353" s="265"/>
      <c r="N353" s="265"/>
      <c r="O353" s="265"/>
      <c r="P353" s="77"/>
    </row>
    <row r="354" spans="3:16" ht="14.25" customHeight="1" x14ac:dyDescent="0.15">
      <c r="C354" s="283">
        <f t="shared" si="24"/>
        <v>342</v>
      </c>
      <c r="D354" s="44" t="str">
        <f t="shared" si="22"/>
        <v/>
      </c>
      <c r="E354" s="477"/>
      <c r="F354" s="368"/>
      <c r="G354" s="368"/>
      <c r="H354" s="329"/>
      <c r="I354" s="15"/>
      <c r="J354" s="15"/>
      <c r="K354" s="328" t="str">
        <f t="shared" si="25"/>
        <v/>
      </c>
      <c r="L354" s="381" t="str">
        <f t="shared" si="23"/>
        <v/>
      </c>
      <c r="M354" s="265"/>
      <c r="N354" s="265"/>
      <c r="O354" s="265"/>
      <c r="P354" s="77"/>
    </row>
    <row r="355" spans="3:16" ht="14.25" customHeight="1" x14ac:dyDescent="0.15">
      <c r="C355" s="283">
        <f t="shared" si="24"/>
        <v>343</v>
      </c>
      <c r="D355" s="44" t="str">
        <f t="shared" si="22"/>
        <v/>
      </c>
      <c r="E355" s="477"/>
      <c r="F355" s="368"/>
      <c r="G355" s="368"/>
      <c r="H355" s="329"/>
      <c r="I355" s="15"/>
      <c r="J355" s="15"/>
      <c r="K355" s="328" t="str">
        <f t="shared" si="25"/>
        <v/>
      </c>
      <c r="L355" s="381" t="str">
        <f t="shared" si="23"/>
        <v/>
      </c>
      <c r="M355" s="265"/>
      <c r="N355" s="265"/>
      <c r="O355" s="265"/>
      <c r="P355" s="77"/>
    </row>
    <row r="356" spans="3:16" ht="14.25" customHeight="1" x14ac:dyDescent="0.15">
      <c r="C356" s="283">
        <f t="shared" si="24"/>
        <v>344</v>
      </c>
      <c r="D356" s="44" t="str">
        <f t="shared" si="22"/>
        <v/>
      </c>
      <c r="E356" s="477"/>
      <c r="F356" s="368"/>
      <c r="G356" s="368"/>
      <c r="H356" s="329"/>
      <c r="I356" s="15"/>
      <c r="J356" s="15"/>
      <c r="K356" s="328" t="str">
        <f t="shared" si="25"/>
        <v/>
      </c>
      <c r="L356" s="381" t="str">
        <f t="shared" si="23"/>
        <v/>
      </c>
      <c r="M356" s="265"/>
      <c r="N356" s="265"/>
      <c r="O356" s="265"/>
      <c r="P356" s="77"/>
    </row>
    <row r="357" spans="3:16" ht="14.25" customHeight="1" x14ac:dyDescent="0.15">
      <c r="C357" s="283">
        <f t="shared" si="24"/>
        <v>345</v>
      </c>
      <c r="D357" s="44" t="str">
        <f t="shared" si="22"/>
        <v/>
      </c>
      <c r="E357" s="477"/>
      <c r="F357" s="368"/>
      <c r="G357" s="368"/>
      <c r="H357" s="329"/>
      <c r="I357" s="15"/>
      <c r="J357" s="15"/>
      <c r="K357" s="328" t="str">
        <f t="shared" si="25"/>
        <v/>
      </c>
      <c r="L357" s="381" t="str">
        <f t="shared" si="23"/>
        <v/>
      </c>
      <c r="M357" s="265"/>
      <c r="N357" s="265"/>
      <c r="O357" s="265"/>
      <c r="P357" s="77"/>
    </row>
    <row r="358" spans="3:16" ht="14.25" customHeight="1" x14ac:dyDescent="0.15">
      <c r="C358" s="283">
        <f t="shared" si="24"/>
        <v>346</v>
      </c>
      <c r="D358" s="44" t="str">
        <f t="shared" si="22"/>
        <v/>
      </c>
      <c r="E358" s="477"/>
      <c r="F358" s="368"/>
      <c r="G358" s="368"/>
      <c r="H358" s="329"/>
      <c r="I358" s="15"/>
      <c r="J358" s="15"/>
      <c r="K358" s="328" t="str">
        <f t="shared" si="25"/>
        <v/>
      </c>
      <c r="L358" s="381" t="str">
        <f t="shared" si="23"/>
        <v/>
      </c>
      <c r="M358" s="265"/>
      <c r="N358" s="265"/>
      <c r="O358" s="265"/>
      <c r="P358" s="77"/>
    </row>
    <row r="359" spans="3:16" ht="14.25" customHeight="1" x14ac:dyDescent="0.15">
      <c r="C359" s="283">
        <f t="shared" si="24"/>
        <v>347</v>
      </c>
      <c r="D359" s="44" t="str">
        <f t="shared" si="22"/>
        <v/>
      </c>
      <c r="E359" s="477"/>
      <c r="F359" s="368"/>
      <c r="G359" s="368"/>
      <c r="H359" s="329"/>
      <c r="I359" s="15"/>
      <c r="J359" s="15"/>
      <c r="K359" s="328" t="str">
        <f t="shared" si="25"/>
        <v/>
      </c>
      <c r="L359" s="381" t="str">
        <f t="shared" si="23"/>
        <v/>
      </c>
      <c r="M359" s="265"/>
      <c r="N359" s="265"/>
      <c r="O359" s="265"/>
      <c r="P359" s="77"/>
    </row>
    <row r="360" spans="3:16" ht="14.25" customHeight="1" x14ac:dyDescent="0.15">
      <c r="C360" s="283">
        <f t="shared" si="24"/>
        <v>348</v>
      </c>
      <c r="D360" s="44" t="str">
        <f t="shared" si="22"/>
        <v/>
      </c>
      <c r="E360" s="477"/>
      <c r="F360" s="368"/>
      <c r="G360" s="368"/>
      <c r="H360" s="329"/>
      <c r="I360" s="15"/>
      <c r="J360" s="15"/>
      <c r="K360" s="328" t="str">
        <f t="shared" si="25"/>
        <v/>
      </c>
      <c r="L360" s="381" t="str">
        <f t="shared" si="23"/>
        <v/>
      </c>
      <c r="M360" s="265"/>
      <c r="N360" s="265"/>
      <c r="O360" s="265"/>
      <c r="P360" s="77"/>
    </row>
    <row r="361" spans="3:16" ht="14.25" customHeight="1" x14ac:dyDescent="0.15">
      <c r="C361" s="283">
        <f t="shared" si="24"/>
        <v>349</v>
      </c>
      <c r="D361" s="44" t="str">
        <f t="shared" si="22"/>
        <v/>
      </c>
      <c r="E361" s="477"/>
      <c r="F361" s="368"/>
      <c r="G361" s="368"/>
      <c r="H361" s="329"/>
      <c r="I361" s="15"/>
      <c r="J361" s="15"/>
      <c r="K361" s="328" t="str">
        <f t="shared" si="25"/>
        <v/>
      </c>
      <c r="L361" s="381" t="str">
        <f t="shared" si="23"/>
        <v/>
      </c>
      <c r="M361" s="265"/>
      <c r="N361" s="265"/>
      <c r="O361" s="265"/>
      <c r="P361" s="77"/>
    </row>
    <row r="362" spans="3:16" ht="14.25" customHeight="1" x14ac:dyDescent="0.15">
      <c r="C362" s="283">
        <f t="shared" si="24"/>
        <v>350</v>
      </c>
      <c r="D362" s="44" t="str">
        <f t="shared" si="22"/>
        <v/>
      </c>
      <c r="E362" s="477"/>
      <c r="F362" s="368"/>
      <c r="G362" s="368"/>
      <c r="H362" s="329"/>
      <c r="I362" s="15"/>
      <c r="J362" s="15"/>
      <c r="K362" s="328" t="str">
        <f t="shared" si="25"/>
        <v/>
      </c>
      <c r="L362" s="381" t="str">
        <f t="shared" si="23"/>
        <v/>
      </c>
      <c r="M362" s="265"/>
      <c r="N362" s="265"/>
      <c r="O362" s="265"/>
      <c r="P362" s="77"/>
    </row>
    <row r="363" spans="3:16" ht="14.25" customHeight="1" x14ac:dyDescent="0.15">
      <c r="C363" s="283">
        <f t="shared" si="24"/>
        <v>351</v>
      </c>
      <c r="D363" s="44" t="str">
        <f t="shared" si="22"/>
        <v/>
      </c>
      <c r="E363" s="477"/>
      <c r="F363" s="368"/>
      <c r="G363" s="368"/>
      <c r="H363" s="329"/>
      <c r="I363" s="15"/>
      <c r="J363" s="15"/>
      <c r="K363" s="328" t="str">
        <f t="shared" si="25"/>
        <v/>
      </c>
      <c r="L363" s="381" t="str">
        <f t="shared" si="23"/>
        <v/>
      </c>
      <c r="M363" s="265"/>
      <c r="N363" s="265"/>
      <c r="O363" s="265"/>
      <c r="P363" s="77"/>
    </row>
    <row r="364" spans="3:16" ht="14.25" customHeight="1" x14ac:dyDescent="0.15">
      <c r="C364" s="283">
        <f t="shared" si="24"/>
        <v>352</v>
      </c>
      <c r="D364" s="44" t="str">
        <f t="shared" si="22"/>
        <v/>
      </c>
      <c r="E364" s="477"/>
      <c r="F364" s="368"/>
      <c r="G364" s="368"/>
      <c r="H364" s="329"/>
      <c r="I364" s="15"/>
      <c r="J364" s="15"/>
      <c r="K364" s="328" t="str">
        <f t="shared" si="25"/>
        <v/>
      </c>
      <c r="L364" s="381" t="str">
        <f t="shared" si="23"/>
        <v/>
      </c>
      <c r="M364" s="265"/>
      <c r="N364" s="265"/>
      <c r="O364" s="265"/>
      <c r="P364" s="77"/>
    </row>
    <row r="365" spans="3:16" ht="14.25" customHeight="1" x14ac:dyDescent="0.15">
      <c r="C365" s="283">
        <f t="shared" si="24"/>
        <v>353</v>
      </c>
      <c r="D365" s="44" t="str">
        <f t="shared" si="22"/>
        <v/>
      </c>
      <c r="E365" s="477"/>
      <c r="F365" s="368"/>
      <c r="G365" s="368"/>
      <c r="H365" s="329"/>
      <c r="I365" s="15"/>
      <c r="J365" s="15"/>
      <c r="K365" s="328" t="str">
        <f t="shared" si="25"/>
        <v/>
      </c>
      <c r="L365" s="381" t="str">
        <f t="shared" si="23"/>
        <v/>
      </c>
      <c r="M365" s="265"/>
      <c r="N365" s="265"/>
      <c r="O365" s="265"/>
      <c r="P365" s="77"/>
    </row>
    <row r="366" spans="3:16" ht="14.25" customHeight="1" x14ac:dyDescent="0.15">
      <c r="C366" s="283">
        <f t="shared" si="24"/>
        <v>354</v>
      </c>
      <c r="D366" s="44" t="str">
        <f t="shared" si="22"/>
        <v/>
      </c>
      <c r="E366" s="477"/>
      <c r="F366" s="368"/>
      <c r="G366" s="368"/>
      <c r="H366" s="329"/>
      <c r="I366" s="15"/>
      <c r="J366" s="15"/>
      <c r="K366" s="328" t="str">
        <f t="shared" si="25"/>
        <v/>
      </c>
      <c r="L366" s="381" t="str">
        <f t="shared" si="23"/>
        <v/>
      </c>
      <c r="M366" s="265"/>
      <c r="N366" s="265"/>
      <c r="O366" s="265"/>
      <c r="P366" s="77"/>
    </row>
    <row r="367" spans="3:16" ht="14.25" customHeight="1" x14ac:dyDescent="0.15">
      <c r="C367" s="283">
        <f t="shared" si="24"/>
        <v>355</v>
      </c>
      <c r="D367" s="44" t="str">
        <f t="shared" si="22"/>
        <v/>
      </c>
      <c r="E367" s="477"/>
      <c r="F367" s="368"/>
      <c r="G367" s="368"/>
      <c r="H367" s="329"/>
      <c r="I367" s="15"/>
      <c r="J367" s="15"/>
      <c r="K367" s="328" t="str">
        <f t="shared" si="25"/>
        <v/>
      </c>
      <c r="L367" s="381" t="str">
        <f t="shared" si="23"/>
        <v/>
      </c>
      <c r="M367" s="265"/>
      <c r="N367" s="265"/>
      <c r="O367" s="265"/>
      <c r="P367" s="77"/>
    </row>
    <row r="368" spans="3:16" ht="14.25" customHeight="1" x14ac:dyDescent="0.15">
      <c r="C368" s="283">
        <f t="shared" si="24"/>
        <v>356</v>
      </c>
      <c r="D368" s="44" t="str">
        <f t="shared" si="22"/>
        <v/>
      </c>
      <c r="E368" s="477"/>
      <c r="F368" s="368"/>
      <c r="G368" s="368"/>
      <c r="H368" s="329"/>
      <c r="I368" s="15"/>
      <c r="J368" s="15"/>
      <c r="K368" s="328" t="str">
        <f t="shared" si="25"/>
        <v/>
      </c>
      <c r="L368" s="381" t="str">
        <f t="shared" si="23"/>
        <v/>
      </c>
      <c r="M368" s="265"/>
      <c r="N368" s="265"/>
      <c r="O368" s="265"/>
      <c r="P368" s="77"/>
    </row>
    <row r="369" spans="3:16" ht="14.25" customHeight="1" x14ac:dyDescent="0.15">
      <c r="C369" s="283">
        <f t="shared" si="24"/>
        <v>357</v>
      </c>
      <c r="D369" s="44" t="str">
        <f t="shared" si="22"/>
        <v/>
      </c>
      <c r="E369" s="477"/>
      <c r="F369" s="368"/>
      <c r="G369" s="368"/>
      <c r="H369" s="329"/>
      <c r="I369" s="15"/>
      <c r="J369" s="15"/>
      <c r="K369" s="328" t="str">
        <f t="shared" si="25"/>
        <v/>
      </c>
      <c r="L369" s="381" t="str">
        <f t="shared" si="23"/>
        <v/>
      </c>
      <c r="M369" s="265"/>
      <c r="N369" s="265"/>
      <c r="O369" s="265"/>
      <c r="P369" s="77"/>
    </row>
    <row r="370" spans="3:16" ht="14.25" customHeight="1" x14ac:dyDescent="0.15">
      <c r="C370" s="283">
        <f t="shared" si="24"/>
        <v>358</v>
      </c>
      <c r="D370" s="44" t="str">
        <f t="shared" si="22"/>
        <v/>
      </c>
      <c r="E370" s="477"/>
      <c r="F370" s="368"/>
      <c r="G370" s="368"/>
      <c r="H370" s="329"/>
      <c r="I370" s="15"/>
      <c r="J370" s="15"/>
      <c r="K370" s="328" t="str">
        <f t="shared" si="25"/>
        <v/>
      </c>
      <c r="L370" s="381" t="str">
        <f t="shared" si="23"/>
        <v/>
      </c>
      <c r="M370" s="265"/>
      <c r="N370" s="265"/>
      <c r="O370" s="265"/>
      <c r="P370" s="77"/>
    </row>
    <row r="371" spans="3:16" ht="14.25" customHeight="1" x14ac:dyDescent="0.15">
      <c r="C371" s="283">
        <f t="shared" si="24"/>
        <v>359</v>
      </c>
      <c r="D371" s="44" t="str">
        <f t="shared" si="22"/>
        <v/>
      </c>
      <c r="E371" s="477"/>
      <c r="F371" s="368"/>
      <c r="G371" s="368"/>
      <c r="H371" s="329"/>
      <c r="I371" s="15"/>
      <c r="J371" s="15"/>
      <c r="K371" s="328" t="str">
        <f t="shared" si="25"/>
        <v/>
      </c>
      <c r="L371" s="381" t="str">
        <f t="shared" si="23"/>
        <v/>
      </c>
      <c r="M371" s="265"/>
      <c r="N371" s="265"/>
      <c r="O371" s="265"/>
      <c r="P371" s="77"/>
    </row>
    <row r="372" spans="3:16" ht="14.25" customHeight="1" x14ac:dyDescent="0.15">
      <c r="C372" s="283">
        <f t="shared" si="24"/>
        <v>360</v>
      </c>
      <c r="D372" s="44" t="str">
        <f t="shared" si="22"/>
        <v/>
      </c>
      <c r="E372" s="477"/>
      <c r="F372" s="368"/>
      <c r="G372" s="368"/>
      <c r="H372" s="329"/>
      <c r="I372" s="15"/>
      <c r="J372" s="15"/>
      <c r="K372" s="328" t="str">
        <f t="shared" si="25"/>
        <v/>
      </c>
      <c r="L372" s="381" t="str">
        <f t="shared" si="23"/>
        <v/>
      </c>
      <c r="M372" s="265"/>
      <c r="N372" s="265"/>
      <c r="O372" s="265"/>
      <c r="P372" s="77"/>
    </row>
    <row r="373" spans="3:16" ht="14.25" customHeight="1" x14ac:dyDescent="0.15">
      <c r="C373" s="283">
        <f t="shared" si="24"/>
        <v>361</v>
      </c>
      <c r="D373" s="44" t="str">
        <f t="shared" si="22"/>
        <v/>
      </c>
      <c r="E373" s="477"/>
      <c r="F373" s="368"/>
      <c r="G373" s="368"/>
      <c r="H373" s="329"/>
      <c r="I373" s="15"/>
      <c r="J373" s="15"/>
      <c r="K373" s="328" t="str">
        <f t="shared" si="25"/>
        <v/>
      </c>
      <c r="L373" s="381" t="str">
        <f t="shared" si="23"/>
        <v/>
      </c>
      <c r="M373" s="265"/>
      <c r="N373" s="265"/>
      <c r="O373" s="265"/>
      <c r="P373" s="77"/>
    </row>
    <row r="374" spans="3:16" ht="14.25" customHeight="1" x14ac:dyDescent="0.15">
      <c r="C374" s="283">
        <f t="shared" si="24"/>
        <v>362</v>
      </c>
      <c r="D374" s="44" t="str">
        <f t="shared" si="22"/>
        <v/>
      </c>
      <c r="E374" s="477"/>
      <c r="F374" s="368"/>
      <c r="G374" s="368"/>
      <c r="H374" s="329"/>
      <c r="I374" s="15"/>
      <c r="J374" s="15"/>
      <c r="K374" s="328" t="str">
        <f t="shared" si="25"/>
        <v/>
      </c>
      <c r="L374" s="381" t="str">
        <f t="shared" si="23"/>
        <v/>
      </c>
      <c r="M374" s="265"/>
      <c r="N374" s="265"/>
      <c r="O374" s="265"/>
      <c r="P374" s="77"/>
    </row>
    <row r="375" spans="3:16" ht="14.25" customHeight="1" x14ac:dyDescent="0.15">
      <c r="C375" s="283">
        <f t="shared" si="24"/>
        <v>363</v>
      </c>
      <c r="D375" s="44" t="str">
        <f t="shared" si="22"/>
        <v/>
      </c>
      <c r="E375" s="477"/>
      <c r="F375" s="368"/>
      <c r="G375" s="368"/>
      <c r="H375" s="329"/>
      <c r="I375" s="15"/>
      <c r="J375" s="15"/>
      <c r="K375" s="328" t="str">
        <f t="shared" si="25"/>
        <v/>
      </c>
      <c r="L375" s="381" t="str">
        <f t="shared" si="23"/>
        <v/>
      </c>
      <c r="M375" s="265"/>
      <c r="N375" s="265"/>
      <c r="O375" s="265"/>
      <c r="P375" s="77"/>
    </row>
    <row r="376" spans="3:16" ht="14.25" customHeight="1" x14ac:dyDescent="0.15">
      <c r="C376" s="283">
        <f t="shared" si="24"/>
        <v>364</v>
      </c>
      <c r="D376" s="44" t="str">
        <f t="shared" si="22"/>
        <v/>
      </c>
      <c r="E376" s="477"/>
      <c r="F376" s="368"/>
      <c r="G376" s="368"/>
      <c r="H376" s="329"/>
      <c r="I376" s="15"/>
      <c r="J376" s="15"/>
      <c r="K376" s="328" t="str">
        <f t="shared" si="25"/>
        <v/>
      </c>
      <c r="L376" s="381" t="str">
        <f t="shared" si="23"/>
        <v/>
      </c>
      <c r="M376" s="265"/>
      <c r="N376" s="265"/>
      <c r="O376" s="265"/>
      <c r="P376" s="77"/>
    </row>
    <row r="377" spans="3:16" ht="14.25" customHeight="1" x14ac:dyDescent="0.15">
      <c r="C377" s="283">
        <f t="shared" si="24"/>
        <v>365</v>
      </c>
      <c r="D377" s="44" t="str">
        <f t="shared" si="22"/>
        <v/>
      </c>
      <c r="E377" s="477"/>
      <c r="F377" s="368"/>
      <c r="G377" s="368"/>
      <c r="H377" s="329"/>
      <c r="I377" s="15"/>
      <c r="J377" s="15"/>
      <c r="K377" s="328" t="str">
        <f t="shared" si="25"/>
        <v/>
      </c>
      <c r="L377" s="381" t="str">
        <f t="shared" si="23"/>
        <v/>
      </c>
      <c r="M377" s="265"/>
      <c r="N377" s="265"/>
      <c r="O377" s="265"/>
      <c r="P377" s="77"/>
    </row>
    <row r="378" spans="3:16" ht="14.25" customHeight="1" x14ac:dyDescent="0.15">
      <c r="C378" s="283">
        <f t="shared" si="24"/>
        <v>366</v>
      </c>
      <c r="D378" s="44" t="str">
        <f t="shared" si="22"/>
        <v/>
      </c>
      <c r="E378" s="477"/>
      <c r="F378" s="368"/>
      <c r="G378" s="368"/>
      <c r="H378" s="329"/>
      <c r="I378" s="15"/>
      <c r="J378" s="15"/>
      <c r="K378" s="328" t="str">
        <f t="shared" si="25"/>
        <v/>
      </c>
      <c r="L378" s="381" t="str">
        <f t="shared" si="23"/>
        <v/>
      </c>
      <c r="M378" s="265"/>
      <c r="N378" s="265"/>
      <c r="O378" s="265"/>
      <c r="P378" s="77"/>
    </row>
    <row r="379" spans="3:16" ht="14.25" customHeight="1" x14ac:dyDescent="0.15">
      <c r="C379" s="283">
        <f t="shared" si="24"/>
        <v>367</v>
      </c>
      <c r="D379" s="44" t="str">
        <f t="shared" si="22"/>
        <v/>
      </c>
      <c r="E379" s="477"/>
      <c r="F379" s="368"/>
      <c r="G379" s="368"/>
      <c r="H379" s="329"/>
      <c r="I379" s="15"/>
      <c r="J379" s="15"/>
      <c r="K379" s="328" t="str">
        <f t="shared" si="25"/>
        <v/>
      </c>
      <c r="L379" s="381" t="str">
        <f t="shared" si="23"/>
        <v/>
      </c>
      <c r="M379" s="265"/>
      <c r="N379" s="265"/>
      <c r="O379" s="265"/>
      <c r="P379" s="77"/>
    </row>
    <row r="380" spans="3:16" ht="14.25" customHeight="1" x14ac:dyDescent="0.15">
      <c r="C380" s="283">
        <f t="shared" si="24"/>
        <v>368</v>
      </c>
      <c r="D380" s="44" t="str">
        <f t="shared" si="22"/>
        <v/>
      </c>
      <c r="E380" s="477"/>
      <c r="F380" s="368"/>
      <c r="G380" s="368"/>
      <c r="H380" s="329"/>
      <c r="I380" s="15"/>
      <c r="J380" s="15"/>
      <c r="K380" s="328" t="str">
        <f t="shared" si="25"/>
        <v/>
      </c>
      <c r="L380" s="381" t="str">
        <f t="shared" si="23"/>
        <v/>
      </c>
      <c r="M380" s="265"/>
      <c r="N380" s="265"/>
      <c r="O380" s="265"/>
      <c r="P380" s="77"/>
    </row>
    <row r="381" spans="3:16" ht="14.25" customHeight="1" x14ac:dyDescent="0.15">
      <c r="C381" s="283">
        <f t="shared" si="24"/>
        <v>369</v>
      </c>
      <c r="D381" s="44" t="str">
        <f t="shared" si="22"/>
        <v/>
      </c>
      <c r="E381" s="477"/>
      <c r="F381" s="368"/>
      <c r="G381" s="368"/>
      <c r="H381" s="329"/>
      <c r="I381" s="15"/>
      <c r="J381" s="15"/>
      <c r="K381" s="328" t="str">
        <f t="shared" si="25"/>
        <v/>
      </c>
      <c r="L381" s="381" t="str">
        <f t="shared" si="23"/>
        <v/>
      </c>
      <c r="M381" s="265"/>
      <c r="N381" s="265"/>
      <c r="O381" s="265"/>
      <c r="P381" s="77"/>
    </row>
    <row r="382" spans="3:16" ht="14.25" customHeight="1" x14ac:dyDescent="0.15">
      <c r="C382" s="283">
        <f t="shared" si="24"/>
        <v>370</v>
      </c>
      <c r="D382" s="44" t="str">
        <f t="shared" si="22"/>
        <v/>
      </c>
      <c r="E382" s="477"/>
      <c r="F382" s="368"/>
      <c r="G382" s="368"/>
      <c r="H382" s="329"/>
      <c r="I382" s="15"/>
      <c r="J382" s="15"/>
      <c r="K382" s="328" t="str">
        <f t="shared" si="25"/>
        <v/>
      </c>
      <c r="L382" s="381" t="str">
        <f t="shared" si="23"/>
        <v/>
      </c>
      <c r="M382" s="265"/>
      <c r="N382" s="265"/>
      <c r="O382" s="265"/>
      <c r="P382" s="77"/>
    </row>
    <row r="383" spans="3:16" ht="14.25" customHeight="1" x14ac:dyDescent="0.15">
      <c r="C383" s="283">
        <f t="shared" si="24"/>
        <v>371</v>
      </c>
      <c r="D383" s="44" t="str">
        <f t="shared" si="22"/>
        <v/>
      </c>
      <c r="E383" s="477"/>
      <c r="F383" s="368"/>
      <c r="G383" s="368"/>
      <c r="H383" s="329"/>
      <c r="I383" s="15"/>
      <c r="J383" s="15"/>
      <c r="K383" s="328" t="str">
        <f t="shared" si="25"/>
        <v/>
      </c>
      <c r="L383" s="381" t="str">
        <f t="shared" si="23"/>
        <v/>
      </c>
      <c r="M383" s="265"/>
      <c r="N383" s="265"/>
      <c r="O383" s="265"/>
      <c r="P383" s="77"/>
    </row>
    <row r="384" spans="3:16" ht="14.25" customHeight="1" x14ac:dyDescent="0.15">
      <c r="C384" s="283">
        <f t="shared" si="24"/>
        <v>372</v>
      </c>
      <c r="D384" s="44" t="str">
        <f t="shared" si="22"/>
        <v/>
      </c>
      <c r="E384" s="477"/>
      <c r="F384" s="368"/>
      <c r="G384" s="368"/>
      <c r="H384" s="329"/>
      <c r="I384" s="15"/>
      <c r="J384" s="15"/>
      <c r="K384" s="328" t="str">
        <f t="shared" si="25"/>
        <v/>
      </c>
      <c r="L384" s="381" t="str">
        <f t="shared" si="23"/>
        <v/>
      </c>
      <c r="M384" s="265"/>
      <c r="N384" s="265"/>
      <c r="O384" s="265"/>
      <c r="P384" s="77"/>
    </row>
    <row r="385" spans="3:16" ht="14.25" customHeight="1" x14ac:dyDescent="0.15">
      <c r="C385" s="283">
        <f t="shared" si="24"/>
        <v>373</v>
      </c>
      <c r="D385" s="44" t="str">
        <f t="shared" si="22"/>
        <v/>
      </c>
      <c r="E385" s="477"/>
      <c r="F385" s="368"/>
      <c r="G385" s="368"/>
      <c r="H385" s="329"/>
      <c r="I385" s="15"/>
      <c r="J385" s="15"/>
      <c r="K385" s="328" t="str">
        <f t="shared" si="25"/>
        <v/>
      </c>
      <c r="L385" s="381" t="str">
        <f t="shared" si="23"/>
        <v/>
      </c>
      <c r="M385" s="265"/>
      <c r="N385" s="265"/>
      <c r="O385" s="265"/>
      <c r="P385" s="77"/>
    </row>
    <row r="386" spans="3:16" ht="14.25" customHeight="1" x14ac:dyDescent="0.15">
      <c r="C386" s="283">
        <f t="shared" si="24"/>
        <v>374</v>
      </c>
      <c r="D386" s="44" t="str">
        <f t="shared" si="22"/>
        <v/>
      </c>
      <c r="E386" s="477"/>
      <c r="F386" s="368"/>
      <c r="G386" s="368"/>
      <c r="H386" s="329"/>
      <c r="I386" s="15"/>
      <c r="J386" s="15"/>
      <c r="K386" s="328" t="str">
        <f t="shared" si="25"/>
        <v/>
      </c>
      <c r="L386" s="381" t="str">
        <f t="shared" si="23"/>
        <v/>
      </c>
      <c r="M386" s="265"/>
      <c r="N386" s="265"/>
      <c r="O386" s="265"/>
      <c r="P386" s="77"/>
    </row>
    <row r="387" spans="3:16" ht="14.25" customHeight="1" x14ac:dyDescent="0.15">
      <c r="C387" s="283">
        <f t="shared" si="24"/>
        <v>375</v>
      </c>
      <c r="D387" s="44" t="str">
        <f t="shared" si="22"/>
        <v/>
      </c>
      <c r="E387" s="477"/>
      <c r="F387" s="368"/>
      <c r="G387" s="368"/>
      <c r="H387" s="329"/>
      <c r="I387" s="15"/>
      <c r="J387" s="15"/>
      <c r="K387" s="328" t="str">
        <f t="shared" si="25"/>
        <v/>
      </c>
      <c r="L387" s="381" t="str">
        <f t="shared" si="23"/>
        <v/>
      </c>
      <c r="M387" s="265"/>
      <c r="N387" s="265"/>
      <c r="O387" s="265"/>
      <c r="P387" s="77"/>
    </row>
    <row r="388" spans="3:16" ht="14.25" customHeight="1" x14ac:dyDescent="0.15">
      <c r="C388" s="283">
        <f t="shared" si="24"/>
        <v>376</v>
      </c>
      <c r="D388" s="44" t="str">
        <f t="shared" si="22"/>
        <v/>
      </c>
      <c r="E388" s="477"/>
      <c r="F388" s="368"/>
      <c r="G388" s="368"/>
      <c r="H388" s="329"/>
      <c r="I388" s="15"/>
      <c r="J388" s="15"/>
      <c r="K388" s="328" t="str">
        <f t="shared" si="25"/>
        <v/>
      </c>
      <c r="L388" s="381" t="str">
        <f t="shared" si="23"/>
        <v/>
      </c>
      <c r="M388" s="265"/>
      <c r="N388" s="265"/>
      <c r="O388" s="265"/>
      <c r="P388" s="77"/>
    </row>
    <row r="389" spans="3:16" ht="14.25" customHeight="1" x14ac:dyDescent="0.15">
      <c r="C389" s="283">
        <f t="shared" si="24"/>
        <v>377</v>
      </c>
      <c r="D389" s="44" t="str">
        <f t="shared" si="22"/>
        <v/>
      </c>
      <c r="E389" s="477"/>
      <c r="F389" s="368"/>
      <c r="G389" s="368"/>
      <c r="H389" s="329"/>
      <c r="I389" s="15"/>
      <c r="J389" s="15"/>
      <c r="K389" s="328" t="str">
        <f t="shared" si="25"/>
        <v/>
      </c>
      <c r="L389" s="381" t="str">
        <f t="shared" si="23"/>
        <v/>
      </c>
      <c r="M389" s="265"/>
      <c r="N389" s="265"/>
      <c r="O389" s="265"/>
      <c r="P389" s="77"/>
    </row>
    <row r="390" spans="3:16" ht="14.25" customHeight="1" x14ac:dyDescent="0.15">
      <c r="C390" s="283">
        <f t="shared" si="24"/>
        <v>378</v>
      </c>
      <c r="D390" s="44" t="str">
        <f t="shared" si="22"/>
        <v/>
      </c>
      <c r="E390" s="477"/>
      <c r="F390" s="368"/>
      <c r="G390" s="368"/>
      <c r="H390" s="329"/>
      <c r="I390" s="15"/>
      <c r="J390" s="15"/>
      <c r="K390" s="328" t="str">
        <f t="shared" si="25"/>
        <v/>
      </c>
      <c r="L390" s="381" t="str">
        <f t="shared" si="23"/>
        <v/>
      </c>
      <c r="M390" s="265"/>
      <c r="N390" s="265"/>
      <c r="O390" s="265"/>
      <c r="P390" s="77"/>
    </row>
    <row r="391" spans="3:16" ht="14.25" customHeight="1" x14ac:dyDescent="0.15">
      <c r="C391" s="283">
        <f t="shared" si="24"/>
        <v>379</v>
      </c>
      <c r="D391" s="44" t="str">
        <f t="shared" si="22"/>
        <v/>
      </c>
      <c r="E391" s="477"/>
      <c r="F391" s="368"/>
      <c r="G391" s="368"/>
      <c r="H391" s="329"/>
      <c r="I391" s="15"/>
      <c r="J391" s="15"/>
      <c r="K391" s="328" t="str">
        <f t="shared" si="25"/>
        <v/>
      </c>
      <c r="L391" s="381" t="str">
        <f t="shared" si="23"/>
        <v/>
      </c>
      <c r="M391" s="265"/>
      <c r="N391" s="265"/>
      <c r="O391" s="265"/>
      <c r="P391" s="77"/>
    </row>
    <row r="392" spans="3:16" ht="14.25" customHeight="1" x14ac:dyDescent="0.15">
      <c r="C392" s="283">
        <f t="shared" si="24"/>
        <v>380</v>
      </c>
      <c r="D392" s="44" t="str">
        <f t="shared" si="22"/>
        <v/>
      </c>
      <c r="E392" s="477"/>
      <c r="F392" s="368"/>
      <c r="G392" s="368"/>
      <c r="H392" s="329"/>
      <c r="I392" s="15"/>
      <c r="J392" s="15"/>
      <c r="K392" s="328" t="str">
        <f t="shared" si="25"/>
        <v/>
      </c>
      <c r="L392" s="381" t="str">
        <f t="shared" si="23"/>
        <v/>
      </c>
      <c r="M392" s="265"/>
      <c r="N392" s="265"/>
      <c r="O392" s="265"/>
      <c r="P392" s="77"/>
    </row>
    <row r="393" spans="3:16" ht="14.25" customHeight="1" x14ac:dyDescent="0.15">
      <c r="C393" s="283">
        <f t="shared" si="24"/>
        <v>381</v>
      </c>
      <c r="D393" s="44" t="str">
        <f t="shared" si="22"/>
        <v/>
      </c>
      <c r="E393" s="477"/>
      <c r="F393" s="368"/>
      <c r="G393" s="368"/>
      <c r="H393" s="329"/>
      <c r="I393" s="15"/>
      <c r="J393" s="15"/>
      <c r="K393" s="328" t="str">
        <f t="shared" si="25"/>
        <v/>
      </c>
      <c r="L393" s="381" t="str">
        <f t="shared" si="23"/>
        <v/>
      </c>
      <c r="M393" s="265"/>
      <c r="N393" s="265"/>
      <c r="O393" s="265"/>
      <c r="P393" s="77"/>
    </row>
    <row r="394" spans="3:16" ht="14.25" customHeight="1" x14ac:dyDescent="0.15">
      <c r="C394" s="283">
        <f t="shared" si="24"/>
        <v>382</v>
      </c>
      <c r="D394" s="44" t="str">
        <f t="shared" si="22"/>
        <v/>
      </c>
      <c r="E394" s="477"/>
      <c r="F394" s="368"/>
      <c r="G394" s="368"/>
      <c r="H394" s="329"/>
      <c r="I394" s="15"/>
      <c r="J394" s="15"/>
      <c r="K394" s="328" t="str">
        <f t="shared" si="25"/>
        <v/>
      </c>
      <c r="L394" s="381" t="str">
        <f t="shared" si="23"/>
        <v/>
      </c>
      <c r="M394" s="265"/>
      <c r="N394" s="265"/>
      <c r="O394" s="265"/>
      <c r="P394" s="77"/>
    </row>
    <row r="395" spans="3:16" ht="14.25" customHeight="1" x14ac:dyDescent="0.15">
      <c r="C395" s="283">
        <f t="shared" si="24"/>
        <v>383</v>
      </c>
      <c r="D395" s="44" t="str">
        <f t="shared" si="22"/>
        <v/>
      </c>
      <c r="E395" s="477"/>
      <c r="F395" s="368"/>
      <c r="G395" s="368"/>
      <c r="H395" s="329"/>
      <c r="I395" s="15"/>
      <c r="J395" s="15"/>
      <c r="K395" s="328" t="str">
        <f t="shared" si="25"/>
        <v/>
      </c>
      <c r="L395" s="381" t="str">
        <f t="shared" si="23"/>
        <v/>
      </c>
      <c r="M395" s="265"/>
      <c r="N395" s="265"/>
      <c r="O395" s="265"/>
      <c r="P395" s="77"/>
    </row>
    <row r="396" spans="3:16" ht="14.25" customHeight="1" x14ac:dyDescent="0.15">
      <c r="C396" s="283">
        <f t="shared" si="24"/>
        <v>384</v>
      </c>
      <c r="D396" s="44" t="str">
        <f t="shared" si="22"/>
        <v/>
      </c>
      <c r="E396" s="477"/>
      <c r="F396" s="368"/>
      <c r="G396" s="368"/>
      <c r="H396" s="329"/>
      <c r="I396" s="15"/>
      <c r="J396" s="15"/>
      <c r="K396" s="328" t="str">
        <f t="shared" si="25"/>
        <v/>
      </c>
      <c r="L396" s="381" t="str">
        <f t="shared" si="23"/>
        <v/>
      </c>
      <c r="M396" s="265"/>
      <c r="N396" s="265"/>
      <c r="O396" s="265"/>
      <c r="P396" s="77"/>
    </row>
    <row r="397" spans="3:16" ht="14.25" customHeight="1" x14ac:dyDescent="0.15">
      <c r="C397" s="283">
        <f t="shared" si="24"/>
        <v>385</v>
      </c>
      <c r="D397" s="44" t="str">
        <f t="shared" ref="D397:D460" si="26">IF(E397="","",IF(E397&lt;=$T$2,"○",""))</f>
        <v/>
      </c>
      <c r="E397" s="477"/>
      <c r="F397" s="368"/>
      <c r="G397" s="368"/>
      <c r="H397" s="329"/>
      <c r="I397" s="15"/>
      <c r="J397" s="15"/>
      <c r="K397" s="328" t="str">
        <f t="shared" si="25"/>
        <v/>
      </c>
      <c r="L397" s="381" t="str">
        <f t="shared" ref="L397:L460" si="27">IF(H397="","",IF(HLOOKUP(H397,$V$2:$AJ$3,2,FALSE)&gt;=0.8,"○",""))</f>
        <v/>
      </c>
      <c r="M397" s="265"/>
      <c r="N397" s="265"/>
      <c r="O397" s="265"/>
      <c r="P397" s="77"/>
    </row>
    <row r="398" spans="3:16" ht="14.25" customHeight="1" x14ac:dyDescent="0.15">
      <c r="C398" s="283">
        <f t="shared" si="24"/>
        <v>386</v>
      </c>
      <c r="D398" s="44" t="str">
        <f t="shared" si="26"/>
        <v/>
      </c>
      <c r="E398" s="477"/>
      <c r="F398" s="368"/>
      <c r="G398" s="368"/>
      <c r="H398" s="329"/>
      <c r="I398" s="15"/>
      <c r="J398" s="15"/>
      <c r="K398" s="328" t="str">
        <f t="shared" si="25"/>
        <v/>
      </c>
      <c r="L398" s="381" t="str">
        <f t="shared" si="27"/>
        <v/>
      </c>
      <c r="M398" s="265"/>
      <c r="N398" s="265"/>
      <c r="O398" s="265"/>
      <c r="P398" s="77"/>
    </row>
    <row r="399" spans="3:16" ht="14.25" customHeight="1" x14ac:dyDescent="0.15">
      <c r="C399" s="283">
        <f t="shared" ref="C399:C462" si="28">C398+1</f>
        <v>387</v>
      </c>
      <c r="D399" s="44" t="str">
        <f t="shared" si="26"/>
        <v/>
      </c>
      <c r="E399" s="477"/>
      <c r="F399" s="368"/>
      <c r="G399" s="368"/>
      <c r="H399" s="329"/>
      <c r="I399" s="15"/>
      <c r="J399" s="15"/>
      <c r="K399" s="328" t="str">
        <f t="shared" si="25"/>
        <v/>
      </c>
      <c r="L399" s="381" t="str">
        <f t="shared" si="27"/>
        <v/>
      </c>
      <c r="M399" s="265"/>
      <c r="N399" s="265"/>
      <c r="O399" s="265"/>
      <c r="P399" s="77"/>
    </row>
    <row r="400" spans="3:16" ht="14.25" customHeight="1" x14ac:dyDescent="0.15">
      <c r="C400" s="283">
        <f t="shared" si="28"/>
        <v>388</v>
      </c>
      <c r="D400" s="44" t="str">
        <f t="shared" si="26"/>
        <v/>
      </c>
      <c r="E400" s="477"/>
      <c r="F400" s="368"/>
      <c r="G400" s="368"/>
      <c r="H400" s="329"/>
      <c r="I400" s="15"/>
      <c r="J400" s="15"/>
      <c r="K400" s="328" t="str">
        <f t="shared" si="25"/>
        <v/>
      </c>
      <c r="L400" s="381" t="str">
        <f t="shared" si="27"/>
        <v/>
      </c>
      <c r="M400" s="265"/>
      <c r="N400" s="265"/>
      <c r="O400" s="265"/>
      <c r="P400" s="77"/>
    </row>
    <row r="401" spans="3:16" ht="14.25" customHeight="1" x14ac:dyDescent="0.15">
      <c r="C401" s="283">
        <f t="shared" si="28"/>
        <v>389</v>
      </c>
      <c r="D401" s="44" t="str">
        <f t="shared" si="26"/>
        <v/>
      </c>
      <c r="E401" s="477"/>
      <c r="F401" s="368"/>
      <c r="G401" s="368"/>
      <c r="H401" s="329"/>
      <c r="I401" s="15"/>
      <c r="J401" s="15"/>
      <c r="K401" s="328" t="str">
        <f t="shared" si="25"/>
        <v/>
      </c>
      <c r="L401" s="381" t="str">
        <f t="shared" si="27"/>
        <v/>
      </c>
      <c r="M401" s="265"/>
      <c r="N401" s="265"/>
      <c r="O401" s="265"/>
      <c r="P401" s="77"/>
    </row>
    <row r="402" spans="3:16" ht="14.25" customHeight="1" x14ac:dyDescent="0.15">
      <c r="C402" s="283">
        <f t="shared" si="28"/>
        <v>390</v>
      </c>
      <c r="D402" s="44" t="str">
        <f t="shared" si="26"/>
        <v/>
      </c>
      <c r="E402" s="477"/>
      <c r="F402" s="368"/>
      <c r="G402" s="368"/>
      <c r="H402" s="329"/>
      <c r="I402" s="15"/>
      <c r="J402" s="15"/>
      <c r="K402" s="328" t="str">
        <f>IF(J402="","",I402*J402)</f>
        <v/>
      </c>
      <c r="L402" s="381" t="str">
        <f t="shared" si="27"/>
        <v/>
      </c>
      <c r="M402" s="265"/>
      <c r="N402" s="265"/>
      <c r="O402" s="265"/>
      <c r="P402" s="77"/>
    </row>
    <row r="403" spans="3:16" ht="14.25" customHeight="1" x14ac:dyDescent="0.15">
      <c r="C403" s="283">
        <f t="shared" si="28"/>
        <v>391</v>
      </c>
      <c r="D403" s="44" t="str">
        <f t="shared" si="26"/>
        <v/>
      </c>
      <c r="E403" s="477"/>
      <c r="F403" s="368"/>
      <c r="G403" s="368"/>
      <c r="H403" s="329"/>
      <c r="I403" s="15"/>
      <c r="J403" s="15"/>
      <c r="K403" s="328" t="str">
        <f t="shared" ref="K403:K461" si="29">IF(J403="","",I403*J403)</f>
        <v/>
      </c>
      <c r="L403" s="381" t="str">
        <f t="shared" si="27"/>
        <v/>
      </c>
      <c r="M403" s="265"/>
      <c r="N403" s="265"/>
      <c r="O403" s="265"/>
      <c r="P403" s="77"/>
    </row>
    <row r="404" spans="3:16" ht="14.25" customHeight="1" x14ac:dyDescent="0.15">
      <c r="C404" s="283">
        <f t="shared" si="28"/>
        <v>392</v>
      </c>
      <c r="D404" s="44" t="str">
        <f t="shared" si="26"/>
        <v/>
      </c>
      <c r="E404" s="477"/>
      <c r="F404" s="368"/>
      <c r="G404" s="368"/>
      <c r="H404" s="329"/>
      <c r="I404" s="15"/>
      <c r="J404" s="15"/>
      <c r="K404" s="328" t="str">
        <f t="shared" si="29"/>
        <v/>
      </c>
      <c r="L404" s="381" t="str">
        <f t="shared" si="27"/>
        <v/>
      </c>
      <c r="M404" s="265"/>
      <c r="N404" s="265"/>
      <c r="O404" s="265"/>
      <c r="P404" s="77"/>
    </row>
    <row r="405" spans="3:16" ht="14.25" customHeight="1" x14ac:dyDescent="0.15">
      <c r="C405" s="283">
        <f t="shared" si="28"/>
        <v>393</v>
      </c>
      <c r="D405" s="44" t="str">
        <f t="shared" si="26"/>
        <v/>
      </c>
      <c r="E405" s="477"/>
      <c r="F405" s="368"/>
      <c r="G405" s="368"/>
      <c r="H405" s="329"/>
      <c r="I405" s="15"/>
      <c r="J405" s="15"/>
      <c r="K405" s="328" t="str">
        <f t="shared" si="29"/>
        <v/>
      </c>
      <c r="L405" s="381" t="str">
        <f t="shared" si="27"/>
        <v/>
      </c>
      <c r="M405" s="265"/>
      <c r="N405" s="265"/>
      <c r="O405" s="265"/>
      <c r="P405" s="77"/>
    </row>
    <row r="406" spans="3:16" ht="14.25" customHeight="1" x14ac:dyDescent="0.15">
      <c r="C406" s="283">
        <f t="shared" si="28"/>
        <v>394</v>
      </c>
      <c r="D406" s="44" t="str">
        <f t="shared" si="26"/>
        <v/>
      </c>
      <c r="E406" s="477"/>
      <c r="F406" s="368"/>
      <c r="G406" s="368"/>
      <c r="H406" s="329"/>
      <c r="I406" s="15"/>
      <c r="J406" s="15"/>
      <c r="K406" s="328" t="str">
        <f t="shared" si="29"/>
        <v/>
      </c>
      <c r="L406" s="381" t="str">
        <f t="shared" si="27"/>
        <v/>
      </c>
      <c r="M406" s="265"/>
      <c r="N406" s="265"/>
      <c r="O406" s="265"/>
      <c r="P406" s="77"/>
    </row>
    <row r="407" spans="3:16" ht="14.25" customHeight="1" x14ac:dyDescent="0.15">
      <c r="C407" s="283">
        <f t="shared" si="28"/>
        <v>395</v>
      </c>
      <c r="D407" s="44" t="str">
        <f t="shared" si="26"/>
        <v/>
      </c>
      <c r="E407" s="477"/>
      <c r="F407" s="368"/>
      <c r="G407" s="368"/>
      <c r="H407" s="329"/>
      <c r="I407" s="15"/>
      <c r="J407" s="15"/>
      <c r="K407" s="328" t="str">
        <f t="shared" si="29"/>
        <v/>
      </c>
      <c r="L407" s="381" t="str">
        <f t="shared" si="27"/>
        <v/>
      </c>
      <c r="M407" s="265"/>
      <c r="N407" s="265"/>
      <c r="O407" s="265"/>
      <c r="P407" s="77"/>
    </row>
    <row r="408" spans="3:16" ht="14.25" customHeight="1" x14ac:dyDescent="0.15">
      <c r="C408" s="283">
        <f t="shared" si="28"/>
        <v>396</v>
      </c>
      <c r="D408" s="44" t="str">
        <f t="shared" si="26"/>
        <v/>
      </c>
      <c r="E408" s="477"/>
      <c r="F408" s="368"/>
      <c r="G408" s="368"/>
      <c r="H408" s="329"/>
      <c r="I408" s="15"/>
      <c r="J408" s="15"/>
      <c r="K408" s="328" t="str">
        <f t="shared" si="29"/>
        <v/>
      </c>
      <c r="L408" s="381" t="str">
        <f t="shared" si="27"/>
        <v/>
      </c>
      <c r="M408" s="265"/>
      <c r="N408" s="265"/>
      <c r="O408" s="265"/>
      <c r="P408" s="77"/>
    </row>
    <row r="409" spans="3:16" ht="14.25" customHeight="1" x14ac:dyDescent="0.15">
      <c r="C409" s="283">
        <f t="shared" si="28"/>
        <v>397</v>
      </c>
      <c r="D409" s="44" t="str">
        <f t="shared" si="26"/>
        <v/>
      </c>
      <c r="E409" s="477"/>
      <c r="F409" s="368"/>
      <c r="G409" s="368"/>
      <c r="H409" s="329"/>
      <c r="I409" s="15"/>
      <c r="J409" s="15"/>
      <c r="K409" s="328" t="str">
        <f t="shared" si="29"/>
        <v/>
      </c>
      <c r="L409" s="381" t="str">
        <f t="shared" si="27"/>
        <v/>
      </c>
      <c r="M409" s="265"/>
      <c r="N409" s="265"/>
      <c r="O409" s="265"/>
      <c r="P409" s="77"/>
    </row>
    <row r="410" spans="3:16" ht="14.25" customHeight="1" x14ac:dyDescent="0.15">
      <c r="C410" s="283">
        <f t="shared" si="28"/>
        <v>398</v>
      </c>
      <c r="D410" s="44" t="str">
        <f t="shared" si="26"/>
        <v/>
      </c>
      <c r="E410" s="477"/>
      <c r="F410" s="368"/>
      <c r="G410" s="368"/>
      <c r="H410" s="329"/>
      <c r="I410" s="15"/>
      <c r="J410" s="15"/>
      <c r="K410" s="328" t="str">
        <f t="shared" si="29"/>
        <v/>
      </c>
      <c r="L410" s="381" t="str">
        <f t="shared" si="27"/>
        <v/>
      </c>
      <c r="M410" s="265"/>
      <c r="N410" s="265"/>
      <c r="O410" s="265"/>
      <c r="P410" s="77"/>
    </row>
    <row r="411" spans="3:16" ht="14.25" customHeight="1" x14ac:dyDescent="0.15">
      <c r="C411" s="283">
        <f t="shared" si="28"/>
        <v>399</v>
      </c>
      <c r="D411" s="44" t="str">
        <f t="shared" si="26"/>
        <v/>
      </c>
      <c r="E411" s="477"/>
      <c r="F411" s="368"/>
      <c r="G411" s="368"/>
      <c r="H411" s="329"/>
      <c r="I411" s="15"/>
      <c r="J411" s="15"/>
      <c r="K411" s="328" t="str">
        <f t="shared" si="29"/>
        <v/>
      </c>
      <c r="L411" s="381" t="str">
        <f t="shared" si="27"/>
        <v/>
      </c>
      <c r="M411" s="265"/>
      <c r="N411" s="265"/>
      <c r="O411" s="265"/>
      <c r="P411" s="77"/>
    </row>
    <row r="412" spans="3:16" ht="14.25" customHeight="1" x14ac:dyDescent="0.15">
      <c r="C412" s="283">
        <f t="shared" si="28"/>
        <v>400</v>
      </c>
      <c r="D412" s="44" t="str">
        <f t="shared" si="26"/>
        <v/>
      </c>
      <c r="E412" s="477"/>
      <c r="F412" s="368"/>
      <c r="G412" s="368"/>
      <c r="H412" s="329"/>
      <c r="I412" s="15"/>
      <c r="J412" s="15"/>
      <c r="K412" s="328" t="str">
        <f t="shared" si="29"/>
        <v/>
      </c>
      <c r="L412" s="381" t="str">
        <f t="shared" si="27"/>
        <v/>
      </c>
      <c r="M412" s="265"/>
      <c r="N412" s="265"/>
      <c r="O412" s="265"/>
      <c r="P412" s="77"/>
    </row>
    <row r="413" spans="3:16" ht="14.25" customHeight="1" x14ac:dyDescent="0.15">
      <c r="C413" s="283">
        <f t="shared" si="28"/>
        <v>401</v>
      </c>
      <c r="D413" s="44" t="str">
        <f t="shared" si="26"/>
        <v/>
      </c>
      <c r="E413" s="477"/>
      <c r="F413" s="368"/>
      <c r="G413" s="368"/>
      <c r="H413" s="329"/>
      <c r="I413" s="15"/>
      <c r="J413" s="15"/>
      <c r="K413" s="328" t="str">
        <f t="shared" si="29"/>
        <v/>
      </c>
      <c r="L413" s="381" t="str">
        <f t="shared" si="27"/>
        <v/>
      </c>
      <c r="M413" s="265"/>
      <c r="N413" s="265"/>
      <c r="O413" s="265"/>
      <c r="P413" s="77"/>
    </row>
    <row r="414" spans="3:16" ht="14.25" customHeight="1" x14ac:dyDescent="0.15">
      <c r="C414" s="283">
        <f t="shared" si="28"/>
        <v>402</v>
      </c>
      <c r="D414" s="44" t="str">
        <f t="shared" si="26"/>
        <v/>
      </c>
      <c r="E414" s="477"/>
      <c r="F414" s="368"/>
      <c r="G414" s="368"/>
      <c r="H414" s="329"/>
      <c r="I414" s="15"/>
      <c r="J414" s="15"/>
      <c r="K414" s="328" t="str">
        <f t="shared" si="29"/>
        <v/>
      </c>
      <c r="L414" s="381" t="str">
        <f t="shared" si="27"/>
        <v/>
      </c>
      <c r="M414" s="265"/>
      <c r="N414" s="265"/>
      <c r="O414" s="265"/>
      <c r="P414" s="77"/>
    </row>
    <row r="415" spans="3:16" ht="14.25" customHeight="1" x14ac:dyDescent="0.15">
      <c r="C415" s="283">
        <f t="shared" si="28"/>
        <v>403</v>
      </c>
      <c r="D415" s="44" t="str">
        <f t="shared" si="26"/>
        <v/>
      </c>
      <c r="E415" s="477"/>
      <c r="F415" s="368"/>
      <c r="G415" s="368"/>
      <c r="H415" s="329"/>
      <c r="I415" s="15"/>
      <c r="J415" s="15"/>
      <c r="K415" s="328" t="str">
        <f t="shared" si="29"/>
        <v/>
      </c>
      <c r="L415" s="381" t="str">
        <f t="shared" si="27"/>
        <v/>
      </c>
      <c r="M415" s="265"/>
      <c r="N415" s="265"/>
      <c r="O415" s="265"/>
      <c r="P415" s="77"/>
    </row>
    <row r="416" spans="3:16" ht="14.25" customHeight="1" x14ac:dyDescent="0.15">
      <c r="C416" s="283">
        <f t="shared" si="28"/>
        <v>404</v>
      </c>
      <c r="D416" s="44" t="str">
        <f t="shared" si="26"/>
        <v/>
      </c>
      <c r="E416" s="477"/>
      <c r="F416" s="368"/>
      <c r="G416" s="368"/>
      <c r="H416" s="329"/>
      <c r="I416" s="15"/>
      <c r="J416" s="15"/>
      <c r="K416" s="328" t="str">
        <f t="shared" si="29"/>
        <v/>
      </c>
      <c r="L416" s="381" t="str">
        <f t="shared" si="27"/>
        <v/>
      </c>
      <c r="M416" s="265"/>
      <c r="N416" s="265"/>
      <c r="O416" s="265"/>
      <c r="P416" s="77"/>
    </row>
    <row r="417" spans="3:16" ht="14.25" customHeight="1" x14ac:dyDescent="0.15">
      <c r="C417" s="283">
        <f t="shared" si="28"/>
        <v>405</v>
      </c>
      <c r="D417" s="44" t="str">
        <f t="shared" si="26"/>
        <v/>
      </c>
      <c r="E417" s="477"/>
      <c r="F417" s="368"/>
      <c r="G417" s="368"/>
      <c r="H417" s="329"/>
      <c r="I417" s="15"/>
      <c r="J417" s="15"/>
      <c r="K417" s="328" t="str">
        <f t="shared" si="29"/>
        <v/>
      </c>
      <c r="L417" s="381" t="str">
        <f t="shared" si="27"/>
        <v/>
      </c>
      <c r="M417" s="265"/>
      <c r="N417" s="265"/>
      <c r="O417" s="265"/>
      <c r="P417" s="77"/>
    </row>
    <row r="418" spans="3:16" ht="14.25" customHeight="1" x14ac:dyDescent="0.15">
      <c r="C418" s="283">
        <f t="shared" si="28"/>
        <v>406</v>
      </c>
      <c r="D418" s="44" t="str">
        <f t="shared" si="26"/>
        <v/>
      </c>
      <c r="E418" s="477"/>
      <c r="F418" s="368"/>
      <c r="G418" s="368"/>
      <c r="H418" s="329"/>
      <c r="I418" s="15"/>
      <c r="J418" s="15"/>
      <c r="K418" s="328" t="str">
        <f t="shared" si="29"/>
        <v/>
      </c>
      <c r="L418" s="381" t="str">
        <f t="shared" si="27"/>
        <v/>
      </c>
      <c r="M418" s="265"/>
      <c r="N418" s="265"/>
      <c r="O418" s="265"/>
      <c r="P418" s="77"/>
    </row>
    <row r="419" spans="3:16" ht="14.25" customHeight="1" x14ac:dyDescent="0.15">
      <c r="C419" s="283">
        <f t="shared" si="28"/>
        <v>407</v>
      </c>
      <c r="D419" s="44" t="str">
        <f t="shared" si="26"/>
        <v/>
      </c>
      <c r="E419" s="477"/>
      <c r="F419" s="368"/>
      <c r="G419" s="368"/>
      <c r="H419" s="329"/>
      <c r="I419" s="15"/>
      <c r="J419" s="15"/>
      <c r="K419" s="328" t="str">
        <f t="shared" si="29"/>
        <v/>
      </c>
      <c r="L419" s="381" t="str">
        <f t="shared" si="27"/>
        <v/>
      </c>
      <c r="M419" s="265"/>
      <c r="N419" s="265"/>
      <c r="O419" s="265"/>
      <c r="P419" s="77"/>
    </row>
    <row r="420" spans="3:16" ht="14.25" customHeight="1" x14ac:dyDescent="0.15">
      <c r="C420" s="283">
        <f t="shared" si="28"/>
        <v>408</v>
      </c>
      <c r="D420" s="44" t="str">
        <f t="shared" si="26"/>
        <v/>
      </c>
      <c r="E420" s="477"/>
      <c r="F420" s="368"/>
      <c r="G420" s="368"/>
      <c r="H420" s="329"/>
      <c r="I420" s="15"/>
      <c r="J420" s="15"/>
      <c r="K420" s="328" t="str">
        <f t="shared" si="29"/>
        <v/>
      </c>
      <c r="L420" s="381" t="str">
        <f t="shared" si="27"/>
        <v/>
      </c>
      <c r="M420" s="265"/>
      <c r="N420" s="265"/>
      <c r="O420" s="265"/>
      <c r="P420" s="77"/>
    </row>
    <row r="421" spans="3:16" ht="14.25" customHeight="1" x14ac:dyDescent="0.15">
      <c r="C421" s="283">
        <f t="shared" si="28"/>
        <v>409</v>
      </c>
      <c r="D421" s="44" t="str">
        <f t="shared" si="26"/>
        <v/>
      </c>
      <c r="E421" s="477"/>
      <c r="F421" s="368"/>
      <c r="G421" s="368"/>
      <c r="H421" s="329"/>
      <c r="I421" s="15"/>
      <c r="J421" s="15"/>
      <c r="K421" s="328" t="str">
        <f t="shared" si="29"/>
        <v/>
      </c>
      <c r="L421" s="381" t="str">
        <f t="shared" si="27"/>
        <v/>
      </c>
      <c r="M421" s="265"/>
      <c r="N421" s="265"/>
      <c r="O421" s="265"/>
      <c r="P421" s="77"/>
    </row>
    <row r="422" spans="3:16" ht="14.25" customHeight="1" x14ac:dyDescent="0.15">
      <c r="C422" s="283">
        <f t="shared" si="28"/>
        <v>410</v>
      </c>
      <c r="D422" s="44" t="str">
        <f t="shared" si="26"/>
        <v/>
      </c>
      <c r="E422" s="477"/>
      <c r="F422" s="368"/>
      <c r="G422" s="368"/>
      <c r="H422" s="329"/>
      <c r="I422" s="15"/>
      <c r="J422" s="15"/>
      <c r="K422" s="328" t="str">
        <f t="shared" si="29"/>
        <v/>
      </c>
      <c r="L422" s="381" t="str">
        <f t="shared" si="27"/>
        <v/>
      </c>
      <c r="M422" s="265"/>
      <c r="N422" s="265"/>
      <c r="O422" s="265"/>
      <c r="P422" s="77"/>
    </row>
    <row r="423" spans="3:16" ht="14.25" customHeight="1" x14ac:dyDescent="0.15">
      <c r="C423" s="283">
        <f t="shared" si="28"/>
        <v>411</v>
      </c>
      <c r="D423" s="44" t="str">
        <f t="shared" si="26"/>
        <v/>
      </c>
      <c r="E423" s="477"/>
      <c r="F423" s="368"/>
      <c r="G423" s="368"/>
      <c r="H423" s="329"/>
      <c r="I423" s="15"/>
      <c r="J423" s="15"/>
      <c r="K423" s="328" t="str">
        <f t="shared" si="29"/>
        <v/>
      </c>
      <c r="L423" s="381" t="str">
        <f t="shared" si="27"/>
        <v/>
      </c>
      <c r="M423" s="265"/>
      <c r="N423" s="265"/>
      <c r="O423" s="265"/>
      <c r="P423" s="77"/>
    </row>
    <row r="424" spans="3:16" ht="14.25" customHeight="1" x14ac:dyDescent="0.15">
      <c r="C424" s="283">
        <f t="shared" si="28"/>
        <v>412</v>
      </c>
      <c r="D424" s="44" t="str">
        <f t="shared" si="26"/>
        <v/>
      </c>
      <c r="E424" s="477"/>
      <c r="F424" s="368"/>
      <c r="G424" s="368"/>
      <c r="H424" s="329"/>
      <c r="I424" s="15"/>
      <c r="J424" s="15"/>
      <c r="K424" s="328" t="str">
        <f t="shared" si="29"/>
        <v/>
      </c>
      <c r="L424" s="381" t="str">
        <f t="shared" si="27"/>
        <v/>
      </c>
      <c r="M424" s="265"/>
      <c r="N424" s="265"/>
      <c r="O424" s="265"/>
      <c r="P424" s="77"/>
    </row>
    <row r="425" spans="3:16" ht="14.25" customHeight="1" x14ac:dyDescent="0.15">
      <c r="C425" s="283">
        <f t="shared" si="28"/>
        <v>413</v>
      </c>
      <c r="D425" s="44" t="str">
        <f t="shared" si="26"/>
        <v/>
      </c>
      <c r="E425" s="477"/>
      <c r="F425" s="368"/>
      <c r="G425" s="368"/>
      <c r="H425" s="329"/>
      <c r="I425" s="15"/>
      <c r="J425" s="15"/>
      <c r="K425" s="328" t="str">
        <f t="shared" si="29"/>
        <v/>
      </c>
      <c r="L425" s="381" t="str">
        <f t="shared" si="27"/>
        <v/>
      </c>
      <c r="M425" s="265"/>
      <c r="N425" s="265"/>
      <c r="O425" s="265"/>
      <c r="P425" s="77"/>
    </row>
    <row r="426" spans="3:16" ht="14.25" customHeight="1" x14ac:dyDescent="0.15">
      <c r="C426" s="283">
        <f t="shared" si="28"/>
        <v>414</v>
      </c>
      <c r="D426" s="44" t="str">
        <f t="shared" si="26"/>
        <v/>
      </c>
      <c r="E426" s="477"/>
      <c r="F426" s="368"/>
      <c r="G426" s="368"/>
      <c r="H426" s="329"/>
      <c r="I426" s="15"/>
      <c r="J426" s="15"/>
      <c r="K426" s="328" t="str">
        <f t="shared" si="29"/>
        <v/>
      </c>
      <c r="L426" s="381" t="str">
        <f t="shared" si="27"/>
        <v/>
      </c>
      <c r="M426" s="265"/>
      <c r="N426" s="265"/>
      <c r="O426" s="265"/>
      <c r="P426" s="77"/>
    </row>
    <row r="427" spans="3:16" ht="14.25" customHeight="1" x14ac:dyDescent="0.15">
      <c r="C427" s="283">
        <f t="shared" si="28"/>
        <v>415</v>
      </c>
      <c r="D427" s="44" t="str">
        <f t="shared" si="26"/>
        <v/>
      </c>
      <c r="E427" s="477"/>
      <c r="F427" s="368"/>
      <c r="G427" s="368"/>
      <c r="H427" s="329"/>
      <c r="I427" s="15"/>
      <c r="J427" s="15"/>
      <c r="K427" s="328" t="str">
        <f t="shared" si="29"/>
        <v/>
      </c>
      <c r="L427" s="381" t="str">
        <f t="shared" si="27"/>
        <v/>
      </c>
      <c r="M427" s="265"/>
      <c r="N427" s="265"/>
      <c r="O427" s="265"/>
      <c r="P427" s="77"/>
    </row>
    <row r="428" spans="3:16" ht="14.25" customHeight="1" x14ac:dyDescent="0.15">
      <c r="C428" s="283">
        <f t="shared" si="28"/>
        <v>416</v>
      </c>
      <c r="D428" s="44" t="str">
        <f t="shared" si="26"/>
        <v/>
      </c>
      <c r="E428" s="477"/>
      <c r="F428" s="368"/>
      <c r="G428" s="368"/>
      <c r="H428" s="329"/>
      <c r="I428" s="15"/>
      <c r="J428" s="15"/>
      <c r="K428" s="328" t="str">
        <f t="shared" si="29"/>
        <v/>
      </c>
      <c r="L428" s="381" t="str">
        <f t="shared" si="27"/>
        <v/>
      </c>
      <c r="M428" s="265"/>
      <c r="N428" s="265"/>
      <c r="O428" s="265"/>
      <c r="P428" s="77"/>
    </row>
    <row r="429" spans="3:16" ht="14.25" customHeight="1" x14ac:dyDescent="0.15">
      <c r="C429" s="283">
        <f t="shared" si="28"/>
        <v>417</v>
      </c>
      <c r="D429" s="44" t="str">
        <f t="shared" si="26"/>
        <v/>
      </c>
      <c r="E429" s="477"/>
      <c r="F429" s="368"/>
      <c r="G429" s="368"/>
      <c r="H429" s="329"/>
      <c r="I429" s="15"/>
      <c r="J429" s="15"/>
      <c r="K429" s="328" t="str">
        <f t="shared" si="29"/>
        <v/>
      </c>
      <c r="L429" s="381" t="str">
        <f t="shared" si="27"/>
        <v/>
      </c>
      <c r="M429" s="265"/>
      <c r="N429" s="265"/>
      <c r="O429" s="265"/>
      <c r="P429" s="77"/>
    </row>
    <row r="430" spans="3:16" ht="14.25" customHeight="1" x14ac:dyDescent="0.15">
      <c r="C430" s="283">
        <f t="shared" si="28"/>
        <v>418</v>
      </c>
      <c r="D430" s="44" t="str">
        <f t="shared" si="26"/>
        <v/>
      </c>
      <c r="E430" s="477"/>
      <c r="F430" s="368"/>
      <c r="G430" s="368"/>
      <c r="H430" s="329"/>
      <c r="I430" s="15"/>
      <c r="J430" s="15"/>
      <c r="K430" s="328" t="str">
        <f t="shared" si="29"/>
        <v/>
      </c>
      <c r="L430" s="381" t="str">
        <f t="shared" si="27"/>
        <v/>
      </c>
      <c r="M430" s="265"/>
      <c r="N430" s="265"/>
      <c r="O430" s="265"/>
      <c r="P430" s="77"/>
    </row>
    <row r="431" spans="3:16" ht="14.25" customHeight="1" x14ac:dyDescent="0.15">
      <c r="C431" s="283">
        <f t="shared" si="28"/>
        <v>419</v>
      </c>
      <c r="D431" s="44" t="str">
        <f t="shared" si="26"/>
        <v/>
      </c>
      <c r="E431" s="477"/>
      <c r="F431" s="368"/>
      <c r="G431" s="368"/>
      <c r="H431" s="329"/>
      <c r="I431" s="15"/>
      <c r="J431" s="15"/>
      <c r="K431" s="328" t="str">
        <f t="shared" si="29"/>
        <v/>
      </c>
      <c r="L431" s="381" t="str">
        <f t="shared" si="27"/>
        <v/>
      </c>
      <c r="M431" s="265"/>
      <c r="N431" s="265"/>
      <c r="O431" s="265"/>
      <c r="P431" s="77"/>
    </row>
    <row r="432" spans="3:16" ht="14.25" customHeight="1" x14ac:dyDescent="0.15">
      <c r="C432" s="283">
        <f t="shared" si="28"/>
        <v>420</v>
      </c>
      <c r="D432" s="44" t="str">
        <f t="shared" si="26"/>
        <v/>
      </c>
      <c r="E432" s="477"/>
      <c r="F432" s="368"/>
      <c r="G432" s="368"/>
      <c r="H432" s="329"/>
      <c r="I432" s="15"/>
      <c r="J432" s="15"/>
      <c r="K432" s="328" t="str">
        <f t="shared" si="29"/>
        <v/>
      </c>
      <c r="L432" s="381" t="str">
        <f t="shared" si="27"/>
        <v/>
      </c>
      <c r="M432" s="265"/>
      <c r="N432" s="265"/>
      <c r="O432" s="265"/>
      <c r="P432" s="77"/>
    </row>
    <row r="433" spans="3:16" ht="14.25" customHeight="1" x14ac:dyDescent="0.15">
      <c r="C433" s="283">
        <f t="shared" si="28"/>
        <v>421</v>
      </c>
      <c r="D433" s="44" t="str">
        <f t="shared" si="26"/>
        <v/>
      </c>
      <c r="E433" s="477"/>
      <c r="F433" s="368"/>
      <c r="G433" s="368"/>
      <c r="H433" s="329"/>
      <c r="I433" s="15"/>
      <c r="J433" s="15"/>
      <c r="K433" s="328" t="str">
        <f t="shared" si="29"/>
        <v/>
      </c>
      <c r="L433" s="381" t="str">
        <f t="shared" si="27"/>
        <v/>
      </c>
      <c r="M433" s="265"/>
      <c r="N433" s="265"/>
      <c r="O433" s="265"/>
      <c r="P433" s="77"/>
    </row>
    <row r="434" spans="3:16" ht="14.25" customHeight="1" x14ac:dyDescent="0.15">
      <c r="C434" s="283">
        <f t="shared" si="28"/>
        <v>422</v>
      </c>
      <c r="D434" s="44" t="str">
        <f t="shared" si="26"/>
        <v/>
      </c>
      <c r="E434" s="477"/>
      <c r="F434" s="368"/>
      <c r="G434" s="368"/>
      <c r="H434" s="329"/>
      <c r="I434" s="15"/>
      <c r="J434" s="15"/>
      <c r="K434" s="328" t="str">
        <f t="shared" si="29"/>
        <v/>
      </c>
      <c r="L434" s="381" t="str">
        <f t="shared" si="27"/>
        <v/>
      </c>
      <c r="M434" s="265"/>
      <c r="N434" s="265"/>
      <c r="O434" s="265"/>
      <c r="P434" s="77"/>
    </row>
    <row r="435" spans="3:16" ht="14.25" customHeight="1" x14ac:dyDescent="0.15">
      <c r="C435" s="283">
        <f t="shared" si="28"/>
        <v>423</v>
      </c>
      <c r="D435" s="44" t="str">
        <f t="shared" si="26"/>
        <v/>
      </c>
      <c r="E435" s="477"/>
      <c r="F435" s="368"/>
      <c r="G435" s="368"/>
      <c r="H435" s="329"/>
      <c r="I435" s="15"/>
      <c r="J435" s="15"/>
      <c r="K435" s="328" t="str">
        <f t="shared" si="29"/>
        <v/>
      </c>
      <c r="L435" s="381" t="str">
        <f t="shared" si="27"/>
        <v/>
      </c>
      <c r="M435" s="265"/>
      <c r="N435" s="265"/>
      <c r="O435" s="265"/>
      <c r="P435" s="77"/>
    </row>
    <row r="436" spans="3:16" ht="14.25" customHeight="1" x14ac:dyDescent="0.15">
      <c r="C436" s="283">
        <f t="shared" si="28"/>
        <v>424</v>
      </c>
      <c r="D436" s="44" t="str">
        <f t="shared" si="26"/>
        <v/>
      </c>
      <c r="E436" s="477"/>
      <c r="F436" s="368"/>
      <c r="G436" s="368"/>
      <c r="H436" s="329"/>
      <c r="I436" s="15"/>
      <c r="J436" s="15"/>
      <c r="K436" s="328" t="str">
        <f t="shared" si="29"/>
        <v/>
      </c>
      <c r="L436" s="381" t="str">
        <f t="shared" si="27"/>
        <v/>
      </c>
      <c r="M436" s="265"/>
      <c r="N436" s="265"/>
      <c r="O436" s="265"/>
      <c r="P436" s="77"/>
    </row>
    <row r="437" spans="3:16" ht="14.25" customHeight="1" x14ac:dyDescent="0.15">
      <c r="C437" s="283">
        <f t="shared" si="28"/>
        <v>425</v>
      </c>
      <c r="D437" s="44" t="str">
        <f t="shared" si="26"/>
        <v/>
      </c>
      <c r="E437" s="477"/>
      <c r="F437" s="368"/>
      <c r="G437" s="368"/>
      <c r="H437" s="329"/>
      <c r="I437" s="15"/>
      <c r="J437" s="15"/>
      <c r="K437" s="328" t="str">
        <f t="shared" si="29"/>
        <v/>
      </c>
      <c r="L437" s="381" t="str">
        <f t="shared" si="27"/>
        <v/>
      </c>
      <c r="M437" s="265"/>
      <c r="N437" s="265"/>
      <c r="O437" s="265"/>
      <c r="P437" s="77"/>
    </row>
    <row r="438" spans="3:16" ht="14.25" customHeight="1" x14ac:dyDescent="0.15">
      <c r="C438" s="283">
        <f t="shared" si="28"/>
        <v>426</v>
      </c>
      <c r="D438" s="44" t="str">
        <f t="shared" si="26"/>
        <v/>
      </c>
      <c r="E438" s="477"/>
      <c r="F438" s="368"/>
      <c r="G438" s="368"/>
      <c r="H438" s="329"/>
      <c r="I438" s="15"/>
      <c r="J438" s="15"/>
      <c r="K438" s="328" t="str">
        <f t="shared" si="29"/>
        <v/>
      </c>
      <c r="L438" s="381" t="str">
        <f t="shared" si="27"/>
        <v/>
      </c>
      <c r="M438" s="265"/>
      <c r="N438" s="265"/>
      <c r="O438" s="265"/>
      <c r="P438" s="77"/>
    </row>
    <row r="439" spans="3:16" ht="14.25" customHeight="1" x14ac:dyDescent="0.15">
      <c r="C439" s="283">
        <f t="shared" si="28"/>
        <v>427</v>
      </c>
      <c r="D439" s="44" t="str">
        <f t="shared" si="26"/>
        <v/>
      </c>
      <c r="E439" s="477"/>
      <c r="F439" s="368"/>
      <c r="G439" s="368"/>
      <c r="H439" s="329"/>
      <c r="I439" s="15"/>
      <c r="J439" s="15"/>
      <c r="K439" s="328" t="str">
        <f t="shared" si="29"/>
        <v/>
      </c>
      <c r="L439" s="381" t="str">
        <f t="shared" si="27"/>
        <v/>
      </c>
      <c r="M439" s="265"/>
      <c r="N439" s="265"/>
      <c r="O439" s="265"/>
      <c r="P439" s="77"/>
    </row>
    <row r="440" spans="3:16" ht="14.25" customHeight="1" x14ac:dyDescent="0.15">
      <c r="C440" s="283">
        <f t="shared" si="28"/>
        <v>428</v>
      </c>
      <c r="D440" s="44" t="str">
        <f t="shared" si="26"/>
        <v/>
      </c>
      <c r="E440" s="477"/>
      <c r="F440" s="368"/>
      <c r="G440" s="368"/>
      <c r="H440" s="329"/>
      <c r="I440" s="15"/>
      <c r="J440" s="15"/>
      <c r="K440" s="328" t="str">
        <f t="shared" si="29"/>
        <v/>
      </c>
      <c r="L440" s="381" t="str">
        <f t="shared" si="27"/>
        <v/>
      </c>
      <c r="M440" s="265"/>
      <c r="N440" s="265"/>
      <c r="O440" s="265"/>
      <c r="P440" s="77"/>
    </row>
    <row r="441" spans="3:16" ht="14.25" customHeight="1" x14ac:dyDescent="0.15">
      <c r="C441" s="283">
        <f t="shared" si="28"/>
        <v>429</v>
      </c>
      <c r="D441" s="44" t="str">
        <f t="shared" si="26"/>
        <v/>
      </c>
      <c r="E441" s="477"/>
      <c r="F441" s="368"/>
      <c r="G441" s="368"/>
      <c r="H441" s="329"/>
      <c r="I441" s="15"/>
      <c r="J441" s="15"/>
      <c r="K441" s="328" t="str">
        <f t="shared" si="29"/>
        <v/>
      </c>
      <c r="L441" s="381" t="str">
        <f t="shared" si="27"/>
        <v/>
      </c>
      <c r="M441" s="265"/>
      <c r="N441" s="265"/>
      <c r="O441" s="265"/>
      <c r="P441" s="77"/>
    </row>
    <row r="442" spans="3:16" ht="14.25" customHeight="1" x14ac:dyDescent="0.15">
      <c r="C442" s="283">
        <f t="shared" si="28"/>
        <v>430</v>
      </c>
      <c r="D442" s="44" t="str">
        <f t="shared" si="26"/>
        <v/>
      </c>
      <c r="E442" s="477"/>
      <c r="F442" s="368"/>
      <c r="G442" s="368"/>
      <c r="H442" s="329"/>
      <c r="I442" s="15"/>
      <c r="J442" s="15"/>
      <c r="K442" s="328" t="str">
        <f t="shared" si="29"/>
        <v/>
      </c>
      <c r="L442" s="381" t="str">
        <f t="shared" si="27"/>
        <v/>
      </c>
      <c r="M442" s="265"/>
      <c r="N442" s="265"/>
      <c r="O442" s="265"/>
      <c r="P442" s="77"/>
    </row>
    <row r="443" spans="3:16" ht="14.25" customHeight="1" x14ac:dyDescent="0.15">
      <c r="C443" s="283">
        <f t="shared" si="28"/>
        <v>431</v>
      </c>
      <c r="D443" s="44" t="str">
        <f t="shared" si="26"/>
        <v/>
      </c>
      <c r="E443" s="477"/>
      <c r="F443" s="368"/>
      <c r="G443" s="368"/>
      <c r="H443" s="329"/>
      <c r="I443" s="15"/>
      <c r="J443" s="15"/>
      <c r="K443" s="328" t="str">
        <f t="shared" si="29"/>
        <v/>
      </c>
      <c r="L443" s="381" t="str">
        <f t="shared" si="27"/>
        <v/>
      </c>
      <c r="M443" s="265"/>
      <c r="N443" s="265"/>
      <c r="O443" s="265"/>
      <c r="P443" s="77"/>
    </row>
    <row r="444" spans="3:16" ht="14.25" customHeight="1" x14ac:dyDescent="0.15">
      <c r="C444" s="283">
        <f t="shared" si="28"/>
        <v>432</v>
      </c>
      <c r="D444" s="44" t="str">
        <f t="shared" si="26"/>
        <v/>
      </c>
      <c r="E444" s="477"/>
      <c r="F444" s="368"/>
      <c r="G444" s="368"/>
      <c r="H444" s="329"/>
      <c r="I444" s="15"/>
      <c r="J444" s="15"/>
      <c r="K444" s="328" t="str">
        <f t="shared" si="29"/>
        <v/>
      </c>
      <c r="L444" s="381" t="str">
        <f t="shared" si="27"/>
        <v/>
      </c>
      <c r="M444" s="265"/>
      <c r="N444" s="265"/>
      <c r="O444" s="265"/>
      <c r="P444" s="77"/>
    </row>
    <row r="445" spans="3:16" ht="14.25" customHeight="1" x14ac:dyDescent="0.15">
      <c r="C445" s="283">
        <f t="shared" si="28"/>
        <v>433</v>
      </c>
      <c r="D445" s="44" t="str">
        <f t="shared" si="26"/>
        <v/>
      </c>
      <c r="E445" s="477"/>
      <c r="F445" s="368"/>
      <c r="G445" s="368"/>
      <c r="H445" s="329"/>
      <c r="I445" s="15"/>
      <c r="J445" s="15"/>
      <c r="K445" s="328" t="str">
        <f t="shared" si="29"/>
        <v/>
      </c>
      <c r="L445" s="381" t="str">
        <f t="shared" si="27"/>
        <v/>
      </c>
      <c r="M445" s="265"/>
      <c r="N445" s="265"/>
      <c r="O445" s="265"/>
      <c r="P445" s="77"/>
    </row>
    <row r="446" spans="3:16" ht="14.25" customHeight="1" x14ac:dyDescent="0.15">
      <c r="C446" s="283">
        <f t="shared" si="28"/>
        <v>434</v>
      </c>
      <c r="D446" s="44" t="str">
        <f t="shared" si="26"/>
        <v/>
      </c>
      <c r="E446" s="477"/>
      <c r="F446" s="368"/>
      <c r="G446" s="368"/>
      <c r="H446" s="329"/>
      <c r="I446" s="15"/>
      <c r="J446" s="15"/>
      <c r="K446" s="328" t="str">
        <f t="shared" si="29"/>
        <v/>
      </c>
      <c r="L446" s="381" t="str">
        <f t="shared" si="27"/>
        <v/>
      </c>
      <c r="M446" s="265"/>
      <c r="N446" s="265"/>
      <c r="O446" s="265"/>
      <c r="P446" s="77"/>
    </row>
    <row r="447" spans="3:16" ht="14.25" customHeight="1" x14ac:dyDescent="0.15">
      <c r="C447" s="283">
        <f t="shared" si="28"/>
        <v>435</v>
      </c>
      <c r="D447" s="44" t="str">
        <f t="shared" si="26"/>
        <v/>
      </c>
      <c r="E447" s="477"/>
      <c r="F447" s="368"/>
      <c r="G447" s="368"/>
      <c r="H447" s="329"/>
      <c r="I447" s="15"/>
      <c r="J447" s="15"/>
      <c r="K447" s="328" t="str">
        <f t="shared" si="29"/>
        <v/>
      </c>
      <c r="L447" s="381" t="str">
        <f t="shared" si="27"/>
        <v/>
      </c>
      <c r="M447" s="265"/>
      <c r="N447" s="265"/>
      <c r="O447" s="265"/>
      <c r="P447" s="77"/>
    </row>
    <row r="448" spans="3:16" ht="14.25" customHeight="1" x14ac:dyDescent="0.15">
      <c r="C448" s="283">
        <f t="shared" si="28"/>
        <v>436</v>
      </c>
      <c r="D448" s="44" t="str">
        <f t="shared" si="26"/>
        <v/>
      </c>
      <c r="E448" s="477"/>
      <c r="F448" s="368"/>
      <c r="G448" s="368"/>
      <c r="H448" s="329"/>
      <c r="I448" s="15"/>
      <c r="J448" s="15"/>
      <c r="K448" s="328" t="str">
        <f t="shared" si="29"/>
        <v/>
      </c>
      <c r="L448" s="381" t="str">
        <f t="shared" si="27"/>
        <v/>
      </c>
      <c r="M448" s="265"/>
      <c r="N448" s="265"/>
      <c r="O448" s="265"/>
      <c r="P448" s="77"/>
    </row>
    <row r="449" spans="3:16" ht="14.25" customHeight="1" x14ac:dyDescent="0.15">
      <c r="C449" s="283">
        <f t="shared" si="28"/>
        <v>437</v>
      </c>
      <c r="D449" s="44" t="str">
        <f t="shared" si="26"/>
        <v/>
      </c>
      <c r="E449" s="477"/>
      <c r="F449" s="368"/>
      <c r="G449" s="368"/>
      <c r="H449" s="329"/>
      <c r="I449" s="15"/>
      <c r="J449" s="15"/>
      <c r="K449" s="328" t="str">
        <f t="shared" si="29"/>
        <v/>
      </c>
      <c r="L449" s="381" t="str">
        <f t="shared" si="27"/>
        <v/>
      </c>
      <c r="M449" s="265"/>
      <c r="N449" s="265"/>
      <c r="O449" s="265"/>
      <c r="P449" s="77"/>
    </row>
    <row r="450" spans="3:16" ht="14.25" customHeight="1" x14ac:dyDescent="0.15">
      <c r="C450" s="283">
        <f t="shared" si="28"/>
        <v>438</v>
      </c>
      <c r="D450" s="44" t="str">
        <f t="shared" si="26"/>
        <v/>
      </c>
      <c r="E450" s="477"/>
      <c r="F450" s="368"/>
      <c r="G450" s="368"/>
      <c r="H450" s="329"/>
      <c r="I450" s="15"/>
      <c r="J450" s="15"/>
      <c r="K450" s="328" t="str">
        <f t="shared" si="29"/>
        <v/>
      </c>
      <c r="L450" s="381" t="str">
        <f t="shared" si="27"/>
        <v/>
      </c>
      <c r="M450" s="265"/>
      <c r="N450" s="265"/>
      <c r="O450" s="265"/>
      <c r="P450" s="77"/>
    </row>
    <row r="451" spans="3:16" ht="14.25" customHeight="1" x14ac:dyDescent="0.15">
      <c r="C451" s="283">
        <f t="shared" si="28"/>
        <v>439</v>
      </c>
      <c r="D451" s="44" t="str">
        <f t="shared" si="26"/>
        <v/>
      </c>
      <c r="E451" s="477"/>
      <c r="F451" s="368"/>
      <c r="G451" s="368"/>
      <c r="H451" s="329"/>
      <c r="I451" s="15"/>
      <c r="J451" s="15"/>
      <c r="K451" s="328" t="str">
        <f t="shared" si="29"/>
        <v/>
      </c>
      <c r="L451" s="381" t="str">
        <f t="shared" si="27"/>
        <v/>
      </c>
      <c r="M451" s="265"/>
      <c r="N451" s="265"/>
      <c r="O451" s="265"/>
      <c r="P451" s="77"/>
    </row>
    <row r="452" spans="3:16" ht="14.25" customHeight="1" x14ac:dyDescent="0.15">
      <c r="C452" s="283">
        <f t="shared" si="28"/>
        <v>440</v>
      </c>
      <c r="D452" s="44" t="str">
        <f t="shared" si="26"/>
        <v/>
      </c>
      <c r="E452" s="477"/>
      <c r="F452" s="368"/>
      <c r="G452" s="368"/>
      <c r="H452" s="329"/>
      <c r="I452" s="15"/>
      <c r="J452" s="15"/>
      <c r="K452" s="328" t="str">
        <f t="shared" si="29"/>
        <v/>
      </c>
      <c r="L452" s="381" t="str">
        <f t="shared" si="27"/>
        <v/>
      </c>
      <c r="M452" s="265"/>
      <c r="N452" s="265"/>
      <c r="O452" s="265"/>
      <c r="P452" s="77"/>
    </row>
    <row r="453" spans="3:16" ht="14.25" customHeight="1" x14ac:dyDescent="0.15">
      <c r="C453" s="283">
        <f t="shared" si="28"/>
        <v>441</v>
      </c>
      <c r="D453" s="44" t="str">
        <f t="shared" si="26"/>
        <v/>
      </c>
      <c r="E453" s="477"/>
      <c r="F453" s="368"/>
      <c r="G453" s="368"/>
      <c r="H453" s="329"/>
      <c r="I453" s="15"/>
      <c r="J453" s="15"/>
      <c r="K453" s="328" t="str">
        <f t="shared" si="29"/>
        <v/>
      </c>
      <c r="L453" s="381" t="str">
        <f t="shared" si="27"/>
        <v/>
      </c>
      <c r="M453" s="265"/>
      <c r="N453" s="265"/>
      <c r="O453" s="265"/>
      <c r="P453" s="77"/>
    </row>
    <row r="454" spans="3:16" ht="14.25" customHeight="1" x14ac:dyDescent="0.15">
      <c r="C454" s="283">
        <f t="shared" si="28"/>
        <v>442</v>
      </c>
      <c r="D454" s="44" t="str">
        <f t="shared" si="26"/>
        <v/>
      </c>
      <c r="E454" s="477"/>
      <c r="F454" s="368"/>
      <c r="G454" s="368"/>
      <c r="H454" s="329"/>
      <c r="I454" s="15"/>
      <c r="J454" s="15"/>
      <c r="K454" s="328" t="str">
        <f t="shared" si="29"/>
        <v/>
      </c>
      <c r="L454" s="381" t="str">
        <f t="shared" si="27"/>
        <v/>
      </c>
      <c r="M454" s="265"/>
      <c r="N454" s="265"/>
      <c r="O454" s="265"/>
      <c r="P454" s="77"/>
    </row>
    <row r="455" spans="3:16" ht="14.25" customHeight="1" x14ac:dyDescent="0.15">
      <c r="C455" s="283">
        <f t="shared" si="28"/>
        <v>443</v>
      </c>
      <c r="D455" s="44" t="str">
        <f t="shared" si="26"/>
        <v/>
      </c>
      <c r="E455" s="477"/>
      <c r="F455" s="368"/>
      <c r="G455" s="368"/>
      <c r="H455" s="329"/>
      <c r="I455" s="15"/>
      <c r="J455" s="15"/>
      <c r="K455" s="328" t="str">
        <f t="shared" si="29"/>
        <v/>
      </c>
      <c r="L455" s="381" t="str">
        <f t="shared" si="27"/>
        <v/>
      </c>
      <c r="M455" s="265"/>
      <c r="N455" s="265"/>
      <c r="O455" s="265"/>
      <c r="P455" s="77"/>
    </row>
    <row r="456" spans="3:16" ht="14.25" customHeight="1" x14ac:dyDescent="0.15">
      <c r="C456" s="283">
        <f t="shared" si="28"/>
        <v>444</v>
      </c>
      <c r="D456" s="44" t="str">
        <f t="shared" si="26"/>
        <v/>
      </c>
      <c r="E456" s="477"/>
      <c r="F456" s="368"/>
      <c r="G456" s="368"/>
      <c r="H456" s="329"/>
      <c r="I456" s="15"/>
      <c r="J456" s="15"/>
      <c r="K456" s="328" t="str">
        <f t="shared" si="29"/>
        <v/>
      </c>
      <c r="L456" s="381" t="str">
        <f t="shared" si="27"/>
        <v/>
      </c>
      <c r="M456" s="265"/>
      <c r="N456" s="265"/>
      <c r="O456" s="265"/>
      <c r="P456" s="77"/>
    </row>
    <row r="457" spans="3:16" ht="14.25" customHeight="1" x14ac:dyDescent="0.15">
      <c r="C457" s="283">
        <f t="shared" si="28"/>
        <v>445</v>
      </c>
      <c r="D457" s="44" t="str">
        <f t="shared" si="26"/>
        <v/>
      </c>
      <c r="E457" s="477"/>
      <c r="F457" s="368"/>
      <c r="G457" s="368"/>
      <c r="H457" s="329"/>
      <c r="I457" s="15"/>
      <c r="J457" s="15"/>
      <c r="K457" s="328" t="str">
        <f t="shared" si="29"/>
        <v/>
      </c>
      <c r="L457" s="381" t="str">
        <f t="shared" si="27"/>
        <v/>
      </c>
      <c r="M457" s="265"/>
      <c r="N457" s="265"/>
      <c r="O457" s="265"/>
      <c r="P457" s="77"/>
    </row>
    <row r="458" spans="3:16" ht="14.25" customHeight="1" x14ac:dyDescent="0.15">
      <c r="C458" s="283">
        <f t="shared" si="28"/>
        <v>446</v>
      </c>
      <c r="D458" s="44" t="str">
        <f t="shared" si="26"/>
        <v/>
      </c>
      <c r="E458" s="477"/>
      <c r="F458" s="368"/>
      <c r="G458" s="368"/>
      <c r="H458" s="329"/>
      <c r="I458" s="15"/>
      <c r="J458" s="15"/>
      <c r="K458" s="328" t="str">
        <f t="shared" si="29"/>
        <v/>
      </c>
      <c r="L458" s="381" t="str">
        <f t="shared" si="27"/>
        <v/>
      </c>
      <c r="M458" s="265"/>
      <c r="N458" s="265"/>
      <c r="O458" s="265"/>
      <c r="P458" s="77"/>
    </row>
    <row r="459" spans="3:16" ht="14.25" customHeight="1" x14ac:dyDescent="0.15">
      <c r="C459" s="283">
        <f t="shared" si="28"/>
        <v>447</v>
      </c>
      <c r="D459" s="44" t="str">
        <f t="shared" si="26"/>
        <v/>
      </c>
      <c r="E459" s="477"/>
      <c r="F459" s="368"/>
      <c r="G459" s="368"/>
      <c r="H459" s="329"/>
      <c r="I459" s="15"/>
      <c r="J459" s="15"/>
      <c r="K459" s="328" t="str">
        <f t="shared" si="29"/>
        <v/>
      </c>
      <c r="L459" s="381" t="str">
        <f t="shared" si="27"/>
        <v/>
      </c>
      <c r="M459" s="265"/>
      <c r="N459" s="265"/>
      <c r="O459" s="265"/>
      <c r="P459" s="77"/>
    </row>
    <row r="460" spans="3:16" ht="14.25" customHeight="1" x14ac:dyDescent="0.15">
      <c r="C460" s="283">
        <f t="shared" si="28"/>
        <v>448</v>
      </c>
      <c r="D460" s="44" t="str">
        <f t="shared" si="26"/>
        <v/>
      </c>
      <c r="E460" s="477"/>
      <c r="F460" s="368"/>
      <c r="G460" s="368"/>
      <c r="H460" s="329"/>
      <c r="I460" s="15"/>
      <c r="J460" s="15"/>
      <c r="K460" s="328" t="str">
        <f t="shared" si="29"/>
        <v/>
      </c>
      <c r="L460" s="381" t="str">
        <f t="shared" si="27"/>
        <v/>
      </c>
      <c r="M460" s="265"/>
      <c r="N460" s="265"/>
      <c r="O460" s="265"/>
      <c r="P460" s="77"/>
    </row>
    <row r="461" spans="3:16" ht="14.25" customHeight="1" x14ac:dyDescent="0.15">
      <c r="C461" s="283">
        <f t="shared" si="28"/>
        <v>449</v>
      </c>
      <c r="D461" s="44" t="str">
        <f t="shared" ref="D461:D524" si="30">IF(E461="","",IF(E461&lt;=$T$2,"○",""))</f>
        <v/>
      </c>
      <c r="E461" s="477"/>
      <c r="F461" s="368"/>
      <c r="G461" s="368"/>
      <c r="H461" s="329"/>
      <c r="I461" s="15"/>
      <c r="J461" s="15"/>
      <c r="K461" s="328" t="str">
        <f t="shared" si="29"/>
        <v/>
      </c>
      <c r="L461" s="381" t="str">
        <f t="shared" ref="L461:L520" si="31">IF(H461="","",IF(HLOOKUP(H461,$V$2:$AJ$3,2,FALSE)&gt;=0.8,"○",""))</f>
        <v/>
      </c>
      <c r="M461" s="265"/>
      <c r="N461" s="265"/>
      <c r="O461" s="265"/>
      <c r="P461" s="77"/>
    </row>
    <row r="462" spans="3:16" ht="14.25" customHeight="1" x14ac:dyDescent="0.15">
      <c r="C462" s="283">
        <f t="shared" si="28"/>
        <v>450</v>
      </c>
      <c r="D462" s="44" t="str">
        <f t="shared" si="30"/>
        <v/>
      </c>
      <c r="E462" s="477"/>
      <c r="F462" s="368"/>
      <c r="G462" s="368"/>
      <c r="H462" s="329"/>
      <c r="I462" s="15"/>
      <c r="J462" s="15"/>
      <c r="K462" s="328" t="str">
        <f>IF(J462="","",I462*J462)</f>
        <v/>
      </c>
      <c r="L462" s="381" t="str">
        <f t="shared" si="31"/>
        <v/>
      </c>
      <c r="M462" s="265"/>
      <c r="N462" s="265"/>
      <c r="O462" s="265"/>
      <c r="P462" s="77"/>
    </row>
    <row r="463" spans="3:16" ht="14.25" customHeight="1" x14ac:dyDescent="0.15">
      <c r="C463" s="283">
        <f t="shared" ref="C463:C526" si="32">C462+1</f>
        <v>451</v>
      </c>
      <c r="D463" s="44" t="str">
        <f t="shared" si="30"/>
        <v/>
      </c>
      <c r="E463" s="477"/>
      <c r="F463" s="368"/>
      <c r="G463" s="368"/>
      <c r="H463" s="329"/>
      <c r="I463" s="15"/>
      <c r="J463" s="15"/>
      <c r="K463" s="328" t="str">
        <f t="shared" ref="K463:K526" si="33">IF(J463="","",I463*J463)</f>
        <v/>
      </c>
      <c r="L463" s="381" t="str">
        <f t="shared" si="31"/>
        <v/>
      </c>
      <c r="M463" s="265"/>
      <c r="N463" s="265"/>
      <c r="O463" s="265"/>
      <c r="P463" s="77"/>
    </row>
    <row r="464" spans="3:16" ht="14.25" customHeight="1" x14ac:dyDescent="0.15">
      <c r="C464" s="283">
        <f t="shared" si="32"/>
        <v>452</v>
      </c>
      <c r="D464" s="44" t="str">
        <f t="shared" si="30"/>
        <v/>
      </c>
      <c r="E464" s="477"/>
      <c r="F464" s="368"/>
      <c r="G464" s="368"/>
      <c r="H464" s="329"/>
      <c r="I464" s="15"/>
      <c r="J464" s="15"/>
      <c r="K464" s="328" t="str">
        <f t="shared" si="33"/>
        <v/>
      </c>
      <c r="L464" s="381" t="str">
        <f t="shared" si="31"/>
        <v/>
      </c>
      <c r="M464" s="265"/>
      <c r="N464" s="265"/>
      <c r="O464" s="265"/>
      <c r="P464" s="77"/>
    </row>
    <row r="465" spans="3:16" ht="14.25" customHeight="1" x14ac:dyDescent="0.15">
      <c r="C465" s="283">
        <f t="shared" si="32"/>
        <v>453</v>
      </c>
      <c r="D465" s="44" t="str">
        <f t="shared" si="30"/>
        <v/>
      </c>
      <c r="E465" s="477"/>
      <c r="F465" s="368"/>
      <c r="G465" s="368"/>
      <c r="H465" s="329"/>
      <c r="I465" s="15"/>
      <c r="J465" s="15"/>
      <c r="K465" s="328" t="str">
        <f t="shared" si="33"/>
        <v/>
      </c>
      <c r="L465" s="381" t="str">
        <f t="shared" si="31"/>
        <v/>
      </c>
      <c r="M465" s="265"/>
      <c r="N465" s="265"/>
      <c r="O465" s="265"/>
      <c r="P465" s="77"/>
    </row>
    <row r="466" spans="3:16" ht="14.25" customHeight="1" x14ac:dyDescent="0.15">
      <c r="C466" s="283">
        <f t="shared" si="32"/>
        <v>454</v>
      </c>
      <c r="D466" s="44" t="str">
        <f t="shared" si="30"/>
        <v/>
      </c>
      <c r="E466" s="477"/>
      <c r="F466" s="368"/>
      <c r="G466" s="368"/>
      <c r="H466" s="329"/>
      <c r="I466" s="15"/>
      <c r="J466" s="15"/>
      <c r="K466" s="328" t="str">
        <f t="shared" si="33"/>
        <v/>
      </c>
      <c r="L466" s="381" t="str">
        <f t="shared" si="31"/>
        <v/>
      </c>
      <c r="M466" s="265"/>
      <c r="N466" s="265"/>
      <c r="O466" s="265"/>
      <c r="P466" s="77"/>
    </row>
    <row r="467" spans="3:16" ht="14.25" customHeight="1" x14ac:dyDescent="0.15">
      <c r="C467" s="283">
        <f t="shared" si="32"/>
        <v>455</v>
      </c>
      <c r="D467" s="44" t="str">
        <f t="shared" si="30"/>
        <v/>
      </c>
      <c r="E467" s="477"/>
      <c r="F467" s="368"/>
      <c r="G467" s="368"/>
      <c r="H467" s="329"/>
      <c r="I467" s="15"/>
      <c r="J467" s="15"/>
      <c r="K467" s="328" t="str">
        <f t="shared" si="33"/>
        <v/>
      </c>
      <c r="L467" s="381" t="str">
        <f t="shared" si="31"/>
        <v/>
      </c>
      <c r="M467" s="265"/>
      <c r="N467" s="265"/>
      <c r="O467" s="265"/>
      <c r="P467" s="77"/>
    </row>
    <row r="468" spans="3:16" ht="14.25" customHeight="1" x14ac:dyDescent="0.15">
      <c r="C468" s="283">
        <f t="shared" si="32"/>
        <v>456</v>
      </c>
      <c r="D468" s="44" t="str">
        <f t="shared" si="30"/>
        <v/>
      </c>
      <c r="E468" s="477"/>
      <c r="F468" s="368"/>
      <c r="G468" s="368"/>
      <c r="H468" s="329"/>
      <c r="I468" s="15"/>
      <c r="J468" s="15"/>
      <c r="K468" s="328" t="str">
        <f t="shared" si="33"/>
        <v/>
      </c>
      <c r="L468" s="381" t="str">
        <f t="shared" si="31"/>
        <v/>
      </c>
      <c r="M468" s="265"/>
      <c r="N468" s="265"/>
      <c r="O468" s="265"/>
      <c r="P468" s="77"/>
    </row>
    <row r="469" spans="3:16" ht="14.25" customHeight="1" x14ac:dyDescent="0.15">
      <c r="C469" s="283">
        <f t="shared" si="32"/>
        <v>457</v>
      </c>
      <c r="D469" s="44" t="str">
        <f t="shared" si="30"/>
        <v/>
      </c>
      <c r="E469" s="477"/>
      <c r="F469" s="368"/>
      <c r="G469" s="368"/>
      <c r="H469" s="329"/>
      <c r="I469" s="15"/>
      <c r="J469" s="15"/>
      <c r="K469" s="328" t="str">
        <f t="shared" si="33"/>
        <v/>
      </c>
      <c r="L469" s="381" t="str">
        <f t="shared" si="31"/>
        <v/>
      </c>
      <c r="M469" s="265"/>
      <c r="N469" s="265"/>
      <c r="O469" s="265"/>
      <c r="P469" s="77"/>
    </row>
    <row r="470" spans="3:16" ht="14.25" customHeight="1" x14ac:dyDescent="0.15">
      <c r="C470" s="283">
        <f t="shared" si="32"/>
        <v>458</v>
      </c>
      <c r="D470" s="44" t="str">
        <f t="shared" si="30"/>
        <v/>
      </c>
      <c r="E470" s="477"/>
      <c r="F470" s="368"/>
      <c r="G470" s="368"/>
      <c r="H470" s="329"/>
      <c r="I470" s="15"/>
      <c r="J470" s="15"/>
      <c r="K470" s="328" t="str">
        <f t="shared" si="33"/>
        <v/>
      </c>
      <c r="L470" s="381" t="str">
        <f t="shared" si="31"/>
        <v/>
      </c>
      <c r="M470" s="265"/>
      <c r="N470" s="265"/>
      <c r="O470" s="265"/>
      <c r="P470" s="77"/>
    </row>
    <row r="471" spans="3:16" ht="14.25" customHeight="1" x14ac:dyDescent="0.15">
      <c r="C471" s="283">
        <f t="shared" si="32"/>
        <v>459</v>
      </c>
      <c r="D471" s="44" t="str">
        <f t="shared" si="30"/>
        <v/>
      </c>
      <c r="E471" s="477"/>
      <c r="F471" s="368"/>
      <c r="G471" s="368"/>
      <c r="H471" s="329"/>
      <c r="I471" s="15"/>
      <c r="J471" s="15"/>
      <c r="K471" s="328" t="str">
        <f t="shared" si="33"/>
        <v/>
      </c>
      <c r="L471" s="381" t="str">
        <f t="shared" si="31"/>
        <v/>
      </c>
      <c r="M471" s="265"/>
      <c r="N471" s="265"/>
      <c r="O471" s="265"/>
      <c r="P471" s="77"/>
    </row>
    <row r="472" spans="3:16" ht="14.25" customHeight="1" x14ac:dyDescent="0.15">
      <c r="C472" s="283">
        <f t="shared" si="32"/>
        <v>460</v>
      </c>
      <c r="D472" s="44" t="str">
        <f t="shared" si="30"/>
        <v/>
      </c>
      <c r="E472" s="477"/>
      <c r="F472" s="368"/>
      <c r="G472" s="368"/>
      <c r="H472" s="329"/>
      <c r="I472" s="15"/>
      <c r="J472" s="15"/>
      <c r="K472" s="328" t="str">
        <f t="shared" si="33"/>
        <v/>
      </c>
      <c r="L472" s="381" t="str">
        <f t="shared" si="31"/>
        <v/>
      </c>
      <c r="M472" s="265"/>
      <c r="N472" s="265"/>
      <c r="O472" s="265"/>
      <c r="P472" s="77"/>
    </row>
    <row r="473" spans="3:16" ht="14.25" customHeight="1" x14ac:dyDescent="0.15">
      <c r="C473" s="283">
        <f t="shared" si="32"/>
        <v>461</v>
      </c>
      <c r="D473" s="44" t="str">
        <f t="shared" si="30"/>
        <v/>
      </c>
      <c r="E473" s="477"/>
      <c r="F473" s="368"/>
      <c r="G473" s="368"/>
      <c r="H473" s="329"/>
      <c r="I473" s="15"/>
      <c r="J473" s="15"/>
      <c r="K473" s="328" t="str">
        <f t="shared" si="33"/>
        <v/>
      </c>
      <c r="L473" s="381" t="str">
        <f t="shared" si="31"/>
        <v/>
      </c>
      <c r="M473" s="265"/>
      <c r="N473" s="265"/>
      <c r="O473" s="265"/>
      <c r="P473" s="77"/>
    </row>
    <row r="474" spans="3:16" ht="14.25" customHeight="1" x14ac:dyDescent="0.15">
      <c r="C474" s="283">
        <f t="shared" si="32"/>
        <v>462</v>
      </c>
      <c r="D474" s="44" t="str">
        <f t="shared" si="30"/>
        <v/>
      </c>
      <c r="E474" s="477"/>
      <c r="F474" s="368"/>
      <c r="G474" s="368"/>
      <c r="H474" s="329"/>
      <c r="I474" s="15"/>
      <c r="J474" s="15"/>
      <c r="K474" s="328" t="str">
        <f t="shared" si="33"/>
        <v/>
      </c>
      <c r="L474" s="381" t="str">
        <f t="shared" si="31"/>
        <v/>
      </c>
      <c r="M474" s="265"/>
      <c r="N474" s="265"/>
      <c r="O474" s="265"/>
      <c r="P474" s="77"/>
    </row>
    <row r="475" spans="3:16" ht="14.25" customHeight="1" x14ac:dyDescent="0.15">
      <c r="C475" s="283">
        <f t="shared" si="32"/>
        <v>463</v>
      </c>
      <c r="D475" s="44" t="str">
        <f t="shared" si="30"/>
        <v/>
      </c>
      <c r="E475" s="477"/>
      <c r="F475" s="368"/>
      <c r="G475" s="368"/>
      <c r="H475" s="329"/>
      <c r="I475" s="15"/>
      <c r="J475" s="15"/>
      <c r="K475" s="328" t="str">
        <f t="shared" si="33"/>
        <v/>
      </c>
      <c r="L475" s="381" t="str">
        <f t="shared" si="31"/>
        <v/>
      </c>
      <c r="M475" s="265"/>
      <c r="N475" s="265"/>
      <c r="O475" s="265"/>
      <c r="P475" s="77"/>
    </row>
    <row r="476" spans="3:16" ht="14.25" customHeight="1" x14ac:dyDescent="0.15">
      <c r="C476" s="283">
        <f t="shared" si="32"/>
        <v>464</v>
      </c>
      <c r="D476" s="44" t="str">
        <f t="shared" si="30"/>
        <v/>
      </c>
      <c r="E476" s="477"/>
      <c r="F476" s="368"/>
      <c r="G476" s="368"/>
      <c r="H476" s="329"/>
      <c r="I476" s="15"/>
      <c r="J476" s="15"/>
      <c r="K476" s="328" t="str">
        <f t="shared" si="33"/>
        <v/>
      </c>
      <c r="L476" s="381" t="str">
        <f t="shared" si="31"/>
        <v/>
      </c>
      <c r="M476" s="265"/>
      <c r="N476" s="265"/>
      <c r="O476" s="265"/>
      <c r="P476" s="77"/>
    </row>
    <row r="477" spans="3:16" ht="14.25" customHeight="1" x14ac:dyDescent="0.15">
      <c r="C477" s="283">
        <f t="shared" si="32"/>
        <v>465</v>
      </c>
      <c r="D477" s="44" t="str">
        <f t="shared" si="30"/>
        <v/>
      </c>
      <c r="E477" s="477"/>
      <c r="F477" s="368"/>
      <c r="G477" s="368"/>
      <c r="H477" s="329"/>
      <c r="I477" s="15"/>
      <c r="J477" s="15"/>
      <c r="K477" s="328" t="str">
        <f t="shared" si="33"/>
        <v/>
      </c>
      <c r="L477" s="381" t="str">
        <f t="shared" si="31"/>
        <v/>
      </c>
      <c r="M477" s="265"/>
      <c r="N477" s="265"/>
      <c r="O477" s="265"/>
      <c r="P477" s="77"/>
    </row>
    <row r="478" spans="3:16" ht="14.25" customHeight="1" x14ac:dyDescent="0.15">
      <c r="C478" s="283">
        <f t="shared" si="32"/>
        <v>466</v>
      </c>
      <c r="D478" s="44" t="str">
        <f t="shared" si="30"/>
        <v/>
      </c>
      <c r="E478" s="477"/>
      <c r="F478" s="368"/>
      <c r="G478" s="368"/>
      <c r="H478" s="329"/>
      <c r="I478" s="15"/>
      <c r="J478" s="15"/>
      <c r="K478" s="328" t="str">
        <f t="shared" si="33"/>
        <v/>
      </c>
      <c r="L478" s="381" t="str">
        <f t="shared" si="31"/>
        <v/>
      </c>
      <c r="M478" s="265"/>
      <c r="N478" s="265"/>
      <c r="O478" s="265"/>
      <c r="P478" s="77"/>
    </row>
    <row r="479" spans="3:16" ht="14.25" customHeight="1" x14ac:dyDescent="0.15">
      <c r="C479" s="283">
        <f t="shared" si="32"/>
        <v>467</v>
      </c>
      <c r="D479" s="44" t="str">
        <f t="shared" si="30"/>
        <v/>
      </c>
      <c r="E479" s="477"/>
      <c r="F479" s="368"/>
      <c r="G479" s="368"/>
      <c r="H479" s="329"/>
      <c r="I479" s="15"/>
      <c r="J479" s="15"/>
      <c r="K479" s="328" t="str">
        <f t="shared" si="33"/>
        <v/>
      </c>
      <c r="L479" s="381" t="str">
        <f t="shared" si="31"/>
        <v/>
      </c>
      <c r="M479" s="265"/>
      <c r="N479" s="265"/>
      <c r="O479" s="265"/>
      <c r="P479" s="77"/>
    </row>
    <row r="480" spans="3:16" ht="14.25" customHeight="1" x14ac:dyDescent="0.15">
      <c r="C480" s="283">
        <f t="shared" si="32"/>
        <v>468</v>
      </c>
      <c r="D480" s="44" t="str">
        <f t="shared" si="30"/>
        <v/>
      </c>
      <c r="E480" s="477"/>
      <c r="F480" s="368"/>
      <c r="G480" s="368"/>
      <c r="H480" s="329"/>
      <c r="I480" s="15"/>
      <c r="J480" s="15"/>
      <c r="K480" s="328" t="str">
        <f t="shared" si="33"/>
        <v/>
      </c>
      <c r="L480" s="381" t="str">
        <f t="shared" si="31"/>
        <v/>
      </c>
      <c r="M480" s="265"/>
      <c r="N480" s="265"/>
      <c r="O480" s="265"/>
      <c r="P480" s="77"/>
    </row>
    <row r="481" spans="3:16" ht="14.25" customHeight="1" x14ac:dyDescent="0.15">
      <c r="C481" s="283">
        <f t="shared" si="32"/>
        <v>469</v>
      </c>
      <c r="D481" s="44" t="str">
        <f t="shared" si="30"/>
        <v/>
      </c>
      <c r="E481" s="477"/>
      <c r="F481" s="368"/>
      <c r="G481" s="368"/>
      <c r="H481" s="329"/>
      <c r="I481" s="15"/>
      <c r="J481" s="15"/>
      <c r="K481" s="328" t="str">
        <f t="shared" si="33"/>
        <v/>
      </c>
      <c r="L481" s="381" t="str">
        <f t="shared" si="31"/>
        <v/>
      </c>
      <c r="M481" s="265"/>
      <c r="N481" s="265"/>
      <c r="O481" s="265"/>
      <c r="P481" s="77"/>
    </row>
    <row r="482" spans="3:16" ht="14.25" customHeight="1" x14ac:dyDescent="0.15">
      <c r="C482" s="283">
        <f t="shared" si="32"/>
        <v>470</v>
      </c>
      <c r="D482" s="44" t="str">
        <f t="shared" si="30"/>
        <v/>
      </c>
      <c r="E482" s="477"/>
      <c r="F482" s="368"/>
      <c r="G482" s="368"/>
      <c r="H482" s="329"/>
      <c r="I482" s="15"/>
      <c r="J482" s="15"/>
      <c r="K482" s="328" t="str">
        <f t="shared" si="33"/>
        <v/>
      </c>
      <c r="L482" s="381" t="str">
        <f t="shared" si="31"/>
        <v/>
      </c>
      <c r="M482" s="265"/>
      <c r="N482" s="265"/>
      <c r="O482" s="265"/>
      <c r="P482" s="77"/>
    </row>
    <row r="483" spans="3:16" ht="14.25" customHeight="1" x14ac:dyDescent="0.15">
      <c r="C483" s="283">
        <f t="shared" si="32"/>
        <v>471</v>
      </c>
      <c r="D483" s="44" t="str">
        <f t="shared" si="30"/>
        <v/>
      </c>
      <c r="E483" s="477"/>
      <c r="F483" s="368"/>
      <c r="G483" s="368"/>
      <c r="H483" s="329"/>
      <c r="I483" s="15"/>
      <c r="J483" s="15"/>
      <c r="K483" s="328" t="str">
        <f t="shared" si="33"/>
        <v/>
      </c>
      <c r="L483" s="381" t="str">
        <f t="shared" si="31"/>
        <v/>
      </c>
      <c r="M483" s="265"/>
      <c r="N483" s="265"/>
      <c r="O483" s="265"/>
      <c r="P483" s="77"/>
    </row>
    <row r="484" spans="3:16" ht="14.25" customHeight="1" x14ac:dyDescent="0.15">
      <c r="C484" s="283">
        <f t="shared" si="32"/>
        <v>472</v>
      </c>
      <c r="D484" s="44" t="str">
        <f t="shared" si="30"/>
        <v/>
      </c>
      <c r="E484" s="477"/>
      <c r="F484" s="368"/>
      <c r="G484" s="368"/>
      <c r="H484" s="329"/>
      <c r="I484" s="15"/>
      <c r="J484" s="15"/>
      <c r="K484" s="328" t="str">
        <f t="shared" si="33"/>
        <v/>
      </c>
      <c r="L484" s="381" t="str">
        <f t="shared" si="31"/>
        <v/>
      </c>
      <c r="M484" s="265"/>
      <c r="N484" s="265"/>
      <c r="O484" s="265"/>
      <c r="P484" s="77"/>
    </row>
    <row r="485" spans="3:16" ht="14.25" customHeight="1" x14ac:dyDescent="0.15">
      <c r="C485" s="283">
        <f t="shared" si="32"/>
        <v>473</v>
      </c>
      <c r="D485" s="44" t="str">
        <f t="shared" si="30"/>
        <v/>
      </c>
      <c r="E485" s="477"/>
      <c r="F485" s="368"/>
      <c r="G485" s="368"/>
      <c r="H485" s="329"/>
      <c r="I485" s="15"/>
      <c r="J485" s="15"/>
      <c r="K485" s="328" t="str">
        <f t="shared" si="33"/>
        <v/>
      </c>
      <c r="L485" s="381" t="str">
        <f t="shared" si="31"/>
        <v/>
      </c>
      <c r="M485" s="265"/>
      <c r="N485" s="265"/>
      <c r="O485" s="265"/>
      <c r="P485" s="77"/>
    </row>
    <row r="486" spans="3:16" ht="14.25" customHeight="1" x14ac:dyDescent="0.15">
      <c r="C486" s="283">
        <f t="shared" si="32"/>
        <v>474</v>
      </c>
      <c r="D486" s="44" t="str">
        <f t="shared" si="30"/>
        <v/>
      </c>
      <c r="E486" s="477"/>
      <c r="F486" s="368"/>
      <c r="G486" s="368"/>
      <c r="H486" s="329"/>
      <c r="I486" s="15"/>
      <c r="J486" s="15"/>
      <c r="K486" s="328" t="str">
        <f t="shared" si="33"/>
        <v/>
      </c>
      <c r="L486" s="381" t="str">
        <f t="shared" si="31"/>
        <v/>
      </c>
      <c r="M486" s="265"/>
      <c r="N486" s="265"/>
      <c r="O486" s="265"/>
      <c r="P486" s="77"/>
    </row>
    <row r="487" spans="3:16" ht="14.25" customHeight="1" x14ac:dyDescent="0.15">
      <c r="C487" s="283">
        <f t="shared" si="32"/>
        <v>475</v>
      </c>
      <c r="D487" s="44" t="str">
        <f t="shared" si="30"/>
        <v/>
      </c>
      <c r="E487" s="477"/>
      <c r="F487" s="368"/>
      <c r="G487" s="368"/>
      <c r="H487" s="329"/>
      <c r="I487" s="15"/>
      <c r="J487" s="15"/>
      <c r="K487" s="328" t="str">
        <f t="shared" si="33"/>
        <v/>
      </c>
      <c r="L487" s="381" t="str">
        <f t="shared" si="31"/>
        <v/>
      </c>
      <c r="M487" s="265"/>
      <c r="N487" s="265"/>
      <c r="O487" s="265"/>
      <c r="P487" s="77"/>
    </row>
    <row r="488" spans="3:16" ht="14.25" customHeight="1" x14ac:dyDescent="0.15">
      <c r="C488" s="283">
        <f t="shared" si="32"/>
        <v>476</v>
      </c>
      <c r="D488" s="44" t="str">
        <f t="shared" si="30"/>
        <v/>
      </c>
      <c r="E488" s="477"/>
      <c r="F488" s="368"/>
      <c r="G488" s="368"/>
      <c r="H488" s="329"/>
      <c r="I488" s="15"/>
      <c r="J488" s="15"/>
      <c r="K488" s="328" t="str">
        <f t="shared" si="33"/>
        <v/>
      </c>
      <c r="L488" s="381" t="str">
        <f t="shared" si="31"/>
        <v/>
      </c>
      <c r="M488" s="265"/>
      <c r="N488" s="265"/>
      <c r="O488" s="265"/>
      <c r="P488" s="77"/>
    </row>
    <row r="489" spans="3:16" ht="14.25" customHeight="1" x14ac:dyDescent="0.15">
      <c r="C489" s="283">
        <f t="shared" si="32"/>
        <v>477</v>
      </c>
      <c r="D489" s="44" t="str">
        <f t="shared" si="30"/>
        <v/>
      </c>
      <c r="E489" s="477"/>
      <c r="F489" s="368"/>
      <c r="G489" s="368"/>
      <c r="H489" s="329"/>
      <c r="I489" s="15"/>
      <c r="J489" s="15"/>
      <c r="K489" s="328" t="str">
        <f t="shared" si="33"/>
        <v/>
      </c>
      <c r="L489" s="381" t="str">
        <f t="shared" si="31"/>
        <v/>
      </c>
      <c r="M489" s="265"/>
      <c r="N489" s="265"/>
      <c r="O489" s="265"/>
      <c r="P489" s="77"/>
    </row>
    <row r="490" spans="3:16" ht="14.25" customHeight="1" x14ac:dyDescent="0.15">
      <c r="C490" s="283">
        <f t="shared" si="32"/>
        <v>478</v>
      </c>
      <c r="D490" s="44" t="str">
        <f t="shared" si="30"/>
        <v/>
      </c>
      <c r="E490" s="477"/>
      <c r="F490" s="368"/>
      <c r="G490" s="368"/>
      <c r="H490" s="329"/>
      <c r="I490" s="15"/>
      <c r="J490" s="15"/>
      <c r="K490" s="328" t="str">
        <f t="shared" si="33"/>
        <v/>
      </c>
      <c r="L490" s="381" t="str">
        <f t="shared" si="31"/>
        <v/>
      </c>
      <c r="M490" s="265"/>
      <c r="N490" s="265"/>
      <c r="O490" s="265"/>
      <c r="P490" s="77"/>
    </row>
    <row r="491" spans="3:16" ht="14.25" customHeight="1" x14ac:dyDescent="0.15">
      <c r="C491" s="283">
        <f t="shared" si="32"/>
        <v>479</v>
      </c>
      <c r="D491" s="44" t="str">
        <f t="shared" si="30"/>
        <v/>
      </c>
      <c r="E491" s="477"/>
      <c r="F491" s="368"/>
      <c r="G491" s="368"/>
      <c r="H491" s="329"/>
      <c r="I491" s="15"/>
      <c r="J491" s="15"/>
      <c r="K491" s="328" t="str">
        <f t="shared" si="33"/>
        <v/>
      </c>
      <c r="L491" s="381" t="str">
        <f t="shared" si="31"/>
        <v/>
      </c>
      <c r="M491" s="265"/>
      <c r="N491" s="265"/>
      <c r="O491" s="265"/>
      <c r="P491" s="77"/>
    </row>
    <row r="492" spans="3:16" ht="14.25" customHeight="1" x14ac:dyDescent="0.15">
      <c r="C492" s="283">
        <f t="shared" si="32"/>
        <v>480</v>
      </c>
      <c r="D492" s="44" t="str">
        <f t="shared" si="30"/>
        <v/>
      </c>
      <c r="E492" s="477"/>
      <c r="F492" s="368"/>
      <c r="G492" s="368"/>
      <c r="H492" s="329"/>
      <c r="I492" s="15"/>
      <c r="J492" s="15"/>
      <c r="K492" s="328" t="str">
        <f t="shared" si="33"/>
        <v/>
      </c>
      <c r="L492" s="381" t="str">
        <f t="shared" si="31"/>
        <v/>
      </c>
      <c r="M492" s="265"/>
      <c r="N492" s="265"/>
      <c r="O492" s="265"/>
      <c r="P492" s="77"/>
    </row>
    <row r="493" spans="3:16" ht="14.25" customHeight="1" x14ac:dyDescent="0.15">
      <c r="C493" s="283">
        <f t="shared" si="32"/>
        <v>481</v>
      </c>
      <c r="D493" s="44" t="str">
        <f t="shared" si="30"/>
        <v/>
      </c>
      <c r="E493" s="477"/>
      <c r="F493" s="368"/>
      <c r="G493" s="368"/>
      <c r="H493" s="329"/>
      <c r="I493" s="15"/>
      <c r="J493" s="15"/>
      <c r="K493" s="328" t="str">
        <f t="shared" si="33"/>
        <v/>
      </c>
      <c r="L493" s="381" t="str">
        <f t="shared" si="31"/>
        <v/>
      </c>
      <c r="M493" s="265"/>
      <c r="N493" s="265"/>
      <c r="O493" s="265"/>
      <c r="P493" s="77"/>
    </row>
    <row r="494" spans="3:16" ht="14.25" customHeight="1" x14ac:dyDescent="0.15">
      <c r="C494" s="283">
        <f t="shared" si="32"/>
        <v>482</v>
      </c>
      <c r="D494" s="44" t="str">
        <f t="shared" si="30"/>
        <v/>
      </c>
      <c r="E494" s="477"/>
      <c r="F494" s="368"/>
      <c r="G494" s="368"/>
      <c r="H494" s="329"/>
      <c r="I494" s="15"/>
      <c r="J494" s="15"/>
      <c r="K494" s="328" t="str">
        <f t="shared" si="33"/>
        <v/>
      </c>
      <c r="L494" s="381" t="str">
        <f t="shared" si="31"/>
        <v/>
      </c>
      <c r="M494" s="265"/>
      <c r="N494" s="265"/>
      <c r="O494" s="265"/>
      <c r="P494" s="77"/>
    </row>
    <row r="495" spans="3:16" ht="14.25" customHeight="1" x14ac:dyDescent="0.15">
      <c r="C495" s="283">
        <f t="shared" si="32"/>
        <v>483</v>
      </c>
      <c r="D495" s="44" t="str">
        <f t="shared" si="30"/>
        <v/>
      </c>
      <c r="E495" s="477"/>
      <c r="F495" s="368"/>
      <c r="G495" s="368"/>
      <c r="H495" s="329"/>
      <c r="I495" s="15"/>
      <c r="J495" s="15"/>
      <c r="K495" s="328" t="str">
        <f t="shared" si="33"/>
        <v/>
      </c>
      <c r="L495" s="381" t="str">
        <f t="shared" si="31"/>
        <v/>
      </c>
      <c r="M495" s="265"/>
      <c r="N495" s="265"/>
      <c r="O495" s="265"/>
      <c r="P495" s="77"/>
    </row>
    <row r="496" spans="3:16" ht="14.25" customHeight="1" x14ac:dyDescent="0.15">
      <c r="C496" s="283">
        <f t="shared" si="32"/>
        <v>484</v>
      </c>
      <c r="D496" s="44" t="str">
        <f t="shared" si="30"/>
        <v/>
      </c>
      <c r="E496" s="477"/>
      <c r="F496" s="368"/>
      <c r="G496" s="368"/>
      <c r="H496" s="329"/>
      <c r="I496" s="15"/>
      <c r="J496" s="15"/>
      <c r="K496" s="328" t="str">
        <f t="shared" si="33"/>
        <v/>
      </c>
      <c r="L496" s="381" t="str">
        <f t="shared" si="31"/>
        <v/>
      </c>
      <c r="M496" s="265"/>
      <c r="N496" s="265"/>
      <c r="O496" s="265"/>
      <c r="P496" s="77"/>
    </row>
    <row r="497" spans="3:16" ht="14.25" customHeight="1" x14ac:dyDescent="0.15">
      <c r="C497" s="283">
        <f t="shared" si="32"/>
        <v>485</v>
      </c>
      <c r="D497" s="44" t="str">
        <f t="shared" si="30"/>
        <v/>
      </c>
      <c r="E497" s="477"/>
      <c r="F497" s="368"/>
      <c r="G497" s="368"/>
      <c r="H497" s="329"/>
      <c r="I497" s="15"/>
      <c r="J497" s="15"/>
      <c r="K497" s="328" t="str">
        <f t="shared" si="33"/>
        <v/>
      </c>
      <c r="L497" s="381" t="str">
        <f t="shared" si="31"/>
        <v/>
      </c>
      <c r="M497" s="265"/>
      <c r="N497" s="265"/>
      <c r="O497" s="265"/>
      <c r="P497" s="77"/>
    </row>
    <row r="498" spans="3:16" ht="14.25" customHeight="1" x14ac:dyDescent="0.15">
      <c r="C498" s="283">
        <f t="shared" si="32"/>
        <v>486</v>
      </c>
      <c r="D498" s="44" t="str">
        <f t="shared" si="30"/>
        <v/>
      </c>
      <c r="E498" s="477"/>
      <c r="F498" s="368"/>
      <c r="G498" s="368"/>
      <c r="H498" s="329"/>
      <c r="I498" s="15"/>
      <c r="J498" s="15"/>
      <c r="K498" s="328" t="str">
        <f t="shared" si="33"/>
        <v/>
      </c>
      <c r="L498" s="381" t="str">
        <f t="shared" si="31"/>
        <v/>
      </c>
      <c r="M498" s="265"/>
      <c r="N498" s="265"/>
      <c r="O498" s="265"/>
      <c r="P498" s="77"/>
    </row>
    <row r="499" spans="3:16" ht="14.25" customHeight="1" x14ac:dyDescent="0.15">
      <c r="C499" s="283">
        <f t="shared" si="32"/>
        <v>487</v>
      </c>
      <c r="D499" s="44" t="str">
        <f t="shared" si="30"/>
        <v/>
      </c>
      <c r="E499" s="477"/>
      <c r="F499" s="368"/>
      <c r="G499" s="368"/>
      <c r="H499" s="329"/>
      <c r="I499" s="15"/>
      <c r="J499" s="15"/>
      <c r="K499" s="328" t="str">
        <f t="shared" si="33"/>
        <v/>
      </c>
      <c r="L499" s="381" t="str">
        <f t="shared" si="31"/>
        <v/>
      </c>
      <c r="M499" s="265"/>
      <c r="N499" s="265"/>
      <c r="O499" s="265"/>
      <c r="P499" s="77"/>
    </row>
    <row r="500" spans="3:16" ht="14.25" customHeight="1" x14ac:dyDescent="0.15">
      <c r="C500" s="283">
        <f t="shared" si="32"/>
        <v>488</v>
      </c>
      <c r="D500" s="44" t="str">
        <f t="shared" si="30"/>
        <v/>
      </c>
      <c r="E500" s="477"/>
      <c r="F500" s="368"/>
      <c r="G500" s="368"/>
      <c r="H500" s="329"/>
      <c r="I500" s="15"/>
      <c r="J500" s="15"/>
      <c r="K500" s="328" t="str">
        <f t="shared" si="33"/>
        <v/>
      </c>
      <c r="L500" s="381" t="str">
        <f t="shared" si="31"/>
        <v/>
      </c>
      <c r="M500" s="265"/>
      <c r="N500" s="265"/>
      <c r="O500" s="265"/>
      <c r="P500" s="77"/>
    </row>
    <row r="501" spans="3:16" ht="14.25" customHeight="1" x14ac:dyDescent="0.15">
      <c r="C501" s="283">
        <f t="shared" si="32"/>
        <v>489</v>
      </c>
      <c r="D501" s="44" t="str">
        <f t="shared" si="30"/>
        <v/>
      </c>
      <c r="E501" s="477"/>
      <c r="F501" s="368"/>
      <c r="G501" s="368"/>
      <c r="H501" s="329"/>
      <c r="I501" s="15"/>
      <c r="J501" s="15"/>
      <c r="K501" s="328" t="str">
        <f t="shared" si="33"/>
        <v/>
      </c>
      <c r="L501" s="381" t="str">
        <f t="shared" si="31"/>
        <v/>
      </c>
      <c r="M501" s="265"/>
      <c r="N501" s="265"/>
      <c r="O501" s="265"/>
      <c r="P501" s="77"/>
    </row>
    <row r="502" spans="3:16" ht="14.25" customHeight="1" x14ac:dyDescent="0.15">
      <c r="C502" s="283">
        <f t="shared" si="32"/>
        <v>490</v>
      </c>
      <c r="D502" s="44" t="str">
        <f t="shared" si="30"/>
        <v/>
      </c>
      <c r="E502" s="477"/>
      <c r="F502" s="368"/>
      <c r="G502" s="368"/>
      <c r="H502" s="329"/>
      <c r="I502" s="15"/>
      <c r="J502" s="15"/>
      <c r="K502" s="328" t="str">
        <f t="shared" si="33"/>
        <v/>
      </c>
      <c r="L502" s="381" t="str">
        <f t="shared" si="31"/>
        <v/>
      </c>
      <c r="M502" s="265"/>
      <c r="N502" s="265"/>
      <c r="O502" s="265"/>
      <c r="P502" s="77"/>
    </row>
    <row r="503" spans="3:16" ht="14.25" customHeight="1" x14ac:dyDescent="0.15">
      <c r="C503" s="283">
        <f t="shared" si="32"/>
        <v>491</v>
      </c>
      <c r="D503" s="44" t="str">
        <f t="shared" si="30"/>
        <v/>
      </c>
      <c r="E503" s="477"/>
      <c r="F503" s="368"/>
      <c r="G503" s="368"/>
      <c r="H503" s="329"/>
      <c r="I503" s="15"/>
      <c r="J503" s="15"/>
      <c r="K503" s="328" t="str">
        <f t="shared" si="33"/>
        <v/>
      </c>
      <c r="L503" s="381" t="str">
        <f t="shared" si="31"/>
        <v/>
      </c>
      <c r="M503" s="265"/>
      <c r="N503" s="265"/>
      <c r="O503" s="265"/>
      <c r="P503" s="77"/>
    </row>
    <row r="504" spans="3:16" ht="14.25" customHeight="1" x14ac:dyDescent="0.15">
      <c r="C504" s="283">
        <f t="shared" si="32"/>
        <v>492</v>
      </c>
      <c r="D504" s="44" t="str">
        <f t="shared" si="30"/>
        <v/>
      </c>
      <c r="E504" s="477"/>
      <c r="F504" s="368"/>
      <c r="G504" s="368"/>
      <c r="H504" s="329"/>
      <c r="I504" s="15"/>
      <c r="J504" s="15"/>
      <c r="K504" s="328" t="str">
        <f t="shared" si="33"/>
        <v/>
      </c>
      <c r="L504" s="381" t="str">
        <f t="shared" si="31"/>
        <v/>
      </c>
      <c r="M504" s="265"/>
      <c r="N504" s="265"/>
      <c r="O504" s="265"/>
      <c r="P504" s="77"/>
    </row>
    <row r="505" spans="3:16" ht="14.25" customHeight="1" x14ac:dyDescent="0.15">
      <c r="C505" s="283">
        <f t="shared" si="32"/>
        <v>493</v>
      </c>
      <c r="D505" s="44" t="str">
        <f t="shared" si="30"/>
        <v/>
      </c>
      <c r="E505" s="477"/>
      <c r="F505" s="368"/>
      <c r="G505" s="368"/>
      <c r="H505" s="329"/>
      <c r="I505" s="15"/>
      <c r="J505" s="15"/>
      <c r="K505" s="328" t="str">
        <f t="shared" si="33"/>
        <v/>
      </c>
      <c r="L505" s="381" t="str">
        <f t="shared" si="31"/>
        <v/>
      </c>
      <c r="M505" s="265"/>
      <c r="N505" s="265"/>
      <c r="O505" s="265"/>
      <c r="P505" s="77"/>
    </row>
    <row r="506" spans="3:16" ht="14.25" customHeight="1" x14ac:dyDescent="0.15">
      <c r="C506" s="283">
        <f t="shared" si="32"/>
        <v>494</v>
      </c>
      <c r="D506" s="44" t="str">
        <f t="shared" si="30"/>
        <v/>
      </c>
      <c r="E506" s="477"/>
      <c r="F506" s="368"/>
      <c r="G506" s="368"/>
      <c r="H506" s="329"/>
      <c r="I506" s="15"/>
      <c r="J506" s="15"/>
      <c r="K506" s="328" t="str">
        <f t="shared" si="33"/>
        <v/>
      </c>
      <c r="L506" s="381" t="str">
        <f t="shared" si="31"/>
        <v/>
      </c>
      <c r="M506" s="265"/>
      <c r="N506" s="265"/>
      <c r="O506" s="265"/>
      <c r="P506" s="77"/>
    </row>
    <row r="507" spans="3:16" ht="14.25" customHeight="1" x14ac:dyDescent="0.15">
      <c r="C507" s="283">
        <f t="shared" si="32"/>
        <v>495</v>
      </c>
      <c r="D507" s="44" t="str">
        <f t="shared" si="30"/>
        <v/>
      </c>
      <c r="E507" s="477"/>
      <c r="F507" s="368"/>
      <c r="G507" s="368"/>
      <c r="H507" s="329"/>
      <c r="I507" s="15"/>
      <c r="J507" s="15"/>
      <c r="K507" s="328" t="str">
        <f t="shared" si="33"/>
        <v/>
      </c>
      <c r="L507" s="381" t="str">
        <f t="shared" si="31"/>
        <v/>
      </c>
      <c r="M507" s="265"/>
      <c r="N507" s="265"/>
      <c r="O507" s="265"/>
      <c r="P507" s="77"/>
    </row>
    <row r="508" spans="3:16" ht="14.25" customHeight="1" x14ac:dyDescent="0.15">
      <c r="C508" s="283">
        <f t="shared" si="32"/>
        <v>496</v>
      </c>
      <c r="D508" s="44" t="str">
        <f t="shared" si="30"/>
        <v/>
      </c>
      <c r="E508" s="477"/>
      <c r="F508" s="368"/>
      <c r="G508" s="368"/>
      <c r="H508" s="329"/>
      <c r="I508" s="15"/>
      <c r="J508" s="15"/>
      <c r="K508" s="328" t="str">
        <f t="shared" si="33"/>
        <v/>
      </c>
      <c r="L508" s="381" t="str">
        <f t="shared" si="31"/>
        <v/>
      </c>
      <c r="M508" s="265"/>
      <c r="N508" s="265"/>
      <c r="O508" s="265"/>
      <c r="P508" s="77"/>
    </row>
    <row r="509" spans="3:16" ht="14.25" customHeight="1" x14ac:dyDescent="0.15">
      <c r="C509" s="283">
        <f t="shared" si="32"/>
        <v>497</v>
      </c>
      <c r="D509" s="44" t="str">
        <f t="shared" si="30"/>
        <v/>
      </c>
      <c r="E509" s="477"/>
      <c r="F509" s="368"/>
      <c r="G509" s="368"/>
      <c r="H509" s="329"/>
      <c r="I509" s="15"/>
      <c r="J509" s="15"/>
      <c r="K509" s="328" t="str">
        <f t="shared" si="33"/>
        <v/>
      </c>
      <c r="L509" s="381" t="str">
        <f t="shared" si="31"/>
        <v/>
      </c>
      <c r="M509" s="265"/>
      <c r="N509" s="265"/>
      <c r="O509" s="265"/>
      <c r="P509" s="77"/>
    </row>
    <row r="510" spans="3:16" ht="14.25" customHeight="1" x14ac:dyDescent="0.15">
      <c r="C510" s="283">
        <f t="shared" si="32"/>
        <v>498</v>
      </c>
      <c r="D510" s="44" t="str">
        <f t="shared" si="30"/>
        <v/>
      </c>
      <c r="E510" s="477"/>
      <c r="F510" s="368"/>
      <c r="G510" s="368"/>
      <c r="H510" s="329"/>
      <c r="I510" s="15"/>
      <c r="J510" s="15"/>
      <c r="K510" s="328" t="str">
        <f t="shared" si="33"/>
        <v/>
      </c>
      <c r="L510" s="381" t="str">
        <f t="shared" si="31"/>
        <v/>
      </c>
      <c r="M510" s="265"/>
      <c r="N510" s="265"/>
      <c r="O510" s="265"/>
      <c r="P510" s="77"/>
    </row>
    <row r="511" spans="3:16" ht="14.25" customHeight="1" x14ac:dyDescent="0.15">
      <c r="C511" s="283">
        <f t="shared" si="32"/>
        <v>499</v>
      </c>
      <c r="D511" s="44" t="str">
        <f t="shared" si="30"/>
        <v/>
      </c>
      <c r="E511" s="477"/>
      <c r="F511" s="368"/>
      <c r="G511" s="368"/>
      <c r="H511" s="329"/>
      <c r="I511" s="15"/>
      <c r="J511" s="15"/>
      <c r="K511" s="328" t="str">
        <f t="shared" si="33"/>
        <v/>
      </c>
      <c r="L511" s="381" t="str">
        <f t="shared" si="31"/>
        <v/>
      </c>
      <c r="M511" s="265"/>
      <c r="N511" s="265"/>
      <c r="O511" s="265"/>
      <c r="P511" s="77"/>
    </row>
    <row r="512" spans="3:16" ht="14.25" customHeight="1" x14ac:dyDescent="0.15">
      <c r="C512" s="283">
        <f t="shared" si="32"/>
        <v>500</v>
      </c>
      <c r="D512" s="44" t="str">
        <f t="shared" si="30"/>
        <v/>
      </c>
      <c r="E512" s="477"/>
      <c r="F512" s="368"/>
      <c r="G512" s="368"/>
      <c r="H512" s="329"/>
      <c r="I512" s="15"/>
      <c r="J512" s="15"/>
      <c r="K512" s="328" t="str">
        <f t="shared" si="33"/>
        <v/>
      </c>
      <c r="L512" s="381" t="str">
        <f t="shared" si="31"/>
        <v/>
      </c>
      <c r="M512" s="265"/>
      <c r="N512" s="265"/>
      <c r="O512" s="265"/>
      <c r="P512" s="77"/>
    </row>
    <row r="513" spans="3:16" ht="14.25" customHeight="1" x14ac:dyDescent="0.15">
      <c r="C513" s="283">
        <f t="shared" si="32"/>
        <v>501</v>
      </c>
      <c r="D513" s="44" t="str">
        <f t="shared" si="30"/>
        <v/>
      </c>
      <c r="E513" s="477"/>
      <c r="F513" s="368"/>
      <c r="G513" s="368"/>
      <c r="H513" s="329"/>
      <c r="I513" s="15"/>
      <c r="J513" s="15"/>
      <c r="K513" s="328" t="str">
        <f t="shared" si="33"/>
        <v/>
      </c>
      <c r="L513" s="381" t="str">
        <f t="shared" si="31"/>
        <v/>
      </c>
      <c r="M513" s="265"/>
      <c r="N513" s="265"/>
      <c r="O513" s="265"/>
      <c r="P513" s="77"/>
    </row>
    <row r="514" spans="3:16" ht="14.25" customHeight="1" x14ac:dyDescent="0.15">
      <c r="C514" s="283">
        <f t="shared" si="32"/>
        <v>502</v>
      </c>
      <c r="D514" s="44" t="str">
        <f t="shared" si="30"/>
        <v/>
      </c>
      <c r="E514" s="477"/>
      <c r="F514" s="368"/>
      <c r="G514" s="368"/>
      <c r="H514" s="329"/>
      <c r="I514" s="15"/>
      <c r="J514" s="15"/>
      <c r="K514" s="328" t="str">
        <f t="shared" si="33"/>
        <v/>
      </c>
      <c r="L514" s="381" t="str">
        <f t="shared" si="31"/>
        <v/>
      </c>
      <c r="M514" s="265"/>
      <c r="N514" s="265"/>
      <c r="O514" s="265"/>
      <c r="P514" s="77"/>
    </row>
    <row r="515" spans="3:16" ht="14.25" customHeight="1" x14ac:dyDescent="0.15">
      <c r="C515" s="283">
        <f t="shared" si="32"/>
        <v>503</v>
      </c>
      <c r="D515" s="44" t="str">
        <f t="shared" si="30"/>
        <v/>
      </c>
      <c r="E515" s="477"/>
      <c r="F515" s="368"/>
      <c r="G515" s="368"/>
      <c r="H515" s="329"/>
      <c r="I515" s="15"/>
      <c r="J515" s="15"/>
      <c r="K515" s="328" t="str">
        <f t="shared" si="33"/>
        <v/>
      </c>
      <c r="L515" s="381" t="str">
        <f t="shared" si="31"/>
        <v/>
      </c>
      <c r="M515" s="265"/>
      <c r="N515" s="265"/>
      <c r="O515" s="265"/>
      <c r="P515" s="77"/>
    </row>
    <row r="516" spans="3:16" ht="14.25" customHeight="1" x14ac:dyDescent="0.15">
      <c r="C516" s="283">
        <f t="shared" si="32"/>
        <v>504</v>
      </c>
      <c r="D516" s="44" t="str">
        <f t="shared" si="30"/>
        <v/>
      </c>
      <c r="E516" s="477"/>
      <c r="F516" s="368"/>
      <c r="G516" s="368"/>
      <c r="H516" s="329"/>
      <c r="I516" s="15"/>
      <c r="J516" s="15"/>
      <c r="K516" s="328" t="str">
        <f t="shared" si="33"/>
        <v/>
      </c>
      <c r="L516" s="381" t="str">
        <f t="shared" si="31"/>
        <v/>
      </c>
      <c r="M516" s="265"/>
      <c r="N516" s="265"/>
      <c r="O516" s="265"/>
      <c r="P516" s="77"/>
    </row>
    <row r="517" spans="3:16" ht="14.25" customHeight="1" x14ac:dyDescent="0.15">
      <c r="C517" s="283">
        <f t="shared" si="32"/>
        <v>505</v>
      </c>
      <c r="D517" s="44" t="str">
        <f t="shared" si="30"/>
        <v/>
      </c>
      <c r="E517" s="477"/>
      <c r="F517" s="368"/>
      <c r="G517" s="368"/>
      <c r="H517" s="329"/>
      <c r="I517" s="15"/>
      <c r="J517" s="15"/>
      <c r="K517" s="328" t="str">
        <f t="shared" si="33"/>
        <v/>
      </c>
      <c r="L517" s="381" t="str">
        <f t="shared" si="31"/>
        <v/>
      </c>
      <c r="M517" s="265"/>
      <c r="N517" s="265"/>
      <c r="O517" s="265"/>
      <c r="P517" s="77"/>
    </row>
    <row r="518" spans="3:16" ht="14.25" customHeight="1" x14ac:dyDescent="0.15">
      <c r="C518" s="283">
        <f t="shared" si="32"/>
        <v>506</v>
      </c>
      <c r="D518" s="44" t="str">
        <f t="shared" si="30"/>
        <v/>
      </c>
      <c r="E518" s="477"/>
      <c r="F518" s="368"/>
      <c r="G518" s="368"/>
      <c r="H518" s="329"/>
      <c r="I518" s="15"/>
      <c r="J518" s="15"/>
      <c r="K518" s="328" t="str">
        <f t="shared" si="33"/>
        <v/>
      </c>
      <c r="L518" s="381" t="str">
        <f t="shared" si="31"/>
        <v/>
      </c>
      <c r="M518" s="265"/>
      <c r="N518" s="265"/>
      <c r="O518" s="265"/>
      <c r="P518" s="77"/>
    </row>
    <row r="519" spans="3:16" ht="14.25" customHeight="1" x14ac:dyDescent="0.15">
      <c r="C519" s="283">
        <f t="shared" si="32"/>
        <v>507</v>
      </c>
      <c r="D519" s="44" t="str">
        <f t="shared" si="30"/>
        <v/>
      </c>
      <c r="E519" s="477"/>
      <c r="F519" s="368"/>
      <c r="G519" s="368"/>
      <c r="H519" s="329"/>
      <c r="I519" s="15"/>
      <c r="J519" s="15"/>
      <c r="K519" s="328" t="str">
        <f t="shared" si="33"/>
        <v/>
      </c>
      <c r="L519" s="381" t="str">
        <f t="shared" si="31"/>
        <v/>
      </c>
      <c r="M519" s="265"/>
      <c r="N519" s="265"/>
      <c r="O519" s="265"/>
      <c r="P519" s="77"/>
    </row>
    <row r="520" spans="3:16" ht="14.25" customHeight="1" x14ac:dyDescent="0.15">
      <c r="C520" s="283">
        <f t="shared" si="32"/>
        <v>508</v>
      </c>
      <c r="D520" s="44" t="str">
        <f t="shared" si="30"/>
        <v/>
      </c>
      <c r="E520" s="477"/>
      <c r="F520" s="368"/>
      <c r="G520" s="368"/>
      <c r="H520" s="329"/>
      <c r="I520" s="15"/>
      <c r="J520" s="15"/>
      <c r="K520" s="328" t="str">
        <f t="shared" si="33"/>
        <v/>
      </c>
      <c r="L520" s="381" t="str">
        <f t="shared" si="31"/>
        <v/>
      </c>
      <c r="M520" s="265"/>
      <c r="N520" s="265"/>
      <c r="O520" s="265"/>
      <c r="P520" s="77"/>
    </row>
    <row r="521" spans="3:16" ht="14.25" customHeight="1" x14ac:dyDescent="0.15">
      <c r="C521" s="283">
        <f t="shared" si="32"/>
        <v>509</v>
      </c>
      <c r="D521" s="44" t="str">
        <f t="shared" si="30"/>
        <v/>
      </c>
      <c r="E521" s="477"/>
      <c r="F521" s="368"/>
      <c r="G521" s="368"/>
      <c r="H521" s="329"/>
      <c r="I521" s="15"/>
      <c r="J521" s="15"/>
      <c r="K521" s="328" t="str">
        <f t="shared" si="33"/>
        <v/>
      </c>
      <c r="L521" s="381" t="str">
        <f t="shared" ref="L521:L584" si="34">IF(H521="","",IF(HLOOKUP(H521,$V$2:$AJ$3,2,FALSE)&gt;=0.8,"○",""))</f>
        <v/>
      </c>
      <c r="M521" s="265"/>
      <c r="N521" s="265"/>
      <c r="O521" s="265"/>
      <c r="P521" s="77"/>
    </row>
    <row r="522" spans="3:16" ht="14.25" customHeight="1" x14ac:dyDescent="0.15">
      <c r="C522" s="283">
        <f t="shared" si="32"/>
        <v>510</v>
      </c>
      <c r="D522" s="44" t="str">
        <f t="shared" si="30"/>
        <v/>
      </c>
      <c r="E522" s="477"/>
      <c r="F522" s="368"/>
      <c r="G522" s="368"/>
      <c r="H522" s="329"/>
      <c r="I522" s="15"/>
      <c r="J522" s="15"/>
      <c r="K522" s="328" t="str">
        <f t="shared" si="33"/>
        <v/>
      </c>
      <c r="L522" s="381" t="str">
        <f t="shared" si="34"/>
        <v/>
      </c>
      <c r="M522" s="265"/>
      <c r="N522" s="265"/>
      <c r="O522" s="265"/>
      <c r="P522" s="77"/>
    </row>
    <row r="523" spans="3:16" ht="14.25" customHeight="1" x14ac:dyDescent="0.15">
      <c r="C523" s="283">
        <f t="shared" si="32"/>
        <v>511</v>
      </c>
      <c r="D523" s="44" t="str">
        <f t="shared" si="30"/>
        <v/>
      </c>
      <c r="E523" s="477"/>
      <c r="F523" s="368"/>
      <c r="G523" s="368"/>
      <c r="H523" s="329"/>
      <c r="I523" s="15"/>
      <c r="J523" s="15"/>
      <c r="K523" s="328" t="str">
        <f t="shared" si="33"/>
        <v/>
      </c>
      <c r="L523" s="381" t="str">
        <f t="shared" si="34"/>
        <v/>
      </c>
      <c r="M523" s="265"/>
      <c r="N523" s="265"/>
      <c r="O523" s="265"/>
      <c r="P523" s="77"/>
    </row>
    <row r="524" spans="3:16" ht="14.25" customHeight="1" x14ac:dyDescent="0.15">
      <c r="C524" s="283">
        <f t="shared" si="32"/>
        <v>512</v>
      </c>
      <c r="D524" s="44" t="str">
        <f t="shared" si="30"/>
        <v/>
      </c>
      <c r="E524" s="477"/>
      <c r="F524" s="368"/>
      <c r="G524" s="368"/>
      <c r="H524" s="329"/>
      <c r="I524" s="15"/>
      <c r="J524" s="15"/>
      <c r="K524" s="328" t="str">
        <f t="shared" si="33"/>
        <v/>
      </c>
      <c r="L524" s="381" t="str">
        <f t="shared" si="34"/>
        <v/>
      </c>
      <c r="M524" s="265"/>
      <c r="N524" s="265"/>
      <c r="O524" s="265"/>
      <c r="P524" s="77"/>
    </row>
    <row r="525" spans="3:16" ht="14.25" customHeight="1" x14ac:dyDescent="0.15">
      <c r="C525" s="283">
        <f t="shared" si="32"/>
        <v>513</v>
      </c>
      <c r="D525" s="44" t="str">
        <f t="shared" ref="D525:D588" si="35">IF(E525="","",IF(E525&lt;=$T$2,"○",""))</f>
        <v/>
      </c>
      <c r="E525" s="477"/>
      <c r="F525" s="368"/>
      <c r="G525" s="368"/>
      <c r="H525" s="329"/>
      <c r="I525" s="15"/>
      <c r="J525" s="15"/>
      <c r="K525" s="328" t="str">
        <f t="shared" si="33"/>
        <v/>
      </c>
      <c r="L525" s="381" t="str">
        <f t="shared" si="34"/>
        <v/>
      </c>
      <c r="M525" s="265"/>
      <c r="N525" s="265"/>
      <c r="O525" s="265"/>
      <c r="P525" s="77"/>
    </row>
    <row r="526" spans="3:16" ht="14.25" customHeight="1" x14ac:dyDescent="0.15">
      <c r="C526" s="283">
        <f t="shared" si="32"/>
        <v>514</v>
      </c>
      <c r="D526" s="44" t="str">
        <f t="shared" si="35"/>
        <v/>
      </c>
      <c r="E526" s="477"/>
      <c r="F526" s="368"/>
      <c r="G526" s="368"/>
      <c r="H526" s="329"/>
      <c r="I526" s="15"/>
      <c r="J526" s="15"/>
      <c r="K526" s="328" t="str">
        <f t="shared" si="33"/>
        <v/>
      </c>
      <c r="L526" s="381" t="str">
        <f t="shared" si="34"/>
        <v/>
      </c>
      <c r="M526" s="265"/>
      <c r="N526" s="265"/>
      <c r="O526" s="265"/>
      <c r="P526" s="77"/>
    </row>
    <row r="527" spans="3:16" ht="14.25" customHeight="1" x14ac:dyDescent="0.15">
      <c r="C527" s="283">
        <f t="shared" ref="C527:C590" si="36">C526+1</f>
        <v>515</v>
      </c>
      <c r="D527" s="44" t="str">
        <f t="shared" si="35"/>
        <v/>
      </c>
      <c r="E527" s="477"/>
      <c r="F527" s="368"/>
      <c r="G527" s="368"/>
      <c r="H527" s="329"/>
      <c r="I527" s="15"/>
      <c r="J527" s="15"/>
      <c r="K527" s="328" t="str">
        <f t="shared" ref="K527:K590" si="37">IF(J527="","",I527*J527)</f>
        <v/>
      </c>
      <c r="L527" s="381" t="str">
        <f t="shared" si="34"/>
        <v/>
      </c>
      <c r="M527" s="265"/>
      <c r="N527" s="265"/>
      <c r="O527" s="265"/>
      <c r="P527" s="77"/>
    </row>
    <row r="528" spans="3:16" ht="14.25" customHeight="1" x14ac:dyDescent="0.15">
      <c r="C528" s="283">
        <f t="shared" si="36"/>
        <v>516</v>
      </c>
      <c r="D528" s="44" t="str">
        <f t="shared" si="35"/>
        <v/>
      </c>
      <c r="E528" s="477"/>
      <c r="F528" s="368"/>
      <c r="G528" s="368"/>
      <c r="H528" s="329"/>
      <c r="I528" s="15"/>
      <c r="J528" s="15"/>
      <c r="K528" s="328" t="str">
        <f t="shared" si="37"/>
        <v/>
      </c>
      <c r="L528" s="381" t="str">
        <f t="shared" si="34"/>
        <v/>
      </c>
      <c r="M528" s="265"/>
      <c r="N528" s="265"/>
      <c r="O528" s="265"/>
      <c r="P528" s="77"/>
    </row>
    <row r="529" spans="3:16" ht="14.25" customHeight="1" x14ac:dyDescent="0.15">
      <c r="C529" s="283">
        <f t="shared" si="36"/>
        <v>517</v>
      </c>
      <c r="D529" s="44" t="str">
        <f t="shared" si="35"/>
        <v/>
      </c>
      <c r="E529" s="477"/>
      <c r="F529" s="368"/>
      <c r="G529" s="368"/>
      <c r="H529" s="329"/>
      <c r="I529" s="15"/>
      <c r="J529" s="15"/>
      <c r="K529" s="328" t="str">
        <f t="shared" si="37"/>
        <v/>
      </c>
      <c r="L529" s="381" t="str">
        <f t="shared" si="34"/>
        <v/>
      </c>
      <c r="M529" s="265"/>
      <c r="N529" s="265"/>
      <c r="O529" s="265"/>
      <c r="P529" s="77"/>
    </row>
    <row r="530" spans="3:16" ht="14.25" customHeight="1" x14ac:dyDescent="0.15">
      <c r="C530" s="283">
        <f t="shared" si="36"/>
        <v>518</v>
      </c>
      <c r="D530" s="44" t="str">
        <f t="shared" si="35"/>
        <v/>
      </c>
      <c r="E530" s="477"/>
      <c r="F530" s="368"/>
      <c r="G530" s="368"/>
      <c r="H530" s="329"/>
      <c r="I530" s="15"/>
      <c r="J530" s="15"/>
      <c r="K530" s="328" t="str">
        <f t="shared" si="37"/>
        <v/>
      </c>
      <c r="L530" s="381" t="str">
        <f t="shared" si="34"/>
        <v/>
      </c>
      <c r="M530" s="265"/>
      <c r="N530" s="265"/>
      <c r="O530" s="265"/>
      <c r="P530" s="77"/>
    </row>
    <row r="531" spans="3:16" ht="14.25" customHeight="1" x14ac:dyDescent="0.15">
      <c r="C531" s="283">
        <f t="shared" si="36"/>
        <v>519</v>
      </c>
      <c r="D531" s="44" t="str">
        <f t="shared" si="35"/>
        <v/>
      </c>
      <c r="E531" s="477"/>
      <c r="F531" s="368"/>
      <c r="G531" s="368"/>
      <c r="H531" s="329"/>
      <c r="I531" s="15"/>
      <c r="J531" s="15"/>
      <c r="K531" s="328" t="str">
        <f t="shared" si="37"/>
        <v/>
      </c>
      <c r="L531" s="381" t="str">
        <f t="shared" si="34"/>
        <v/>
      </c>
      <c r="M531" s="265"/>
      <c r="N531" s="265"/>
      <c r="O531" s="265"/>
      <c r="P531" s="77"/>
    </row>
    <row r="532" spans="3:16" ht="14.25" customHeight="1" x14ac:dyDescent="0.15">
      <c r="C532" s="283">
        <f t="shared" si="36"/>
        <v>520</v>
      </c>
      <c r="D532" s="44" t="str">
        <f t="shared" si="35"/>
        <v/>
      </c>
      <c r="E532" s="477"/>
      <c r="F532" s="368"/>
      <c r="G532" s="368"/>
      <c r="H532" s="329"/>
      <c r="I532" s="15"/>
      <c r="J532" s="15"/>
      <c r="K532" s="328" t="str">
        <f t="shared" si="37"/>
        <v/>
      </c>
      <c r="L532" s="381" t="str">
        <f t="shared" si="34"/>
        <v/>
      </c>
      <c r="M532" s="265"/>
      <c r="N532" s="265"/>
      <c r="O532" s="265"/>
      <c r="P532" s="77"/>
    </row>
    <row r="533" spans="3:16" ht="14.25" customHeight="1" x14ac:dyDescent="0.15">
      <c r="C533" s="283">
        <f t="shared" si="36"/>
        <v>521</v>
      </c>
      <c r="D533" s="44" t="str">
        <f t="shared" si="35"/>
        <v/>
      </c>
      <c r="E533" s="477"/>
      <c r="F533" s="368"/>
      <c r="G533" s="368"/>
      <c r="H533" s="329"/>
      <c r="I533" s="15"/>
      <c r="J533" s="15"/>
      <c r="K533" s="328" t="str">
        <f t="shared" si="37"/>
        <v/>
      </c>
      <c r="L533" s="381" t="str">
        <f t="shared" si="34"/>
        <v/>
      </c>
      <c r="M533" s="265"/>
      <c r="N533" s="265"/>
      <c r="O533" s="265"/>
      <c r="P533" s="77"/>
    </row>
    <row r="534" spans="3:16" ht="14.25" customHeight="1" x14ac:dyDescent="0.15">
      <c r="C534" s="283">
        <f t="shared" si="36"/>
        <v>522</v>
      </c>
      <c r="D534" s="44" t="str">
        <f t="shared" si="35"/>
        <v/>
      </c>
      <c r="E534" s="477"/>
      <c r="F534" s="368"/>
      <c r="G534" s="368"/>
      <c r="H534" s="329"/>
      <c r="I534" s="15"/>
      <c r="J534" s="15"/>
      <c r="K534" s="328" t="str">
        <f t="shared" si="37"/>
        <v/>
      </c>
      <c r="L534" s="381" t="str">
        <f t="shared" si="34"/>
        <v/>
      </c>
      <c r="M534" s="265"/>
      <c r="N534" s="265"/>
      <c r="O534" s="265"/>
      <c r="P534" s="77"/>
    </row>
    <row r="535" spans="3:16" ht="14.25" customHeight="1" x14ac:dyDescent="0.15">
      <c r="C535" s="283">
        <f t="shared" si="36"/>
        <v>523</v>
      </c>
      <c r="D535" s="44" t="str">
        <f t="shared" si="35"/>
        <v/>
      </c>
      <c r="E535" s="477"/>
      <c r="F535" s="368"/>
      <c r="G535" s="368"/>
      <c r="H535" s="329"/>
      <c r="I535" s="15"/>
      <c r="J535" s="15"/>
      <c r="K535" s="328" t="str">
        <f t="shared" si="37"/>
        <v/>
      </c>
      <c r="L535" s="381" t="str">
        <f t="shared" si="34"/>
        <v/>
      </c>
      <c r="M535" s="265"/>
      <c r="N535" s="265"/>
      <c r="O535" s="265"/>
      <c r="P535" s="77"/>
    </row>
    <row r="536" spans="3:16" ht="14.25" customHeight="1" x14ac:dyDescent="0.15">
      <c r="C536" s="283">
        <f t="shared" si="36"/>
        <v>524</v>
      </c>
      <c r="D536" s="44" t="str">
        <f t="shared" si="35"/>
        <v/>
      </c>
      <c r="E536" s="477"/>
      <c r="F536" s="368"/>
      <c r="G536" s="368"/>
      <c r="H536" s="329"/>
      <c r="I536" s="15"/>
      <c r="J536" s="15"/>
      <c r="K536" s="328" t="str">
        <f t="shared" si="37"/>
        <v/>
      </c>
      <c r="L536" s="381" t="str">
        <f t="shared" si="34"/>
        <v/>
      </c>
      <c r="M536" s="265"/>
      <c r="N536" s="265"/>
      <c r="O536" s="265"/>
      <c r="P536" s="77"/>
    </row>
    <row r="537" spans="3:16" ht="14.25" customHeight="1" x14ac:dyDescent="0.15">
      <c r="C537" s="283">
        <f t="shared" si="36"/>
        <v>525</v>
      </c>
      <c r="D537" s="44" t="str">
        <f t="shared" si="35"/>
        <v/>
      </c>
      <c r="E537" s="477"/>
      <c r="F537" s="368"/>
      <c r="G537" s="368"/>
      <c r="H537" s="329"/>
      <c r="I537" s="15"/>
      <c r="J537" s="15"/>
      <c r="K537" s="328" t="str">
        <f t="shared" si="37"/>
        <v/>
      </c>
      <c r="L537" s="381" t="str">
        <f t="shared" si="34"/>
        <v/>
      </c>
      <c r="M537" s="265"/>
      <c r="N537" s="265"/>
      <c r="O537" s="265"/>
      <c r="P537" s="77"/>
    </row>
    <row r="538" spans="3:16" ht="14.25" customHeight="1" x14ac:dyDescent="0.15">
      <c r="C538" s="283">
        <f t="shared" si="36"/>
        <v>526</v>
      </c>
      <c r="D538" s="44" t="str">
        <f t="shared" si="35"/>
        <v/>
      </c>
      <c r="E538" s="477"/>
      <c r="F538" s="368"/>
      <c r="G538" s="368"/>
      <c r="H538" s="329"/>
      <c r="I538" s="15"/>
      <c r="J538" s="15"/>
      <c r="K538" s="328" t="str">
        <f t="shared" si="37"/>
        <v/>
      </c>
      <c r="L538" s="381" t="str">
        <f t="shared" si="34"/>
        <v/>
      </c>
      <c r="M538" s="265"/>
      <c r="N538" s="265"/>
      <c r="O538" s="265"/>
      <c r="P538" s="77"/>
    </row>
    <row r="539" spans="3:16" ht="14.25" customHeight="1" x14ac:dyDescent="0.15">
      <c r="C539" s="283">
        <f t="shared" si="36"/>
        <v>527</v>
      </c>
      <c r="D539" s="44" t="str">
        <f t="shared" si="35"/>
        <v/>
      </c>
      <c r="E539" s="477"/>
      <c r="F539" s="368"/>
      <c r="G539" s="368"/>
      <c r="H539" s="329"/>
      <c r="I539" s="15"/>
      <c r="J539" s="15"/>
      <c r="K539" s="328" t="str">
        <f t="shared" si="37"/>
        <v/>
      </c>
      <c r="L539" s="381" t="str">
        <f t="shared" si="34"/>
        <v/>
      </c>
      <c r="M539" s="265"/>
      <c r="N539" s="265"/>
      <c r="O539" s="265"/>
      <c r="P539" s="77"/>
    </row>
    <row r="540" spans="3:16" ht="14.25" customHeight="1" x14ac:dyDescent="0.15">
      <c r="C540" s="283">
        <f t="shared" si="36"/>
        <v>528</v>
      </c>
      <c r="D540" s="44" t="str">
        <f t="shared" si="35"/>
        <v/>
      </c>
      <c r="E540" s="477"/>
      <c r="F540" s="368"/>
      <c r="G540" s="368"/>
      <c r="H540" s="329"/>
      <c r="I540" s="15"/>
      <c r="J540" s="15"/>
      <c r="K540" s="328" t="str">
        <f t="shared" si="37"/>
        <v/>
      </c>
      <c r="L540" s="381" t="str">
        <f t="shared" si="34"/>
        <v/>
      </c>
      <c r="M540" s="265"/>
      <c r="N540" s="265"/>
      <c r="O540" s="265"/>
      <c r="P540" s="77"/>
    </row>
    <row r="541" spans="3:16" ht="14.25" customHeight="1" x14ac:dyDescent="0.15">
      <c r="C541" s="283">
        <f t="shared" si="36"/>
        <v>529</v>
      </c>
      <c r="D541" s="44" t="str">
        <f t="shared" si="35"/>
        <v/>
      </c>
      <c r="E541" s="477"/>
      <c r="F541" s="368"/>
      <c r="G541" s="368"/>
      <c r="H541" s="329"/>
      <c r="I541" s="15"/>
      <c r="J541" s="15"/>
      <c r="K541" s="328" t="str">
        <f t="shared" si="37"/>
        <v/>
      </c>
      <c r="L541" s="381" t="str">
        <f t="shared" si="34"/>
        <v/>
      </c>
      <c r="M541" s="265"/>
      <c r="N541" s="265"/>
      <c r="O541" s="265"/>
      <c r="P541" s="77"/>
    </row>
    <row r="542" spans="3:16" ht="14.25" customHeight="1" x14ac:dyDescent="0.15">
      <c r="C542" s="283">
        <f t="shared" si="36"/>
        <v>530</v>
      </c>
      <c r="D542" s="44" t="str">
        <f t="shared" si="35"/>
        <v/>
      </c>
      <c r="E542" s="477"/>
      <c r="F542" s="368"/>
      <c r="G542" s="368"/>
      <c r="H542" s="329"/>
      <c r="I542" s="15"/>
      <c r="J542" s="15"/>
      <c r="K542" s="328" t="str">
        <f t="shared" si="37"/>
        <v/>
      </c>
      <c r="L542" s="381" t="str">
        <f t="shared" si="34"/>
        <v/>
      </c>
      <c r="M542" s="265"/>
      <c r="N542" s="265"/>
      <c r="O542" s="265"/>
      <c r="P542" s="77"/>
    </row>
    <row r="543" spans="3:16" ht="14.25" customHeight="1" x14ac:dyDescent="0.15">
      <c r="C543" s="283">
        <f t="shared" si="36"/>
        <v>531</v>
      </c>
      <c r="D543" s="44" t="str">
        <f t="shared" si="35"/>
        <v/>
      </c>
      <c r="E543" s="477"/>
      <c r="F543" s="368"/>
      <c r="G543" s="368"/>
      <c r="H543" s="329"/>
      <c r="I543" s="15"/>
      <c r="J543" s="15"/>
      <c r="K543" s="328" t="str">
        <f t="shared" si="37"/>
        <v/>
      </c>
      <c r="L543" s="381" t="str">
        <f t="shared" si="34"/>
        <v/>
      </c>
      <c r="M543" s="265"/>
      <c r="N543" s="265"/>
      <c r="O543" s="265"/>
      <c r="P543" s="77"/>
    </row>
    <row r="544" spans="3:16" ht="14.25" customHeight="1" x14ac:dyDescent="0.15">
      <c r="C544" s="283">
        <f t="shared" si="36"/>
        <v>532</v>
      </c>
      <c r="D544" s="44" t="str">
        <f t="shared" si="35"/>
        <v/>
      </c>
      <c r="E544" s="477"/>
      <c r="F544" s="368"/>
      <c r="G544" s="368"/>
      <c r="H544" s="329"/>
      <c r="I544" s="15"/>
      <c r="J544" s="15"/>
      <c r="K544" s="328" t="str">
        <f t="shared" si="37"/>
        <v/>
      </c>
      <c r="L544" s="381" t="str">
        <f t="shared" si="34"/>
        <v/>
      </c>
      <c r="M544" s="265"/>
      <c r="N544" s="265"/>
      <c r="O544" s="265"/>
      <c r="P544" s="77"/>
    </row>
    <row r="545" spans="3:16" ht="14.25" customHeight="1" x14ac:dyDescent="0.15">
      <c r="C545" s="283">
        <f t="shared" si="36"/>
        <v>533</v>
      </c>
      <c r="D545" s="44" t="str">
        <f t="shared" si="35"/>
        <v/>
      </c>
      <c r="E545" s="477"/>
      <c r="F545" s="368"/>
      <c r="G545" s="368"/>
      <c r="H545" s="329"/>
      <c r="I545" s="15"/>
      <c r="J545" s="15"/>
      <c r="K545" s="328" t="str">
        <f t="shared" si="37"/>
        <v/>
      </c>
      <c r="L545" s="381" t="str">
        <f t="shared" si="34"/>
        <v/>
      </c>
      <c r="M545" s="265"/>
      <c r="N545" s="265"/>
      <c r="O545" s="265"/>
      <c r="P545" s="77"/>
    </row>
    <row r="546" spans="3:16" ht="14.25" customHeight="1" x14ac:dyDescent="0.15">
      <c r="C546" s="283">
        <f t="shared" si="36"/>
        <v>534</v>
      </c>
      <c r="D546" s="44" t="str">
        <f t="shared" si="35"/>
        <v/>
      </c>
      <c r="E546" s="477"/>
      <c r="F546" s="368"/>
      <c r="G546" s="368"/>
      <c r="H546" s="329"/>
      <c r="I546" s="15"/>
      <c r="J546" s="15"/>
      <c r="K546" s="328" t="str">
        <f t="shared" si="37"/>
        <v/>
      </c>
      <c r="L546" s="381" t="str">
        <f t="shared" si="34"/>
        <v/>
      </c>
      <c r="M546" s="265"/>
      <c r="N546" s="265"/>
      <c r="O546" s="265"/>
      <c r="P546" s="77"/>
    </row>
    <row r="547" spans="3:16" ht="14.25" customHeight="1" x14ac:dyDescent="0.15">
      <c r="C547" s="283">
        <f t="shared" si="36"/>
        <v>535</v>
      </c>
      <c r="D547" s="44" t="str">
        <f t="shared" si="35"/>
        <v/>
      </c>
      <c r="E547" s="477"/>
      <c r="F547" s="368"/>
      <c r="G547" s="368"/>
      <c r="H547" s="329"/>
      <c r="I547" s="15"/>
      <c r="J547" s="15"/>
      <c r="K547" s="328" t="str">
        <f t="shared" si="37"/>
        <v/>
      </c>
      <c r="L547" s="381" t="str">
        <f t="shared" si="34"/>
        <v/>
      </c>
      <c r="M547" s="265"/>
      <c r="N547" s="265"/>
      <c r="O547" s="265"/>
      <c r="P547" s="77"/>
    </row>
    <row r="548" spans="3:16" ht="14.25" customHeight="1" x14ac:dyDescent="0.15">
      <c r="C548" s="283">
        <f t="shared" si="36"/>
        <v>536</v>
      </c>
      <c r="D548" s="44" t="str">
        <f t="shared" si="35"/>
        <v/>
      </c>
      <c r="E548" s="477"/>
      <c r="F548" s="368"/>
      <c r="G548" s="368"/>
      <c r="H548" s="329"/>
      <c r="I548" s="15"/>
      <c r="J548" s="15"/>
      <c r="K548" s="328" t="str">
        <f t="shared" si="37"/>
        <v/>
      </c>
      <c r="L548" s="381" t="str">
        <f t="shared" si="34"/>
        <v/>
      </c>
      <c r="M548" s="265"/>
      <c r="N548" s="265"/>
      <c r="O548" s="265"/>
      <c r="P548" s="77"/>
    </row>
    <row r="549" spans="3:16" ht="14.25" customHeight="1" x14ac:dyDescent="0.15">
      <c r="C549" s="283">
        <f t="shared" si="36"/>
        <v>537</v>
      </c>
      <c r="D549" s="44" t="str">
        <f t="shared" si="35"/>
        <v/>
      </c>
      <c r="E549" s="477"/>
      <c r="F549" s="368"/>
      <c r="G549" s="368"/>
      <c r="H549" s="329"/>
      <c r="I549" s="15"/>
      <c r="J549" s="15"/>
      <c r="K549" s="328" t="str">
        <f t="shared" si="37"/>
        <v/>
      </c>
      <c r="L549" s="381" t="str">
        <f t="shared" si="34"/>
        <v/>
      </c>
      <c r="M549" s="265"/>
      <c r="N549" s="265"/>
      <c r="O549" s="265"/>
      <c r="P549" s="77"/>
    </row>
    <row r="550" spans="3:16" ht="14.25" customHeight="1" x14ac:dyDescent="0.15">
      <c r="C550" s="283">
        <f t="shared" si="36"/>
        <v>538</v>
      </c>
      <c r="D550" s="44" t="str">
        <f t="shared" si="35"/>
        <v/>
      </c>
      <c r="E550" s="477"/>
      <c r="F550" s="368"/>
      <c r="G550" s="368"/>
      <c r="H550" s="329"/>
      <c r="I550" s="15"/>
      <c r="J550" s="15"/>
      <c r="K550" s="328" t="str">
        <f t="shared" si="37"/>
        <v/>
      </c>
      <c r="L550" s="381" t="str">
        <f t="shared" si="34"/>
        <v/>
      </c>
      <c r="M550" s="265"/>
      <c r="N550" s="265"/>
      <c r="O550" s="265"/>
      <c r="P550" s="77"/>
    </row>
    <row r="551" spans="3:16" ht="14.25" customHeight="1" x14ac:dyDescent="0.15">
      <c r="C551" s="283">
        <f t="shared" si="36"/>
        <v>539</v>
      </c>
      <c r="D551" s="44" t="str">
        <f t="shared" si="35"/>
        <v/>
      </c>
      <c r="E551" s="477"/>
      <c r="F551" s="368"/>
      <c r="G551" s="368"/>
      <c r="H551" s="329"/>
      <c r="I551" s="15"/>
      <c r="J551" s="15"/>
      <c r="K551" s="328" t="str">
        <f t="shared" si="37"/>
        <v/>
      </c>
      <c r="L551" s="381" t="str">
        <f t="shared" si="34"/>
        <v/>
      </c>
      <c r="M551" s="265"/>
      <c r="N551" s="265"/>
      <c r="O551" s="265"/>
      <c r="P551" s="77"/>
    </row>
    <row r="552" spans="3:16" ht="14.25" customHeight="1" x14ac:dyDescent="0.15">
      <c r="C552" s="283">
        <f t="shared" si="36"/>
        <v>540</v>
      </c>
      <c r="D552" s="44" t="str">
        <f t="shared" si="35"/>
        <v/>
      </c>
      <c r="E552" s="477"/>
      <c r="F552" s="368"/>
      <c r="G552" s="368"/>
      <c r="H552" s="329"/>
      <c r="I552" s="15"/>
      <c r="J552" s="15"/>
      <c r="K552" s="328" t="str">
        <f t="shared" si="37"/>
        <v/>
      </c>
      <c r="L552" s="381" t="str">
        <f t="shared" si="34"/>
        <v/>
      </c>
      <c r="M552" s="265"/>
      <c r="N552" s="265"/>
      <c r="O552" s="265"/>
      <c r="P552" s="77"/>
    </row>
    <row r="553" spans="3:16" ht="14.25" customHeight="1" x14ac:dyDescent="0.15">
      <c r="C553" s="283">
        <f t="shared" si="36"/>
        <v>541</v>
      </c>
      <c r="D553" s="44" t="str">
        <f t="shared" si="35"/>
        <v/>
      </c>
      <c r="E553" s="477"/>
      <c r="F553" s="368"/>
      <c r="G553" s="368"/>
      <c r="H553" s="329"/>
      <c r="I553" s="15"/>
      <c r="J553" s="15"/>
      <c r="K553" s="328" t="str">
        <f t="shared" si="37"/>
        <v/>
      </c>
      <c r="L553" s="381" t="str">
        <f t="shared" si="34"/>
        <v/>
      </c>
      <c r="M553" s="265"/>
      <c r="N553" s="265"/>
      <c r="O553" s="265"/>
      <c r="P553" s="77"/>
    </row>
    <row r="554" spans="3:16" ht="14.25" customHeight="1" x14ac:dyDescent="0.15">
      <c r="C554" s="283">
        <f t="shared" si="36"/>
        <v>542</v>
      </c>
      <c r="D554" s="44" t="str">
        <f t="shared" si="35"/>
        <v/>
      </c>
      <c r="E554" s="477"/>
      <c r="F554" s="368"/>
      <c r="G554" s="368"/>
      <c r="H554" s="329"/>
      <c r="I554" s="15"/>
      <c r="J554" s="15"/>
      <c r="K554" s="328" t="str">
        <f t="shared" si="37"/>
        <v/>
      </c>
      <c r="L554" s="381" t="str">
        <f t="shared" si="34"/>
        <v/>
      </c>
      <c r="M554" s="265"/>
      <c r="N554" s="265"/>
      <c r="O554" s="265"/>
      <c r="P554" s="77"/>
    </row>
    <row r="555" spans="3:16" ht="14.25" customHeight="1" x14ac:dyDescent="0.15">
      <c r="C555" s="283">
        <f t="shared" si="36"/>
        <v>543</v>
      </c>
      <c r="D555" s="44" t="str">
        <f t="shared" si="35"/>
        <v/>
      </c>
      <c r="E555" s="477"/>
      <c r="F555" s="368"/>
      <c r="G555" s="368"/>
      <c r="H555" s="329"/>
      <c r="I555" s="15"/>
      <c r="J555" s="15"/>
      <c r="K555" s="328" t="str">
        <f t="shared" si="37"/>
        <v/>
      </c>
      <c r="L555" s="381" t="str">
        <f t="shared" si="34"/>
        <v/>
      </c>
      <c r="M555" s="265"/>
      <c r="N555" s="265"/>
      <c r="O555" s="265"/>
      <c r="P555" s="77"/>
    </row>
    <row r="556" spans="3:16" ht="14.25" customHeight="1" x14ac:dyDescent="0.15">
      <c r="C556" s="283">
        <f t="shared" si="36"/>
        <v>544</v>
      </c>
      <c r="D556" s="44" t="str">
        <f t="shared" si="35"/>
        <v/>
      </c>
      <c r="E556" s="477"/>
      <c r="F556" s="368"/>
      <c r="G556" s="368"/>
      <c r="H556" s="329"/>
      <c r="I556" s="15"/>
      <c r="J556" s="15"/>
      <c r="K556" s="328" t="str">
        <f t="shared" si="37"/>
        <v/>
      </c>
      <c r="L556" s="381" t="str">
        <f t="shared" si="34"/>
        <v/>
      </c>
      <c r="M556" s="265"/>
      <c r="N556" s="265"/>
      <c r="O556" s="265"/>
      <c r="P556" s="77"/>
    </row>
    <row r="557" spans="3:16" ht="14.25" customHeight="1" x14ac:dyDescent="0.15">
      <c r="C557" s="283">
        <f t="shared" si="36"/>
        <v>545</v>
      </c>
      <c r="D557" s="44" t="str">
        <f t="shared" si="35"/>
        <v/>
      </c>
      <c r="E557" s="477"/>
      <c r="F557" s="368"/>
      <c r="G557" s="368"/>
      <c r="H557" s="329"/>
      <c r="I557" s="15"/>
      <c r="J557" s="15"/>
      <c r="K557" s="328" t="str">
        <f t="shared" si="37"/>
        <v/>
      </c>
      <c r="L557" s="381" t="str">
        <f t="shared" si="34"/>
        <v/>
      </c>
      <c r="M557" s="265"/>
      <c r="N557" s="265"/>
      <c r="O557" s="265"/>
      <c r="P557" s="77"/>
    </row>
    <row r="558" spans="3:16" ht="14.25" customHeight="1" x14ac:dyDescent="0.15">
      <c r="C558" s="283">
        <f t="shared" si="36"/>
        <v>546</v>
      </c>
      <c r="D558" s="44" t="str">
        <f t="shared" si="35"/>
        <v/>
      </c>
      <c r="E558" s="477"/>
      <c r="F558" s="368"/>
      <c r="G558" s="368"/>
      <c r="H558" s="329"/>
      <c r="I558" s="15"/>
      <c r="J558" s="15"/>
      <c r="K558" s="328" t="str">
        <f t="shared" si="37"/>
        <v/>
      </c>
      <c r="L558" s="381" t="str">
        <f t="shared" si="34"/>
        <v/>
      </c>
      <c r="M558" s="265"/>
      <c r="N558" s="265"/>
      <c r="O558" s="265"/>
      <c r="P558" s="77"/>
    </row>
    <row r="559" spans="3:16" ht="14.25" customHeight="1" x14ac:dyDescent="0.15">
      <c r="C559" s="283">
        <f t="shared" si="36"/>
        <v>547</v>
      </c>
      <c r="D559" s="44" t="str">
        <f t="shared" si="35"/>
        <v/>
      </c>
      <c r="E559" s="477"/>
      <c r="F559" s="368"/>
      <c r="G559" s="368"/>
      <c r="H559" s="329"/>
      <c r="I559" s="15"/>
      <c r="J559" s="15"/>
      <c r="K559" s="328" t="str">
        <f t="shared" si="37"/>
        <v/>
      </c>
      <c r="L559" s="381" t="str">
        <f t="shared" si="34"/>
        <v/>
      </c>
      <c r="M559" s="265"/>
      <c r="N559" s="265"/>
      <c r="O559" s="265"/>
      <c r="P559" s="77"/>
    </row>
    <row r="560" spans="3:16" ht="14.25" customHeight="1" x14ac:dyDescent="0.15">
      <c r="C560" s="283">
        <f t="shared" si="36"/>
        <v>548</v>
      </c>
      <c r="D560" s="44" t="str">
        <f t="shared" si="35"/>
        <v/>
      </c>
      <c r="E560" s="477"/>
      <c r="F560" s="368"/>
      <c r="G560" s="368"/>
      <c r="H560" s="329"/>
      <c r="I560" s="15"/>
      <c r="J560" s="15"/>
      <c r="K560" s="328" t="str">
        <f t="shared" si="37"/>
        <v/>
      </c>
      <c r="L560" s="381" t="str">
        <f t="shared" si="34"/>
        <v/>
      </c>
      <c r="M560" s="265"/>
      <c r="N560" s="265"/>
      <c r="O560" s="265"/>
      <c r="P560" s="77"/>
    </row>
    <row r="561" spans="3:16" ht="14.25" customHeight="1" x14ac:dyDescent="0.15">
      <c r="C561" s="283">
        <f t="shared" si="36"/>
        <v>549</v>
      </c>
      <c r="D561" s="44" t="str">
        <f t="shared" si="35"/>
        <v/>
      </c>
      <c r="E561" s="477"/>
      <c r="F561" s="368"/>
      <c r="G561" s="368"/>
      <c r="H561" s="329"/>
      <c r="I561" s="15"/>
      <c r="J561" s="15"/>
      <c r="K561" s="328" t="str">
        <f t="shared" si="37"/>
        <v/>
      </c>
      <c r="L561" s="381" t="str">
        <f t="shared" si="34"/>
        <v/>
      </c>
      <c r="M561" s="265"/>
      <c r="N561" s="265"/>
      <c r="O561" s="265"/>
      <c r="P561" s="77"/>
    </row>
    <row r="562" spans="3:16" ht="14.25" customHeight="1" x14ac:dyDescent="0.15">
      <c r="C562" s="283">
        <f t="shared" si="36"/>
        <v>550</v>
      </c>
      <c r="D562" s="44" t="str">
        <f t="shared" si="35"/>
        <v/>
      </c>
      <c r="E562" s="477"/>
      <c r="F562" s="368"/>
      <c r="G562" s="368"/>
      <c r="H562" s="329"/>
      <c r="I562" s="15"/>
      <c r="J562" s="15"/>
      <c r="K562" s="328" t="str">
        <f t="shared" si="37"/>
        <v/>
      </c>
      <c r="L562" s="381" t="str">
        <f t="shared" si="34"/>
        <v/>
      </c>
      <c r="M562" s="265"/>
      <c r="N562" s="265"/>
      <c r="O562" s="265"/>
      <c r="P562" s="77"/>
    </row>
    <row r="563" spans="3:16" ht="14.25" customHeight="1" x14ac:dyDescent="0.15">
      <c r="C563" s="283">
        <f t="shared" si="36"/>
        <v>551</v>
      </c>
      <c r="D563" s="44" t="str">
        <f t="shared" si="35"/>
        <v/>
      </c>
      <c r="E563" s="477"/>
      <c r="F563" s="368"/>
      <c r="G563" s="368"/>
      <c r="H563" s="329"/>
      <c r="I563" s="15"/>
      <c r="J563" s="15"/>
      <c r="K563" s="328" t="str">
        <f t="shared" si="37"/>
        <v/>
      </c>
      <c r="L563" s="381" t="str">
        <f t="shared" si="34"/>
        <v/>
      </c>
      <c r="M563" s="265"/>
      <c r="N563" s="265"/>
      <c r="O563" s="265"/>
      <c r="P563" s="77"/>
    </row>
    <row r="564" spans="3:16" ht="14.25" customHeight="1" x14ac:dyDescent="0.15">
      <c r="C564" s="283">
        <f t="shared" si="36"/>
        <v>552</v>
      </c>
      <c r="D564" s="44" t="str">
        <f t="shared" si="35"/>
        <v/>
      </c>
      <c r="E564" s="477"/>
      <c r="F564" s="368"/>
      <c r="G564" s="368"/>
      <c r="H564" s="329"/>
      <c r="I564" s="15"/>
      <c r="J564" s="15"/>
      <c r="K564" s="328" t="str">
        <f t="shared" si="37"/>
        <v/>
      </c>
      <c r="L564" s="381" t="str">
        <f t="shared" si="34"/>
        <v/>
      </c>
      <c r="M564" s="265"/>
      <c r="N564" s="265"/>
      <c r="O564" s="265"/>
      <c r="P564" s="77"/>
    </row>
    <row r="565" spans="3:16" ht="14.25" customHeight="1" x14ac:dyDescent="0.15">
      <c r="C565" s="283">
        <f t="shared" si="36"/>
        <v>553</v>
      </c>
      <c r="D565" s="44" t="str">
        <f t="shared" si="35"/>
        <v/>
      </c>
      <c r="E565" s="477"/>
      <c r="F565" s="368"/>
      <c r="G565" s="368"/>
      <c r="H565" s="329"/>
      <c r="I565" s="15"/>
      <c r="J565" s="15"/>
      <c r="K565" s="328" t="str">
        <f t="shared" si="37"/>
        <v/>
      </c>
      <c r="L565" s="381" t="str">
        <f t="shared" si="34"/>
        <v/>
      </c>
      <c r="M565" s="265"/>
      <c r="N565" s="265"/>
      <c r="O565" s="265"/>
      <c r="P565" s="77"/>
    </row>
    <row r="566" spans="3:16" ht="14.25" customHeight="1" x14ac:dyDescent="0.15">
      <c r="C566" s="283">
        <f t="shared" si="36"/>
        <v>554</v>
      </c>
      <c r="D566" s="44" t="str">
        <f t="shared" si="35"/>
        <v/>
      </c>
      <c r="E566" s="477"/>
      <c r="F566" s="368"/>
      <c r="G566" s="368"/>
      <c r="H566" s="329"/>
      <c r="I566" s="15"/>
      <c r="J566" s="15"/>
      <c r="K566" s="328" t="str">
        <f t="shared" si="37"/>
        <v/>
      </c>
      <c r="L566" s="381" t="str">
        <f t="shared" si="34"/>
        <v/>
      </c>
      <c r="M566" s="265"/>
      <c r="N566" s="265"/>
      <c r="O566" s="265"/>
      <c r="P566" s="77"/>
    </row>
    <row r="567" spans="3:16" ht="14.25" customHeight="1" x14ac:dyDescent="0.15">
      <c r="C567" s="283">
        <f t="shared" si="36"/>
        <v>555</v>
      </c>
      <c r="D567" s="44" t="str">
        <f t="shared" si="35"/>
        <v/>
      </c>
      <c r="E567" s="477"/>
      <c r="F567" s="368"/>
      <c r="G567" s="368"/>
      <c r="H567" s="329"/>
      <c r="I567" s="15"/>
      <c r="J567" s="15"/>
      <c r="K567" s="328" t="str">
        <f t="shared" si="37"/>
        <v/>
      </c>
      <c r="L567" s="381" t="str">
        <f t="shared" si="34"/>
        <v/>
      </c>
      <c r="M567" s="265"/>
      <c r="N567" s="265"/>
      <c r="O567" s="265"/>
      <c r="P567" s="77"/>
    </row>
    <row r="568" spans="3:16" ht="14.25" customHeight="1" x14ac:dyDescent="0.15">
      <c r="C568" s="283">
        <f t="shared" si="36"/>
        <v>556</v>
      </c>
      <c r="D568" s="44" t="str">
        <f t="shared" si="35"/>
        <v/>
      </c>
      <c r="E568" s="477"/>
      <c r="F568" s="368"/>
      <c r="G568" s="368"/>
      <c r="H568" s="329"/>
      <c r="I568" s="15"/>
      <c r="J568" s="15"/>
      <c r="K568" s="328" t="str">
        <f t="shared" si="37"/>
        <v/>
      </c>
      <c r="L568" s="381" t="str">
        <f t="shared" si="34"/>
        <v/>
      </c>
      <c r="M568" s="265"/>
      <c r="N568" s="265"/>
      <c r="O568" s="265"/>
      <c r="P568" s="77"/>
    </row>
    <row r="569" spans="3:16" ht="14.25" customHeight="1" x14ac:dyDescent="0.15">
      <c r="C569" s="283">
        <f t="shared" si="36"/>
        <v>557</v>
      </c>
      <c r="D569" s="44" t="str">
        <f t="shared" si="35"/>
        <v/>
      </c>
      <c r="E569" s="477"/>
      <c r="F569" s="368"/>
      <c r="G569" s="368"/>
      <c r="H569" s="329"/>
      <c r="I569" s="15"/>
      <c r="J569" s="15"/>
      <c r="K569" s="328" t="str">
        <f t="shared" si="37"/>
        <v/>
      </c>
      <c r="L569" s="381" t="str">
        <f t="shared" si="34"/>
        <v/>
      </c>
      <c r="M569" s="265"/>
      <c r="N569" s="265"/>
      <c r="O569" s="265"/>
      <c r="P569" s="77"/>
    </row>
    <row r="570" spans="3:16" ht="14.25" customHeight="1" x14ac:dyDescent="0.15">
      <c r="C570" s="283">
        <f t="shared" si="36"/>
        <v>558</v>
      </c>
      <c r="D570" s="44" t="str">
        <f t="shared" si="35"/>
        <v/>
      </c>
      <c r="E570" s="477"/>
      <c r="F570" s="368"/>
      <c r="G570" s="368"/>
      <c r="H570" s="329"/>
      <c r="I570" s="15"/>
      <c r="J570" s="15"/>
      <c r="K570" s="328" t="str">
        <f t="shared" si="37"/>
        <v/>
      </c>
      <c r="L570" s="381" t="str">
        <f t="shared" si="34"/>
        <v/>
      </c>
      <c r="M570" s="265"/>
      <c r="N570" s="265"/>
      <c r="O570" s="265"/>
      <c r="P570" s="77"/>
    </row>
    <row r="571" spans="3:16" ht="14.25" customHeight="1" x14ac:dyDescent="0.15">
      <c r="C571" s="283">
        <f t="shared" si="36"/>
        <v>559</v>
      </c>
      <c r="D571" s="44" t="str">
        <f t="shared" si="35"/>
        <v/>
      </c>
      <c r="E571" s="477"/>
      <c r="F571" s="368"/>
      <c r="G571" s="368"/>
      <c r="H571" s="329"/>
      <c r="I571" s="15"/>
      <c r="J571" s="15"/>
      <c r="K571" s="328" t="str">
        <f t="shared" si="37"/>
        <v/>
      </c>
      <c r="L571" s="381" t="str">
        <f t="shared" si="34"/>
        <v/>
      </c>
      <c r="M571" s="265"/>
      <c r="N571" s="265"/>
      <c r="O571" s="265"/>
      <c r="P571" s="77"/>
    </row>
    <row r="572" spans="3:16" ht="14.25" customHeight="1" x14ac:dyDescent="0.15">
      <c r="C572" s="283">
        <f t="shared" si="36"/>
        <v>560</v>
      </c>
      <c r="D572" s="44" t="str">
        <f t="shared" si="35"/>
        <v/>
      </c>
      <c r="E572" s="477"/>
      <c r="F572" s="368"/>
      <c r="G572" s="368"/>
      <c r="H572" s="329"/>
      <c r="I572" s="15"/>
      <c r="J572" s="15"/>
      <c r="K572" s="328" t="str">
        <f t="shared" si="37"/>
        <v/>
      </c>
      <c r="L572" s="381" t="str">
        <f t="shared" si="34"/>
        <v/>
      </c>
      <c r="M572" s="265"/>
      <c r="N572" s="265"/>
      <c r="O572" s="265"/>
      <c r="P572" s="77"/>
    </row>
    <row r="573" spans="3:16" ht="14.25" customHeight="1" x14ac:dyDescent="0.15">
      <c r="C573" s="283">
        <f t="shared" si="36"/>
        <v>561</v>
      </c>
      <c r="D573" s="44" t="str">
        <f t="shared" si="35"/>
        <v/>
      </c>
      <c r="E573" s="477"/>
      <c r="F573" s="368"/>
      <c r="G573" s="368"/>
      <c r="H573" s="329"/>
      <c r="I573" s="15"/>
      <c r="J573" s="15"/>
      <c r="K573" s="328" t="str">
        <f t="shared" si="37"/>
        <v/>
      </c>
      <c r="L573" s="381" t="str">
        <f t="shared" si="34"/>
        <v/>
      </c>
      <c r="M573" s="265"/>
      <c r="N573" s="265"/>
      <c r="O573" s="265"/>
      <c r="P573" s="77"/>
    </row>
    <row r="574" spans="3:16" ht="14.25" customHeight="1" x14ac:dyDescent="0.15">
      <c r="C574" s="283">
        <f t="shared" si="36"/>
        <v>562</v>
      </c>
      <c r="D574" s="44" t="str">
        <f t="shared" si="35"/>
        <v/>
      </c>
      <c r="E574" s="477"/>
      <c r="F574" s="368"/>
      <c r="G574" s="368"/>
      <c r="H574" s="329"/>
      <c r="I574" s="15"/>
      <c r="J574" s="15"/>
      <c r="K574" s="328" t="str">
        <f t="shared" si="37"/>
        <v/>
      </c>
      <c r="L574" s="381" t="str">
        <f t="shared" si="34"/>
        <v/>
      </c>
      <c r="M574" s="265"/>
      <c r="N574" s="265"/>
      <c r="O574" s="265"/>
      <c r="P574" s="77"/>
    </row>
    <row r="575" spans="3:16" ht="14.25" customHeight="1" x14ac:dyDescent="0.15">
      <c r="C575" s="283">
        <f t="shared" si="36"/>
        <v>563</v>
      </c>
      <c r="D575" s="44" t="str">
        <f t="shared" si="35"/>
        <v/>
      </c>
      <c r="E575" s="477"/>
      <c r="F575" s="368"/>
      <c r="G575" s="368"/>
      <c r="H575" s="329"/>
      <c r="I575" s="15"/>
      <c r="J575" s="15"/>
      <c r="K575" s="328" t="str">
        <f t="shared" si="37"/>
        <v/>
      </c>
      <c r="L575" s="381" t="str">
        <f t="shared" si="34"/>
        <v/>
      </c>
      <c r="M575" s="265"/>
      <c r="N575" s="265"/>
      <c r="O575" s="265"/>
      <c r="P575" s="77"/>
    </row>
    <row r="576" spans="3:16" ht="14.25" customHeight="1" x14ac:dyDescent="0.15">
      <c r="C576" s="283">
        <f t="shared" si="36"/>
        <v>564</v>
      </c>
      <c r="D576" s="44" t="str">
        <f t="shared" si="35"/>
        <v/>
      </c>
      <c r="E576" s="477"/>
      <c r="F576" s="368"/>
      <c r="G576" s="368"/>
      <c r="H576" s="329"/>
      <c r="I576" s="15"/>
      <c r="J576" s="15"/>
      <c r="K576" s="328" t="str">
        <f t="shared" si="37"/>
        <v/>
      </c>
      <c r="L576" s="381" t="str">
        <f t="shared" si="34"/>
        <v/>
      </c>
      <c r="M576" s="265"/>
      <c r="N576" s="265"/>
      <c r="O576" s="265"/>
      <c r="P576" s="77"/>
    </row>
    <row r="577" spans="3:16" ht="14.25" customHeight="1" x14ac:dyDescent="0.15">
      <c r="C577" s="283">
        <f t="shared" si="36"/>
        <v>565</v>
      </c>
      <c r="D577" s="44" t="str">
        <f t="shared" si="35"/>
        <v/>
      </c>
      <c r="E577" s="477"/>
      <c r="F577" s="368"/>
      <c r="G577" s="368"/>
      <c r="H577" s="329"/>
      <c r="I577" s="15"/>
      <c r="J577" s="15"/>
      <c r="K577" s="328" t="str">
        <f t="shared" si="37"/>
        <v/>
      </c>
      <c r="L577" s="381" t="str">
        <f t="shared" si="34"/>
        <v/>
      </c>
      <c r="M577" s="265"/>
      <c r="N577" s="265"/>
      <c r="O577" s="265"/>
      <c r="P577" s="77"/>
    </row>
    <row r="578" spans="3:16" ht="14.25" customHeight="1" x14ac:dyDescent="0.15">
      <c r="C578" s="283">
        <f t="shared" si="36"/>
        <v>566</v>
      </c>
      <c r="D578" s="44" t="str">
        <f t="shared" si="35"/>
        <v/>
      </c>
      <c r="E578" s="477"/>
      <c r="F578" s="368"/>
      <c r="G578" s="368"/>
      <c r="H578" s="329"/>
      <c r="I578" s="15"/>
      <c r="J578" s="15"/>
      <c r="K578" s="328" t="str">
        <f t="shared" si="37"/>
        <v/>
      </c>
      <c r="L578" s="381" t="str">
        <f t="shared" si="34"/>
        <v/>
      </c>
      <c r="M578" s="265"/>
      <c r="N578" s="265"/>
      <c r="O578" s="265"/>
      <c r="P578" s="77"/>
    </row>
    <row r="579" spans="3:16" ht="14.25" customHeight="1" x14ac:dyDescent="0.15">
      <c r="C579" s="283">
        <f t="shared" si="36"/>
        <v>567</v>
      </c>
      <c r="D579" s="44" t="str">
        <f t="shared" si="35"/>
        <v/>
      </c>
      <c r="E579" s="477"/>
      <c r="F579" s="368"/>
      <c r="G579" s="368"/>
      <c r="H579" s="329"/>
      <c r="I579" s="15"/>
      <c r="J579" s="15"/>
      <c r="K579" s="328" t="str">
        <f t="shared" si="37"/>
        <v/>
      </c>
      <c r="L579" s="381" t="str">
        <f t="shared" si="34"/>
        <v/>
      </c>
      <c r="M579" s="265"/>
      <c r="N579" s="265"/>
      <c r="O579" s="265"/>
      <c r="P579" s="77"/>
    </row>
    <row r="580" spans="3:16" ht="14.25" customHeight="1" x14ac:dyDescent="0.15">
      <c r="C580" s="283">
        <f t="shared" si="36"/>
        <v>568</v>
      </c>
      <c r="D580" s="44" t="str">
        <f t="shared" si="35"/>
        <v/>
      </c>
      <c r="E580" s="477"/>
      <c r="F580" s="368"/>
      <c r="G580" s="368"/>
      <c r="H580" s="329"/>
      <c r="I580" s="15"/>
      <c r="J580" s="15"/>
      <c r="K580" s="328" t="str">
        <f t="shared" si="37"/>
        <v/>
      </c>
      <c r="L580" s="381" t="str">
        <f t="shared" si="34"/>
        <v/>
      </c>
      <c r="M580" s="265"/>
      <c r="N580" s="265"/>
      <c r="O580" s="265"/>
      <c r="P580" s="77"/>
    </row>
    <row r="581" spans="3:16" ht="14.25" customHeight="1" x14ac:dyDescent="0.15">
      <c r="C581" s="283">
        <f t="shared" si="36"/>
        <v>569</v>
      </c>
      <c r="D581" s="44" t="str">
        <f t="shared" si="35"/>
        <v/>
      </c>
      <c r="E581" s="477"/>
      <c r="F581" s="368"/>
      <c r="G581" s="368"/>
      <c r="H581" s="329"/>
      <c r="I581" s="15"/>
      <c r="J581" s="15"/>
      <c r="K581" s="328" t="str">
        <f t="shared" si="37"/>
        <v/>
      </c>
      <c r="L581" s="381" t="str">
        <f t="shared" si="34"/>
        <v/>
      </c>
      <c r="M581" s="265"/>
      <c r="N581" s="265"/>
      <c r="O581" s="265"/>
      <c r="P581" s="77"/>
    </row>
    <row r="582" spans="3:16" ht="14.25" customHeight="1" x14ac:dyDescent="0.15">
      <c r="C582" s="283">
        <f t="shared" si="36"/>
        <v>570</v>
      </c>
      <c r="D582" s="44" t="str">
        <f t="shared" si="35"/>
        <v/>
      </c>
      <c r="E582" s="477"/>
      <c r="F582" s="368"/>
      <c r="G582" s="368"/>
      <c r="H582" s="329"/>
      <c r="I582" s="15"/>
      <c r="J582" s="15"/>
      <c r="K582" s="328" t="str">
        <f t="shared" si="37"/>
        <v/>
      </c>
      <c r="L582" s="381" t="str">
        <f t="shared" si="34"/>
        <v/>
      </c>
      <c r="M582" s="265"/>
      <c r="N582" s="265"/>
      <c r="O582" s="265"/>
      <c r="P582" s="77"/>
    </row>
    <row r="583" spans="3:16" ht="14.25" customHeight="1" x14ac:dyDescent="0.15">
      <c r="C583" s="283">
        <f t="shared" si="36"/>
        <v>571</v>
      </c>
      <c r="D583" s="44" t="str">
        <f t="shared" si="35"/>
        <v/>
      </c>
      <c r="E583" s="477"/>
      <c r="F583" s="368"/>
      <c r="G583" s="368"/>
      <c r="H583" s="329"/>
      <c r="I583" s="15"/>
      <c r="J583" s="15"/>
      <c r="K583" s="328" t="str">
        <f t="shared" si="37"/>
        <v/>
      </c>
      <c r="L583" s="381" t="str">
        <f t="shared" si="34"/>
        <v/>
      </c>
      <c r="M583" s="265"/>
      <c r="N583" s="265"/>
      <c r="O583" s="265"/>
      <c r="P583" s="77"/>
    </row>
    <row r="584" spans="3:16" ht="14.25" customHeight="1" x14ac:dyDescent="0.15">
      <c r="C584" s="283">
        <f t="shared" si="36"/>
        <v>572</v>
      </c>
      <c r="D584" s="44" t="str">
        <f t="shared" si="35"/>
        <v/>
      </c>
      <c r="E584" s="477"/>
      <c r="F584" s="368"/>
      <c r="G584" s="368"/>
      <c r="H584" s="329"/>
      <c r="I584" s="15"/>
      <c r="J584" s="15"/>
      <c r="K584" s="328" t="str">
        <f t="shared" si="37"/>
        <v/>
      </c>
      <c r="L584" s="381" t="str">
        <f t="shared" si="34"/>
        <v/>
      </c>
      <c r="M584" s="265"/>
      <c r="N584" s="265"/>
      <c r="O584" s="265"/>
      <c r="P584" s="77"/>
    </row>
    <row r="585" spans="3:16" ht="14.25" customHeight="1" x14ac:dyDescent="0.15">
      <c r="C585" s="283">
        <f t="shared" si="36"/>
        <v>573</v>
      </c>
      <c r="D585" s="44" t="str">
        <f t="shared" si="35"/>
        <v/>
      </c>
      <c r="E585" s="477"/>
      <c r="F585" s="368"/>
      <c r="G585" s="368"/>
      <c r="H585" s="329"/>
      <c r="I585" s="15"/>
      <c r="J585" s="15"/>
      <c r="K585" s="328" t="str">
        <f t="shared" si="37"/>
        <v/>
      </c>
      <c r="L585" s="381" t="str">
        <f t="shared" ref="L585:L648" si="38">IF(H585="","",IF(HLOOKUP(H585,$V$2:$AJ$3,2,FALSE)&gt;=0.8,"○",""))</f>
        <v/>
      </c>
      <c r="M585" s="265"/>
      <c r="N585" s="265"/>
      <c r="O585" s="265"/>
      <c r="P585" s="77"/>
    </row>
    <row r="586" spans="3:16" ht="14.25" customHeight="1" x14ac:dyDescent="0.15">
      <c r="C586" s="283">
        <f t="shared" si="36"/>
        <v>574</v>
      </c>
      <c r="D586" s="44" t="str">
        <f t="shared" si="35"/>
        <v/>
      </c>
      <c r="E586" s="477"/>
      <c r="F586" s="368"/>
      <c r="G586" s="368"/>
      <c r="H586" s="329"/>
      <c r="I586" s="15"/>
      <c r="J586" s="15"/>
      <c r="K586" s="328" t="str">
        <f t="shared" si="37"/>
        <v/>
      </c>
      <c r="L586" s="381" t="str">
        <f t="shared" si="38"/>
        <v/>
      </c>
      <c r="M586" s="265"/>
      <c r="N586" s="265"/>
      <c r="O586" s="265"/>
      <c r="P586" s="77"/>
    </row>
    <row r="587" spans="3:16" ht="14.25" customHeight="1" x14ac:dyDescent="0.15">
      <c r="C587" s="283">
        <f t="shared" si="36"/>
        <v>575</v>
      </c>
      <c r="D587" s="44" t="str">
        <f t="shared" si="35"/>
        <v/>
      </c>
      <c r="E587" s="477"/>
      <c r="F587" s="368"/>
      <c r="G587" s="368"/>
      <c r="H587" s="329"/>
      <c r="I587" s="15"/>
      <c r="J587" s="15"/>
      <c r="K587" s="328" t="str">
        <f t="shared" si="37"/>
        <v/>
      </c>
      <c r="L587" s="381" t="str">
        <f t="shared" si="38"/>
        <v/>
      </c>
      <c r="M587" s="265"/>
      <c r="N587" s="265"/>
      <c r="O587" s="265"/>
      <c r="P587" s="77"/>
    </row>
    <row r="588" spans="3:16" ht="14.25" customHeight="1" x14ac:dyDescent="0.15">
      <c r="C588" s="283">
        <f t="shared" si="36"/>
        <v>576</v>
      </c>
      <c r="D588" s="44" t="str">
        <f t="shared" si="35"/>
        <v/>
      </c>
      <c r="E588" s="477"/>
      <c r="F588" s="368"/>
      <c r="G588" s="368"/>
      <c r="H588" s="329"/>
      <c r="I588" s="15"/>
      <c r="J588" s="15"/>
      <c r="K588" s="328" t="str">
        <f t="shared" si="37"/>
        <v/>
      </c>
      <c r="L588" s="381" t="str">
        <f t="shared" si="38"/>
        <v/>
      </c>
      <c r="M588" s="265"/>
      <c r="N588" s="265"/>
      <c r="O588" s="265"/>
      <c r="P588" s="77"/>
    </row>
    <row r="589" spans="3:16" ht="14.25" customHeight="1" x14ac:dyDescent="0.15">
      <c r="C589" s="283">
        <f t="shared" si="36"/>
        <v>577</v>
      </c>
      <c r="D589" s="44" t="str">
        <f t="shared" ref="D589:D652" si="39">IF(E589="","",IF(E589&lt;=$T$2,"○",""))</f>
        <v/>
      </c>
      <c r="E589" s="477"/>
      <c r="F589" s="368"/>
      <c r="G589" s="368"/>
      <c r="H589" s="329"/>
      <c r="I589" s="15"/>
      <c r="J589" s="15"/>
      <c r="K589" s="328" t="str">
        <f t="shared" si="37"/>
        <v/>
      </c>
      <c r="L589" s="381" t="str">
        <f t="shared" si="38"/>
        <v/>
      </c>
      <c r="M589" s="265"/>
      <c r="N589" s="265"/>
      <c r="O589" s="265"/>
      <c r="P589" s="77"/>
    </row>
    <row r="590" spans="3:16" ht="14.25" customHeight="1" x14ac:dyDescent="0.15">
      <c r="C590" s="283">
        <f t="shared" si="36"/>
        <v>578</v>
      </c>
      <c r="D590" s="44" t="str">
        <f t="shared" si="39"/>
        <v/>
      </c>
      <c r="E590" s="477"/>
      <c r="F590" s="368"/>
      <c r="G590" s="368"/>
      <c r="H590" s="329"/>
      <c r="I590" s="15"/>
      <c r="J590" s="15"/>
      <c r="K590" s="328" t="str">
        <f t="shared" si="37"/>
        <v/>
      </c>
      <c r="L590" s="381" t="str">
        <f t="shared" si="38"/>
        <v/>
      </c>
      <c r="M590" s="265"/>
      <c r="N590" s="265"/>
      <c r="O590" s="265"/>
      <c r="P590" s="77"/>
    </row>
    <row r="591" spans="3:16" ht="14.25" customHeight="1" x14ac:dyDescent="0.15">
      <c r="C591" s="283">
        <f t="shared" ref="C591:C654" si="40">C590+1</f>
        <v>579</v>
      </c>
      <c r="D591" s="44" t="str">
        <f t="shared" si="39"/>
        <v/>
      </c>
      <c r="E591" s="477"/>
      <c r="F591" s="368"/>
      <c r="G591" s="368"/>
      <c r="H591" s="329"/>
      <c r="I591" s="15"/>
      <c r="J591" s="15"/>
      <c r="K591" s="328" t="str">
        <f t="shared" ref="K591:K641" si="41">IF(J591="","",I591*J591)</f>
        <v/>
      </c>
      <c r="L591" s="381" t="str">
        <f t="shared" si="38"/>
        <v/>
      </c>
      <c r="M591" s="265"/>
      <c r="N591" s="265"/>
      <c r="O591" s="265"/>
      <c r="P591" s="77"/>
    </row>
    <row r="592" spans="3:16" ht="14.25" customHeight="1" x14ac:dyDescent="0.15">
      <c r="C592" s="283">
        <f t="shared" si="40"/>
        <v>580</v>
      </c>
      <c r="D592" s="44" t="str">
        <f t="shared" si="39"/>
        <v/>
      </c>
      <c r="E592" s="477"/>
      <c r="F592" s="368"/>
      <c r="G592" s="368"/>
      <c r="H592" s="329"/>
      <c r="I592" s="15"/>
      <c r="J592" s="15"/>
      <c r="K592" s="328" t="str">
        <f t="shared" si="41"/>
        <v/>
      </c>
      <c r="L592" s="381" t="str">
        <f t="shared" si="38"/>
        <v/>
      </c>
      <c r="M592" s="265"/>
      <c r="N592" s="265"/>
      <c r="O592" s="265"/>
      <c r="P592" s="77"/>
    </row>
    <row r="593" spans="3:16" ht="14.25" customHeight="1" x14ac:dyDescent="0.15">
      <c r="C593" s="283">
        <f t="shared" si="40"/>
        <v>581</v>
      </c>
      <c r="D593" s="44" t="str">
        <f t="shared" si="39"/>
        <v/>
      </c>
      <c r="E593" s="477"/>
      <c r="F593" s="368"/>
      <c r="G593" s="368"/>
      <c r="H593" s="329"/>
      <c r="I593" s="15"/>
      <c r="J593" s="15"/>
      <c r="K593" s="328" t="str">
        <f t="shared" si="41"/>
        <v/>
      </c>
      <c r="L593" s="381" t="str">
        <f t="shared" si="38"/>
        <v/>
      </c>
      <c r="M593" s="265"/>
      <c r="N593" s="265"/>
      <c r="O593" s="265"/>
      <c r="P593" s="77"/>
    </row>
    <row r="594" spans="3:16" ht="14.25" customHeight="1" x14ac:dyDescent="0.15">
      <c r="C594" s="283">
        <f t="shared" si="40"/>
        <v>582</v>
      </c>
      <c r="D594" s="44" t="str">
        <f t="shared" si="39"/>
        <v/>
      </c>
      <c r="E594" s="477"/>
      <c r="F594" s="368"/>
      <c r="G594" s="368"/>
      <c r="H594" s="329"/>
      <c r="I594" s="15"/>
      <c r="J594" s="15"/>
      <c r="K594" s="328" t="str">
        <f t="shared" si="41"/>
        <v/>
      </c>
      <c r="L594" s="381" t="str">
        <f t="shared" si="38"/>
        <v/>
      </c>
      <c r="M594" s="265"/>
      <c r="N594" s="265"/>
      <c r="O594" s="265"/>
      <c r="P594" s="77"/>
    </row>
    <row r="595" spans="3:16" ht="14.25" customHeight="1" x14ac:dyDescent="0.15">
      <c r="C595" s="283">
        <f t="shared" si="40"/>
        <v>583</v>
      </c>
      <c r="D595" s="44" t="str">
        <f t="shared" si="39"/>
        <v/>
      </c>
      <c r="E595" s="477"/>
      <c r="F595" s="368"/>
      <c r="G595" s="368"/>
      <c r="H595" s="329"/>
      <c r="I595" s="15"/>
      <c r="J595" s="15"/>
      <c r="K595" s="328" t="str">
        <f t="shared" si="41"/>
        <v/>
      </c>
      <c r="L595" s="381" t="str">
        <f t="shared" si="38"/>
        <v/>
      </c>
      <c r="M595" s="265"/>
      <c r="N595" s="265"/>
      <c r="O595" s="265"/>
      <c r="P595" s="77"/>
    </row>
    <row r="596" spans="3:16" ht="14.25" customHeight="1" x14ac:dyDescent="0.15">
      <c r="C596" s="283">
        <f t="shared" si="40"/>
        <v>584</v>
      </c>
      <c r="D596" s="44" t="str">
        <f t="shared" si="39"/>
        <v/>
      </c>
      <c r="E596" s="477"/>
      <c r="F596" s="368"/>
      <c r="G596" s="368"/>
      <c r="H596" s="329"/>
      <c r="I596" s="15"/>
      <c r="J596" s="15"/>
      <c r="K596" s="328" t="str">
        <f t="shared" si="41"/>
        <v/>
      </c>
      <c r="L596" s="381" t="str">
        <f t="shared" si="38"/>
        <v/>
      </c>
      <c r="M596" s="265"/>
      <c r="N596" s="265"/>
      <c r="O596" s="265"/>
      <c r="P596" s="77"/>
    </row>
    <row r="597" spans="3:16" ht="14.25" customHeight="1" x14ac:dyDescent="0.15">
      <c r="C597" s="283">
        <f t="shared" si="40"/>
        <v>585</v>
      </c>
      <c r="D597" s="44" t="str">
        <f t="shared" si="39"/>
        <v/>
      </c>
      <c r="E597" s="477"/>
      <c r="F597" s="368"/>
      <c r="G597" s="368"/>
      <c r="H597" s="329"/>
      <c r="I597" s="15"/>
      <c r="J597" s="15"/>
      <c r="K597" s="328" t="str">
        <f t="shared" si="41"/>
        <v/>
      </c>
      <c r="L597" s="381" t="str">
        <f t="shared" si="38"/>
        <v/>
      </c>
      <c r="M597" s="265"/>
      <c r="N597" s="265"/>
      <c r="O597" s="265"/>
      <c r="P597" s="77"/>
    </row>
    <row r="598" spans="3:16" ht="14.25" customHeight="1" x14ac:dyDescent="0.15">
      <c r="C598" s="283">
        <f t="shared" si="40"/>
        <v>586</v>
      </c>
      <c r="D598" s="44" t="str">
        <f t="shared" si="39"/>
        <v/>
      </c>
      <c r="E598" s="477"/>
      <c r="F598" s="368"/>
      <c r="G598" s="368"/>
      <c r="H598" s="329"/>
      <c r="I598" s="15"/>
      <c r="J598" s="15"/>
      <c r="K598" s="328" t="str">
        <f t="shared" si="41"/>
        <v/>
      </c>
      <c r="L598" s="381" t="str">
        <f t="shared" si="38"/>
        <v/>
      </c>
      <c r="M598" s="265"/>
      <c r="N598" s="265"/>
      <c r="O598" s="265"/>
      <c r="P598" s="77"/>
    </row>
    <row r="599" spans="3:16" ht="14.25" customHeight="1" x14ac:dyDescent="0.15">
      <c r="C599" s="283">
        <f t="shared" si="40"/>
        <v>587</v>
      </c>
      <c r="D599" s="44" t="str">
        <f t="shared" si="39"/>
        <v/>
      </c>
      <c r="E599" s="477"/>
      <c r="F599" s="368"/>
      <c r="G599" s="368"/>
      <c r="H599" s="329"/>
      <c r="I599" s="15"/>
      <c r="J599" s="15"/>
      <c r="K599" s="328" t="str">
        <f t="shared" si="41"/>
        <v/>
      </c>
      <c r="L599" s="381" t="str">
        <f t="shared" si="38"/>
        <v/>
      </c>
      <c r="M599" s="265"/>
      <c r="N599" s="265"/>
      <c r="O599" s="265"/>
      <c r="P599" s="77"/>
    </row>
    <row r="600" spans="3:16" ht="14.25" customHeight="1" x14ac:dyDescent="0.15">
      <c r="C600" s="283">
        <f t="shared" si="40"/>
        <v>588</v>
      </c>
      <c r="D600" s="44" t="str">
        <f t="shared" si="39"/>
        <v/>
      </c>
      <c r="E600" s="477"/>
      <c r="F600" s="368"/>
      <c r="G600" s="368"/>
      <c r="H600" s="329"/>
      <c r="I600" s="15"/>
      <c r="J600" s="15"/>
      <c r="K600" s="328" t="str">
        <f t="shared" si="41"/>
        <v/>
      </c>
      <c r="L600" s="381" t="str">
        <f t="shared" si="38"/>
        <v/>
      </c>
      <c r="M600" s="265"/>
      <c r="N600" s="265"/>
      <c r="O600" s="265"/>
      <c r="P600" s="77"/>
    </row>
    <row r="601" spans="3:16" ht="14.25" customHeight="1" x14ac:dyDescent="0.15">
      <c r="C601" s="283">
        <f t="shared" si="40"/>
        <v>589</v>
      </c>
      <c r="D601" s="44" t="str">
        <f t="shared" si="39"/>
        <v/>
      </c>
      <c r="E601" s="477"/>
      <c r="F601" s="368"/>
      <c r="G601" s="368"/>
      <c r="H601" s="329"/>
      <c r="I601" s="15"/>
      <c r="J601" s="15"/>
      <c r="K601" s="328" t="str">
        <f t="shared" si="41"/>
        <v/>
      </c>
      <c r="L601" s="381" t="str">
        <f t="shared" si="38"/>
        <v/>
      </c>
      <c r="M601" s="265"/>
      <c r="N601" s="265"/>
      <c r="O601" s="265"/>
      <c r="P601" s="77"/>
    </row>
    <row r="602" spans="3:16" ht="14.25" customHeight="1" x14ac:dyDescent="0.15">
      <c r="C602" s="283">
        <f t="shared" si="40"/>
        <v>590</v>
      </c>
      <c r="D602" s="44" t="str">
        <f t="shared" si="39"/>
        <v/>
      </c>
      <c r="E602" s="477"/>
      <c r="F602" s="368"/>
      <c r="G602" s="368"/>
      <c r="H602" s="329"/>
      <c r="I602" s="15"/>
      <c r="J602" s="15"/>
      <c r="K602" s="328" t="str">
        <f t="shared" si="41"/>
        <v/>
      </c>
      <c r="L602" s="381" t="str">
        <f t="shared" si="38"/>
        <v/>
      </c>
      <c r="M602" s="265"/>
      <c r="N602" s="265"/>
      <c r="O602" s="265"/>
      <c r="P602" s="77"/>
    </row>
    <row r="603" spans="3:16" ht="14.25" customHeight="1" x14ac:dyDescent="0.15">
      <c r="C603" s="283">
        <f t="shared" si="40"/>
        <v>591</v>
      </c>
      <c r="D603" s="44" t="str">
        <f t="shared" si="39"/>
        <v/>
      </c>
      <c r="E603" s="477"/>
      <c r="F603" s="368"/>
      <c r="G603" s="368"/>
      <c r="H603" s="329"/>
      <c r="I603" s="15"/>
      <c r="J603" s="15"/>
      <c r="K603" s="328" t="str">
        <f t="shared" si="41"/>
        <v/>
      </c>
      <c r="L603" s="381" t="str">
        <f t="shared" si="38"/>
        <v/>
      </c>
      <c r="M603" s="265"/>
      <c r="N603" s="265"/>
      <c r="O603" s="265"/>
      <c r="P603" s="77"/>
    </row>
    <row r="604" spans="3:16" ht="14.25" customHeight="1" x14ac:dyDescent="0.15">
      <c r="C604" s="283">
        <f t="shared" si="40"/>
        <v>592</v>
      </c>
      <c r="D604" s="44" t="str">
        <f t="shared" si="39"/>
        <v/>
      </c>
      <c r="E604" s="477"/>
      <c r="F604" s="368"/>
      <c r="G604" s="368"/>
      <c r="H604" s="329"/>
      <c r="I604" s="15"/>
      <c r="J604" s="15"/>
      <c r="K604" s="328" t="str">
        <f t="shared" si="41"/>
        <v/>
      </c>
      <c r="L604" s="381" t="str">
        <f t="shared" si="38"/>
        <v/>
      </c>
      <c r="M604" s="265"/>
      <c r="N604" s="265"/>
      <c r="O604" s="265"/>
      <c r="P604" s="77"/>
    </row>
    <row r="605" spans="3:16" ht="14.25" customHeight="1" x14ac:dyDescent="0.15">
      <c r="C605" s="283">
        <f t="shared" si="40"/>
        <v>593</v>
      </c>
      <c r="D605" s="44" t="str">
        <f t="shared" si="39"/>
        <v/>
      </c>
      <c r="E605" s="477"/>
      <c r="F605" s="368"/>
      <c r="G605" s="368"/>
      <c r="H605" s="329"/>
      <c r="I605" s="15"/>
      <c r="J605" s="15"/>
      <c r="K605" s="328" t="str">
        <f t="shared" si="41"/>
        <v/>
      </c>
      <c r="L605" s="381" t="str">
        <f t="shared" si="38"/>
        <v/>
      </c>
      <c r="M605" s="265"/>
      <c r="N605" s="265"/>
      <c r="O605" s="265"/>
      <c r="P605" s="77"/>
    </row>
    <row r="606" spans="3:16" ht="14.25" customHeight="1" x14ac:dyDescent="0.15">
      <c r="C606" s="283">
        <f t="shared" si="40"/>
        <v>594</v>
      </c>
      <c r="D606" s="44" t="str">
        <f t="shared" si="39"/>
        <v/>
      </c>
      <c r="E606" s="477"/>
      <c r="F606" s="368"/>
      <c r="G606" s="368"/>
      <c r="H606" s="329"/>
      <c r="I606" s="15"/>
      <c r="J606" s="15"/>
      <c r="K606" s="328" t="str">
        <f t="shared" si="41"/>
        <v/>
      </c>
      <c r="L606" s="381" t="str">
        <f t="shared" si="38"/>
        <v/>
      </c>
      <c r="M606" s="265"/>
      <c r="N606" s="265"/>
      <c r="O606" s="265"/>
      <c r="P606" s="77"/>
    </row>
    <row r="607" spans="3:16" ht="14.25" customHeight="1" x14ac:dyDescent="0.15">
      <c r="C607" s="283">
        <f t="shared" si="40"/>
        <v>595</v>
      </c>
      <c r="D607" s="44" t="str">
        <f t="shared" si="39"/>
        <v/>
      </c>
      <c r="E607" s="477"/>
      <c r="F607" s="368"/>
      <c r="G607" s="368"/>
      <c r="H607" s="329"/>
      <c r="I607" s="15"/>
      <c r="J607" s="15"/>
      <c r="K607" s="328" t="str">
        <f t="shared" si="41"/>
        <v/>
      </c>
      <c r="L607" s="381" t="str">
        <f t="shared" si="38"/>
        <v/>
      </c>
      <c r="M607" s="265"/>
      <c r="N607" s="265"/>
      <c r="O607" s="265"/>
      <c r="P607" s="77"/>
    </row>
    <row r="608" spans="3:16" ht="14.25" customHeight="1" x14ac:dyDescent="0.15">
      <c r="C608" s="283">
        <f t="shared" si="40"/>
        <v>596</v>
      </c>
      <c r="D608" s="44" t="str">
        <f t="shared" si="39"/>
        <v/>
      </c>
      <c r="E608" s="477"/>
      <c r="F608" s="368"/>
      <c r="G608" s="368"/>
      <c r="H608" s="329"/>
      <c r="I608" s="15"/>
      <c r="J608" s="15"/>
      <c r="K608" s="328" t="str">
        <f t="shared" si="41"/>
        <v/>
      </c>
      <c r="L608" s="381" t="str">
        <f t="shared" si="38"/>
        <v/>
      </c>
      <c r="M608" s="265"/>
      <c r="N608" s="265"/>
      <c r="O608" s="265"/>
      <c r="P608" s="77"/>
    </row>
    <row r="609" spans="3:16" ht="14.25" customHeight="1" x14ac:dyDescent="0.15">
      <c r="C609" s="283">
        <f t="shared" si="40"/>
        <v>597</v>
      </c>
      <c r="D609" s="44" t="str">
        <f t="shared" si="39"/>
        <v/>
      </c>
      <c r="E609" s="477"/>
      <c r="F609" s="368"/>
      <c r="G609" s="368"/>
      <c r="H609" s="329"/>
      <c r="I609" s="15"/>
      <c r="J609" s="15"/>
      <c r="K609" s="328" t="str">
        <f t="shared" si="41"/>
        <v/>
      </c>
      <c r="L609" s="381" t="str">
        <f t="shared" si="38"/>
        <v/>
      </c>
      <c r="M609" s="265"/>
      <c r="N609" s="265"/>
      <c r="O609" s="265"/>
      <c r="P609" s="77"/>
    </row>
    <row r="610" spans="3:16" ht="14.25" customHeight="1" x14ac:dyDescent="0.15">
      <c r="C610" s="283">
        <f t="shared" si="40"/>
        <v>598</v>
      </c>
      <c r="D610" s="44" t="str">
        <f t="shared" si="39"/>
        <v/>
      </c>
      <c r="E610" s="477"/>
      <c r="F610" s="368"/>
      <c r="G610" s="368"/>
      <c r="H610" s="329"/>
      <c r="I610" s="15"/>
      <c r="J610" s="15"/>
      <c r="K610" s="328" t="str">
        <f t="shared" si="41"/>
        <v/>
      </c>
      <c r="L610" s="381" t="str">
        <f t="shared" si="38"/>
        <v/>
      </c>
      <c r="M610" s="265"/>
      <c r="N610" s="265"/>
      <c r="O610" s="265"/>
      <c r="P610" s="77"/>
    </row>
    <row r="611" spans="3:16" ht="14.25" customHeight="1" x14ac:dyDescent="0.15">
      <c r="C611" s="283">
        <f t="shared" si="40"/>
        <v>599</v>
      </c>
      <c r="D611" s="44" t="str">
        <f t="shared" si="39"/>
        <v/>
      </c>
      <c r="E611" s="477"/>
      <c r="F611" s="368"/>
      <c r="G611" s="368"/>
      <c r="H611" s="329"/>
      <c r="I611" s="15"/>
      <c r="J611" s="15"/>
      <c r="K611" s="328" t="str">
        <f t="shared" si="41"/>
        <v/>
      </c>
      <c r="L611" s="381" t="str">
        <f t="shared" si="38"/>
        <v/>
      </c>
      <c r="M611" s="265"/>
      <c r="N611" s="265"/>
      <c r="O611" s="265"/>
      <c r="P611" s="77"/>
    </row>
    <row r="612" spans="3:16" ht="14.25" customHeight="1" x14ac:dyDescent="0.15">
      <c r="C612" s="283">
        <f t="shared" si="40"/>
        <v>600</v>
      </c>
      <c r="D612" s="44" t="str">
        <f t="shared" si="39"/>
        <v/>
      </c>
      <c r="E612" s="477"/>
      <c r="F612" s="368"/>
      <c r="G612" s="368"/>
      <c r="H612" s="329"/>
      <c r="I612" s="15"/>
      <c r="J612" s="15"/>
      <c r="K612" s="328" t="str">
        <f t="shared" si="41"/>
        <v/>
      </c>
      <c r="L612" s="381" t="str">
        <f t="shared" si="38"/>
        <v/>
      </c>
      <c r="M612" s="265"/>
      <c r="N612" s="265"/>
      <c r="O612" s="265"/>
      <c r="P612" s="77"/>
    </row>
    <row r="613" spans="3:16" ht="14.25" customHeight="1" x14ac:dyDescent="0.15">
      <c r="C613" s="283">
        <f t="shared" si="40"/>
        <v>601</v>
      </c>
      <c r="D613" s="44" t="str">
        <f t="shared" si="39"/>
        <v/>
      </c>
      <c r="E613" s="477"/>
      <c r="F613" s="368"/>
      <c r="G613" s="368"/>
      <c r="H613" s="329"/>
      <c r="I613" s="15"/>
      <c r="J613" s="15"/>
      <c r="K613" s="328" t="str">
        <f t="shared" si="41"/>
        <v/>
      </c>
      <c r="L613" s="381" t="str">
        <f t="shared" si="38"/>
        <v/>
      </c>
      <c r="M613" s="265"/>
      <c r="N613" s="265"/>
      <c r="O613" s="265"/>
      <c r="P613" s="77"/>
    </row>
    <row r="614" spans="3:16" ht="14.25" customHeight="1" x14ac:dyDescent="0.15">
      <c r="C614" s="283">
        <f t="shared" si="40"/>
        <v>602</v>
      </c>
      <c r="D614" s="44" t="str">
        <f t="shared" si="39"/>
        <v/>
      </c>
      <c r="E614" s="477"/>
      <c r="F614" s="368"/>
      <c r="G614" s="368"/>
      <c r="H614" s="329"/>
      <c r="I614" s="15"/>
      <c r="J614" s="15"/>
      <c r="K614" s="328" t="str">
        <f t="shared" si="41"/>
        <v/>
      </c>
      <c r="L614" s="381" t="str">
        <f t="shared" si="38"/>
        <v/>
      </c>
      <c r="M614" s="265"/>
      <c r="N614" s="265"/>
      <c r="O614" s="265"/>
      <c r="P614" s="77"/>
    </row>
    <row r="615" spans="3:16" ht="14.25" customHeight="1" x14ac:dyDescent="0.15">
      <c r="C615" s="283">
        <f t="shared" si="40"/>
        <v>603</v>
      </c>
      <c r="D615" s="44" t="str">
        <f t="shared" si="39"/>
        <v/>
      </c>
      <c r="E615" s="477"/>
      <c r="F615" s="368"/>
      <c r="G615" s="368"/>
      <c r="H615" s="329"/>
      <c r="I615" s="15"/>
      <c r="J615" s="15"/>
      <c r="K615" s="328" t="str">
        <f t="shared" si="41"/>
        <v/>
      </c>
      <c r="L615" s="381" t="str">
        <f t="shared" si="38"/>
        <v/>
      </c>
      <c r="M615" s="265"/>
      <c r="N615" s="265"/>
      <c r="O615" s="265"/>
      <c r="P615" s="77"/>
    </row>
    <row r="616" spans="3:16" ht="14.25" customHeight="1" x14ac:dyDescent="0.15">
      <c r="C616" s="283">
        <f t="shared" si="40"/>
        <v>604</v>
      </c>
      <c r="D616" s="44" t="str">
        <f t="shared" si="39"/>
        <v/>
      </c>
      <c r="E616" s="477"/>
      <c r="F616" s="368"/>
      <c r="G616" s="368"/>
      <c r="H616" s="329"/>
      <c r="I616" s="15"/>
      <c r="J616" s="15"/>
      <c r="K616" s="328" t="str">
        <f t="shared" si="41"/>
        <v/>
      </c>
      <c r="L616" s="381" t="str">
        <f t="shared" si="38"/>
        <v/>
      </c>
      <c r="M616" s="265"/>
      <c r="N616" s="265"/>
      <c r="O616" s="265"/>
      <c r="P616" s="77"/>
    </row>
    <row r="617" spans="3:16" ht="14.25" customHeight="1" x14ac:dyDescent="0.15">
      <c r="C617" s="283">
        <f t="shared" si="40"/>
        <v>605</v>
      </c>
      <c r="D617" s="44" t="str">
        <f t="shared" si="39"/>
        <v/>
      </c>
      <c r="E617" s="477"/>
      <c r="F617" s="368"/>
      <c r="G617" s="368"/>
      <c r="H617" s="329"/>
      <c r="I617" s="15"/>
      <c r="J617" s="15"/>
      <c r="K617" s="328" t="str">
        <f t="shared" si="41"/>
        <v/>
      </c>
      <c r="L617" s="381" t="str">
        <f t="shared" si="38"/>
        <v/>
      </c>
      <c r="M617" s="265"/>
      <c r="N617" s="265"/>
      <c r="O617" s="265"/>
      <c r="P617" s="77"/>
    </row>
    <row r="618" spans="3:16" ht="14.25" customHeight="1" x14ac:dyDescent="0.15">
      <c r="C618" s="283">
        <f t="shared" si="40"/>
        <v>606</v>
      </c>
      <c r="D618" s="44" t="str">
        <f t="shared" si="39"/>
        <v/>
      </c>
      <c r="E618" s="477"/>
      <c r="F618" s="368"/>
      <c r="G618" s="368"/>
      <c r="H618" s="329"/>
      <c r="I618" s="15"/>
      <c r="J618" s="15"/>
      <c r="K618" s="328" t="str">
        <f t="shared" si="41"/>
        <v/>
      </c>
      <c r="L618" s="381" t="str">
        <f t="shared" si="38"/>
        <v/>
      </c>
      <c r="M618" s="265"/>
      <c r="N618" s="265"/>
      <c r="O618" s="265"/>
      <c r="P618" s="77"/>
    </row>
    <row r="619" spans="3:16" ht="14.25" customHeight="1" x14ac:dyDescent="0.15">
      <c r="C619" s="283">
        <f t="shared" si="40"/>
        <v>607</v>
      </c>
      <c r="D619" s="44" t="str">
        <f t="shared" si="39"/>
        <v/>
      </c>
      <c r="E619" s="477"/>
      <c r="F619" s="368"/>
      <c r="G619" s="368"/>
      <c r="H619" s="329"/>
      <c r="I619" s="15"/>
      <c r="J619" s="15"/>
      <c r="K619" s="328" t="str">
        <f t="shared" si="41"/>
        <v/>
      </c>
      <c r="L619" s="381" t="str">
        <f t="shared" si="38"/>
        <v/>
      </c>
      <c r="M619" s="265"/>
      <c r="N619" s="265"/>
      <c r="O619" s="265"/>
      <c r="P619" s="77"/>
    </row>
    <row r="620" spans="3:16" ht="14.25" customHeight="1" x14ac:dyDescent="0.15">
      <c r="C620" s="283">
        <f t="shared" si="40"/>
        <v>608</v>
      </c>
      <c r="D620" s="44" t="str">
        <f t="shared" si="39"/>
        <v/>
      </c>
      <c r="E620" s="477"/>
      <c r="F620" s="368"/>
      <c r="G620" s="368"/>
      <c r="H620" s="329"/>
      <c r="I620" s="15"/>
      <c r="J620" s="15"/>
      <c r="K620" s="328" t="str">
        <f t="shared" si="41"/>
        <v/>
      </c>
      <c r="L620" s="381" t="str">
        <f t="shared" si="38"/>
        <v/>
      </c>
      <c r="M620" s="265"/>
      <c r="N620" s="265"/>
      <c r="O620" s="265"/>
      <c r="P620" s="77"/>
    </row>
    <row r="621" spans="3:16" ht="14.25" customHeight="1" x14ac:dyDescent="0.15">
      <c r="C621" s="283">
        <f t="shared" si="40"/>
        <v>609</v>
      </c>
      <c r="D621" s="44" t="str">
        <f t="shared" si="39"/>
        <v/>
      </c>
      <c r="E621" s="477"/>
      <c r="F621" s="368"/>
      <c r="G621" s="368"/>
      <c r="H621" s="329"/>
      <c r="I621" s="15"/>
      <c r="J621" s="15"/>
      <c r="K621" s="328" t="str">
        <f t="shared" si="41"/>
        <v/>
      </c>
      <c r="L621" s="381" t="str">
        <f t="shared" si="38"/>
        <v/>
      </c>
      <c r="M621" s="265"/>
      <c r="N621" s="265"/>
      <c r="O621" s="265"/>
      <c r="P621" s="77"/>
    </row>
    <row r="622" spans="3:16" ht="14.25" customHeight="1" x14ac:dyDescent="0.15">
      <c r="C622" s="283">
        <f t="shared" si="40"/>
        <v>610</v>
      </c>
      <c r="D622" s="44" t="str">
        <f t="shared" si="39"/>
        <v/>
      </c>
      <c r="E622" s="477"/>
      <c r="F622" s="368"/>
      <c r="G622" s="368"/>
      <c r="H622" s="329"/>
      <c r="I622" s="15"/>
      <c r="J622" s="15"/>
      <c r="K622" s="328" t="str">
        <f t="shared" si="41"/>
        <v/>
      </c>
      <c r="L622" s="381" t="str">
        <f t="shared" si="38"/>
        <v/>
      </c>
      <c r="M622" s="265"/>
      <c r="N622" s="265"/>
      <c r="O622" s="265"/>
      <c r="P622" s="77"/>
    </row>
    <row r="623" spans="3:16" ht="14.25" customHeight="1" x14ac:dyDescent="0.15">
      <c r="C623" s="283">
        <f t="shared" si="40"/>
        <v>611</v>
      </c>
      <c r="D623" s="44" t="str">
        <f t="shared" si="39"/>
        <v/>
      </c>
      <c r="E623" s="477"/>
      <c r="F623" s="368"/>
      <c r="G623" s="368"/>
      <c r="H623" s="329"/>
      <c r="I623" s="15"/>
      <c r="J623" s="15"/>
      <c r="K623" s="328" t="str">
        <f t="shared" si="41"/>
        <v/>
      </c>
      <c r="L623" s="381" t="str">
        <f t="shared" si="38"/>
        <v/>
      </c>
      <c r="M623" s="265"/>
      <c r="N623" s="265"/>
      <c r="O623" s="265"/>
      <c r="P623" s="77"/>
    </row>
    <row r="624" spans="3:16" ht="14.25" customHeight="1" x14ac:dyDescent="0.15">
      <c r="C624" s="283">
        <f t="shared" si="40"/>
        <v>612</v>
      </c>
      <c r="D624" s="44" t="str">
        <f t="shared" si="39"/>
        <v/>
      </c>
      <c r="E624" s="477"/>
      <c r="F624" s="368"/>
      <c r="G624" s="368"/>
      <c r="H624" s="329"/>
      <c r="I624" s="15"/>
      <c r="J624" s="15"/>
      <c r="K624" s="328" t="str">
        <f t="shared" si="41"/>
        <v/>
      </c>
      <c r="L624" s="381" t="str">
        <f t="shared" si="38"/>
        <v/>
      </c>
      <c r="M624" s="265"/>
      <c r="N624" s="265"/>
      <c r="O624" s="265"/>
      <c r="P624" s="77"/>
    </row>
    <row r="625" spans="3:16" ht="14.25" customHeight="1" x14ac:dyDescent="0.15">
      <c r="C625" s="283">
        <f t="shared" si="40"/>
        <v>613</v>
      </c>
      <c r="D625" s="44" t="str">
        <f t="shared" si="39"/>
        <v/>
      </c>
      <c r="E625" s="477"/>
      <c r="F625" s="368"/>
      <c r="G625" s="368"/>
      <c r="H625" s="329"/>
      <c r="I625" s="15"/>
      <c r="J625" s="15"/>
      <c r="K625" s="328" t="str">
        <f t="shared" si="41"/>
        <v/>
      </c>
      <c r="L625" s="381" t="str">
        <f t="shared" si="38"/>
        <v/>
      </c>
      <c r="M625" s="265"/>
      <c r="N625" s="265"/>
      <c r="O625" s="265"/>
      <c r="P625" s="77"/>
    </row>
    <row r="626" spans="3:16" ht="14.25" customHeight="1" x14ac:dyDescent="0.15">
      <c r="C626" s="283">
        <f t="shared" si="40"/>
        <v>614</v>
      </c>
      <c r="D626" s="44" t="str">
        <f t="shared" si="39"/>
        <v/>
      </c>
      <c r="E626" s="477"/>
      <c r="F626" s="368"/>
      <c r="G626" s="368"/>
      <c r="H626" s="329"/>
      <c r="I626" s="15"/>
      <c r="J626" s="15"/>
      <c r="K626" s="328" t="str">
        <f t="shared" si="41"/>
        <v/>
      </c>
      <c r="L626" s="381" t="str">
        <f t="shared" si="38"/>
        <v/>
      </c>
      <c r="M626" s="265"/>
      <c r="N626" s="265"/>
      <c r="O626" s="265"/>
      <c r="P626" s="77"/>
    </row>
    <row r="627" spans="3:16" ht="14.25" customHeight="1" x14ac:dyDescent="0.15">
      <c r="C627" s="283">
        <f t="shared" si="40"/>
        <v>615</v>
      </c>
      <c r="D627" s="44" t="str">
        <f t="shared" si="39"/>
        <v/>
      </c>
      <c r="E627" s="477"/>
      <c r="F627" s="368"/>
      <c r="G627" s="368"/>
      <c r="H627" s="329"/>
      <c r="I627" s="15"/>
      <c r="J627" s="15"/>
      <c r="K627" s="328" t="str">
        <f t="shared" si="41"/>
        <v/>
      </c>
      <c r="L627" s="381" t="str">
        <f t="shared" si="38"/>
        <v/>
      </c>
      <c r="M627" s="265"/>
      <c r="N627" s="265"/>
      <c r="O627" s="265"/>
      <c r="P627" s="77"/>
    </row>
    <row r="628" spans="3:16" ht="14.25" customHeight="1" x14ac:dyDescent="0.15">
      <c r="C628" s="283">
        <f t="shared" si="40"/>
        <v>616</v>
      </c>
      <c r="D628" s="44" t="str">
        <f t="shared" si="39"/>
        <v/>
      </c>
      <c r="E628" s="477"/>
      <c r="F628" s="368"/>
      <c r="G628" s="368"/>
      <c r="H628" s="329"/>
      <c r="I628" s="15"/>
      <c r="J628" s="15"/>
      <c r="K628" s="328" t="str">
        <f t="shared" si="41"/>
        <v/>
      </c>
      <c r="L628" s="381" t="str">
        <f t="shared" si="38"/>
        <v/>
      </c>
      <c r="M628" s="265"/>
      <c r="N628" s="265"/>
      <c r="O628" s="265"/>
      <c r="P628" s="77"/>
    </row>
    <row r="629" spans="3:16" ht="14.25" customHeight="1" x14ac:dyDescent="0.15">
      <c r="C629" s="283">
        <f t="shared" si="40"/>
        <v>617</v>
      </c>
      <c r="D629" s="44" t="str">
        <f t="shared" si="39"/>
        <v/>
      </c>
      <c r="E629" s="477"/>
      <c r="F629" s="368"/>
      <c r="G629" s="368"/>
      <c r="H629" s="329"/>
      <c r="I629" s="15"/>
      <c r="J629" s="15"/>
      <c r="K629" s="328" t="str">
        <f t="shared" si="41"/>
        <v/>
      </c>
      <c r="L629" s="381" t="str">
        <f t="shared" si="38"/>
        <v/>
      </c>
      <c r="M629" s="265"/>
      <c r="N629" s="265"/>
      <c r="O629" s="265"/>
      <c r="P629" s="77"/>
    </row>
    <row r="630" spans="3:16" ht="14.25" customHeight="1" x14ac:dyDescent="0.15">
      <c r="C630" s="283">
        <f t="shared" si="40"/>
        <v>618</v>
      </c>
      <c r="D630" s="44" t="str">
        <f t="shared" si="39"/>
        <v/>
      </c>
      <c r="E630" s="477"/>
      <c r="F630" s="368"/>
      <c r="G630" s="368"/>
      <c r="H630" s="329"/>
      <c r="I630" s="15"/>
      <c r="J630" s="15"/>
      <c r="K630" s="328" t="str">
        <f t="shared" si="41"/>
        <v/>
      </c>
      <c r="L630" s="381" t="str">
        <f t="shared" si="38"/>
        <v/>
      </c>
      <c r="M630" s="265"/>
      <c r="N630" s="265"/>
      <c r="O630" s="265"/>
      <c r="P630" s="77"/>
    </row>
    <row r="631" spans="3:16" ht="14.25" customHeight="1" x14ac:dyDescent="0.15">
      <c r="C631" s="283">
        <f t="shared" si="40"/>
        <v>619</v>
      </c>
      <c r="D631" s="44" t="str">
        <f t="shared" si="39"/>
        <v/>
      </c>
      <c r="E631" s="477"/>
      <c r="F631" s="368"/>
      <c r="G631" s="368"/>
      <c r="H631" s="329"/>
      <c r="I631" s="15"/>
      <c r="J631" s="15"/>
      <c r="K631" s="328" t="str">
        <f t="shared" si="41"/>
        <v/>
      </c>
      <c r="L631" s="381" t="str">
        <f t="shared" si="38"/>
        <v/>
      </c>
      <c r="M631" s="265"/>
      <c r="N631" s="265"/>
      <c r="O631" s="265"/>
      <c r="P631" s="77"/>
    </row>
    <row r="632" spans="3:16" ht="14.25" customHeight="1" x14ac:dyDescent="0.15">
      <c r="C632" s="283">
        <f t="shared" si="40"/>
        <v>620</v>
      </c>
      <c r="D632" s="44" t="str">
        <f t="shared" si="39"/>
        <v/>
      </c>
      <c r="E632" s="477"/>
      <c r="F632" s="368"/>
      <c r="G632" s="368"/>
      <c r="H632" s="329"/>
      <c r="I632" s="15"/>
      <c r="J632" s="15"/>
      <c r="K632" s="328" t="str">
        <f t="shared" si="41"/>
        <v/>
      </c>
      <c r="L632" s="381" t="str">
        <f t="shared" si="38"/>
        <v/>
      </c>
      <c r="M632" s="265"/>
      <c r="N632" s="265"/>
      <c r="O632" s="265"/>
      <c r="P632" s="77"/>
    </row>
    <row r="633" spans="3:16" ht="14.25" customHeight="1" x14ac:dyDescent="0.15">
      <c r="C633" s="283">
        <f t="shared" si="40"/>
        <v>621</v>
      </c>
      <c r="D633" s="44" t="str">
        <f t="shared" si="39"/>
        <v/>
      </c>
      <c r="E633" s="477"/>
      <c r="F633" s="368"/>
      <c r="G633" s="368"/>
      <c r="H633" s="329"/>
      <c r="I633" s="15"/>
      <c r="J633" s="15"/>
      <c r="K633" s="328" t="str">
        <f t="shared" si="41"/>
        <v/>
      </c>
      <c r="L633" s="381" t="str">
        <f t="shared" si="38"/>
        <v/>
      </c>
      <c r="M633" s="265"/>
      <c r="N633" s="265"/>
      <c r="O633" s="265"/>
      <c r="P633" s="77"/>
    </row>
    <row r="634" spans="3:16" ht="14.25" customHeight="1" x14ac:dyDescent="0.15">
      <c r="C634" s="283">
        <f t="shared" si="40"/>
        <v>622</v>
      </c>
      <c r="D634" s="44" t="str">
        <f t="shared" si="39"/>
        <v/>
      </c>
      <c r="E634" s="477"/>
      <c r="F634" s="368"/>
      <c r="G634" s="368"/>
      <c r="H634" s="329"/>
      <c r="I634" s="15"/>
      <c r="J634" s="15"/>
      <c r="K634" s="328" t="str">
        <f t="shared" si="41"/>
        <v/>
      </c>
      <c r="L634" s="381" t="str">
        <f t="shared" si="38"/>
        <v/>
      </c>
      <c r="M634" s="265"/>
      <c r="N634" s="265"/>
      <c r="O634" s="265"/>
      <c r="P634" s="77"/>
    </row>
    <row r="635" spans="3:16" ht="14.25" customHeight="1" x14ac:dyDescent="0.15">
      <c r="C635" s="283">
        <f t="shared" si="40"/>
        <v>623</v>
      </c>
      <c r="D635" s="44" t="str">
        <f t="shared" si="39"/>
        <v/>
      </c>
      <c r="E635" s="477"/>
      <c r="F635" s="368"/>
      <c r="G635" s="368"/>
      <c r="H635" s="329"/>
      <c r="I635" s="15"/>
      <c r="J635" s="15"/>
      <c r="K635" s="328" t="str">
        <f t="shared" si="41"/>
        <v/>
      </c>
      <c r="L635" s="381" t="str">
        <f t="shared" si="38"/>
        <v/>
      </c>
      <c r="M635" s="265"/>
      <c r="N635" s="265"/>
      <c r="O635" s="265"/>
      <c r="P635" s="77"/>
    </row>
    <row r="636" spans="3:16" ht="14.25" customHeight="1" x14ac:dyDescent="0.15">
      <c r="C636" s="283">
        <f t="shared" si="40"/>
        <v>624</v>
      </c>
      <c r="D636" s="44" t="str">
        <f t="shared" si="39"/>
        <v/>
      </c>
      <c r="E636" s="477"/>
      <c r="F636" s="368"/>
      <c r="G636" s="368"/>
      <c r="H636" s="329"/>
      <c r="I636" s="15"/>
      <c r="J636" s="15"/>
      <c r="K636" s="328" t="str">
        <f t="shared" si="41"/>
        <v/>
      </c>
      <c r="L636" s="381" t="str">
        <f t="shared" si="38"/>
        <v/>
      </c>
      <c r="M636" s="265"/>
      <c r="N636" s="265"/>
      <c r="O636" s="265"/>
      <c r="P636" s="77"/>
    </row>
    <row r="637" spans="3:16" ht="14.25" customHeight="1" x14ac:dyDescent="0.15">
      <c r="C637" s="283">
        <f t="shared" si="40"/>
        <v>625</v>
      </c>
      <c r="D637" s="44" t="str">
        <f t="shared" si="39"/>
        <v/>
      </c>
      <c r="E637" s="477"/>
      <c r="F637" s="368"/>
      <c r="G637" s="368"/>
      <c r="H637" s="329"/>
      <c r="I637" s="15"/>
      <c r="J637" s="15"/>
      <c r="K637" s="328" t="str">
        <f t="shared" si="41"/>
        <v/>
      </c>
      <c r="L637" s="381" t="str">
        <f t="shared" si="38"/>
        <v/>
      </c>
      <c r="M637" s="265"/>
      <c r="N637" s="265"/>
      <c r="O637" s="265"/>
      <c r="P637" s="77"/>
    </row>
    <row r="638" spans="3:16" ht="14.25" customHeight="1" x14ac:dyDescent="0.15">
      <c r="C638" s="283">
        <f t="shared" si="40"/>
        <v>626</v>
      </c>
      <c r="D638" s="44" t="str">
        <f t="shared" si="39"/>
        <v/>
      </c>
      <c r="E638" s="477"/>
      <c r="F638" s="368"/>
      <c r="G638" s="368"/>
      <c r="H638" s="329"/>
      <c r="I638" s="15"/>
      <c r="J638" s="15"/>
      <c r="K638" s="328" t="str">
        <f t="shared" si="41"/>
        <v/>
      </c>
      <c r="L638" s="381" t="str">
        <f t="shared" si="38"/>
        <v/>
      </c>
      <c r="M638" s="265"/>
      <c r="N638" s="265"/>
      <c r="O638" s="265"/>
      <c r="P638" s="77"/>
    </row>
    <row r="639" spans="3:16" ht="14.25" customHeight="1" x14ac:dyDescent="0.15">
      <c r="C639" s="283">
        <f t="shared" si="40"/>
        <v>627</v>
      </c>
      <c r="D639" s="44" t="str">
        <f t="shared" si="39"/>
        <v/>
      </c>
      <c r="E639" s="477"/>
      <c r="F639" s="368"/>
      <c r="G639" s="368"/>
      <c r="H639" s="329"/>
      <c r="I639" s="15"/>
      <c r="J639" s="15"/>
      <c r="K639" s="328" t="str">
        <f t="shared" si="41"/>
        <v/>
      </c>
      <c r="L639" s="381" t="str">
        <f t="shared" si="38"/>
        <v/>
      </c>
      <c r="M639" s="265"/>
      <c r="N639" s="265"/>
      <c r="O639" s="265"/>
      <c r="P639" s="77"/>
    </row>
    <row r="640" spans="3:16" ht="14.25" customHeight="1" x14ac:dyDescent="0.15">
      <c r="C640" s="283">
        <f t="shared" si="40"/>
        <v>628</v>
      </c>
      <c r="D640" s="44" t="str">
        <f t="shared" si="39"/>
        <v/>
      </c>
      <c r="E640" s="477"/>
      <c r="F640" s="368"/>
      <c r="G640" s="368"/>
      <c r="H640" s="329"/>
      <c r="I640" s="15"/>
      <c r="J640" s="15"/>
      <c r="K640" s="328" t="str">
        <f t="shared" si="41"/>
        <v/>
      </c>
      <c r="L640" s="381" t="str">
        <f t="shared" si="38"/>
        <v/>
      </c>
      <c r="M640" s="265"/>
      <c r="N640" s="265"/>
      <c r="O640" s="265"/>
      <c r="P640" s="77"/>
    </row>
    <row r="641" spans="3:16" ht="14.25" customHeight="1" x14ac:dyDescent="0.15">
      <c r="C641" s="283">
        <f t="shared" si="40"/>
        <v>629</v>
      </c>
      <c r="D641" s="44" t="str">
        <f t="shared" si="39"/>
        <v/>
      </c>
      <c r="E641" s="477"/>
      <c r="F641" s="368"/>
      <c r="G641" s="368"/>
      <c r="H641" s="329"/>
      <c r="I641" s="15"/>
      <c r="J641" s="15"/>
      <c r="K641" s="328" t="str">
        <f t="shared" si="41"/>
        <v/>
      </c>
      <c r="L641" s="381" t="str">
        <f t="shared" si="38"/>
        <v/>
      </c>
      <c r="M641" s="265"/>
      <c r="N641" s="265"/>
      <c r="O641" s="265"/>
      <c r="P641" s="77"/>
    </row>
    <row r="642" spans="3:16" ht="14.25" customHeight="1" x14ac:dyDescent="0.15">
      <c r="C642" s="283">
        <f t="shared" si="40"/>
        <v>630</v>
      </c>
      <c r="D642" s="44" t="str">
        <f t="shared" si="39"/>
        <v/>
      </c>
      <c r="E642" s="477"/>
      <c r="F642" s="368"/>
      <c r="G642" s="368"/>
      <c r="H642" s="329"/>
      <c r="I642" s="15"/>
      <c r="J642" s="15"/>
      <c r="K642" s="328" t="str">
        <f>IF(J642="","",I642*J642)</f>
        <v/>
      </c>
      <c r="L642" s="381" t="str">
        <f t="shared" si="38"/>
        <v/>
      </c>
      <c r="M642" s="265"/>
      <c r="N642" s="265"/>
      <c r="O642" s="265"/>
      <c r="P642" s="77"/>
    </row>
    <row r="643" spans="3:16" ht="14.25" customHeight="1" x14ac:dyDescent="0.15">
      <c r="C643" s="283">
        <f t="shared" si="40"/>
        <v>631</v>
      </c>
      <c r="D643" s="44" t="str">
        <f t="shared" si="39"/>
        <v/>
      </c>
      <c r="E643" s="477"/>
      <c r="F643" s="368"/>
      <c r="G643" s="368"/>
      <c r="H643" s="329"/>
      <c r="I643" s="15"/>
      <c r="J643" s="15"/>
      <c r="K643" s="328" t="str">
        <f t="shared" ref="K643:K701" si="42">IF(J643="","",I643*J643)</f>
        <v/>
      </c>
      <c r="L643" s="381" t="str">
        <f t="shared" si="38"/>
        <v/>
      </c>
      <c r="M643" s="265"/>
      <c r="N643" s="265"/>
      <c r="O643" s="265"/>
      <c r="P643" s="77"/>
    </row>
    <row r="644" spans="3:16" ht="14.25" customHeight="1" x14ac:dyDescent="0.15">
      <c r="C644" s="283">
        <f t="shared" si="40"/>
        <v>632</v>
      </c>
      <c r="D644" s="44" t="str">
        <f t="shared" si="39"/>
        <v/>
      </c>
      <c r="E644" s="477"/>
      <c r="F644" s="368"/>
      <c r="G644" s="368"/>
      <c r="H644" s="329"/>
      <c r="I644" s="15"/>
      <c r="J644" s="15"/>
      <c r="K644" s="328" t="str">
        <f t="shared" si="42"/>
        <v/>
      </c>
      <c r="L644" s="381" t="str">
        <f t="shared" si="38"/>
        <v/>
      </c>
      <c r="M644" s="265"/>
      <c r="N644" s="265"/>
      <c r="O644" s="265"/>
      <c r="P644" s="77"/>
    </row>
    <row r="645" spans="3:16" ht="14.25" customHeight="1" x14ac:dyDescent="0.15">
      <c r="C645" s="283">
        <f t="shared" si="40"/>
        <v>633</v>
      </c>
      <c r="D645" s="44" t="str">
        <f t="shared" si="39"/>
        <v/>
      </c>
      <c r="E645" s="477"/>
      <c r="F645" s="368"/>
      <c r="G645" s="368"/>
      <c r="H645" s="329"/>
      <c r="I645" s="15"/>
      <c r="J645" s="15"/>
      <c r="K645" s="328" t="str">
        <f t="shared" si="42"/>
        <v/>
      </c>
      <c r="L645" s="381" t="str">
        <f t="shared" si="38"/>
        <v/>
      </c>
      <c r="M645" s="265"/>
      <c r="N645" s="265"/>
      <c r="O645" s="265"/>
      <c r="P645" s="77"/>
    </row>
    <row r="646" spans="3:16" ht="14.25" customHeight="1" x14ac:dyDescent="0.15">
      <c r="C646" s="283">
        <f t="shared" si="40"/>
        <v>634</v>
      </c>
      <c r="D646" s="44" t="str">
        <f t="shared" si="39"/>
        <v/>
      </c>
      <c r="E646" s="477"/>
      <c r="F646" s="368"/>
      <c r="G646" s="368"/>
      <c r="H646" s="329"/>
      <c r="I646" s="15"/>
      <c r="J646" s="15"/>
      <c r="K646" s="328" t="str">
        <f t="shared" si="42"/>
        <v/>
      </c>
      <c r="L646" s="381" t="str">
        <f t="shared" si="38"/>
        <v/>
      </c>
      <c r="M646" s="265"/>
      <c r="N646" s="265"/>
      <c r="O646" s="265"/>
      <c r="P646" s="77"/>
    </row>
    <row r="647" spans="3:16" ht="14.25" customHeight="1" x14ac:dyDescent="0.15">
      <c r="C647" s="283">
        <f t="shared" si="40"/>
        <v>635</v>
      </c>
      <c r="D647" s="44" t="str">
        <f t="shared" si="39"/>
        <v/>
      </c>
      <c r="E647" s="477"/>
      <c r="F647" s="368"/>
      <c r="G647" s="368"/>
      <c r="H647" s="329"/>
      <c r="I647" s="15"/>
      <c r="J647" s="15"/>
      <c r="K647" s="328" t="str">
        <f t="shared" si="42"/>
        <v/>
      </c>
      <c r="L647" s="381" t="str">
        <f t="shared" si="38"/>
        <v/>
      </c>
      <c r="M647" s="265"/>
      <c r="N647" s="265"/>
      <c r="O647" s="265"/>
      <c r="P647" s="77"/>
    </row>
    <row r="648" spans="3:16" ht="14.25" customHeight="1" x14ac:dyDescent="0.15">
      <c r="C648" s="283">
        <f t="shared" si="40"/>
        <v>636</v>
      </c>
      <c r="D648" s="44" t="str">
        <f t="shared" si="39"/>
        <v/>
      </c>
      <c r="E648" s="477"/>
      <c r="F648" s="368"/>
      <c r="G648" s="368"/>
      <c r="H648" s="329"/>
      <c r="I648" s="15"/>
      <c r="J648" s="15"/>
      <c r="K648" s="328" t="str">
        <f t="shared" si="42"/>
        <v/>
      </c>
      <c r="L648" s="381" t="str">
        <f t="shared" si="38"/>
        <v/>
      </c>
      <c r="M648" s="265"/>
      <c r="N648" s="265"/>
      <c r="O648" s="265"/>
      <c r="P648" s="77"/>
    </row>
    <row r="649" spans="3:16" ht="14.25" customHeight="1" x14ac:dyDescent="0.15">
      <c r="C649" s="283">
        <f t="shared" si="40"/>
        <v>637</v>
      </c>
      <c r="D649" s="44" t="str">
        <f t="shared" si="39"/>
        <v/>
      </c>
      <c r="E649" s="477"/>
      <c r="F649" s="368"/>
      <c r="G649" s="368"/>
      <c r="H649" s="329"/>
      <c r="I649" s="15"/>
      <c r="J649" s="15"/>
      <c r="K649" s="328" t="str">
        <f t="shared" si="42"/>
        <v/>
      </c>
      <c r="L649" s="381" t="str">
        <f t="shared" ref="L649:L712" si="43">IF(H649="","",IF(HLOOKUP(H649,$V$2:$AJ$3,2,FALSE)&gt;=0.8,"○",""))</f>
        <v/>
      </c>
      <c r="M649" s="265"/>
      <c r="N649" s="265"/>
      <c r="O649" s="265"/>
      <c r="P649" s="77"/>
    </row>
    <row r="650" spans="3:16" ht="14.25" customHeight="1" x14ac:dyDescent="0.15">
      <c r="C650" s="283">
        <f t="shared" si="40"/>
        <v>638</v>
      </c>
      <c r="D650" s="44" t="str">
        <f t="shared" si="39"/>
        <v/>
      </c>
      <c r="E650" s="477"/>
      <c r="F650" s="368"/>
      <c r="G650" s="368"/>
      <c r="H650" s="329"/>
      <c r="I650" s="15"/>
      <c r="J650" s="15"/>
      <c r="K650" s="328" t="str">
        <f t="shared" si="42"/>
        <v/>
      </c>
      <c r="L650" s="381" t="str">
        <f t="shared" si="43"/>
        <v/>
      </c>
      <c r="M650" s="265"/>
      <c r="N650" s="265"/>
      <c r="O650" s="265"/>
      <c r="P650" s="77"/>
    </row>
    <row r="651" spans="3:16" ht="14.25" customHeight="1" x14ac:dyDescent="0.15">
      <c r="C651" s="283">
        <f t="shared" si="40"/>
        <v>639</v>
      </c>
      <c r="D651" s="44" t="str">
        <f t="shared" si="39"/>
        <v/>
      </c>
      <c r="E651" s="477"/>
      <c r="F651" s="368"/>
      <c r="G651" s="368"/>
      <c r="H651" s="329"/>
      <c r="I651" s="15"/>
      <c r="J651" s="15"/>
      <c r="K651" s="328" t="str">
        <f t="shared" si="42"/>
        <v/>
      </c>
      <c r="L651" s="381" t="str">
        <f t="shared" si="43"/>
        <v/>
      </c>
      <c r="M651" s="265"/>
      <c r="N651" s="265"/>
      <c r="O651" s="265"/>
      <c r="P651" s="77"/>
    </row>
    <row r="652" spans="3:16" ht="14.25" customHeight="1" x14ac:dyDescent="0.15">
      <c r="C652" s="283">
        <f t="shared" si="40"/>
        <v>640</v>
      </c>
      <c r="D652" s="44" t="str">
        <f t="shared" si="39"/>
        <v/>
      </c>
      <c r="E652" s="477"/>
      <c r="F652" s="368"/>
      <c r="G652" s="368"/>
      <c r="H652" s="329"/>
      <c r="I652" s="15"/>
      <c r="J652" s="15"/>
      <c r="K652" s="328" t="str">
        <f t="shared" si="42"/>
        <v/>
      </c>
      <c r="L652" s="381" t="str">
        <f t="shared" si="43"/>
        <v/>
      </c>
      <c r="M652" s="265"/>
      <c r="N652" s="265"/>
      <c r="O652" s="265"/>
      <c r="P652" s="77"/>
    </row>
    <row r="653" spans="3:16" ht="14.25" customHeight="1" x14ac:dyDescent="0.15">
      <c r="C653" s="283">
        <f t="shared" si="40"/>
        <v>641</v>
      </c>
      <c r="D653" s="44" t="str">
        <f t="shared" ref="D653:D716" si="44">IF(E653="","",IF(E653&lt;=$T$2,"○",""))</f>
        <v/>
      </c>
      <c r="E653" s="477"/>
      <c r="F653" s="368"/>
      <c r="G653" s="368"/>
      <c r="H653" s="329"/>
      <c r="I653" s="15"/>
      <c r="J653" s="15"/>
      <c r="K653" s="328" t="str">
        <f t="shared" si="42"/>
        <v/>
      </c>
      <c r="L653" s="381" t="str">
        <f t="shared" si="43"/>
        <v/>
      </c>
      <c r="M653" s="265"/>
      <c r="N653" s="265"/>
      <c r="O653" s="265"/>
      <c r="P653" s="77"/>
    </row>
    <row r="654" spans="3:16" ht="14.25" customHeight="1" x14ac:dyDescent="0.15">
      <c r="C654" s="283">
        <f t="shared" si="40"/>
        <v>642</v>
      </c>
      <c r="D654" s="44" t="str">
        <f t="shared" si="44"/>
        <v/>
      </c>
      <c r="E654" s="477"/>
      <c r="F654" s="368"/>
      <c r="G654" s="368"/>
      <c r="H654" s="329"/>
      <c r="I654" s="15"/>
      <c r="J654" s="15"/>
      <c r="K654" s="328" t="str">
        <f t="shared" si="42"/>
        <v/>
      </c>
      <c r="L654" s="381" t="str">
        <f t="shared" si="43"/>
        <v/>
      </c>
      <c r="M654" s="265"/>
      <c r="N654" s="265"/>
      <c r="O654" s="265"/>
      <c r="P654" s="77"/>
    </row>
    <row r="655" spans="3:16" ht="14.25" customHeight="1" x14ac:dyDescent="0.15">
      <c r="C655" s="283">
        <f t="shared" ref="C655:C718" si="45">C654+1</f>
        <v>643</v>
      </c>
      <c r="D655" s="44" t="str">
        <f t="shared" si="44"/>
        <v/>
      </c>
      <c r="E655" s="477"/>
      <c r="F655" s="368"/>
      <c r="G655" s="368"/>
      <c r="H655" s="329"/>
      <c r="I655" s="15"/>
      <c r="J655" s="15"/>
      <c r="K655" s="328" t="str">
        <f t="shared" si="42"/>
        <v/>
      </c>
      <c r="L655" s="381" t="str">
        <f t="shared" si="43"/>
        <v/>
      </c>
      <c r="M655" s="265"/>
      <c r="N655" s="265"/>
      <c r="O655" s="265"/>
      <c r="P655" s="77"/>
    </row>
    <row r="656" spans="3:16" ht="14.25" customHeight="1" x14ac:dyDescent="0.15">
      <c r="C656" s="283">
        <f t="shared" si="45"/>
        <v>644</v>
      </c>
      <c r="D656" s="44" t="str">
        <f t="shared" si="44"/>
        <v/>
      </c>
      <c r="E656" s="477"/>
      <c r="F656" s="368"/>
      <c r="G656" s="368"/>
      <c r="H656" s="329"/>
      <c r="I656" s="15"/>
      <c r="J656" s="15"/>
      <c r="K656" s="328" t="str">
        <f t="shared" si="42"/>
        <v/>
      </c>
      <c r="L656" s="381" t="str">
        <f t="shared" si="43"/>
        <v/>
      </c>
      <c r="M656" s="265"/>
      <c r="N656" s="265"/>
      <c r="O656" s="265"/>
      <c r="P656" s="77"/>
    </row>
    <row r="657" spans="3:16" ht="14.25" customHeight="1" x14ac:dyDescent="0.15">
      <c r="C657" s="283">
        <f t="shared" si="45"/>
        <v>645</v>
      </c>
      <c r="D657" s="44" t="str">
        <f t="shared" si="44"/>
        <v/>
      </c>
      <c r="E657" s="477"/>
      <c r="F657" s="368"/>
      <c r="G657" s="368"/>
      <c r="H657" s="329"/>
      <c r="I657" s="15"/>
      <c r="J657" s="15"/>
      <c r="K657" s="328" t="str">
        <f t="shared" si="42"/>
        <v/>
      </c>
      <c r="L657" s="381" t="str">
        <f t="shared" si="43"/>
        <v/>
      </c>
      <c r="M657" s="265"/>
      <c r="N657" s="265"/>
      <c r="O657" s="265"/>
      <c r="P657" s="77"/>
    </row>
    <row r="658" spans="3:16" ht="14.25" customHeight="1" x14ac:dyDescent="0.15">
      <c r="C658" s="283">
        <f t="shared" si="45"/>
        <v>646</v>
      </c>
      <c r="D658" s="44" t="str">
        <f t="shared" si="44"/>
        <v/>
      </c>
      <c r="E658" s="477"/>
      <c r="F658" s="368"/>
      <c r="G658" s="368"/>
      <c r="H658" s="329"/>
      <c r="I658" s="15"/>
      <c r="J658" s="15"/>
      <c r="K658" s="328" t="str">
        <f t="shared" si="42"/>
        <v/>
      </c>
      <c r="L658" s="381" t="str">
        <f t="shared" si="43"/>
        <v/>
      </c>
      <c r="M658" s="265"/>
      <c r="N658" s="265"/>
      <c r="O658" s="265"/>
      <c r="P658" s="77"/>
    </row>
    <row r="659" spans="3:16" ht="14.25" customHeight="1" x14ac:dyDescent="0.15">
      <c r="C659" s="283">
        <f t="shared" si="45"/>
        <v>647</v>
      </c>
      <c r="D659" s="44" t="str">
        <f t="shared" si="44"/>
        <v/>
      </c>
      <c r="E659" s="477"/>
      <c r="F659" s="368"/>
      <c r="G659" s="368"/>
      <c r="H659" s="329"/>
      <c r="I659" s="15"/>
      <c r="J659" s="15"/>
      <c r="K659" s="328" t="str">
        <f t="shared" si="42"/>
        <v/>
      </c>
      <c r="L659" s="381" t="str">
        <f t="shared" si="43"/>
        <v/>
      </c>
      <c r="M659" s="265"/>
      <c r="N659" s="265"/>
      <c r="O659" s="265"/>
      <c r="P659" s="77"/>
    </row>
    <row r="660" spans="3:16" ht="14.25" customHeight="1" x14ac:dyDescent="0.15">
      <c r="C660" s="283">
        <f t="shared" si="45"/>
        <v>648</v>
      </c>
      <c r="D660" s="44" t="str">
        <f t="shared" si="44"/>
        <v/>
      </c>
      <c r="E660" s="477"/>
      <c r="F660" s="368"/>
      <c r="G660" s="368"/>
      <c r="H660" s="329"/>
      <c r="I660" s="15"/>
      <c r="J660" s="15"/>
      <c r="K660" s="328" t="str">
        <f t="shared" si="42"/>
        <v/>
      </c>
      <c r="L660" s="381" t="str">
        <f t="shared" si="43"/>
        <v/>
      </c>
      <c r="M660" s="265"/>
      <c r="N660" s="265"/>
      <c r="O660" s="265"/>
      <c r="P660" s="77"/>
    </row>
    <row r="661" spans="3:16" ht="14.25" customHeight="1" x14ac:dyDescent="0.15">
      <c r="C661" s="283">
        <f t="shared" si="45"/>
        <v>649</v>
      </c>
      <c r="D661" s="44" t="str">
        <f t="shared" si="44"/>
        <v/>
      </c>
      <c r="E661" s="477"/>
      <c r="F661" s="368"/>
      <c r="G661" s="368"/>
      <c r="H661" s="329"/>
      <c r="I661" s="15"/>
      <c r="J661" s="15"/>
      <c r="K661" s="328" t="str">
        <f t="shared" si="42"/>
        <v/>
      </c>
      <c r="L661" s="381" t="str">
        <f t="shared" si="43"/>
        <v/>
      </c>
      <c r="M661" s="265"/>
      <c r="N661" s="265"/>
      <c r="O661" s="265"/>
      <c r="P661" s="77"/>
    </row>
    <row r="662" spans="3:16" ht="14.25" customHeight="1" x14ac:dyDescent="0.15">
      <c r="C662" s="283">
        <f t="shared" si="45"/>
        <v>650</v>
      </c>
      <c r="D662" s="44" t="str">
        <f t="shared" si="44"/>
        <v/>
      </c>
      <c r="E662" s="477"/>
      <c r="F662" s="368"/>
      <c r="G662" s="368"/>
      <c r="H662" s="329"/>
      <c r="I662" s="15"/>
      <c r="J662" s="15"/>
      <c r="K662" s="328" t="str">
        <f t="shared" si="42"/>
        <v/>
      </c>
      <c r="L662" s="381" t="str">
        <f t="shared" si="43"/>
        <v/>
      </c>
      <c r="M662" s="265"/>
      <c r="N662" s="265"/>
      <c r="O662" s="265"/>
      <c r="P662" s="77"/>
    </row>
    <row r="663" spans="3:16" ht="14.25" customHeight="1" x14ac:dyDescent="0.15">
      <c r="C663" s="283">
        <f t="shared" si="45"/>
        <v>651</v>
      </c>
      <c r="D663" s="44" t="str">
        <f t="shared" si="44"/>
        <v/>
      </c>
      <c r="E663" s="477"/>
      <c r="F663" s="368"/>
      <c r="G663" s="368"/>
      <c r="H663" s="329"/>
      <c r="I663" s="15"/>
      <c r="J663" s="15"/>
      <c r="K663" s="328" t="str">
        <f t="shared" si="42"/>
        <v/>
      </c>
      <c r="L663" s="381" t="str">
        <f t="shared" si="43"/>
        <v/>
      </c>
      <c r="M663" s="265"/>
      <c r="N663" s="265"/>
      <c r="O663" s="265"/>
      <c r="P663" s="77"/>
    </row>
    <row r="664" spans="3:16" ht="14.25" customHeight="1" x14ac:dyDescent="0.15">
      <c r="C664" s="283">
        <f t="shared" si="45"/>
        <v>652</v>
      </c>
      <c r="D664" s="44" t="str">
        <f t="shared" si="44"/>
        <v/>
      </c>
      <c r="E664" s="477"/>
      <c r="F664" s="368"/>
      <c r="G664" s="368"/>
      <c r="H664" s="329"/>
      <c r="I664" s="15"/>
      <c r="J664" s="15"/>
      <c r="K664" s="328" t="str">
        <f t="shared" si="42"/>
        <v/>
      </c>
      <c r="L664" s="381" t="str">
        <f t="shared" si="43"/>
        <v/>
      </c>
      <c r="M664" s="265"/>
      <c r="N664" s="265"/>
      <c r="O664" s="265"/>
      <c r="P664" s="77"/>
    </row>
    <row r="665" spans="3:16" ht="14.25" customHeight="1" x14ac:dyDescent="0.15">
      <c r="C665" s="283">
        <f t="shared" si="45"/>
        <v>653</v>
      </c>
      <c r="D665" s="44" t="str">
        <f t="shared" si="44"/>
        <v/>
      </c>
      <c r="E665" s="477"/>
      <c r="F665" s="368"/>
      <c r="G665" s="368"/>
      <c r="H665" s="329"/>
      <c r="I665" s="15"/>
      <c r="J665" s="15"/>
      <c r="K665" s="328" t="str">
        <f t="shared" si="42"/>
        <v/>
      </c>
      <c r="L665" s="381" t="str">
        <f t="shared" si="43"/>
        <v/>
      </c>
      <c r="M665" s="265"/>
      <c r="N665" s="265"/>
      <c r="O665" s="265"/>
      <c r="P665" s="77"/>
    </row>
    <row r="666" spans="3:16" ht="14.25" customHeight="1" x14ac:dyDescent="0.15">
      <c r="C666" s="283">
        <f t="shared" si="45"/>
        <v>654</v>
      </c>
      <c r="D666" s="44" t="str">
        <f t="shared" si="44"/>
        <v/>
      </c>
      <c r="E666" s="477"/>
      <c r="F666" s="368"/>
      <c r="G666" s="368"/>
      <c r="H666" s="329"/>
      <c r="I666" s="15"/>
      <c r="J666" s="15"/>
      <c r="K666" s="328" t="str">
        <f t="shared" si="42"/>
        <v/>
      </c>
      <c r="L666" s="381" t="str">
        <f t="shared" si="43"/>
        <v/>
      </c>
      <c r="M666" s="265"/>
      <c r="N666" s="265"/>
      <c r="O666" s="265"/>
      <c r="P666" s="77"/>
    </row>
    <row r="667" spans="3:16" ht="14.25" customHeight="1" x14ac:dyDescent="0.15">
      <c r="C667" s="283">
        <f t="shared" si="45"/>
        <v>655</v>
      </c>
      <c r="D667" s="44" t="str">
        <f t="shared" si="44"/>
        <v/>
      </c>
      <c r="E667" s="477"/>
      <c r="F667" s="368"/>
      <c r="G667" s="368"/>
      <c r="H667" s="329"/>
      <c r="I667" s="15"/>
      <c r="J667" s="15"/>
      <c r="K667" s="328" t="str">
        <f t="shared" si="42"/>
        <v/>
      </c>
      <c r="L667" s="381" t="str">
        <f t="shared" si="43"/>
        <v/>
      </c>
      <c r="M667" s="265"/>
      <c r="N667" s="265"/>
      <c r="O667" s="265"/>
      <c r="P667" s="77"/>
    </row>
    <row r="668" spans="3:16" ht="14.25" customHeight="1" x14ac:dyDescent="0.15">
      <c r="C668" s="283">
        <f t="shared" si="45"/>
        <v>656</v>
      </c>
      <c r="D668" s="44" t="str">
        <f t="shared" si="44"/>
        <v/>
      </c>
      <c r="E668" s="477"/>
      <c r="F668" s="368"/>
      <c r="G668" s="368"/>
      <c r="H668" s="329"/>
      <c r="I668" s="15"/>
      <c r="J668" s="15"/>
      <c r="K668" s="328" t="str">
        <f t="shared" si="42"/>
        <v/>
      </c>
      <c r="L668" s="381" t="str">
        <f t="shared" si="43"/>
        <v/>
      </c>
      <c r="M668" s="265"/>
      <c r="N668" s="265"/>
      <c r="O668" s="265"/>
      <c r="P668" s="77"/>
    </row>
    <row r="669" spans="3:16" ht="14.25" customHeight="1" x14ac:dyDescent="0.15">
      <c r="C669" s="283">
        <f t="shared" si="45"/>
        <v>657</v>
      </c>
      <c r="D669" s="44" t="str">
        <f t="shared" si="44"/>
        <v/>
      </c>
      <c r="E669" s="477"/>
      <c r="F669" s="368"/>
      <c r="G669" s="368"/>
      <c r="H669" s="329"/>
      <c r="I669" s="15"/>
      <c r="J669" s="15"/>
      <c r="K669" s="328" t="str">
        <f t="shared" si="42"/>
        <v/>
      </c>
      <c r="L669" s="381" t="str">
        <f t="shared" si="43"/>
        <v/>
      </c>
      <c r="M669" s="265"/>
      <c r="N669" s="265"/>
      <c r="O669" s="265"/>
      <c r="P669" s="77"/>
    </row>
    <row r="670" spans="3:16" ht="14.25" customHeight="1" x14ac:dyDescent="0.15">
      <c r="C670" s="283">
        <f t="shared" si="45"/>
        <v>658</v>
      </c>
      <c r="D670" s="44" t="str">
        <f t="shared" si="44"/>
        <v/>
      </c>
      <c r="E670" s="477"/>
      <c r="F670" s="368"/>
      <c r="G670" s="368"/>
      <c r="H670" s="329"/>
      <c r="I670" s="15"/>
      <c r="J670" s="15"/>
      <c r="K670" s="328" t="str">
        <f t="shared" si="42"/>
        <v/>
      </c>
      <c r="L670" s="381" t="str">
        <f t="shared" si="43"/>
        <v/>
      </c>
      <c r="M670" s="265"/>
      <c r="N670" s="265"/>
      <c r="O670" s="265"/>
      <c r="P670" s="77"/>
    </row>
    <row r="671" spans="3:16" ht="14.25" customHeight="1" x14ac:dyDescent="0.15">
      <c r="C671" s="283">
        <f t="shared" si="45"/>
        <v>659</v>
      </c>
      <c r="D671" s="44" t="str">
        <f t="shared" si="44"/>
        <v/>
      </c>
      <c r="E671" s="477"/>
      <c r="F671" s="368"/>
      <c r="G671" s="368"/>
      <c r="H671" s="329"/>
      <c r="I671" s="15"/>
      <c r="J671" s="15"/>
      <c r="K671" s="328" t="str">
        <f t="shared" si="42"/>
        <v/>
      </c>
      <c r="L671" s="381" t="str">
        <f t="shared" si="43"/>
        <v/>
      </c>
      <c r="M671" s="265"/>
      <c r="N671" s="265"/>
      <c r="O671" s="265"/>
      <c r="P671" s="77"/>
    </row>
    <row r="672" spans="3:16" ht="14.25" customHeight="1" x14ac:dyDescent="0.15">
      <c r="C672" s="283">
        <f t="shared" si="45"/>
        <v>660</v>
      </c>
      <c r="D672" s="44" t="str">
        <f t="shared" si="44"/>
        <v/>
      </c>
      <c r="E672" s="477"/>
      <c r="F672" s="368"/>
      <c r="G672" s="368"/>
      <c r="H672" s="329"/>
      <c r="I672" s="15"/>
      <c r="J672" s="15"/>
      <c r="K672" s="328" t="str">
        <f t="shared" si="42"/>
        <v/>
      </c>
      <c r="L672" s="381" t="str">
        <f t="shared" si="43"/>
        <v/>
      </c>
      <c r="M672" s="265"/>
      <c r="N672" s="265"/>
      <c r="O672" s="265"/>
      <c r="P672" s="77"/>
    </row>
    <row r="673" spans="3:16" ht="14.25" customHeight="1" x14ac:dyDescent="0.15">
      <c r="C673" s="283">
        <f t="shared" si="45"/>
        <v>661</v>
      </c>
      <c r="D673" s="44" t="str">
        <f t="shared" si="44"/>
        <v/>
      </c>
      <c r="E673" s="477"/>
      <c r="F673" s="368"/>
      <c r="G673" s="368"/>
      <c r="H673" s="329"/>
      <c r="I673" s="15"/>
      <c r="J673" s="15"/>
      <c r="K673" s="328" t="str">
        <f t="shared" si="42"/>
        <v/>
      </c>
      <c r="L673" s="381" t="str">
        <f t="shared" si="43"/>
        <v/>
      </c>
      <c r="M673" s="265"/>
      <c r="N673" s="265"/>
      <c r="O673" s="265"/>
      <c r="P673" s="77"/>
    </row>
    <row r="674" spans="3:16" ht="14.25" customHeight="1" x14ac:dyDescent="0.15">
      <c r="C674" s="283">
        <f t="shared" si="45"/>
        <v>662</v>
      </c>
      <c r="D674" s="44" t="str">
        <f t="shared" si="44"/>
        <v/>
      </c>
      <c r="E674" s="477"/>
      <c r="F674" s="368"/>
      <c r="G674" s="368"/>
      <c r="H674" s="329"/>
      <c r="I674" s="15"/>
      <c r="J674" s="15"/>
      <c r="K674" s="328" t="str">
        <f t="shared" si="42"/>
        <v/>
      </c>
      <c r="L674" s="381" t="str">
        <f t="shared" si="43"/>
        <v/>
      </c>
      <c r="M674" s="265"/>
      <c r="N674" s="265"/>
      <c r="O674" s="265"/>
      <c r="P674" s="77"/>
    </row>
    <row r="675" spans="3:16" ht="14.25" customHeight="1" x14ac:dyDescent="0.15">
      <c r="C675" s="283">
        <f t="shared" si="45"/>
        <v>663</v>
      </c>
      <c r="D675" s="44" t="str">
        <f t="shared" si="44"/>
        <v/>
      </c>
      <c r="E675" s="477"/>
      <c r="F675" s="368"/>
      <c r="G675" s="368"/>
      <c r="H675" s="329"/>
      <c r="I675" s="15"/>
      <c r="J675" s="15"/>
      <c r="K675" s="328" t="str">
        <f t="shared" si="42"/>
        <v/>
      </c>
      <c r="L675" s="381" t="str">
        <f t="shared" si="43"/>
        <v/>
      </c>
      <c r="M675" s="265"/>
      <c r="N675" s="265"/>
      <c r="O675" s="265"/>
      <c r="P675" s="77"/>
    </row>
    <row r="676" spans="3:16" ht="14.25" customHeight="1" x14ac:dyDescent="0.15">
      <c r="C676" s="283">
        <f t="shared" si="45"/>
        <v>664</v>
      </c>
      <c r="D676" s="44" t="str">
        <f t="shared" si="44"/>
        <v/>
      </c>
      <c r="E676" s="477"/>
      <c r="F676" s="368"/>
      <c r="G676" s="368"/>
      <c r="H676" s="329"/>
      <c r="I676" s="15"/>
      <c r="J676" s="15"/>
      <c r="K676" s="328" t="str">
        <f t="shared" si="42"/>
        <v/>
      </c>
      <c r="L676" s="381" t="str">
        <f t="shared" si="43"/>
        <v/>
      </c>
      <c r="M676" s="265"/>
      <c r="N676" s="265"/>
      <c r="O676" s="265"/>
      <c r="P676" s="77"/>
    </row>
    <row r="677" spans="3:16" ht="14.25" customHeight="1" x14ac:dyDescent="0.15">
      <c r="C677" s="283">
        <f t="shared" si="45"/>
        <v>665</v>
      </c>
      <c r="D677" s="44" t="str">
        <f t="shared" si="44"/>
        <v/>
      </c>
      <c r="E677" s="477"/>
      <c r="F677" s="368"/>
      <c r="G677" s="368"/>
      <c r="H677" s="329"/>
      <c r="I677" s="15"/>
      <c r="J677" s="15"/>
      <c r="K677" s="328" t="str">
        <f t="shared" si="42"/>
        <v/>
      </c>
      <c r="L677" s="381" t="str">
        <f t="shared" si="43"/>
        <v/>
      </c>
      <c r="M677" s="265"/>
      <c r="N677" s="265"/>
      <c r="O677" s="265"/>
      <c r="P677" s="77"/>
    </row>
    <row r="678" spans="3:16" ht="14.25" customHeight="1" x14ac:dyDescent="0.15">
      <c r="C678" s="283">
        <f t="shared" si="45"/>
        <v>666</v>
      </c>
      <c r="D678" s="44" t="str">
        <f t="shared" si="44"/>
        <v/>
      </c>
      <c r="E678" s="477"/>
      <c r="F678" s="368"/>
      <c r="G678" s="368"/>
      <c r="H678" s="329"/>
      <c r="I678" s="15"/>
      <c r="J678" s="15"/>
      <c r="K678" s="328" t="str">
        <f t="shared" si="42"/>
        <v/>
      </c>
      <c r="L678" s="381" t="str">
        <f t="shared" si="43"/>
        <v/>
      </c>
      <c r="M678" s="265"/>
      <c r="N678" s="265"/>
      <c r="O678" s="265"/>
      <c r="P678" s="77"/>
    </row>
    <row r="679" spans="3:16" ht="14.25" customHeight="1" x14ac:dyDescent="0.15">
      <c r="C679" s="283">
        <f t="shared" si="45"/>
        <v>667</v>
      </c>
      <c r="D679" s="44" t="str">
        <f t="shared" si="44"/>
        <v/>
      </c>
      <c r="E679" s="477"/>
      <c r="F679" s="368"/>
      <c r="G679" s="368"/>
      <c r="H679" s="329"/>
      <c r="I679" s="15"/>
      <c r="J679" s="15"/>
      <c r="K679" s="328" t="str">
        <f t="shared" si="42"/>
        <v/>
      </c>
      <c r="L679" s="381" t="str">
        <f t="shared" si="43"/>
        <v/>
      </c>
      <c r="M679" s="265"/>
      <c r="N679" s="265"/>
      <c r="O679" s="265"/>
      <c r="P679" s="77"/>
    </row>
    <row r="680" spans="3:16" ht="14.25" customHeight="1" x14ac:dyDescent="0.15">
      <c r="C680" s="283">
        <f t="shared" si="45"/>
        <v>668</v>
      </c>
      <c r="D680" s="44" t="str">
        <f t="shared" si="44"/>
        <v/>
      </c>
      <c r="E680" s="477"/>
      <c r="F680" s="368"/>
      <c r="G680" s="368"/>
      <c r="H680" s="329"/>
      <c r="I680" s="15"/>
      <c r="J680" s="15"/>
      <c r="K680" s="328" t="str">
        <f t="shared" si="42"/>
        <v/>
      </c>
      <c r="L680" s="381" t="str">
        <f t="shared" si="43"/>
        <v/>
      </c>
      <c r="M680" s="265"/>
      <c r="N680" s="265"/>
      <c r="O680" s="265"/>
      <c r="P680" s="77"/>
    </row>
    <row r="681" spans="3:16" ht="14.25" customHeight="1" x14ac:dyDescent="0.15">
      <c r="C681" s="283">
        <f t="shared" si="45"/>
        <v>669</v>
      </c>
      <c r="D681" s="44" t="str">
        <f t="shared" si="44"/>
        <v/>
      </c>
      <c r="E681" s="477"/>
      <c r="F681" s="368"/>
      <c r="G681" s="368"/>
      <c r="H681" s="329"/>
      <c r="I681" s="15"/>
      <c r="J681" s="15"/>
      <c r="K681" s="328" t="str">
        <f t="shared" si="42"/>
        <v/>
      </c>
      <c r="L681" s="381" t="str">
        <f t="shared" si="43"/>
        <v/>
      </c>
      <c r="M681" s="265"/>
      <c r="N681" s="265"/>
      <c r="O681" s="265"/>
      <c r="P681" s="77"/>
    </row>
    <row r="682" spans="3:16" ht="14.25" customHeight="1" x14ac:dyDescent="0.15">
      <c r="C682" s="283">
        <f t="shared" si="45"/>
        <v>670</v>
      </c>
      <c r="D682" s="44" t="str">
        <f t="shared" si="44"/>
        <v/>
      </c>
      <c r="E682" s="477"/>
      <c r="F682" s="368"/>
      <c r="G682" s="368"/>
      <c r="H682" s="329"/>
      <c r="I682" s="15"/>
      <c r="J682" s="15"/>
      <c r="K682" s="328" t="str">
        <f t="shared" si="42"/>
        <v/>
      </c>
      <c r="L682" s="381" t="str">
        <f t="shared" si="43"/>
        <v/>
      </c>
      <c r="M682" s="265"/>
      <c r="N682" s="265"/>
      <c r="O682" s="265"/>
      <c r="P682" s="77"/>
    </row>
    <row r="683" spans="3:16" ht="14.25" customHeight="1" x14ac:dyDescent="0.15">
      <c r="C683" s="283">
        <f t="shared" si="45"/>
        <v>671</v>
      </c>
      <c r="D683" s="44" t="str">
        <f t="shared" si="44"/>
        <v/>
      </c>
      <c r="E683" s="477"/>
      <c r="F683" s="368"/>
      <c r="G683" s="368"/>
      <c r="H683" s="329"/>
      <c r="I683" s="15"/>
      <c r="J683" s="15"/>
      <c r="K683" s="328" t="str">
        <f t="shared" si="42"/>
        <v/>
      </c>
      <c r="L683" s="381" t="str">
        <f t="shared" si="43"/>
        <v/>
      </c>
      <c r="M683" s="265"/>
      <c r="N683" s="265"/>
      <c r="O683" s="265"/>
      <c r="P683" s="77"/>
    </row>
    <row r="684" spans="3:16" ht="14.25" customHeight="1" x14ac:dyDescent="0.15">
      <c r="C684" s="283">
        <f t="shared" si="45"/>
        <v>672</v>
      </c>
      <c r="D684" s="44" t="str">
        <f t="shared" si="44"/>
        <v/>
      </c>
      <c r="E684" s="477"/>
      <c r="F684" s="368"/>
      <c r="G684" s="368"/>
      <c r="H684" s="329"/>
      <c r="I684" s="15"/>
      <c r="J684" s="15"/>
      <c r="K684" s="328" t="str">
        <f t="shared" si="42"/>
        <v/>
      </c>
      <c r="L684" s="381" t="str">
        <f t="shared" si="43"/>
        <v/>
      </c>
      <c r="M684" s="265"/>
      <c r="N684" s="265"/>
      <c r="O684" s="265"/>
      <c r="P684" s="77"/>
    </row>
    <row r="685" spans="3:16" ht="14.25" customHeight="1" x14ac:dyDescent="0.15">
      <c r="C685" s="283">
        <f t="shared" si="45"/>
        <v>673</v>
      </c>
      <c r="D685" s="44" t="str">
        <f t="shared" si="44"/>
        <v/>
      </c>
      <c r="E685" s="477"/>
      <c r="F685" s="368"/>
      <c r="G685" s="368"/>
      <c r="H685" s="329"/>
      <c r="I685" s="15"/>
      <c r="J685" s="15"/>
      <c r="K685" s="328" t="str">
        <f t="shared" si="42"/>
        <v/>
      </c>
      <c r="L685" s="381" t="str">
        <f t="shared" si="43"/>
        <v/>
      </c>
      <c r="M685" s="265"/>
      <c r="N685" s="265"/>
      <c r="O685" s="265"/>
      <c r="P685" s="77"/>
    </row>
    <row r="686" spans="3:16" ht="14.25" customHeight="1" x14ac:dyDescent="0.15">
      <c r="C686" s="283">
        <f t="shared" si="45"/>
        <v>674</v>
      </c>
      <c r="D686" s="44" t="str">
        <f t="shared" si="44"/>
        <v/>
      </c>
      <c r="E686" s="477"/>
      <c r="F686" s="368"/>
      <c r="G686" s="368"/>
      <c r="H686" s="329"/>
      <c r="I686" s="15"/>
      <c r="J686" s="15"/>
      <c r="K686" s="328" t="str">
        <f t="shared" si="42"/>
        <v/>
      </c>
      <c r="L686" s="381" t="str">
        <f t="shared" si="43"/>
        <v/>
      </c>
      <c r="M686" s="265"/>
      <c r="N686" s="265"/>
      <c r="O686" s="265"/>
      <c r="P686" s="77"/>
    </row>
    <row r="687" spans="3:16" ht="14.25" customHeight="1" x14ac:dyDescent="0.15">
      <c r="C687" s="283">
        <f t="shared" si="45"/>
        <v>675</v>
      </c>
      <c r="D687" s="44" t="str">
        <f t="shared" si="44"/>
        <v/>
      </c>
      <c r="E687" s="477"/>
      <c r="F687" s="368"/>
      <c r="G687" s="368"/>
      <c r="H687" s="329"/>
      <c r="I687" s="15"/>
      <c r="J687" s="15"/>
      <c r="K687" s="328" t="str">
        <f t="shared" si="42"/>
        <v/>
      </c>
      <c r="L687" s="381" t="str">
        <f t="shared" si="43"/>
        <v/>
      </c>
      <c r="M687" s="265"/>
      <c r="N687" s="265"/>
      <c r="O687" s="265"/>
      <c r="P687" s="77"/>
    </row>
    <row r="688" spans="3:16" ht="14.25" customHeight="1" x14ac:dyDescent="0.15">
      <c r="C688" s="283">
        <f t="shared" si="45"/>
        <v>676</v>
      </c>
      <c r="D688" s="44" t="str">
        <f t="shared" si="44"/>
        <v/>
      </c>
      <c r="E688" s="477"/>
      <c r="F688" s="368"/>
      <c r="G688" s="368"/>
      <c r="H688" s="329"/>
      <c r="I688" s="15"/>
      <c r="J688" s="15"/>
      <c r="K688" s="328" t="str">
        <f t="shared" si="42"/>
        <v/>
      </c>
      <c r="L688" s="381" t="str">
        <f t="shared" si="43"/>
        <v/>
      </c>
      <c r="M688" s="265"/>
      <c r="N688" s="265"/>
      <c r="O688" s="265"/>
      <c r="P688" s="77"/>
    </row>
    <row r="689" spans="3:16" ht="14.25" customHeight="1" x14ac:dyDescent="0.15">
      <c r="C689" s="283">
        <f t="shared" si="45"/>
        <v>677</v>
      </c>
      <c r="D689" s="44" t="str">
        <f t="shared" si="44"/>
        <v/>
      </c>
      <c r="E689" s="477"/>
      <c r="F689" s="368"/>
      <c r="G689" s="368"/>
      <c r="H689" s="329"/>
      <c r="I689" s="15"/>
      <c r="J689" s="15"/>
      <c r="K689" s="328" t="str">
        <f t="shared" si="42"/>
        <v/>
      </c>
      <c r="L689" s="381" t="str">
        <f t="shared" si="43"/>
        <v/>
      </c>
      <c r="M689" s="265"/>
      <c r="N689" s="265"/>
      <c r="O689" s="265"/>
      <c r="P689" s="77"/>
    </row>
    <row r="690" spans="3:16" ht="14.25" customHeight="1" x14ac:dyDescent="0.15">
      <c r="C690" s="283">
        <f t="shared" si="45"/>
        <v>678</v>
      </c>
      <c r="D690" s="44" t="str">
        <f t="shared" si="44"/>
        <v/>
      </c>
      <c r="E690" s="477"/>
      <c r="F690" s="368"/>
      <c r="G690" s="368"/>
      <c r="H690" s="329"/>
      <c r="I690" s="15"/>
      <c r="J690" s="15"/>
      <c r="K690" s="328" t="str">
        <f t="shared" si="42"/>
        <v/>
      </c>
      <c r="L690" s="381" t="str">
        <f t="shared" si="43"/>
        <v/>
      </c>
      <c r="M690" s="265"/>
      <c r="N690" s="265"/>
      <c r="O690" s="265"/>
      <c r="P690" s="77"/>
    </row>
    <row r="691" spans="3:16" ht="14.25" customHeight="1" x14ac:dyDescent="0.15">
      <c r="C691" s="283">
        <f t="shared" si="45"/>
        <v>679</v>
      </c>
      <c r="D691" s="44" t="str">
        <f t="shared" si="44"/>
        <v/>
      </c>
      <c r="E691" s="477"/>
      <c r="F691" s="368"/>
      <c r="G691" s="368"/>
      <c r="H691" s="329"/>
      <c r="I691" s="15"/>
      <c r="J691" s="15"/>
      <c r="K691" s="328" t="str">
        <f t="shared" si="42"/>
        <v/>
      </c>
      <c r="L691" s="381" t="str">
        <f t="shared" si="43"/>
        <v/>
      </c>
      <c r="M691" s="265"/>
      <c r="N691" s="265"/>
      <c r="O691" s="265"/>
      <c r="P691" s="77"/>
    </row>
    <row r="692" spans="3:16" ht="14.25" customHeight="1" x14ac:dyDescent="0.15">
      <c r="C692" s="283">
        <f t="shared" si="45"/>
        <v>680</v>
      </c>
      <c r="D692" s="44" t="str">
        <f t="shared" si="44"/>
        <v/>
      </c>
      <c r="E692" s="477"/>
      <c r="F692" s="368"/>
      <c r="G692" s="368"/>
      <c r="H692" s="329"/>
      <c r="I692" s="15"/>
      <c r="J692" s="15"/>
      <c r="K692" s="328" t="str">
        <f t="shared" si="42"/>
        <v/>
      </c>
      <c r="L692" s="381" t="str">
        <f t="shared" si="43"/>
        <v/>
      </c>
      <c r="M692" s="265"/>
      <c r="N692" s="265"/>
      <c r="O692" s="265"/>
      <c r="P692" s="77"/>
    </row>
    <row r="693" spans="3:16" ht="14.25" customHeight="1" x14ac:dyDescent="0.15">
      <c r="C693" s="283">
        <f t="shared" si="45"/>
        <v>681</v>
      </c>
      <c r="D693" s="44" t="str">
        <f t="shared" si="44"/>
        <v/>
      </c>
      <c r="E693" s="477"/>
      <c r="F693" s="368"/>
      <c r="G693" s="368"/>
      <c r="H693" s="329"/>
      <c r="I693" s="15"/>
      <c r="J693" s="15"/>
      <c r="K693" s="328" t="str">
        <f t="shared" si="42"/>
        <v/>
      </c>
      <c r="L693" s="381" t="str">
        <f t="shared" si="43"/>
        <v/>
      </c>
      <c r="M693" s="265"/>
      <c r="N693" s="265"/>
      <c r="O693" s="265"/>
      <c r="P693" s="77"/>
    </row>
    <row r="694" spans="3:16" ht="14.25" customHeight="1" x14ac:dyDescent="0.15">
      <c r="C694" s="283">
        <f t="shared" si="45"/>
        <v>682</v>
      </c>
      <c r="D694" s="44" t="str">
        <f t="shared" si="44"/>
        <v/>
      </c>
      <c r="E694" s="477"/>
      <c r="F694" s="368"/>
      <c r="G694" s="368"/>
      <c r="H694" s="329"/>
      <c r="I694" s="15"/>
      <c r="J694" s="15"/>
      <c r="K694" s="328" t="str">
        <f t="shared" si="42"/>
        <v/>
      </c>
      <c r="L694" s="381" t="str">
        <f t="shared" si="43"/>
        <v/>
      </c>
      <c r="M694" s="265"/>
      <c r="N694" s="265"/>
      <c r="O694" s="265"/>
      <c r="P694" s="77"/>
    </row>
    <row r="695" spans="3:16" ht="14.25" customHeight="1" x14ac:dyDescent="0.15">
      <c r="C695" s="283">
        <f t="shared" si="45"/>
        <v>683</v>
      </c>
      <c r="D695" s="44" t="str">
        <f t="shared" si="44"/>
        <v/>
      </c>
      <c r="E695" s="477"/>
      <c r="F695" s="368"/>
      <c r="G695" s="368"/>
      <c r="H695" s="329"/>
      <c r="I695" s="15"/>
      <c r="J695" s="15"/>
      <c r="K695" s="328" t="str">
        <f t="shared" si="42"/>
        <v/>
      </c>
      <c r="L695" s="381" t="str">
        <f t="shared" si="43"/>
        <v/>
      </c>
      <c r="M695" s="265"/>
      <c r="N695" s="265"/>
      <c r="O695" s="265"/>
      <c r="P695" s="77"/>
    </row>
    <row r="696" spans="3:16" ht="14.25" customHeight="1" x14ac:dyDescent="0.15">
      <c r="C696" s="283">
        <f t="shared" si="45"/>
        <v>684</v>
      </c>
      <c r="D696" s="44" t="str">
        <f t="shared" si="44"/>
        <v/>
      </c>
      <c r="E696" s="477"/>
      <c r="F696" s="368"/>
      <c r="G696" s="368"/>
      <c r="H696" s="329"/>
      <c r="I696" s="15"/>
      <c r="J696" s="15"/>
      <c r="K696" s="328" t="str">
        <f t="shared" si="42"/>
        <v/>
      </c>
      <c r="L696" s="381" t="str">
        <f t="shared" si="43"/>
        <v/>
      </c>
      <c r="M696" s="265"/>
      <c r="N696" s="265"/>
      <c r="O696" s="265"/>
      <c r="P696" s="77"/>
    </row>
    <row r="697" spans="3:16" ht="14.25" customHeight="1" x14ac:dyDescent="0.15">
      <c r="C697" s="283">
        <f t="shared" si="45"/>
        <v>685</v>
      </c>
      <c r="D697" s="44" t="str">
        <f t="shared" si="44"/>
        <v/>
      </c>
      <c r="E697" s="477"/>
      <c r="F697" s="368"/>
      <c r="G697" s="368"/>
      <c r="H697" s="329"/>
      <c r="I697" s="15"/>
      <c r="J697" s="15"/>
      <c r="K697" s="328" t="str">
        <f t="shared" si="42"/>
        <v/>
      </c>
      <c r="L697" s="381" t="str">
        <f t="shared" si="43"/>
        <v/>
      </c>
      <c r="M697" s="265"/>
      <c r="N697" s="265"/>
      <c r="O697" s="265"/>
      <c r="P697" s="77"/>
    </row>
    <row r="698" spans="3:16" ht="14.25" customHeight="1" x14ac:dyDescent="0.15">
      <c r="C698" s="283">
        <f t="shared" si="45"/>
        <v>686</v>
      </c>
      <c r="D698" s="44" t="str">
        <f t="shared" si="44"/>
        <v/>
      </c>
      <c r="E698" s="477"/>
      <c r="F698" s="368"/>
      <c r="G698" s="368"/>
      <c r="H698" s="329"/>
      <c r="I698" s="15"/>
      <c r="J698" s="15"/>
      <c r="K698" s="328" t="str">
        <f t="shared" si="42"/>
        <v/>
      </c>
      <c r="L698" s="381" t="str">
        <f t="shared" si="43"/>
        <v/>
      </c>
      <c r="M698" s="265"/>
      <c r="N698" s="265"/>
      <c r="O698" s="265"/>
      <c r="P698" s="77"/>
    </row>
    <row r="699" spans="3:16" ht="14.25" customHeight="1" x14ac:dyDescent="0.15">
      <c r="C699" s="283">
        <f t="shared" si="45"/>
        <v>687</v>
      </c>
      <c r="D699" s="44" t="str">
        <f t="shared" si="44"/>
        <v/>
      </c>
      <c r="E699" s="477"/>
      <c r="F699" s="368"/>
      <c r="G699" s="368"/>
      <c r="H699" s="329"/>
      <c r="I699" s="15"/>
      <c r="J699" s="15"/>
      <c r="K699" s="328" t="str">
        <f t="shared" si="42"/>
        <v/>
      </c>
      <c r="L699" s="381" t="str">
        <f t="shared" si="43"/>
        <v/>
      </c>
      <c r="M699" s="265"/>
      <c r="N699" s="265"/>
      <c r="O699" s="265"/>
      <c r="P699" s="77"/>
    </row>
    <row r="700" spans="3:16" ht="14.25" customHeight="1" x14ac:dyDescent="0.15">
      <c r="C700" s="283">
        <f t="shared" si="45"/>
        <v>688</v>
      </c>
      <c r="D700" s="44" t="str">
        <f t="shared" si="44"/>
        <v/>
      </c>
      <c r="E700" s="477"/>
      <c r="F700" s="368"/>
      <c r="G700" s="368"/>
      <c r="H700" s="329"/>
      <c r="I700" s="15"/>
      <c r="J700" s="15"/>
      <c r="K700" s="328" t="str">
        <f t="shared" si="42"/>
        <v/>
      </c>
      <c r="L700" s="381" t="str">
        <f t="shared" si="43"/>
        <v/>
      </c>
      <c r="M700" s="265"/>
      <c r="N700" s="265"/>
      <c r="O700" s="265"/>
      <c r="P700" s="77"/>
    </row>
    <row r="701" spans="3:16" ht="14.25" customHeight="1" x14ac:dyDescent="0.15">
      <c r="C701" s="283">
        <f t="shared" si="45"/>
        <v>689</v>
      </c>
      <c r="D701" s="44" t="str">
        <f t="shared" si="44"/>
        <v/>
      </c>
      <c r="E701" s="477"/>
      <c r="F701" s="368"/>
      <c r="G701" s="368"/>
      <c r="H701" s="329"/>
      <c r="I701" s="15"/>
      <c r="J701" s="15"/>
      <c r="K701" s="328" t="str">
        <f t="shared" si="42"/>
        <v/>
      </c>
      <c r="L701" s="381" t="str">
        <f t="shared" si="43"/>
        <v/>
      </c>
      <c r="M701" s="265"/>
      <c r="N701" s="265"/>
      <c r="O701" s="265"/>
      <c r="P701" s="77"/>
    </row>
    <row r="702" spans="3:16" ht="14.25" customHeight="1" x14ac:dyDescent="0.15">
      <c r="C702" s="283">
        <f t="shared" si="45"/>
        <v>690</v>
      </c>
      <c r="D702" s="44" t="str">
        <f t="shared" si="44"/>
        <v/>
      </c>
      <c r="E702" s="477"/>
      <c r="F702" s="368"/>
      <c r="G702" s="368"/>
      <c r="H702" s="329"/>
      <c r="I702" s="15"/>
      <c r="J702" s="15"/>
      <c r="K702" s="328" t="str">
        <f>IF(J702="","",I702*J702)</f>
        <v/>
      </c>
      <c r="L702" s="381" t="str">
        <f t="shared" si="43"/>
        <v/>
      </c>
      <c r="M702" s="265"/>
      <c r="N702" s="265"/>
      <c r="O702" s="265"/>
      <c r="P702" s="77"/>
    </row>
    <row r="703" spans="3:16" ht="14.25" customHeight="1" x14ac:dyDescent="0.15">
      <c r="C703" s="283">
        <f t="shared" si="45"/>
        <v>691</v>
      </c>
      <c r="D703" s="44" t="str">
        <f t="shared" si="44"/>
        <v/>
      </c>
      <c r="E703" s="477"/>
      <c r="F703" s="368"/>
      <c r="G703" s="368"/>
      <c r="H703" s="329"/>
      <c r="I703" s="15"/>
      <c r="J703" s="15"/>
      <c r="K703" s="328" t="str">
        <f t="shared" ref="K703:K766" si="46">IF(J703="","",I703*J703)</f>
        <v/>
      </c>
      <c r="L703" s="381" t="str">
        <f t="shared" si="43"/>
        <v/>
      </c>
      <c r="M703" s="265"/>
      <c r="N703" s="265"/>
      <c r="O703" s="265"/>
      <c r="P703" s="77"/>
    </row>
    <row r="704" spans="3:16" ht="14.25" customHeight="1" x14ac:dyDescent="0.15">
      <c r="C704" s="283">
        <f t="shared" si="45"/>
        <v>692</v>
      </c>
      <c r="D704" s="44" t="str">
        <f t="shared" si="44"/>
        <v/>
      </c>
      <c r="E704" s="477"/>
      <c r="F704" s="368"/>
      <c r="G704" s="368"/>
      <c r="H704" s="329"/>
      <c r="I704" s="15"/>
      <c r="J704" s="15"/>
      <c r="K704" s="328" t="str">
        <f t="shared" si="46"/>
        <v/>
      </c>
      <c r="L704" s="381" t="str">
        <f t="shared" si="43"/>
        <v/>
      </c>
      <c r="M704" s="265"/>
      <c r="N704" s="265"/>
      <c r="O704" s="265"/>
      <c r="P704" s="77"/>
    </row>
    <row r="705" spans="3:16" ht="14.25" customHeight="1" x14ac:dyDescent="0.15">
      <c r="C705" s="283">
        <f t="shared" si="45"/>
        <v>693</v>
      </c>
      <c r="D705" s="44" t="str">
        <f t="shared" si="44"/>
        <v/>
      </c>
      <c r="E705" s="477"/>
      <c r="F705" s="368"/>
      <c r="G705" s="368"/>
      <c r="H705" s="329"/>
      <c r="I705" s="15"/>
      <c r="J705" s="15"/>
      <c r="K705" s="328" t="str">
        <f t="shared" si="46"/>
        <v/>
      </c>
      <c r="L705" s="381" t="str">
        <f t="shared" si="43"/>
        <v/>
      </c>
      <c r="M705" s="265"/>
      <c r="N705" s="265"/>
      <c r="O705" s="265"/>
      <c r="P705" s="77"/>
    </row>
    <row r="706" spans="3:16" ht="14.25" customHeight="1" x14ac:dyDescent="0.15">
      <c r="C706" s="283">
        <f t="shared" si="45"/>
        <v>694</v>
      </c>
      <c r="D706" s="44" t="str">
        <f t="shared" si="44"/>
        <v/>
      </c>
      <c r="E706" s="477"/>
      <c r="F706" s="368"/>
      <c r="G706" s="368"/>
      <c r="H706" s="329"/>
      <c r="I706" s="15"/>
      <c r="J706" s="15"/>
      <c r="K706" s="328" t="str">
        <f t="shared" si="46"/>
        <v/>
      </c>
      <c r="L706" s="381" t="str">
        <f t="shared" si="43"/>
        <v/>
      </c>
      <c r="M706" s="265"/>
      <c r="N706" s="265"/>
      <c r="O706" s="265"/>
      <c r="P706" s="77"/>
    </row>
    <row r="707" spans="3:16" ht="14.25" customHeight="1" x14ac:dyDescent="0.15">
      <c r="C707" s="283">
        <f t="shared" si="45"/>
        <v>695</v>
      </c>
      <c r="D707" s="44" t="str">
        <f t="shared" si="44"/>
        <v/>
      </c>
      <c r="E707" s="477"/>
      <c r="F707" s="368"/>
      <c r="G707" s="368"/>
      <c r="H707" s="329"/>
      <c r="I707" s="15"/>
      <c r="J707" s="15"/>
      <c r="K707" s="328" t="str">
        <f t="shared" si="46"/>
        <v/>
      </c>
      <c r="L707" s="381" t="str">
        <f t="shared" si="43"/>
        <v/>
      </c>
      <c r="M707" s="265"/>
      <c r="N707" s="265"/>
      <c r="O707" s="265"/>
      <c r="P707" s="77"/>
    </row>
    <row r="708" spans="3:16" ht="14.25" customHeight="1" x14ac:dyDescent="0.15">
      <c r="C708" s="283">
        <f t="shared" si="45"/>
        <v>696</v>
      </c>
      <c r="D708" s="44" t="str">
        <f t="shared" si="44"/>
        <v/>
      </c>
      <c r="E708" s="477"/>
      <c r="F708" s="368"/>
      <c r="G708" s="368"/>
      <c r="H708" s="329"/>
      <c r="I708" s="15"/>
      <c r="J708" s="15"/>
      <c r="K708" s="328" t="str">
        <f t="shared" si="46"/>
        <v/>
      </c>
      <c r="L708" s="381" t="str">
        <f t="shared" si="43"/>
        <v/>
      </c>
      <c r="M708" s="265"/>
      <c r="N708" s="265"/>
      <c r="O708" s="265"/>
      <c r="P708" s="77"/>
    </row>
    <row r="709" spans="3:16" ht="14.25" customHeight="1" x14ac:dyDescent="0.15">
      <c r="C709" s="283">
        <f t="shared" si="45"/>
        <v>697</v>
      </c>
      <c r="D709" s="44" t="str">
        <f t="shared" si="44"/>
        <v/>
      </c>
      <c r="E709" s="477"/>
      <c r="F709" s="368"/>
      <c r="G709" s="368"/>
      <c r="H709" s="329"/>
      <c r="I709" s="15"/>
      <c r="J709" s="15"/>
      <c r="K709" s="328" t="str">
        <f t="shared" si="46"/>
        <v/>
      </c>
      <c r="L709" s="381" t="str">
        <f t="shared" si="43"/>
        <v/>
      </c>
      <c r="M709" s="265"/>
      <c r="N709" s="265"/>
      <c r="O709" s="265"/>
      <c r="P709" s="77"/>
    </row>
    <row r="710" spans="3:16" ht="14.25" customHeight="1" x14ac:dyDescent="0.15">
      <c r="C710" s="283">
        <f t="shared" si="45"/>
        <v>698</v>
      </c>
      <c r="D710" s="44" t="str">
        <f t="shared" si="44"/>
        <v/>
      </c>
      <c r="E710" s="477"/>
      <c r="F710" s="368"/>
      <c r="G710" s="368"/>
      <c r="H710" s="329"/>
      <c r="I710" s="15"/>
      <c r="J710" s="15"/>
      <c r="K710" s="328" t="str">
        <f t="shared" si="46"/>
        <v/>
      </c>
      <c r="L710" s="381" t="str">
        <f t="shared" si="43"/>
        <v/>
      </c>
      <c r="M710" s="265"/>
      <c r="N710" s="265"/>
      <c r="O710" s="265"/>
      <c r="P710" s="77"/>
    </row>
    <row r="711" spans="3:16" ht="14.25" customHeight="1" x14ac:dyDescent="0.15">
      <c r="C711" s="283">
        <f t="shared" si="45"/>
        <v>699</v>
      </c>
      <c r="D711" s="44" t="str">
        <f t="shared" si="44"/>
        <v/>
      </c>
      <c r="E711" s="477"/>
      <c r="F711" s="368"/>
      <c r="G711" s="368"/>
      <c r="H711" s="329"/>
      <c r="I711" s="15"/>
      <c r="J711" s="15"/>
      <c r="K711" s="328" t="str">
        <f t="shared" si="46"/>
        <v/>
      </c>
      <c r="L711" s="381" t="str">
        <f t="shared" si="43"/>
        <v/>
      </c>
      <c r="M711" s="265"/>
      <c r="N711" s="265"/>
      <c r="O711" s="265"/>
      <c r="P711" s="77"/>
    </row>
    <row r="712" spans="3:16" ht="14.25" customHeight="1" x14ac:dyDescent="0.15">
      <c r="C712" s="283">
        <f t="shared" si="45"/>
        <v>700</v>
      </c>
      <c r="D712" s="44" t="str">
        <f t="shared" si="44"/>
        <v/>
      </c>
      <c r="E712" s="477"/>
      <c r="F712" s="368"/>
      <c r="G712" s="368"/>
      <c r="H712" s="329"/>
      <c r="I712" s="15"/>
      <c r="J712" s="15"/>
      <c r="K712" s="328" t="str">
        <f t="shared" si="46"/>
        <v/>
      </c>
      <c r="L712" s="381" t="str">
        <f t="shared" si="43"/>
        <v/>
      </c>
      <c r="M712" s="265"/>
      <c r="N712" s="265"/>
      <c r="O712" s="265"/>
      <c r="P712" s="77"/>
    </row>
    <row r="713" spans="3:16" ht="14.25" customHeight="1" x14ac:dyDescent="0.15">
      <c r="C713" s="283">
        <f t="shared" si="45"/>
        <v>701</v>
      </c>
      <c r="D713" s="44" t="str">
        <f t="shared" si="44"/>
        <v/>
      </c>
      <c r="E713" s="477"/>
      <c r="F713" s="368"/>
      <c r="G713" s="368"/>
      <c r="H713" s="329"/>
      <c r="I713" s="15"/>
      <c r="J713" s="15"/>
      <c r="K713" s="328" t="str">
        <f t="shared" si="46"/>
        <v/>
      </c>
      <c r="L713" s="381" t="str">
        <f t="shared" ref="L713:L776" si="47">IF(H713="","",IF(HLOOKUP(H713,$V$2:$AJ$3,2,FALSE)&gt;=0.8,"○",""))</f>
        <v/>
      </c>
      <c r="M713" s="265"/>
      <c r="N713" s="265"/>
      <c r="O713" s="265"/>
      <c r="P713" s="77"/>
    </row>
    <row r="714" spans="3:16" ht="14.25" customHeight="1" x14ac:dyDescent="0.15">
      <c r="C714" s="283">
        <f t="shared" si="45"/>
        <v>702</v>
      </c>
      <c r="D714" s="44" t="str">
        <f t="shared" si="44"/>
        <v/>
      </c>
      <c r="E714" s="477"/>
      <c r="F714" s="368"/>
      <c r="G714" s="368"/>
      <c r="H714" s="329"/>
      <c r="I714" s="15"/>
      <c r="J714" s="15"/>
      <c r="K714" s="328" t="str">
        <f t="shared" si="46"/>
        <v/>
      </c>
      <c r="L714" s="381" t="str">
        <f t="shared" si="47"/>
        <v/>
      </c>
      <c r="M714" s="265"/>
      <c r="N714" s="265"/>
      <c r="O714" s="265"/>
      <c r="P714" s="77"/>
    </row>
    <row r="715" spans="3:16" ht="14.25" customHeight="1" x14ac:dyDescent="0.15">
      <c r="C715" s="283">
        <f t="shared" si="45"/>
        <v>703</v>
      </c>
      <c r="D715" s="44" t="str">
        <f t="shared" si="44"/>
        <v/>
      </c>
      <c r="E715" s="477"/>
      <c r="F715" s="368"/>
      <c r="G715" s="368"/>
      <c r="H715" s="329"/>
      <c r="I715" s="15"/>
      <c r="J715" s="15"/>
      <c r="K715" s="328" t="str">
        <f t="shared" si="46"/>
        <v/>
      </c>
      <c r="L715" s="381" t="str">
        <f t="shared" si="47"/>
        <v/>
      </c>
      <c r="M715" s="265"/>
      <c r="N715" s="265"/>
      <c r="O715" s="265"/>
      <c r="P715" s="77"/>
    </row>
    <row r="716" spans="3:16" ht="14.25" customHeight="1" x14ac:dyDescent="0.15">
      <c r="C716" s="283">
        <f t="shared" si="45"/>
        <v>704</v>
      </c>
      <c r="D716" s="44" t="str">
        <f t="shared" si="44"/>
        <v/>
      </c>
      <c r="E716" s="477"/>
      <c r="F716" s="368"/>
      <c r="G716" s="368"/>
      <c r="H716" s="329"/>
      <c r="I716" s="15"/>
      <c r="J716" s="15"/>
      <c r="K716" s="328" t="str">
        <f t="shared" si="46"/>
        <v/>
      </c>
      <c r="L716" s="381" t="str">
        <f t="shared" si="47"/>
        <v/>
      </c>
      <c r="M716" s="265"/>
      <c r="N716" s="265"/>
      <c r="O716" s="265"/>
      <c r="P716" s="77"/>
    </row>
    <row r="717" spans="3:16" ht="14.25" customHeight="1" x14ac:dyDescent="0.15">
      <c r="C717" s="283">
        <f t="shared" si="45"/>
        <v>705</v>
      </c>
      <c r="D717" s="44" t="str">
        <f t="shared" ref="D717:D780" si="48">IF(E717="","",IF(E717&lt;=$T$2,"○",""))</f>
        <v/>
      </c>
      <c r="E717" s="477"/>
      <c r="F717" s="368"/>
      <c r="G717" s="368"/>
      <c r="H717" s="329"/>
      <c r="I717" s="15"/>
      <c r="J717" s="15"/>
      <c r="K717" s="328" t="str">
        <f t="shared" si="46"/>
        <v/>
      </c>
      <c r="L717" s="381" t="str">
        <f t="shared" si="47"/>
        <v/>
      </c>
      <c r="M717" s="265"/>
      <c r="N717" s="265"/>
      <c r="O717" s="265"/>
      <c r="P717" s="77"/>
    </row>
    <row r="718" spans="3:16" ht="14.25" customHeight="1" x14ac:dyDescent="0.15">
      <c r="C718" s="283">
        <f t="shared" si="45"/>
        <v>706</v>
      </c>
      <c r="D718" s="44" t="str">
        <f t="shared" si="48"/>
        <v/>
      </c>
      <c r="E718" s="477"/>
      <c r="F718" s="368"/>
      <c r="G718" s="368"/>
      <c r="H718" s="329"/>
      <c r="I718" s="15"/>
      <c r="J718" s="15"/>
      <c r="K718" s="328" t="str">
        <f t="shared" si="46"/>
        <v/>
      </c>
      <c r="L718" s="381" t="str">
        <f t="shared" si="47"/>
        <v/>
      </c>
      <c r="M718" s="265"/>
      <c r="N718" s="265"/>
      <c r="O718" s="265"/>
      <c r="P718" s="77"/>
    </row>
    <row r="719" spans="3:16" ht="14.25" customHeight="1" x14ac:dyDescent="0.15">
      <c r="C719" s="283">
        <f t="shared" ref="C719:C782" si="49">C718+1</f>
        <v>707</v>
      </c>
      <c r="D719" s="44" t="str">
        <f t="shared" si="48"/>
        <v/>
      </c>
      <c r="E719" s="477"/>
      <c r="F719" s="368"/>
      <c r="G719" s="368"/>
      <c r="H719" s="329"/>
      <c r="I719" s="15"/>
      <c r="J719" s="15"/>
      <c r="K719" s="328" t="str">
        <f t="shared" si="46"/>
        <v/>
      </c>
      <c r="L719" s="381" t="str">
        <f t="shared" si="47"/>
        <v/>
      </c>
      <c r="M719" s="265"/>
      <c r="N719" s="265"/>
      <c r="O719" s="265"/>
      <c r="P719" s="77"/>
    </row>
    <row r="720" spans="3:16" ht="14.25" customHeight="1" x14ac:dyDescent="0.15">
      <c r="C720" s="283">
        <f t="shared" si="49"/>
        <v>708</v>
      </c>
      <c r="D720" s="44" t="str">
        <f t="shared" si="48"/>
        <v/>
      </c>
      <c r="E720" s="477"/>
      <c r="F720" s="368"/>
      <c r="G720" s="368"/>
      <c r="H720" s="329"/>
      <c r="I720" s="15"/>
      <c r="J720" s="15"/>
      <c r="K720" s="328" t="str">
        <f t="shared" si="46"/>
        <v/>
      </c>
      <c r="L720" s="381" t="str">
        <f t="shared" si="47"/>
        <v/>
      </c>
      <c r="M720" s="265"/>
      <c r="N720" s="265"/>
      <c r="O720" s="265"/>
      <c r="P720" s="77"/>
    </row>
    <row r="721" spans="3:16" ht="14.25" customHeight="1" x14ac:dyDescent="0.15">
      <c r="C721" s="283">
        <f t="shared" si="49"/>
        <v>709</v>
      </c>
      <c r="D721" s="44" t="str">
        <f t="shared" si="48"/>
        <v/>
      </c>
      <c r="E721" s="477"/>
      <c r="F721" s="368"/>
      <c r="G721" s="368"/>
      <c r="H721" s="329"/>
      <c r="I721" s="15"/>
      <c r="J721" s="15"/>
      <c r="K721" s="328" t="str">
        <f t="shared" si="46"/>
        <v/>
      </c>
      <c r="L721" s="381" t="str">
        <f t="shared" si="47"/>
        <v/>
      </c>
      <c r="M721" s="265"/>
      <c r="N721" s="265"/>
      <c r="O721" s="265"/>
      <c r="P721" s="77"/>
    </row>
    <row r="722" spans="3:16" ht="14.25" customHeight="1" x14ac:dyDescent="0.15">
      <c r="C722" s="283">
        <f t="shared" si="49"/>
        <v>710</v>
      </c>
      <c r="D722" s="44" t="str">
        <f t="shared" si="48"/>
        <v/>
      </c>
      <c r="E722" s="477"/>
      <c r="F722" s="368"/>
      <c r="G722" s="368"/>
      <c r="H722" s="329"/>
      <c r="I722" s="15"/>
      <c r="J722" s="15"/>
      <c r="K722" s="328" t="str">
        <f t="shared" si="46"/>
        <v/>
      </c>
      <c r="L722" s="381" t="str">
        <f t="shared" si="47"/>
        <v/>
      </c>
      <c r="M722" s="265"/>
      <c r="N722" s="265"/>
      <c r="O722" s="265"/>
      <c r="P722" s="77"/>
    </row>
    <row r="723" spans="3:16" ht="14.25" customHeight="1" x14ac:dyDescent="0.15">
      <c r="C723" s="283">
        <f t="shared" si="49"/>
        <v>711</v>
      </c>
      <c r="D723" s="44" t="str">
        <f t="shared" si="48"/>
        <v/>
      </c>
      <c r="E723" s="477"/>
      <c r="F723" s="368"/>
      <c r="G723" s="368"/>
      <c r="H723" s="329"/>
      <c r="I723" s="15"/>
      <c r="J723" s="15"/>
      <c r="K723" s="328" t="str">
        <f t="shared" si="46"/>
        <v/>
      </c>
      <c r="L723" s="381" t="str">
        <f t="shared" si="47"/>
        <v/>
      </c>
      <c r="M723" s="265"/>
      <c r="N723" s="265"/>
      <c r="O723" s="265"/>
      <c r="P723" s="77"/>
    </row>
    <row r="724" spans="3:16" ht="14.25" customHeight="1" x14ac:dyDescent="0.15">
      <c r="C724" s="283">
        <f t="shared" si="49"/>
        <v>712</v>
      </c>
      <c r="D724" s="44" t="str">
        <f t="shared" si="48"/>
        <v/>
      </c>
      <c r="E724" s="477"/>
      <c r="F724" s="368"/>
      <c r="G724" s="368"/>
      <c r="H724" s="329"/>
      <c r="I724" s="15"/>
      <c r="J724" s="15"/>
      <c r="K724" s="328" t="str">
        <f t="shared" si="46"/>
        <v/>
      </c>
      <c r="L724" s="381" t="str">
        <f t="shared" si="47"/>
        <v/>
      </c>
      <c r="M724" s="265"/>
      <c r="N724" s="265"/>
      <c r="O724" s="265"/>
      <c r="P724" s="77"/>
    </row>
    <row r="725" spans="3:16" ht="14.25" customHeight="1" x14ac:dyDescent="0.15">
      <c r="C725" s="283">
        <f t="shared" si="49"/>
        <v>713</v>
      </c>
      <c r="D725" s="44" t="str">
        <f t="shared" si="48"/>
        <v/>
      </c>
      <c r="E725" s="477"/>
      <c r="F725" s="368"/>
      <c r="G725" s="368"/>
      <c r="H725" s="329"/>
      <c r="I725" s="15"/>
      <c r="J725" s="15"/>
      <c r="K725" s="328" t="str">
        <f t="shared" si="46"/>
        <v/>
      </c>
      <c r="L725" s="381" t="str">
        <f t="shared" si="47"/>
        <v/>
      </c>
      <c r="M725" s="265"/>
      <c r="N725" s="265"/>
      <c r="O725" s="265"/>
      <c r="P725" s="77"/>
    </row>
    <row r="726" spans="3:16" ht="14.25" customHeight="1" x14ac:dyDescent="0.15">
      <c r="C726" s="283">
        <f t="shared" si="49"/>
        <v>714</v>
      </c>
      <c r="D726" s="44" t="str">
        <f t="shared" si="48"/>
        <v/>
      </c>
      <c r="E726" s="477"/>
      <c r="F726" s="368"/>
      <c r="G726" s="368"/>
      <c r="H726" s="329"/>
      <c r="I726" s="15"/>
      <c r="J726" s="15"/>
      <c r="K726" s="328" t="str">
        <f t="shared" si="46"/>
        <v/>
      </c>
      <c r="L726" s="381" t="str">
        <f t="shared" si="47"/>
        <v/>
      </c>
      <c r="M726" s="265"/>
      <c r="N726" s="265"/>
      <c r="O726" s="265"/>
      <c r="P726" s="77"/>
    </row>
    <row r="727" spans="3:16" ht="14.25" customHeight="1" x14ac:dyDescent="0.15">
      <c r="C727" s="283">
        <f t="shared" si="49"/>
        <v>715</v>
      </c>
      <c r="D727" s="44" t="str">
        <f t="shared" si="48"/>
        <v/>
      </c>
      <c r="E727" s="477"/>
      <c r="F727" s="368"/>
      <c r="G727" s="368"/>
      <c r="H727" s="329"/>
      <c r="I727" s="15"/>
      <c r="J727" s="15"/>
      <c r="K727" s="328" t="str">
        <f t="shared" si="46"/>
        <v/>
      </c>
      <c r="L727" s="381" t="str">
        <f t="shared" si="47"/>
        <v/>
      </c>
      <c r="M727" s="265"/>
      <c r="N727" s="265"/>
      <c r="O727" s="265"/>
      <c r="P727" s="77"/>
    </row>
    <row r="728" spans="3:16" ht="14.25" customHeight="1" x14ac:dyDescent="0.15">
      <c r="C728" s="283">
        <f t="shared" si="49"/>
        <v>716</v>
      </c>
      <c r="D728" s="44" t="str">
        <f t="shared" si="48"/>
        <v/>
      </c>
      <c r="E728" s="477"/>
      <c r="F728" s="368"/>
      <c r="G728" s="368"/>
      <c r="H728" s="329"/>
      <c r="I728" s="15"/>
      <c r="J728" s="15"/>
      <c r="K728" s="328" t="str">
        <f t="shared" si="46"/>
        <v/>
      </c>
      <c r="L728" s="381" t="str">
        <f t="shared" si="47"/>
        <v/>
      </c>
      <c r="M728" s="265"/>
      <c r="N728" s="265"/>
      <c r="O728" s="265"/>
      <c r="P728" s="77"/>
    </row>
    <row r="729" spans="3:16" ht="14.25" customHeight="1" x14ac:dyDescent="0.15">
      <c r="C729" s="283">
        <f t="shared" si="49"/>
        <v>717</v>
      </c>
      <c r="D729" s="44" t="str">
        <f t="shared" si="48"/>
        <v/>
      </c>
      <c r="E729" s="477"/>
      <c r="F729" s="368"/>
      <c r="G729" s="368"/>
      <c r="H729" s="329"/>
      <c r="I729" s="15"/>
      <c r="J729" s="15"/>
      <c r="K729" s="328" t="str">
        <f t="shared" si="46"/>
        <v/>
      </c>
      <c r="L729" s="381" t="str">
        <f t="shared" si="47"/>
        <v/>
      </c>
      <c r="M729" s="265"/>
      <c r="N729" s="265"/>
      <c r="O729" s="265"/>
      <c r="P729" s="77"/>
    </row>
    <row r="730" spans="3:16" ht="14.25" customHeight="1" x14ac:dyDescent="0.15">
      <c r="C730" s="283">
        <f t="shared" si="49"/>
        <v>718</v>
      </c>
      <c r="D730" s="44" t="str">
        <f t="shared" si="48"/>
        <v/>
      </c>
      <c r="E730" s="477"/>
      <c r="F730" s="368"/>
      <c r="G730" s="368"/>
      <c r="H730" s="329"/>
      <c r="I730" s="15"/>
      <c r="J730" s="15"/>
      <c r="K730" s="328" t="str">
        <f t="shared" si="46"/>
        <v/>
      </c>
      <c r="L730" s="381" t="str">
        <f t="shared" si="47"/>
        <v/>
      </c>
      <c r="M730" s="265"/>
      <c r="N730" s="265"/>
      <c r="O730" s="265"/>
      <c r="P730" s="77"/>
    </row>
    <row r="731" spans="3:16" ht="14.25" customHeight="1" x14ac:dyDescent="0.15">
      <c r="C731" s="283">
        <f t="shared" si="49"/>
        <v>719</v>
      </c>
      <c r="D731" s="44" t="str">
        <f t="shared" si="48"/>
        <v/>
      </c>
      <c r="E731" s="477"/>
      <c r="F731" s="368"/>
      <c r="G731" s="368"/>
      <c r="H731" s="329"/>
      <c r="I731" s="15"/>
      <c r="J731" s="15"/>
      <c r="K731" s="328" t="str">
        <f t="shared" si="46"/>
        <v/>
      </c>
      <c r="L731" s="381" t="str">
        <f t="shared" si="47"/>
        <v/>
      </c>
      <c r="M731" s="265"/>
      <c r="N731" s="265"/>
      <c r="O731" s="265"/>
      <c r="P731" s="77"/>
    </row>
    <row r="732" spans="3:16" ht="14.25" customHeight="1" x14ac:dyDescent="0.15">
      <c r="C732" s="283">
        <f t="shared" si="49"/>
        <v>720</v>
      </c>
      <c r="D732" s="44" t="str">
        <f t="shared" si="48"/>
        <v/>
      </c>
      <c r="E732" s="477"/>
      <c r="F732" s="368"/>
      <c r="G732" s="368"/>
      <c r="H732" s="329"/>
      <c r="I732" s="15"/>
      <c r="J732" s="15"/>
      <c r="K732" s="328" t="str">
        <f t="shared" si="46"/>
        <v/>
      </c>
      <c r="L732" s="381" t="str">
        <f t="shared" si="47"/>
        <v/>
      </c>
      <c r="M732" s="265"/>
      <c r="N732" s="265"/>
      <c r="O732" s="265"/>
      <c r="P732" s="77"/>
    </row>
    <row r="733" spans="3:16" ht="14.25" customHeight="1" x14ac:dyDescent="0.15">
      <c r="C733" s="283">
        <f t="shared" si="49"/>
        <v>721</v>
      </c>
      <c r="D733" s="44" t="str">
        <f t="shared" si="48"/>
        <v/>
      </c>
      <c r="E733" s="477"/>
      <c r="F733" s="368"/>
      <c r="G733" s="368"/>
      <c r="H733" s="329"/>
      <c r="I733" s="15"/>
      <c r="J733" s="15"/>
      <c r="K733" s="328" t="str">
        <f t="shared" si="46"/>
        <v/>
      </c>
      <c r="L733" s="381" t="str">
        <f t="shared" si="47"/>
        <v/>
      </c>
      <c r="M733" s="265"/>
      <c r="N733" s="265"/>
      <c r="O733" s="265"/>
      <c r="P733" s="77"/>
    </row>
    <row r="734" spans="3:16" ht="14.25" customHeight="1" x14ac:dyDescent="0.15">
      <c r="C734" s="283">
        <f t="shared" si="49"/>
        <v>722</v>
      </c>
      <c r="D734" s="44" t="str">
        <f t="shared" si="48"/>
        <v/>
      </c>
      <c r="E734" s="477"/>
      <c r="F734" s="368"/>
      <c r="G734" s="368"/>
      <c r="H734" s="329"/>
      <c r="I734" s="15"/>
      <c r="J734" s="15"/>
      <c r="K734" s="328" t="str">
        <f t="shared" si="46"/>
        <v/>
      </c>
      <c r="L734" s="381" t="str">
        <f t="shared" si="47"/>
        <v/>
      </c>
      <c r="M734" s="265"/>
      <c r="N734" s="265"/>
      <c r="O734" s="265"/>
      <c r="P734" s="77"/>
    </row>
    <row r="735" spans="3:16" ht="14.25" customHeight="1" x14ac:dyDescent="0.15">
      <c r="C735" s="283">
        <f t="shared" si="49"/>
        <v>723</v>
      </c>
      <c r="D735" s="44" t="str">
        <f t="shared" si="48"/>
        <v/>
      </c>
      <c r="E735" s="477"/>
      <c r="F735" s="368"/>
      <c r="G735" s="368"/>
      <c r="H735" s="329"/>
      <c r="I735" s="15"/>
      <c r="J735" s="15"/>
      <c r="K735" s="328" t="str">
        <f t="shared" si="46"/>
        <v/>
      </c>
      <c r="L735" s="381" t="str">
        <f t="shared" si="47"/>
        <v/>
      </c>
      <c r="M735" s="265"/>
      <c r="N735" s="265"/>
      <c r="O735" s="265"/>
      <c r="P735" s="77"/>
    </row>
    <row r="736" spans="3:16" ht="14.25" customHeight="1" x14ac:dyDescent="0.15">
      <c r="C736" s="283">
        <f t="shared" si="49"/>
        <v>724</v>
      </c>
      <c r="D736" s="44" t="str">
        <f t="shared" si="48"/>
        <v/>
      </c>
      <c r="E736" s="477"/>
      <c r="F736" s="368"/>
      <c r="G736" s="368"/>
      <c r="H736" s="329"/>
      <c r="I736" s="15"/>
      <c r="J736" s="15"/>
      <c r="K736" s="328" t="str">
        <f t="shared" si="46"/>
        <v/>
      </c>
      <c r="L736" s="381" t="str">
        <f t="shared" si="47"/>
        <v/>
      </c>
      <c r="M736" s="265"/>
      <c r="N736" s="265"/>
      <c r="O736" s="265"/>
      <c r="P736" s="77"/>
    </row>
    <row r="737" spans="3:16" ht="14.25" customHeight="1" x14ac:dyDescent="0.15">
      <c r="C737" s="283">
        <f t="shared" si="49"/>
        <v>725</v>
      </c>
      <c r="D737" s="44" t="str">
        <f t="shared" si="48"/>
        <v/>
      </c>
      <c r="E737" s="477"/>
      <c r="F737" s="368"/>
      <c r="G737" s="368"/>
      <c r="H737" s="329"/>
      <c r="I737" s="15"/>
      <c r="J737" s="15"/>
      <c r="K737" s="328" t="str">
        <f t="shared" si="46"/>
        <v/>
      </c>
      <c r="L737" s="381" t="str">
        <f t="shared" si="47"/>
        <v/>
      </c>
      <c r="M737" s="265"/>
      <c r="N737" s="265"/>
      <c r="O737" s="265"/>
      <c r="P737" s="77"/>
    </row>
    <row r="738" spans="3:16" ht="14.25" customHeight="1" x14ac:dyDescent="0.15">
      <c r="C738" s="283">
        <f t="shared" si="49"/>
        <v>726</v>
      </c>
      <c r="D738" s="44" t="str">
        <f t="shared" si="48"/>
        <v/>
      </c>
      <c r="E738" s="477"/>
      <c r="F738" s="368"/>
      <c r="G738" s="368"/>
      <c r="H738" s="329"/>
      <c r="I738" s="15"/>
      <c r="J738" s="15"/>
      <c r="K738" s="328" t="str">
        <f t="shared" si="46"/>
        <v/>
      </c>
      <c r="L738" s="381" t="str">
        <f t="shared" si="47"/>
        <v/>
      </c>
      <c r="M738" s="265"/>
      <c r="N738" s="265"/>
      <c r="O738" s="265"/>
      <c r="P738" s="77"/>
    </row>
    <row r="739" spans="3:16" ht="14.25" customHeight="1" x14ac:dyDescent="0.15">
      <c r="C739" s="283">
        <f t="shared" si="49"/>
        <v>727</v>
      </c>
      <c r="D739" s="44" t="str">
        <f t="shared" si="48"/>
        <v/>
      </c>
      <c r="E739" s="477"/>
      <c r="F739" s="368"/>
      <c r="G739" s="368"/>
      <c r="H739" s="329"/>
      <c r="I739" s="15"/>
      <c r="J739" s="15"/>
      <c r="K739" s="328" t="str">
        <f t="shared" si="46"/>
        <v/>
      </c>
      <c r="L739" s="381" t="str">
        <f t="shared" si="47"/>
        <v/>
      </c>
      <c r="M739" s="265"/>
      <c r="N739" s="265"/>
      <c r="O739" s="265"/>
      <c r="P739" s="77"/>
    </row>
    <row r="740" spans="3:16" ht="14.25" customHeight="1" x14ac:dyDescent="0.15">
      <c r="C740" s="283">
        <f t="shared" si="49"/>
        <v>728</v>
      </c>
      <c r="D740" s="44" t="str">
        <f t="shared" si="48"/>
        <v/>
      </c>
      <c r="E740" s="477"/>
      <c r="F740" s="368"/>
      <c r="G740" s="368"/>
      <c r="H740" s="329"/>
      <c r="I740" s="15"/>
      <c r="J740" s="15"/>
      <c r="K740" s="328" t="str">
        <f t="shared" si="46"/>
        <v/>
      </c>
      <c r="L740" s="381" t="str">
        <f t="shared" si="47"/>
        <v/>
      </c>
      <c r="M740" s="265"/>
      <c r="N740" s="265"/>
      <c r="O740" s="265"/>
      <c r="P740" s="77"/>
    </row>
    <row r="741" spans="3:16" ht="14.25" customHeight="1" x14ac:dyDescent="0.15">
      <c r="C741" s="283">
        <f t="shared" si="49"/>
        <v>729</v>
      </c>
      <c r="D741" s="44" t="str">
        <f t="shared" si="48"/>
        <v/>
      </c>
      <c r="E741" s="477"/>
      <c r="F741" s="368"/>
      <c r="G741" s="368"/>
      <c r="H741" s="329"/>
      <c r="I741" s="15"/>
      <c r="J741" s="15"/>
      <c r="K741" s="328" t="str">
        <f t="shared" si="46"/>
        <v/>
      </c>
      <c r="L741" s="381" t="str">
        <f t="shared" si="47"/>
        <v/>
      </c>
      <c r="M741" s="265"/>
      <c r="N741" s="265"/>
      <c r="O741" s="265"/>
      <c r="P741" s="77"/>
    </row>
    <row r="742" spans="3:16" ht="14.25" customHeight="1" x14ac:dyDescent="0.15">
      <c r="C742" s="283">
        <f t="shared" si="49"/>
        <v>730</v>
      </c>
      <c r="D742" s="44" t="str">
        <f t="shared" si="48"/>
        <v/>
      </c>
      <c r="E742" s="477"/>
      <c r="F742" s="368"/>
      <c r="G742" s="368"/>
      <c r="H742" s="329"/>
      <c r="I742" s="15"/>
      <c r="J742" s="15"/>
      <c r="K742" s="328" t="str">
        <f t="shared" si="46"/>
        <v/>
      </c>
      <c r="L742" s="381" t="str">
        <f t="shared" si="47"/>
        <v/>
      </c>
      <c r="M742" s="265"/>
      <c r="N742" s="265"/>
      <c r="O742" s="265"/>
      <c r="P742" s="77"/>
    </row>
    <row r="743" spans="3:16" ht="14.25" customHeight="1" x14ac:dyDescent="0.15">
      <c r="C743" s="283">
        <f t="shared" si="49"/>
        <v>731</v>
      </c>
      <c r="D743" s="44" t="str">
        <f t="shared" si="48"/>
        <v/>
      </c>
      <c r="E743" s="477"/>
      <c r="F743" s="368"/>
      <c r="G743" s="368"/>
      <c r="H743" s="329"/>
      <c r="I743" s="15"/>
      <c r="J743" s="15"/>
      <c r="K743" s="328" t="str">
        <f t="shared" si="46"/>
        <v/>
      </c>
      <c r="L743" s="381" t="str">
        <f t="shared" si="47"/>
        <v/>
      </c>
      <c r="M743" s="265"/>
      <c r="N743" s="265"/>
      <c r="O743" s="265"/>
      <c r="P743" s="77"/>
    </row>
    <row r="744" spans="3:16" ht="14.25" customHeight="1" x14ac:dyDescent="0.15">
      <c r="C744" s="283">
        <f t="shared" si="49"/>
        <v>732</v>
      </c>
      <c r="D744" s="44" t="str">
        <f t="shared" si="48"/>
        <v/>
      </c>
      <c r="E744" s="477"/>
      <c r="F744" s="368"/>
      <c r="G744" s="368"/>
      <c r="H744" s="329"/>
      <c r="I744" s="15"/>
      <c r="J744" s="15"/>
      <c r="K744" s="328" t="str">
        <f t="shared" si="46"/>
        <v/>
      </c>
      <c r="L744" s="381" t="str">
        <f t="shared" si="47"/>
        <v/>
      </c>
      <c r="M744" s="265"/>
      <c r="N744" s="265"/>
      <c r="O744" s="265"/>
      <c r="P744" s="77"/>
    </row>
    <row r="745" spans="3:16" ht="14.25" customHeight="1" x14ac:dyDescent="0.15">
      <c r="C745" s="283">
        <f t="shared" si="49"/>
        <v>733</v>
      </c>
      <c r="D745" s="44" t="str">
        <f t="shared" si="48"/>
        <v/>
      </c>
      <c r="E745" s="477"/>
      <c r="F745" s="368"/>
      <c r="G745" s="368"/>
      <c r="H745" s="329"/>
      <c r="I745" s="15"/>
      <c r="J745" s="15"/>
      <c r="K745" s="328" t="str">
        <f t="shared" si="46"/>
        <v/>
      </c>
      <c r="L745" s="381" t="str">
        <f t="shared" si="47"/>
        <v/>
      </c>
      <c r="M745" s="265"/>
      <c r="N745" s="265"/>
      <c r="O745" s="265"/>
      <c r="P745" s="77"/>
    </row>
    <row r="746" spans="3:16" ht="14.25" customHeight="1" x14ac:dyDescent="0.15">
      <c r="C746" s="283">
        <f t="shared" si="49"/>
        <v>734</v>
      </c>
      <c r="D746" s="44" t="str">
        <f t="shared" si="48"/>
        <v/>
      </c>
      <c r="E746" s="477"/>
      <c r="F746" s="368"/>
      <c r="G746" s="368"/>
      <c r="H746" s="329"/>
      <c r="I746" s="15"/>
      <c r="J746" s="15"/>
      <c r="K746" s="328" t="str">
        <f t="shared" si="46"/>
        <v/>
      </c>
      <c r="L746" s="381" t="str">
        <f t="shared" si="47"/>
        <v/>
      </c>
      <c r="M746" s="265"/>
      <c r="N746" s="265"/>
      <c r="O746" s="265"/>
      <c r="P746" s="77"/>
    </row>
    <row r="747" spans="3:16" ht="14.25" customHeight="1" x14ac:dyDescent="0.15">
      <c r="C747" s="283">
        <f t="shared" si="49"/>
        <v>735</v>
      </c>
      <c r="D747" s="44" t="str">
        <f t="shared" si="48"/>
        <v/>
      </c>
      <c r="E747" s="477"/>
      <c r="F747" s="368"/>
      <c r="G747" s="368"/>
      <c r="H747" s="329"/>
      <c r="I747" s="15"/>
      <c r="J747" s="15"/>
      <c r="K747" s="328" t="str">
        <f t="shared" si="46"/>
        <v/>
      </c>
      <c r="L747" s="381" t="str">
        <f t="shared" si="47"/>
        <v/>
      </c>
      <c r="M747" s="265"/>
      <c r="N747" s="265"/>
      <c r="O747" s="265"/>
      <c r="P747" s="77"/>
    </row>
    <row r="748" spans="3:16" ht="14.25" customHeight="1" x14ac:dyDescent="0.15">
      <c r="C748" s="283">
        <f t="shared" si="49"/>
        <v>736</v>
      </c>
      <c r="D748" s="44" t="str">
        <f t="shared" si="48"/>
        <v/>
      </c>
      <c r="E748" s="477"/>
      <c r="F748" s="368"/>
      <c r="G748" s="368"/>
      <c r="H748" s="329"/>
      <c r="I748" s="15"/>
      <c r="J748" s="15"/>
      <c r="K748" s="328" t="str">
        <f t="shared" si="46"/>
        <v/>
      </c>
      <c r="L748" s="381" t="str">
        <f t="shared" si="47"/>
        <v/>
      </c>
      <c r="M748" s="265"/>
      <c r="N748" s="265"/>
      <c r="O748" s="265"/>
      <c r="P748" s="77"/>
    </row>
    <row r="749" spans="3:16" ht="14.25" customHeight="1" x14ac:dyDescent="0.15">
      <c r="C749" s="283">
        <f t="shared" si="49"/>
        <v>737</v>
      </c>
      <c r="D749" s="44" t="str">
        <f t="shared" si="48"/>
        <v/>
      </c>
      <c r="E749" s="477"/>
      <c r="F749" s="368"/>
      <c r="G749" s="368"/>
      <c r="H749" s="329"/>
      <c r="I749" s="15"/>
      <c r="J749" s="15"/>
      <c r="K749" s="328" t="str">
        <f t="shared" si="46"/>
        <v/>
      </c>
      <c r="L749" s="381" t="str">
        <f t="shared" si="47"/>
        <v/>
      </c>
      <c r="M749" s="265"/>
      <c r="N749" s="265"/>
      <c r="O749" s="265"/>
      <c r="P749" s="77"/>
    </row>
    <row r="750" spans="3:16" ht="14.25" customHeight="1" x14ac:dyDescent="0.15">
      <c r="C750" s="283">
        <f t="shared" si="49"/>
        <v>738</v>
      </c>
      <c r="D750" s="44" t="str">
        <f t="shared" si="48"/>
        <v/>
      </c>
      <c r="E750" s="477"/>
      <c r="F750" s="368"/>
      <c r="G750" s="368"/>
      <c r="H750" s="329"/>
      <c r="I750" s="15"/>
      <c r="J750" s="15"/>
      <c r="K750" s="328" t="str">
        <f t="shared" si="46"/>
        <v/>
      </c>
      <c r="L750" s="381" t="str">
        <f t="shared" si="47"/>
        <v/>
      </c>
      <c r="M750" s="265"/>
      <c r="N750" s="265"/>
      <c r="O750" s="265"/>
      <c r="P750" s="77"/>
    </row>
    <row r="751" spans="3:16" ht="14.25" customHeight="1" x14ac:dyDescent="0.15">
      <c r="C751" s="283">
        <f t="shared" si="49"/>
        <v>739</v>
      </c>
      <c r="D751" s="44" t="str">
        <f t="shared" si="48"/>
        <v/>
      </c>
      <c r="E751" s="477"/>
      <c r="F751" s="368"/>
      <c r="G751" s="368"/>
      <c r="H751" s="329"/>
      <c r="I751" s="15"/>
      <c r="J751" s="15"/>
      <c r="K751" s="328" t="str">
        <f t="shared" si="46"/>
        <v/>
      </c>
      <c r="L751" s="381" t="str">
        <f t="shared" si="47"/>
        <v/>
      </c>
      <c r="M751" s="265"/>
      <c r="N751" s="265"/>
      <c r="O751" s="265"/>
      <c r="P751" s="77"/>
    </row>
    <row r="752" spans="3:16" ht="14.25" customHeight="1" x14ac:dyDescent="0.15">
      <c r="C752" s="283">
        <f t="shared" si="49"/>
        <v>740</v>
      </c>
      <c r="D752" s="44" t="str">
        <f t="shared" si="48"/>
        <v/>
      </c>
      <c r="E752" s="477"/>
      <c r="F752" s="368"/>
      <c r="G752" s="368"/>
      <c r="H752" s="329"/>
      <c r="I752" s="15"/>
      <c r="J752" s="15"/>
      <c r="K752" s="328" t="str">
        <f t="shared" si="46"/>
        <v/>
      </c>
      <c r="L752" s="381" t="str">
        <f t="shared" si="47"/>
        <v/>
      </c>
      <c r="M752" s="265"/>
      <c r="N752" s="265"/>
      <c r="O752" s="265"/>
      <c r="P752" s="77"/>
    </row>
    <row r="753" spans="3:16" ht="14.25" customHeight="1" x14ac:dyDescent="0.15">
      <c r="C753" s="283">
        <f t="shared" si="49"/>
        <v>741</v>
      </c>
      <c r="D753" s="44" t="str">
        <f t="shared" si="48"/>
        <v/>
      </c>
      <c r="E753" s="477"/>
      <c r="F753" s="368"/>
      <c r="G753" s="368"/>
      <c r="H753" s="329"/>
      <c r="I753" s="15"/>
      <c r="J753" s="15"/>
      <c r="K753" s="328" t="str">
        <f t="shared" si="46"/>
        <v/>
      </c>
      <c r="L753" s="381" t="str">
        <f t="shared" si="47"/>
        <v/>
      </c>
      <c r="M753" s="265"/>
      <c r="N753" s="265"/>
      <c r="O753" s="265"/>
      <c r="P753" s="77"/>
    </row>
    <row r="754" spans="3:16" ht="14.25" customHeight="1" x14ac:dyDescent="0.15">
      <c r="C754" s="283">
        <f t="shared" si="49"/>
        <v>742</v>
      </c>
      <c r="D754" s="44" t="str">
        <f t="shared" si="48"/>
        <v/>
      </c>
      <c r="E754" s="477"/>
      <c r="F754" s="368"/>
      <c r="G754" s="368"/>
      <c r="H754" s="329"/>
      <c r="I754" s="15"/>
      <c r="J754" s="15"/>
      <c r="K754" s="328" t="str">
        <f t="shared" si="46"/>
        <v/>
      </c>
      <c r="L754" s="381" t="str">
        <f t="shared" si="47"/>
        <v/>
      </c>
      <c r="M754" s="265"/>
      <c r="N754" s="265"/>
      <c r="O754" s="265"/>
      <c r="P754" s="77"/>
    </row>
    <row r="755" spans="3:16" ht="14.25" customHeight="1" x14ac:dyDescent="0.15">
      <c r="C755" s="283">
        <f t="shared" si="49"/>
        <v>743</v>
      </c>
      <c r="D755" s="44" t="str">
        <f t="shared" si="48"/>
        <v/>
      </c>
      <c r="E755" s="477"/>
      <c r="F755" s="368"/>
      <c r="G755" s="368"/>
      <c r="H755" s="329"/>
      <c r="I755" s="15"/>
      <c r="J755" s="15"/>
      <c r="K755" s="328" t="str">
        <f t="shared" si="46"/>
        <v/>
      </c>
      <c r="L755" s="381" t="str">
        <f t="shared" si="47"/>
        <v/>
      </c>
      <c r="M755" s="265"/>
      <c r="N755" s="265"/>
      <c r="O755" s="265"/>
      <c r="P755" s="77"/>
    </row>
    <row r="756" spans="3:16" ht="14.25" customHeight="1" x14ac:dyDescent="0.15">
      <c r="C756" s="283">
        <f t="shared" si="49"/>
        <v>744</v>
      </c>
      <c r="D756" s="44" t="str">
        <f t="shared" si="48"/>
        <v/>
      </c>
      <c r="E756" s="477"/>
      <c r="F756" s="368"/>
      <c r="G756" s="368"/>
      <c r="H756" s="329"/>
      <c r="I756" s="15"/>
      <c r="J756" s="15"/>
      <c r="K756" s="328" t="str">
        <f t="shared" si="46"/>
        <v/>
      </c>
      <c r="L756" s="381" t="str">
        <f t="shared" si="47"/>
        <v/>
      </c>
      <c r="M756" s="265"/>
      <c r="N756" s="265"/>
      <c r="O756" s="265"/>
      <c r="P756" s="77"/>
    </row>
    <row r="757" spans="3:16" ht="14.25" customHeight="1" x14ac:dyDescent="0.15">
      <c r="C757" s="283">
        <f t="shared" si="49"/>
        <v>745</v>
      </c>
      <c r="D757" s="44" t="str">
        <f t="shared" si="48"/>
        <v/>
      </c>
      <c r="E757" s="477"/>
      <c r="F757" s="368"/>
      <c r="G757" s="368"/>
      <c r="H757" s="329"/>
      <c r="I757" s="15"/>
      <c r="J757" s="15"/>
      <c r="K757" s="328" t="str">
        <f t="shared" si="46"/>
        <v/>
      </c>
      <c r="L757" s="381" t="str">
        <f t="shared" si="47"/>
        <v/>
      </c>
      <c r="M757" s="265"/>
      <c r="N757" s="265"/>
      <c r="O757" s="265"/>
      <c r="P757" s="77"/>
    </row>
    <row r="758" spans="3:16" ht="14.25" customHeight="1" x14ac:dyDescent="0.15">
      <c r="C758" s="283">
        <f t="shared" si="49"/>
        <v>746</v>
      </c>
      <c r="D758" s="44" t="str">
        <f t="shared" si="48"/>
        <v/>
      </c>
      <c r="E758" s="477"/>
      <c r="F758" s="368"/>
      <c r="G758" s="368"/>
      <c r="H758" s="329"/>
      <c r="I758" s="15"/>
      <c r="J758" s="15"/>
      <c r="K758" s="328" t="str">
        <f t="shared" si="46"/>
        <v/>
      </c>
      <c r="L758" s="381" t="str">
        <f t="shared" si="47"/>
        <v/>
      </c>
      <c r="M758" s="265"/>
      <c r="N758" s="265"/>
      <c r="O758" s="265"/>
      <c r="P758" s="77"/>
    </row>
    <row r="759" spans="3:16" ht="14.25" customHeight="1" x14ac:dyDescent="0.15">
      <c r="C759" s="283">
        <f t="shared" si="49"/>
        <v>747</v>
      </c>
      <c r="D759" s="44" t="str">
        <f t="shared" si="48"/>
        <v/>
      </c>
      <c r="E759" s="477"/>
      <c r="F759" s="368"/>
      <c r="G759" s="368"/>
      <c r="H759" s="329"/>
      <c r="I759" s="15"/>
      <c r="J759" s="15"/>
      <c r="K759" s="328" t="str">
        <f t="shared" si="46"/>
        <v/>
      </c>
      <c r="L759" s="381" t="str">
        <f t="shared" si="47"/>
        <v/>
      </c>
      <c r="M759" s="265"/>
      <c r="N759" s="265"/>
      <c r="O759" s="265"/>
      <c r="P759" s="77"/>
    </row>
    <row r="760" spans="3:16" ht="14.25" customHeight="1" x14ac:dyDescent="0.15">
      <c r="C760" s="283">
        <f t="shared" si="49"/>
        <v>748</v>
      </c>
      <c r="D760" s="44" t="str">
        <f t="shared" si="48"/>
        <v/>
      </c>
      <c r="E760" s="477"/>
      <c r="F760" s="368"/>
      <c r="G760" s="368"/>
      <c r="H760" s="329"/>
      <c r="I760" s="15"/>
      <c r="J760" s="15"/>
      <c r="K760" s="328" t="str">
        <f t="shared" si="46"/>
        <v/>
      </c>
      <c r="L760" s="381" t="str">
        <f t="shared" si="47"/>
        <v/>
      </c>
      <c r="M760" s="265"/>
      <c r="N760" s="265"/>
      <c r="O760" s="265"/>
      <c r="P760" s="77"/>
    </row>
    <row r="761" spans="3:16" ht="14.25" customHeight="1" x14ac:dyDescent="0.15">
      <c r="C761" s="283">
        <f t="shared" si="49"/>
        <v>749</v>
      </c>
      <c r="D761" s="44" t="str">
        <f t="shared" si="48"/>
        <v/>
      </c>
      <c r="E761" s="477"/>
      <c r="F761" s="368"/>
      <c r="G761" s="368"/>
      <c r="H761" s="329"/>
      <c r="I761" s="15"/>
      <c r="J761" s="15"/>
      <c r="K761" s="328" t="str">
        <f t="shared" si="46"/>
        <v/>
      </c>
      <c r="L761" s="381" t="str">
        <f t="shared" si="47"/>
        <v/>
      </c>
      <c r="M761" s="265"/>
      <c r="N761" s="265"/>
      <c r="O761" s="265"/>
      <c r="P761" s="77"/>
    </row>
    <row r="762" spans="3:16" ht="14.25" customHeight="1" x14ac:dyDescent="0.15">
      <c r="C762" s="283">
        <f t="shared" si="49"/>
        <v>750</v>
      </c>
      <c r="D762" s="44" t="str">
        <f t="shared" si="48"/>
        <v/>
      </c>
      <c r="E762" s="477"/>
      <c r="F762" s="368"/>
      <c r="G762" s="368"/>
      <c r="H762" s="329"/>
      <c r="I762" s="15"/>
      <c r="J762" s="15"/>
      <c r="K762" s="328" t="str">
        <f t="shared" si="46"/>
        <v/>
      </c>
      <c r="L762" s="381" t="str">
        <f t="shared" si="47"/>
        <v/>
      </c>
      <c r="M762" s="265"/>
      <c r="N762" s="265"/>
      <c r="O762" s="265"/>
      <c r="P762" s="77"/>
    </row>
    <row r="763" spans="3:16" ht="14.25" customHeight="1" x14ac:dyDescent="0.15">
      <c r="C763" s="283">
        <f t="shared" si="49"/>
        <v>751</v>
      </c>
      <c r="D763" s="44" t="str">
        <f t="shared" si="48"/>
        <v/>
      </c>
      <c r="E763" s="477"/>
      <c r="F763" s="368"/>
      <c r="G763" s="368"/>
      <c r="H763" s="329"/>
      <c r="I763" s="15"/>
      <c r="J763" s="15"/>
      <c r="K763" s="328" t="str">
        <f t="shared" si="46"/>
        <v/>
      </c>
      <c r="L763" s="381" t="str">
        <f t="shared" si="47"/>
        <v/>
      </c>
      <c r="M763" s="265"/>
      <c r="N763" s="265"/>
      <c r="O763" s="265"/>
      <c r="P763" s="77"/>
    </row>
    <row r="764" spans="3:16" ht="14.25" customHeight="1" x14ac:dyDescent="0.15">
      <c r="C764" s="283">
        <f t="shared" si="49"/>
        <v>752</v>
      </c>
      <c r="D764" s="44" t="str">
        <f t="shared" si="48"/>
        <v/>
      </c>
      <c r="E764" s="477"/>
      <c r="F764" s="368"/>
      <c r="G764" s="368"/>
      <c r="H764" s="329"/>
      <c r="I764" s="15"/>
      <c r="J764" s="15"/>
      <c r="K764" s="328" t="str">
        <f t="shared" si="46"/>
        <v/>
      </c>
      <c r="L764" s="381" t="str">
        <f t="shared" si="47"/>
        <v/>
      </c>
      <c r="M764" s="265"/>
      <c r="N764" s="265"/>
      <c r="O764" s="265"/>
      <c r="P764" s="77"/>
    </row>
    <row r="765" spans="3:16" ht="14.25" customHeight="1" x14ac:dyDescent="0.15">
      <c r="C765" s="283">
        <f t="shared" si="49"/>
        <v>753</v>
      </c>
      <c r="D765" s="44" t="str">
        <f t="shared" si="48"/>
        <v/>
      </c>
      <c r="E765" s="477"/>
      <c r="F765" s="368"/>
      <c r="G765" s="368"/>
      <c r="H765" s="329"/>
      <c r="I765" s="15"/>
      <c r="J765" s="15"/>
      <c r="K765" s="328" t="str">
        <f t="shared" si="46"/>
        <v/>
      </c>
      <c r="L765" s="381" t="str">
        <f t="shared" si="47"/>
        <v/>
      </c>
      <c r="M765" s="265"/>
      <c r="N765" s="265"/>
      <c r="O765" s="265"/>
      <c r="P765" s="77"/>
    </row>
    <row r="766" spans="3:16" ht="14.25" customHeight="1" x14ac:dyDescent="0.15">
      <c r="C766" s="283">
        <f t="shared" si="49"/>
        <v>754</v>
      </c>
      <c r="D766" s="44" t="str">
        <f t="shared" si="48"/>
        <v/>
      </c>
      <c r="E766" s="477"/>
      <c r="F766" s="368"/>
      <c r="G766" s="368"/>
      <c r="H766" s="329"/>
      <c r="I766" s="15"/>
      <c r="J766" s="15"/>
      <c r="K766" s="328" t="str">
        <f t="shared" si="46"/>
        <v/>
      </c>
      <c r="L766" s="381" t="str">
        <f t="shared" si="47"/>
        <v/>
      </c>
      <c r="M766" s="265"/>
      <c r="N766" s="265"/>
      <c r="O766" s="265"/>
      <c r="P766" s="77"/>
    </row>
    <row r="767" spans="3:16" ht="14.25" customHeight="1" x14ac:dyDescent="0.15">
      <c r="C767" s="283">
        <f t="shared" si="49"/>
        <v>755</v>
      </c>
      <c r="D767" s="44" t="str">
        <f t="shared" si="48"/>
        <v/>
      </c>
      <c r="E767" s="477"/>
      <c r="F767" s="368"/>
      <c r="G767" s="368"/>
      <c r="H767" s="329"/>
      <c r="I767" s="15"/>
      <c r="J767" s="15"/>
      <c r="K767" s="328" t="str">
        <f t="shared" ref="K767:K830" si="50">IF(J767="","",I767*J767)</f>
        <v/>
      </c>
      <c r="L767" s="381" t="str">
        <f t="shared" si="47"/>
        <v/>
      </c>
      <c r="M767" s="265"/>
      <c r="N767" s="265"/>
      <c r="O767" s="265"/>
      <c r="P767" s="77"/>
    </row>
    <row r="768" spans="3:16" ht="14.25" customHeight="1" x14ac:dyDescent="0.15">
      <c r="C768" s="283">
        <f t="shared" si="49"/>
        <v>756</v>
      </c>
      <c r="D768" s="44" t="str">
        <f t="shared" si="48"/>
        <v/>
      </c>
      <c r="E768" s="477"/>
      <c r="F768" s="368"/>
      <c r="G768" s="368"/>
      <c r="H768" s="329"/>
      <c r="I768" s="15"/>
      <c r="J768" s="15"/>
      <c r="K768" s="328" t="str">
        <f t="shared" si="50"/>
        <v/>
      </c>
      <c r="L768" s="381" t="str">
        <f t="shared" si="47"/>
        <v/>
      </c>
      <c r="M768" s="265"/>
      <c r="N768" s="265"/>
      <c r="O768" s="265"/>
      <c r="P768" s="77"/>
    </row>
    <row r="769" spans="3:16" ht="14.25" customHeight="1" x14ac:dyDescent="0.15">
      <c r="C769" s="283">
        <f t="shared" si="49"/>
        <v>757</v>
      </c>
      <c r="D769" s="44" t="str">
        <f t="shared" si="48"/>
        <v/>
      </c>
      <c r="E769" s="477"/>
      <c r="F769" s="368"/>
      <c r="G769" s="368"/>
      <c r="H769" s="329"/>
      <c r="I769" s="15"/>
      <c r="J769" s="15"/>
      <c r="K769" s="328" t="str">
        <f t="shared" si="50"/>
        <v/>
      </c>
      <c r="L769" s="381" t="str">
        <f t="shared" si="47"/>
        <v/>
      </c>
      <c r="M769" s="265"/>
      <c r="N769" s="265"/>
      <c r="O769" s="265"/>
      <c r="P769" s="77"/>
    </row>
    <row r="770" spans="3:16" ht="14.25" customHeight="1" x14ac:dyDescent="0.15">
      <c r="C770" s="283">
        <f t="shared" si="49"/>
        <v>758</v>
      </c>
      <c r="D770" s="44" t="str">
        <f t="shared" si="48"/>
        <v/>
      </c>
      <c r="E770" s="477"/>
      <c r="F770" s="368"/>
      <c r="G770" s="368"/>
      <c r="H770" s="329"/>
      <c r="I770" s="15"/>
      <c r="J770" s="15"/>
      <c r="K770" s="328" t="str">
        <f t="shared" si="50"/>
        <v/>
      </c>
      <c r="L770" s="381" t="str">
        <f t="shared" si="47"/>
        <v/>
      </c>
      <c r="M770" s="265"/>
      <c r="N770" s="265"/>
      <c r="O770" s="265"/>
      <c r="P770" s="77"/>
    </row>
    <row r="771" spans="3:16" ht="14.25" customHeight="1" x14ac:dyDescent="0.15">
      <c r="C771" s="283">
        <f t="shared" si="49"/>
        <v>759</v>
      </c>
      <c r="D771" s="44" t="str">
        <f t="shared" si="48"/>
        <v/>
      </c>
      <c r="E771" s="477"/>
      <c r="F771" s="368"/>
      <c r="G771" s="368"/>
      <c r="H771" s="329"/>
      <c r="I771" s="15"/>
      <c r="J771" s="15"/>
      <c r="K771" s="328" t="str">
        <f t="shared" si="50"/>
        <v/>
      </c>
      <c r="L771" s="381" t="str">
        <f t="shared" si="47"/>
        <v/>
      </c>
      <c r="M771" s="265"/>
      <c r="N771" s="265"/>
      <c r="O771" s="265"/>
      <c r="P771" s="77"/>
    </row>
    <row r="772" spans="3:16" ht="14.25" customHeight="1" x14ac:dyDescent="0.15">
      <c r="C772" s="283">
        <f t="shared" si="49"/>
        <v>760</v>
      </c>
      <c r="D772" s="44" t="str">
        <f t="shared" si="48"/>
        <v/>
      </c>
      <c r="E772" s="477"/>
      <c r="F772" s="368"/>
      <c r="G772" s="368"/>
      <c r="H772" s="329"/>
      <c r="I772" s="15"/>
      <c r="J772" s="15"/>
      <c r="K772" s="328" t="str">
        <f t="shared" si="50"/>
        <v/>
      </c>
      <c r="L772" s="381" t="str">
        <f t="shared" si="47"/>
        <v/>
      </c>
      <c r="M772" s="265"/>
      <c r="N772" s="265"/>
      <c r="O772" s="265"/>
      <c r="P772" s="77"/>
    </row>
    <row r="773" spans="3:16" ht="14.25" customHeight="1" x14ac:dyDescent="0.15">
      <c r="C773" s="283">
        <f t="shared" si="49"/>
        <v>761</v>
      </c>
      <c r="D773" s="44" t="str">
        <f t="shared" si="48"/>
        <v/>
      </c>
      <c r="E773" s="477"/>
      <c r="F773" s="368"/>
      <c r="G773" s="368"/>
      <c r="H773" s="329"/>
      <c r="I773" s="15"/>
      <c r="J773" s="15"/>
      <c r="K773" s="328" t="str">
        <f t="shared" si="50"/>
        <v/>
      </c>
      <c r="L773" s="381" t="str">
        <f t="shared" si="47"/>
        <v/>
      </c>
      <c r="M773" s="265"/>
      <c r="N773" s="265"/>
      <c r="O773" s="265"/>
      <c r="P773" s="77"/>
    </row>
    <row r="774" spans="3:16" ht="14.25" customHeight="1" x14ac:dyDescent="0.15">
      <c r="C774" s="283">
        <f t="shared" si="49"/>
        <v>762</v>
      </c>
      <c r="D774" s="44" t="str">
        <f t="shared" si="48"/>
        <v/>
      </c>
      <c r="E774" s="477"/>
      <c r="F774" s="368"/>
      <c r="G774" s="368"/>
      <c r="H774" s="329"/>
      <c r="I774" s="15"/>
      <c r="J774" s="15"/>
      <c r="K774" s="328" t="str">
        <f t="shared" si="50"/>
        <v/>
      </c>
      <c r="L774" s="381" t="str">
        <f t="shared" si="47"/>
        <v/>
      </c>
      <c r="M774" s="265"/>
      <c r="N774" s="265"/>
      <c r="O774" s="265"/>
      <c r="P774" s="77"/>
    </row>
    <row r="775" spans="3:16" ht="14.25" customHeight="1" x14ac:dyDescent="0.15">
      <c r="C775" s="283">
        <f t="shared" si="49"/>
        <v>763</v>
      </c>
      <c r="D775" s="44" t="str">
        <f t="shared" si="48"/>
        <v/>
      </c>
      <c r="E775" s="477"/>
      <c r="F775" s="368"/>
      <c r="G775" s="368"/>
      <c r="H775" s="329"/>
      <c r="I775" s="15"/>
      <c r="J775" s="15"/>
      <c r="K775" s="328" t="str">
        <f t="shared" si="50"/>
        <v/>
      </c>
      <c r="L775" s="381" t="str">
        <f t="shared" si="47"/>
        <v/>
      </c>
      <c r="M775" s="265"/>
      <c r="N775" s="265"/>
      <c r="O775" s="265"/>
      <c r="P775" s="77"/>
    </row>
    <row r="776" spans="3:16" ht="14.25" customHeight="1" x14ac:dyDescent="0.15">
      <c r="C776" s="283">
        <f t="shared" si="49"/>
        <v>764</v>
      </c>
      <c r="D776" s="44" t="str">
        <f t="shared" si="48"/>
        <v/>
      </c>
      <c r="E776" s="477"/>
      <c r="F776" s="368"/>
      <c r="G776" s="368"/>
      <c r="H776" s="329"/>
      <c r="I776" s="15"/>
      <c r="J776" s="15"/>
      <c r="K776" s="328" t="str">
        <f t="shared" si="50"/>
        <v/>
      </c>
      <c r="L776" s="381" t="str">
        <f t="shared" si="47"/>
        <v/>
      </c>
      <c r="M776" s="265"/>
      <c r="N776" s="265"/>
      <c r="O776" s="265"/>
      <c r="P776" s="77"/>
    </row>
    <row r="777" spans="3:16" ht="14.25" customHeight="1" x14ac:dyDescent="0.15">
      <c r="C777" s="283">
        <f t="shared" si="49"/>
        <v>765</v>
      </c>
      <c r="D777" s="44" t="str">
        <f t="shared" si="48"/>
        <v/>
      </c>
      <c r="E777" s="477"/>
      <c r="F777" s="368"/>
      <c r="G777" s="368"/>
      <c r="H777" s="329"/>
      <c r="I777" s="15"/>
      <c r="J777" s="15"/>
      <c r="K777" s="328" t="str">
        <f t="shared" si="50"/>
        <v/>
      </c>
      <c r="L777" s="381" t="str">
        <f t="shared" ref="L777:L840" si="51">IF(H777="","",IF(HLOOKUP(H777,$V$2:$AJ$3,2,FALSE)&gt;=0.8,"○",""))</f>
        <v/>
      </c>
      <c r="M777" s="265"/>
      <c r="N777" s="265"/>
      <c r="O777" s="265"/>
      <c r="P777" s="77"/>
    </row>
    <row r="778" spans="3:16" ht="14.25" customHeight="1" x14ac:dyDescent="0.15">
      <c r="C778" s="283">
        <f t="shared" si="49"/>
        <v>766</v>
      </c>
      <c r="D778" s="44" t="str">
        <f t="shared" si="48"/>
        <v/>
      </c>
      <c r="E778" s="477"/>
      <c r="F778" s="368"/>
      <c r="G778" s="368"/>
      <c r="H778" s="329"/>
      <c r="I778" s="15"/>
      <c r="J778" s="15"/>
      <c r="K778" s="328" t="str">
        <f t="shared" si="50"/>
        <v/>
      </c>
      <c r="L778" s="381" t="str">
        <f t="shared" si="51"/>
        <v/>
      </c>
      <c r="M778" s="265"/>
      <c r="N778" s="265"/>
      <c r="O778" s="265"/>
      <c r="P778" s="77"/>
    </row>
    <row r="779" spans="3:16" ht="14.25" customHeight="1" x14ac:dyDescent="0.15">
      <c r="C779" s="283">
        <f t="shared" si="49"/>
        <v>767</v>
      </c>
      <c r="D779" s="44" t="str">
        <f t="shared" si="48"/>
        <v/>
      </c>
      <c r="E779" s="477"/>
      <c r="F779" s="368"/>
      <c r="G779" s="368"/>
      <c r="H779" s="329"/>
      <c r="I779" s="15"/>
      <c r="J779" s="15"/>
      <c r="K779" s="328" t="str">
        <f t="shared" si="50"/>
        <v/>
      </c>
      <c r="L779" s="381" t="str">
        <f t="shared" si="51"/>
        <v/>
      </c>
      <c r="M779" s="265"/>
      <c r="N779" s="265"/>
      <c r="O779" s="265"/>
      <c r="P779" s="77"/>
    </row>
    <row r="780" spans="3:16" ht="14.25" customHeight="1" x14ac:dyDescent="0.15">
      <c r="C780" s="283">
        <f t="shared" si="49"/>
        <v>768</v>
      </c>
      <c r="D780" s="44" t="str">
        <f t="shared" si="48"/>
        <v/>
      </c>
      <c r="E780" s="477"/>
      <c r="F780" s="368"/>
      <c r="G780" s="368"/>
      <c r="H780" s="329"/>
      <c r="I780" s="15"/>
      <c r="J780" s="15"/>
      <c r="K780" s="328" t="str">
        <f t="shared" si="50"/>
        <v/>
      </c>
      <c r="L780" s="381" t="str">
        <f t="shared" si="51"/>
        <v/>
      </c>
      <c r="M780" s="265"/>
      <c r="N780" s="265"/>
      <c r="O780" s="265"/>
      <c r="P780" s="77"/>
    </row>
    <row r="781" spans="3:16" ht="14.25" customHeight="1" x14ac:dyDescent="0.15">
      <c r="C781" s="283">
        <f t="shared" si="49"/>
        <v>769</v>
      </c>
      <c r="D781" s="44" t="str">
        <f t="shared" ref="D781:D844" si="52">IF(E781="","",IF(E781&lt;=$T$2,"○",""))</f>
        <v/>
      </c>
      <c r="E781" s="477"/>
      <c r="F781" s="368"/>
      <c r="G781" s="368"/>
      <c r="H781" s="329"/>
      <c r="I781" s="15"/>
      <c r="J781" s="15"/>
      <c r="K781" s="328" t="str">
        <f t="shared" si="50"/>
        <v/>
      </c>
      <c r="L781" s="381" t="str">
        <f t="shared" si="51"/>
        <v/>
      </c>
      <c r="M781" s="265"/>
      <c r="N781" s="265"/>
      <c r="O781" s="265"/>
      <c r="P781" s="77"/>
    </row>
    <row r="782" spans="3:16" ht="14.25" customHeight="1" x14ac:dyDescent="0.15">
      <c r="C782" s="283">
        <f t="shared" si="49"/>
        <v>770</v>
      </c>
      <c r="D782" s="44" t="str">
        <f t="shared" si="52"/>
        <v/>
      </c>
      <c r="E782" s="477"/>
      <c r="F782" s="368"/>
      <c r="G782" s="368"/>
      <c r="H782" s="329"/>
      <c r="I782" s="15"/>
      <c r="J782" s="15"/>
      <c r="K782" s="328" t="str">
        <f t="shared" si="50"/>
        <v/>
      </c>
      <c r="L782" s="381" t="str">
        <f t="shared" si="51"/>
        <v/>
      </c>
      <c r="M782" s="265"/>
      <c r="N782" s="265"/>
      <c r="O782" s="265"/>
      <c r="P782" s="77"/>
    </row>
    <row r="783" spans="3:16" ht="14.25" customHeight="1" x14ac:dyDescent="0.15">
      <c r="C783" s="283">
        <f t="shared" ref="C783:C846" si="53">C782+1</f>
        <v>771</v>
      </c>
      <c r="D783" s="44" t="str">
        <f t="shared" si="52"/>
        <v/>
      </c>
      <c r="E783" s="477"/>
      <c r="F783" s="368"/>
      <c r="G783" s="368"/>
      <c r="H783" s="329"/>
      <c r="I783" s="15"/>
      <c r="J783" s="15"/>
      <c r="K783" s="328" t="str">
        <f t="shared" si="50"/>
        <v/>
      </c>
      <c r="L783" s="381" t="str">
        <f t="shared" si="51"/>
        <v/>
      </c>
      <c r="M783" s="265"/>
      <c r="N783" s="265"/>
      <c r="O783" s="265"/>
      <c r="P783" s="77"/>
    </row>
    <row r="784" spans="3:16" ht="14.25" customHeight="1" x14ac:dyDescent="0.15">
      <c r="C784" s="283">
        <f t="shared" si="53"/>
        <v>772</v>
      </c>
      <c r="D784" s="44" t="str">
        <f t="shared" si="52"/>
        <v/>
      </c>
      <c r="E784" s="477"/>
      <c r="F784" s="368"/>
      <c r="G784" s="368"/>
      <c r="H784" s="329"/>
      <c r="I784" s="15"/>
      <c r="J784" s="15"/>
      <c r="K784" s="328" t="str">
        <f t="shared" si="50"/>
        <v/>
      </c>
      <c r="L784" s="381" t="str">
        <f t="shared" si="51"/>
        <v/>
      </c>
      <c r="M784" s="265"/>
      <c r="N784" s="265"/>
      <c r="O784" s="265"/>
      <c r="P784" s="77"/>
    </row>
    <row r="785" spans="3:16" ht="14.25" customHeight="1" x14ac:dyDescent="0.15">
      <c r="C785" s="283">
        <f t="shared" si="53"/>
        <v>773</v>
      </c>
      <c r="D785" s="44" t="str">
        <f t="shared" si="52"/>
        <v/>
      </c>
      <c r="E785" s="477"/>
      <c r="F785" s="368"/>
      <c r="G785" s="368"/>
      <c r="H785" s="329"/>
      <c r="I785" s="15"/>
      <c r="J785" s="15"/>
      <c r="K785" s="328" t="str">
        <f t="shared" si="50"/>
        <v/>
      </c>
      <c r="L785" s="381" t="str">
        <f t="shared" si="51"/>
        <v/>
      </c>
      <c r="M785" s="265"/>
      <c r="N785" s="265"/>
      <c r="O785" s="265"/>
      <c r="P785" s="77"/>
    </row>
    <row r="786" spans="3:16" ht="14.25" customHeight="1" x14ac:dyDescent="0.15">
      <c r="C786" s="283">
        <f t="shared" si="53"/>
        <v>774</v>
      </c>
      <c r="D786" s="44" t="str">
        <f t="shared" si="52"/>
        <v/>
      </c>
      <c r="E786" s="477"/>
      <c r="F786" s="368"/>
      <c r="G786" s="368"/>
      <c r="H786" s="329"/>
      <c r="I786" s="15"/>
      <c r="J786" s="15"/>
      <c r="K786" s="328" t="str">
        <f t="shared" si="50"/>
        <v/>
      </c>
      <c r="L786" s="381" t="str">
        <f t="shared" si="51"/>
        <v/>
      </c>
      <c r="M786" s="265"/>
      <c r="N786" s="265"/>
      <c r="O786" s="265"/>
      <c r="P786" s="77"/>
    </row>
    <row r="787" spans="3:16" ht="14.25" customHeight="1" x14ac:dyDescent="0.15">
      <c r="C787" s="283">
        <f t="shared" si="53"/>
        <v>775</v>
      </c>
      <c r="D787" s="44" t="str">
        <f t="shared" si="52"/>
        <v/>
      </c>
      <c r="E787" s="477"/>
      <c r="F787" s="368"/>
      <c r="G787" s="368"/>
      <c r="H787" s="329"/>
      <c r="I787" s="15"/>
      <c r="J787" s="15"/>
      <c r="K787" s="328" t="str">
        <f t="shared" si="50"/>
        <v/>
      </c>
      <c r="L787" s="381" t="str">
        <f t="shared" si="51"/>
        <v/>
      </c>
      <c r="M787" s="265"/>
      <c r="N787" s="265"/>
      <c r="O787" s="265"/>
      <c r="P787" s="77"/>
    </row>
    <row r="788" spans="3:16" ht="14.25" customHeight="1" x14ac:dyDescent="0.15">
      <c r="C788" s="283">
        <f t="shared" si="53"/>
        <v>776</v>
      </c>
      <c r="D788" s="44" t="str">
        <f t="shared" si="52"/>
        <v/>
      </c>
      <c r="E788" s="477"/>
      <c r="F788" s="368"/>
      <c r="G788" s="368"/>
      <c r="H788" s="329"/>
      <c r="I788" s="15"/>
      <c r="J788" s="15"/>
      <c r="K788" s="328" t="str">
        <f t="shared" si="50"/>
        <v/>
      </c>
      <c r="L788" s="381" t="str">
        <f t="shared" si="51"/>
        <v/>
      </c>
      <c r="M788" s="265"/>
      <c r="N788" s="265"/>
      <c r="O788" s="265"/>
      <c r="P788" s="77"/>
    </row>
    <row r="789" spans="3:16" ht="14.25" customHeight="1" x14ac:dyDescent="0.15">
      <c r="C789" s="283">
        <f t="shared" si="53"/>
        <v>777</v>
      </c>
      <c r="D789" s="44" t="str">
        <f t="shared" si="52"/>
        <v/>
      </c>
      <c r="E789" s="477"/>
      <c r="F789" s="368"/>
      <c r="G789" s="368"/>
      <c r="H789" s="329"/>
      <c r="I789" s="15"/>
      <c r="J789" s="15"/>
      <c r="K789" s="328" t="str">
        <f t="shared" si="50"/>
        <v/>
      </c>
      <c r="L789" s="381" t="str">
        <f t="shared" si="51"/>
        <v/>
      </c>
      <c r="M789" s="265"/>
      <c r="N789" s="265"/>
      <c r="O789" s="265"/>
      <c r="P789" s="77"/>
    </row>
    <row r="790" spans="3:16" ht="14.25" customHeight="1" x14ac:dyDescent="0.15">
      <c r="C790" s="283">
        <f t="shared" si="53"/>
        <v>778</v>
      </c>
      <c r="D790" s="44" t="str">
        <f t="shared" si="52"/>
        <v/>
      </c>
      <c r="E790" s="477"/>
      <c r="F790" s="368"/>
      <c r="G790" s="368"/>
      <c r="H790" s="329"/>
      <c r="I790" s="15"/>
      <c r="J790" s="15"/>
      <c r="K790" s="328" t="str">
        <f t="shared" si="50"/>
        <v/>
      </c>
      <c r="L790" s="381" t="str">
        <f t="shared" si="51"/>
        <v/>
      </c>
      <c r="M790" s="265"/>
      <c r="N790" s="265"/>
      <c r="O790" s="265"/>
      <c r="P790" s="77"/>
    </row>
    <row r="791" spans="3:16" ht="14.25" customHeight="1" x14ac:dyDescent="0.15">
      <c r="C791" s="283">
        <f t="shared" si="53"/>
        <v>779</v>
      </c>
      <c r="D791" s="44" t="str">
        <f t="shared" si="52"/>
        <v/>
      </c>
      <c r="E791" s="477"/>
      <c r="F791" s="368"/>
      <c r="G791" s="368"/>
      <c r="H791" s="329"/>
      <c r="I791" s="15"/>
      <c r="J791" s="15"/>
      <c r="K791" s="328" t="str">
        <f t="shared" si="50"/>
        <v/>
      </c>
      <c r="L791" s="381" t="str">
        <f t="shared" si="51"/>
        <v/>
      </c>
      <c r="M791" s="265"/>
      <c r="N791" s="265"/>
      <c r="O791" s="265"/>
      <c r="P791" s="77"/>
    </row>
    <row r="792" spans="3:16" ht="14.25" customHeight="1" x14ac:dyDescent="0.15">
      <c r="C792" s="283">
        <f t="shared" si="53"/>
        <v>780</v>
      </c>
      <c r="D792" s="44" t="str">
        <f t="shared" si="52"/>
        <v/>
      </c>
      <c r="E792" s="477"/>
      <c r="F792" s="368"/>
      <c r="G792" s="368"/>
      <c r="H792" s="329"/>
      <c r="I792" s="15"/>
      <c r="J792" s="15"/>
      <c r="K792" s="328" t="str">
        <f t="shared" si="50"/>
        <v/>
      </c>
      <c r="L792" s="381" t="str">
        <f t="shared" si="51"/>
        <v/>
      </c>
      <c r="M792" s="265"/>
      <c r="N792" s="265"/>
      <c r="O792" s="265"/>
      <c r="P792" s="77"/>
    </row>
    <row r="793" spans="3:16" ht="14.25" customHeight="1" x14ac:dyDescent="0.15">
      <c r="C793" s="283">
        <f t="shared" si="53"/>
        <v>781</v>
      </c>
      <c r="D793" s="44" t="str">
        <f t="shared" si="52"/>
        <v/>
      </c>
      <c r="E793" s="477"/>
      <c r="F793" s="368"/>
      <c r="G793" s="368"/>
      <c r="H793" s="329"/>
      <c r="I793" s="15"/>
      <c r="J793" s="15"/>
      <c r="K793" s="328" t="str">
        <f t="shared" si="50"/>
        <v/>
      </c>
      <c r="L793" s="381" t="str">
        <f t="shared" si="51"/>
        <v/>
      </c>
      <c r="M793" s="265"/>
      <c r="N793" s="265"/>
      <c r="O793" s="265"/>
      <c r="P793" s="77"/>
    </row>
    <row r="794" spans="3:16" ht="14.25" customHeight="1" x14ac:dyDescent="0.15">
      <c r="C794" s="283">
        <f t="shared" si="53"/>
        <v>782</v>
      </c>
      <c r="D794" s="44" t="str">
        <f t="shared" si="52"/>
        <v/>
      </c>
      <c r="E794" s="477"/>
      <c r="F794" s="368"/>
      <c r="G794" s="368"/>
      <c r="H794" s="329"/>
      <c r="I794" s="15"/>
      <c r="J794" s="15"/>
      <c r="K794" s="328" t="str">
        <f t="shared" si="50"/>
        <v/>
      </c>
      <c r="L794" s="381" t="str">
        <f t="shared" si="51"/>
        <v/>
      </c>
      <c r="M794" s="265"/>
      <c r="N794" s="265"/>
      <c r="O794" s="265"/>
      <c r="P794" s="77"/>
    </row>
    <row r="795" spans="3:16" ht="14.25" customHeight="1" x14ac:dyDescent="0.15">
      <c r="C795" s="283">
        <f t="shared" si="53"/>
        <v>783</v>
      </c>
      <c r="D795" s="44" t="str">
        <f t="shared" si="52"/>
        <v/>
      </c>
      <c r="E795" s="477"/>
      <c r="F795" s="368"/>
      <c r="G795" s="368"/>
      <c r="H795" s="329"/>
      <c r="I795" s="15"/>
      <c r="J795" s="15"/>
      <c r="K795" s="328" t="str">
        <f t="shared" si="50"/>
        <v/>
      </c>
      <c r="L795" s="381" t="str">
        <f t="shared" si="51"/>
        <v/>
      </c>
      <c r="M795" s="265"/>
      <c r="N795" s="265"/>
      <c r="O795" s="265"/>
      <c r="P795" s="77"/>
    </row>
    <row r="796" spans="3:16" ht="14.25" customHeight="1" x14ac:dyDescent="0.15">
      <c r="C796" s="283">
        <f t="shared" si="53"/>
        <v>784</v>
      </c>
      <c r="D796" s="44" t="str">
        <f t="shared" si="52"/>
        <v/>
      </c>
      <c r="E796" s="477"/>
      <c r="F796" s="368"/>
      <c r="G796" s="368"/>
      <c r="H796" s="329"/>
      <c r="I796" s="15"/>
      <c r="J796" s="15"/>
      <c r="K796" s="328" t="str">
        <f t="shared" si="50"/>
        <v/>
      </c>
      <c r="L796" s="381" t="str">
        <f t="shared" si="51"/>
        <v/>
      </c>
      <c r="M796" s="265"/>
      <c r="N796" s="265"/>
      <c r="O796" s="265"/>
      <c r="P796" s="77"/>
    </row>
    <row r="797" spans="3:16" ht="14.25" customHeight="1" x14ac:dyDescent="0.15">
      <c r="C797" s="283">
        <f t="shared" si="53"/>
        <v>785</v>
      </c>
      <c r="D797" s="44" t="str">
        <f t="shared" si="52"/>
        <v/>
      </c>
      <c r="E797" s="477"/>
      <c r="F797" s="368"/>
      <c r="G797" s="368"/>
      <c r="H797" s="329"/>
      <c r="I797" s="15"/>
      <c r="J797" s="15"/>
      <c r="K797" s="328" t="str">
        <f t="shared" si="50"/>
        <v/>
      </c>
      <c r="L797" s="381" t="str">
        <f t="shared" si="51"/>
        <v/>
      </c>
      <c r="M797" s="265"/>
      <c r="N797" s="265"/>
      <c r="O797" s="265"/>
      <c r="P797" s="77"/>
    </row>
    <row r="798" spans="3:16" ht="14.25" customHeight="1" x14ac:dyDescent="0.15">
      <c r="C798" s="283">
        <f t="shared" si="53"/>
        <v>786</v>
      </c>
      <c r="D798" s="44" t="str">
        <f t="shared" si="52"/>
        <v/>
      </c>
      <c r="E798" s="477"/>
      <c r="F798" s="368"/>
      <c r="G798" s="368"/>
      <c r="H798" s="329"/>
      <c r="I798" s="15"/>
      <c r="J798" s="15"/>
      <c r="K798" s="328" t="str">
        <f t="shared" si="50"/>
        <v/>
      </c>
      <c r="L798" s="381" t="str">
        <f t="shared" si="51"/>
        <v/>
      </c>
      <c r="M798" s="265"/>
      <c r="N798" s="265"/>
      <c r="O798" s="265"/>
      <c r="P798" s="77"/>
    </row>
    <row r="799" spans="3:16" ht="14.25" customHeight="1" x14ac:dyDescent="0.15">
      <c r="C799" s="283">
        <f t="shared" si="53"/>
        <v>787</v>
      </c>
      <c r="D799" s="44" t="str">
        <f t="shared" si="52"/>
        <v/>
      </c>
      <c r="E799" s="477"/>
      <c r="F799" s="368"/>
      <c r="G799" s="368"/>
      <c r="H799" s="329"/>
      <c r="I799" s="15"/>
      <c r="J799" s="15"/>
      <c r="K799" s="328" t="str">
        <f t="shared" si="50"/>
        <v/>
      </c>
      <c r="L799" s="381" t="str">
        <f t="shared" si="51"/>
        <v/>
      </c>
      <c r="M799" s="265"/>
      <c r="N799" s="265"/>
      <c r="O799" s="265"/>
      <c r="P799" s="77"/>
    </row>
    <row r="800" spans="3:16" ht="14.25" customHeight="1" x14ac:dyDescent="0.15">
      <c r="C800" s="283">
        <f t="shared" si="53"/>
        <v>788</v>
      </c>
      <c r="D800" s="44" t="str">
        <f t="shared" si="52"/>
        <v/>
      </c>
      <c r="E800" s="477"/>
      <c r="F800" s="368"/>
      <c r="G800" s="368"/>
      <c r="H800" s="329"/>
      <c r="I800" s="15"/>
      <c r="J800" s="15"/>
      <c r="K800" s="328" t="str">
        <f t="shared" si="50"/>
        <v/>
      </c>
      <c r="L800" s="381" t="str">
        <f t="shared" si="51"/>
        <v/>
      </c>
      <c r="M800" s="265"/>
      <c r="N800" s="265"/>
      <c r="O800" s="265"/>
      <c r="P800" s="77"/>
    </row>
    <row r="801" spans="3:16" ht="14.25" customHeight="1" x14ac:dyDescent="0.15">
      <c r="C801" s="283">
        <f t="shared" si="53"/>
        <v>789</v>
      </c>
      <c r="D801" s="44" t="str">
        <f t="shared" si="52"/>
        <v/>
      </c>
      <c r="E801" s="477"/>
      <c r="F801" s="368"/>
      <c r="G801" s="368"/>
      <c r="H801" s="329"/>
      <c r="I801" s="15"/>
      <c r="J801" s="15"/>
      <c r="K801" s="328" t="str">
        <f t="shared" si="50"/>
        <v/>
      </c>
      <c r="L801" s="381" t="str">
        <f t="shared" si="51"/>
        <v/>
      </c>
      <c r="M801" s="265"/>
      <c r="N801" s="265"/>
      <c r="O801" s="265"/>
      <c r="P801" s="77"/>
    </row>
    <row r="802" spans="3:16" ht="14.25" customHeight="1" x14ac:dyDescent="0.15">
      <c r="C802" s="283">
        <f t="shared" si="53"/>
        <v>790</v>
      </c>
      <c r="D802" s="44" t="str">
        <f t="shared" si="52"/>
        <v/>
      </c>
      <c r="E802" s="477"/>
      <c r="F802" s="368"/>
      <c r="G802" s="368"/>
      <c r="H802" s="329"/>
      <c r="I802" s="15"/>
      <c r="J802" s="15"/>
      <c r="K802" s="328" t="str">
        <f t="shared" si="50"/>
        <v/>
      </c>
      <c r="L802" s="381" t="str">
        <f t="shared" si="51"/>
        <v/>
      </c>
      <c r="M802" s="265"/>
      <c r="N802" s="265"/>
      <c r="O802" s="265"/>
      <c r="P802" s="77"/>
    </row>
    <row r="803" spans="3:16" ht="14.25" customHeight="1" x14ac:dyDescent="0.15">
      <c r="C803" s="283">
        <f t="shared" si="53"/>
        <v>791</v>
      </c>
      <c r="D803" s="44" t="str">
        <f t="shared" si="52"/>
        <v/>
      </c>
      <c r="E803" s="477"/>
      <c r="F803" s="368"/>
      <c r="G803" s="368"/>
      <c r="H803" s="329"/>
      <c r="I803" s="15"/>
      <c r="J803" s="15"/>
      <c r="K803" s="328" t="str">
        <f t="shared" si="50"/>
        <v/>
      </c>
      <c r="L803" s="381" t="str">
        <f t="shared" si="51"/>
        <v/>
      </c>
      <c r="M803" s="265"/>
      <c r="N803" s="265"/>
      <c r="O803" s="265"/>
      <c r="P803" s="77"/>
    </row>
    <row r="804" spans="3:16" ht="14.25" customHeight="1" x14ac:dyDescent="0.15">
      <c r="C804" s="283">
        <f t="shared" si="53"/>
        <v>792</v>
      </c>
      <c r="D804" s="44" t="str">
        <f t="shared" si="52"/>
        <v/>
      </c>
      <c r="E804" s="477"/>
      <c r="F804" s="368"/>
      <c r="G804" s="368"/>
      <c r="H804" s="329"/>
      <c r="I804" s="15"/>
      <c r="J804" s="15"/>
      <c r="K804" s="328" t="str">
        <f t="shared" si="50"/>
        <v/>
      </c>
      <c r="L804" s="381" t="str">
        <f t="shared" si="51"/>
        <v/>
      </c>
      <c r="M804" s="265"/>
      <c r="N804" s="265"/>
      <c r="O804" s="265"/>
      <c r="P804" s="77"/>
    </row>
    <row r="805" spans="3:16" ht="14.25" customHeight="1" x14ac:dyDescent="0.15">
      <c r="C805" s="283">
        <f t="shared" si="53"/>
        <v>793</v>
      </c>
      <c r="D805" s="44" t="str">
        <f t="shared" si="52"/>
        <v/>
      </c>
      <c r="E805" s="477"/>
      <c r="F805" s="368"/>
      <c r="G805" s="368"/>
      <c r="H805" s="329"/>
      <c r="I805" s="15"/>
      <c r="J805" s="15"/>
      <c r="K805" s="328" t="str">
        <f t="shared" si="50"/>
        <v/>
      </c>
      <c r="L805" s="381" t="str">
        <f t="shared" si="51"/>
        <v/>
      </c>
      <c r="M805" s="265"/>
      <c r="N805" s="265"/>
      <c r="O805" s="265"/>
      <c r="P805" s="77"/>
    </row>
    <row r="806" spans="3:16" ht="14.25" customHeight="1" x14ac:dyDescent="0.15">
      <c r="C806" s="283">
        <f t="shared" si="53"/>
        <v>794</v>
      </c>
      <c r="D806" s="44" t="str">
        <f t="shared" si="52"/>
        <v/>
      </c>
      <c r="E806" s="477"/>
      <c r="F806" s="368"/>
      <c r="G806" s="368"/>
      <c r="H806" s="329"/>
      <c r="I806" s="15"/>
      <c r="J806" s="15"/>
      <c r="K806" s="328" t="str">
        <f t="shared" si="50"/>
        <v/>
      </c>
      <c r="L806" s="381" t="str">
        <f t="shared" si="51"/>
        <v/>
      </c>
      <c r="M806" s="265"/>
      <c r="N806" s="265"/>
      <c r="O806" s="265"/>
      <c r="P806" s="77"/>
    </row>
    <row r="807" spans="3:16" ht="14.25" customHeight="1" x14ac:dyDescent="0.15">
      <c r="C807" s="283">
        <f t="shared" si="53"/>
        <v>795</v>
      </c>
      <c r="D807" s="44" t="str">
        <f t="shared" si="52"/>
        <v/>
      </c>
      <c r="E807" s="477"/>
      <c r="F807" s="368"/>
      <c r="G807" s="368"/>
      <c r="H807" s="329"/>
      <c r="I807" s="15"/>
      <c r="J807" s="15"/>
      <c r="K807" s="328" t="str">
        <f t="shared" si="50"/>
        <v/>
      </c>
      <c r="L807" s="381" t="str">
        <f t="shared" si="51"/>
        <v/>
      </c>
      <c r="M807" s="265"/>
      <c r="N807" s="265"/>
      <c r="O807" s="265"/>
      <c r="P807" s="77"/>
    </row>
    <row r="808" spans="3:16" ht="14.25" customHeight="1" x14ac:dyDescent="0.15">
      <c r="C808" s="283">
        <f t="shared" si="53"/>
        <v>796</v>
      </c>
      <c r="D808" s="44" t="str">
        <f t="shared" si="52"/>
        <v/>
      </c>
      <c r="E808" s="477"/>
      <c r="F808" s="368"/>
      <c r="G808" s="368"/>
      <c r="H808" s="329"/>
      <c r="I808" s="15"/>
      <c r="J808" s="15"/>
      <c r="K808" s="328" t="str">
        <f t="shared" si="50"/>
        <v/>
      </c>
      <c r="L808" s="381" t="str">
        <f t="shared" si="51"/>
        <v/>
      </c>
      <c r="M808" s="265"/>
      <c r="N808" s="265"/>
      <c r="O808" s="265"/>
      <c r="P808" s="77"/>
    </row>
    <row r="809" spans="3:16" ht="14.25" customHeight="1" x14ac:dyDescent="0.15">
      <c r="C809" s="283">
        <f t="shared" si="53"/>
        <v>797</v>
      </c>
      <c r="D809" s="44" t="str">
        <f t="shared" si="52"/>
        <v/>
      </c>
      <c r="E809" s="477"/>
      <c r="F809" s="368"/>
      <c r="G809" s="368"/>
      <c r="H809" s="329"/>
      <c r="I809" s="15"/>
      <c r="J809" s="15"/>
      <c r="K809" s="328" t="str">
        <f t="shared" si="50"/>
        <v/>
      </c>
      <c r="L809" s="381" t="str">
        <f t="shared" si="51"/>
        <v/>
      </c>
      <c r="M809" s="265"/>
      <c r="N809" s="265"/>
      <c r="O809" s="265"/>
      <c r="P809" s="77"/>
    </row>
    <row r="810" spans="3:16" ht="14.25" customHeight="1" x14ac:dyDescent="0.15">
      <c r="C810" s="283">
        <f t="shared" si="53"/>
        <v>798</v>
      </c>
      <c r="D810" s="44" t="str">
        <f t="shared" si="52"/>
        <v/>
      </c>
      <c r="E810" s="477"/>
      <c r="F810" s="368"/>
      <c r="G810" s="368"/>
      <c r="H810" s="329"/>
      <c r="I810" s="15"/>
      <c r="J810" s="15"/>
      <c r="K810" s="328" t="str">
        <f t="shared" si="50"/>
        <v/>
      </c>
      <c r="L810" s="381" t="str">
        <f t="shared" si="51"/>
        <v/>
      </c>
      <c r="M810" s="265"/>
      <c r="N810" s="265"/>
      <c r="O810" s="265"/>
      <c r="P810" s="77"/>
    </row>
    <row r="811" spans="3:16" ht="14.25" customHeight="1" x14ac:dyDescent="0.15">
      <c r="C811" s="283">
        <f t="shared" si="53"/>
        <v>799</v>
      </c>
      <c r="D811" s="44" t="str">
        <f t="shared" si="52"/>
        <v/>
      </c>
      <c r="E811" s="477"/>
      <c r="F811" s="368"/>
      <c r="G811" s="368"/>
      <c r="H811" s="329"/>
      <c r="I811" s="15"/>
      <c r="J811" s="15"/>
      <c r="K811" s="328" t="str">
        <f t="shared" si="50"/>
        <v/>
      </c>
      <c r="L811" s="381" t="str">
        <f t="shared" si="51"/>
        <v/>
      </c>
      <c r="M811" s="265"/>
      <c r="N811" s="265"/>
      <c r="O811" s="265"/>
      <c r="P811" s="77"/>
    </row>
    <row r="812" spans="3:16" ht="14.25" customHeight="1" x14ac:dyDescent="0.15">
      <c r="C812" s="283">
        <f t="shared" si="53"/>
        <v>800</v>
      </c>
      <c r="D812" s="44" t="str">
        <f t="shared" si="52"/>
        <v/>
      </c>
      <c r="E812" s="477"/>
      <c r="F812" s="368"/>
      <c r="G812" s="368"/>
      <c r="H812" s="329"/>
      <c r="I812" s="15"/>
      <c r="J812" s="15"/>
      <c r="K812" s="328" t="str">
        <f t="shared" si="50"/>
        <v/>
      </c>
      <c r="L812" s="381" t="str">
        <f t="shared" si="51"/>
        <v/>
      </c>
      <c r="M812" s="265"/>
      <c r="N812" s="265"/>
      <c r="O812" s="265"/>
      <c r="P812" s="77"/>
    </row>
    <row r="813" spans="3:16" ht="14.25" customHeight="1" x14ac:dyDescent="0.15">
      <c r="C813" s="283">
        <f t="shared" si="53"/>
        <v>801</v>
      </c>
      <c r="D813" s="44" t="str">
        <f t="shared" si="52"/>
        <v/>
      </c>
      <c r="E813" s="477"/>
      <c r="F813" s="368"/>
      <c r="G813" s="368"/>
      <c r="H813" s="329"/>
      <c r="I813" s="15"/>
      <c r="J813" s="15"/>
      <c r="K813" s="328" t="str">
        <f t="shared" si="50"/>
        <v/>
      </c>
      <c r="L813" s="381" t="str">
        <f t="shared" si="51"/>
        <v/>
      </c>
      <c r="M813" s="265"/>
      <c r="N813" s="265"/>
      <c r="O813" s="265"/>
      <c r="P813" s="77"/>
    </row>
    <row r="814" spans="3:16" ht="14.25" customHeight="1" x14ac:dyDescent="0.15">
      <c r="C814" s="283">
        <f t="shared" si="53"/>
        <v>802</v>
      </c>
      <c r="D814" s="44" t="str">
        <f t="shared" si="52"/>
        <v/>
      </c>
      <c r="E814" s="477"/>
      <c r="F814" s="368"/>
      <c r="G814" s="368"/>
      <c r="H814" s="329"/>
      <c r="I814" s="15"/>
      <c r="J814" s="15"/>
      <c r="K814" s="328" t="str">
        <f t="shared" si="50"/>
        <v/>
      </c>
      <c r="L814" s="381" t="str">
        <f t="shared" si="51"/>
        <v/>
      </c>
      <c r="M814" s="265"/>
      <c r="N814" s="265"/>
      <c r="O814" s="265"/>
      <c r="P814" s="77"/>
    </row>
    <row r="815" spans="3:16" ht="14.25" customHeight="1" x14ac:dyDescent="0.15">
      <c r="C815" s="283">
        <f t="shared" si="53"/>
        <v>803</v>
      </c>
      <c r="D815" s="44" t="str">
        <f t="shared" si="52"/>
        <v/>
      </c>
      <c r="E815" s="477"/>
      <c r="F815" s="368"/>
      <c r="G815" s="368"/>
      <c r="H815" s="329"/>
      <c r="I815" s="15"/>
      <c r="J815" s="15"/>
      <c r="K815" s="328" t="str">
        <f t="shared" si="50"/>
        <v/>
      </c>
      <c r="L815" s="381" t="str">
        <f t="shared" si="51"/>
        <v/>
      </c>
      <c r="M815" s="265"/>
      <c r="N815" s="265"/>
      <c r="O815" s="265"/>
      <c r="P815" s="77"/>
    </row>
    <row r="816" spans="3:16" ht="14.25" customHeight="1" x14ac:dyDescent="0.15">
      <c r="C816" s="283">
        <f t="shared" si="53"/>
        <v>804</v>
      </c>
      <c r="D816" s="44" t="str">
        <f t="shared" si="52"/>
        <v/>
      </c>
      <c r="E816" s="477"/>
      <c r="F816" s="368"/>
      <c r="G816" s="368"/>
      <c r="H816" s="329"/>
      <c r="I816" s="15"/>
      <c r="J816" s="15"/>
      <c r="K816" s="328" t="str">
        <f t="shared" si="50"/>
        <v/>
      </c>
      <c r="L816" s="381" t="str">
        <f t="shared" si="51"/>
        <v/>
      </c>
      <c r="M816" s="265"/>
      <c r="N816" s="265"/>
      <c r="O816" s="265"/>
      <c r="P816" s="77"/>
    </row>
    <row r="817" spans="3:16" ht="14.25" customHeight="1" x14ac:dyDescent="0.15">
      <c r="C817" s="283">
        <f t="shared" si="53"/>
        <v>805</v>
      </c>
      <c r="D817" s="44" t="str">
        <f t="shared" si="52"/>
        <v/>
      </c>
      <c r="E817" s="477"/>
      <c r="F817" s="368"/>
      <c r="G817" s="368"/>
      <c r="H817" s="329"/>
      <c r="I817" s="15"/>
      <c r="J817" s="15"/>
      <c r="K817" s="328" t="str">
        <f t="shared" si="50"/>
        <v/>
      </c>
      <c r="L817" s="381" t="str">
        <f t="shared" si="51"/>
        <v/>
      </c>
      <c r="M817" s="265"/>
      <c r="N817" s="265"/>
      <c r="O817" s="265"/>
      <c r="P817" s="77"/>
    </row>
    <row r="818" spans="3:16" ht="14.25" customHeight="1" x14ac:dyDescent="0.15">
      <c r="C818" s="283">
        <f t="shared" si="53"/>
        <v>806</v>
      </c>
      <c r="D818" s="44" t="str">
        <f t="shared" si="52"/>
        <v/>
      </c>
      <c r="E818" s="477"/>
      <c r="F818" s="368"/>
      <c r="G818" s="368"/>
      <c r="H818" s="329"/>
      <c r="I818" s="15"/>
      <c r="J818" s="15"/>
      <c r="K818" s="328" t="str">
        <f t="shared" si="50"/>
        <v/>
      </c>
      <c r="L818" s="381" t="str">
        <f t="shared" si="51"/>
        <v/>
      </c>
      <c r="M818" s="265"/>
      <c r="N818" s="265"/>
      <c r="O818" s="265"/>
      <c r="P818" s="77"/>
    </row>
    <row r="819" spans="3:16" ht="14.25" customHeight="1" x14ac:dyDescent="0.15">
      <c r="C819" s="283">
        <f t="shared" si="53"/>
        <v>807</v>
      </c>
      <c r="D819" s="44" t="str">
        <f t="shared" si="52"/>
        <v/>
      </c>
      <c r="E819" s="477"/>
      <c r="F819" s="368"/>
      <c r="G819" s="368"/>
      <c r="H819" s="329"/>
      <c r="I819" s="15"/>
      <c r="J819" s="15"/>
      <c r="K819" s="328" t="str">
        <f t="shared" si="50"/>
        <v/>
      </c>
      <c r="L819" s="381" t="str">
        <f t="shared" si="51"/>
        <v/>
      </c>
      <c r="M819" s="265"/>
      <c r="N819" s="265"/>
      <c r="O819" s="265"/>
      <c r="P819" s="77"/>
    </row>
    <row r="820" spans="3:16" ht="14.25" customHeight="1" x14ac:dyDescent="0.15">
      <c r="C820" s="283">
        <f t="shared" si="53"/>
        <v>808</v>
      </c>
      <c r="D820" s="44" t="str">
        <f t="shared" si="52"/>
        <v/>
      </c>
      <c r="E820" s="477"/>
      <c r="F820" s="368"/>
      <c r="G820" s="368"/>
      <c r="H820" s="329"/>
      <c r="I820" s="15"/>
      <c r="J820" s="15"/>
      <c r="K820" s="328" t="str">
        <f t="shared" si="50"/>
        <v/>
      </c>
      <c r="L820" s="381" t="str">
        <f t="shared" si="51"/>
        <v/>
      </c>
      <c r="M820" s="265"/>
      <c r="N820" s="265"/>
      <c r="O820" s="265"/>
      <c r="P820" s="77"/>
    </row>
    <row r="821" spans="3:16" ht="14.25" customHeight="1" x14ac:dyDescent="0.15">
      <c r="C821" s="283">
        <f t="shared" si="53"/>
        <v>809</v>
      </c>
      <c r="D821" s="44" t="str">
        <f t="shared" si="52"/>
        <v/>
      </c>
      <c r="E821" s="477"/>
      <c r="F821" s="368"/>
      <c r="G821" s="368"/>
      <c r="H821" s="329"/>
      <c r="I821" s="15"/>
      <c r="J821" s="15"/>
      <c r="K821" s="328" t="str">
        <f t="shared" si="50"/>
        <v/>
      </c>
      <c r="L821" s="381" t="str">
        <f t="shared" si="51"/>
        <v/>
      </c>
      <c r="M821" s="265"/>
      <c r="N821" s="265"/>
      <c r="O821" s="265"/>
      <c r="P821" s="77"/>
    </row>
    <row r="822" spans="3:16" ht="14.25" customHeight="1" x14ac:dyDescent="0.15">
      <c r="C822" s="283">
        <f t="shared" si="53"/>
        <v>810</v>
      </c>
      <c r="D822" s="44" t="str">
        <f t="shared" si="52"/>
        <v/>
      </c>
      <c r="E822" s="477"/>
      <c r="F822" s="368"/>
      <c r="G822" s="368"/>
      <c r="H822" s="329"/>
      <c r="I822" s="15"/>
      <c r="J822" s="15"/>
      <c r="K822" s="328" t="str">
        <f t="shared" si="50"/>
        <v/>
      </c>
      <c r="L822" s="381" t="str">
        <f t="shared" si="51"/>
        <v/>
      </c>
      <c r="M822" s="265"/>
      <c r="N822" s="265"/>
      <c r="O822" s="265"/>
      <c r="P822" s="77"/>
    </row>
    <row r="823" spans="3:16" ht="14.25" customHeight="1" x14ac:dyDescent="0.15">
      <c r="C823" s="283">
        <f t="shared" si="53"/>
        <v>811</v>
      </c>
      <c r="D823" s="44" t="str">
        <f t="shared" si="52"/>
        <v/>
      </c>
      <c r="E823" s="477"/>
      <c r="F823" s="368"/>
      <c r="G823" s="368"/>
      <c r="H823" s="329"/>
      <c r="I823" s="15"/>
      <c r="J823" s="15"/>
      <c r="K823" s="328" t="str">
        <f t="shared" si="50"/>
        <v/>
      </c>
      <c r="L823" s="381" t="str">
        <f t="shared" si="51"/>
        <v/>
      </c>
      <c r="M823" s="265"/>
      <c r="N823" s="265"/>
      <c r="O823" s="265"/>
      <c r="P823" s="77"/>
    </row>
    <row r="824" spans="3:16" ht="14.25" customHeight="1" x14ac:dyDescent="0.15">
      <c r="C824" s="283">
        <f t="shared" si="53"/>
        <v>812</v>
      </c>
      <c r="D824" s="44" t="str">
        <f t="shared" si="52"/>
        <v/>
      </c>
      <c r="E824" s="477"/>
      <c r="F824" s="368"/>
      <c r="G824" s="368"/>
      <c r="H824" s="329"/>
      <c r="I824" s="15"/>
      <c r="J824" s="15"/>
      <c r="K824" s="328" t="str">
        <f t="shared" si="50"/>
        <v/>
      </c>
      <c r="L824" s="381" t="str">
        <f t="shared" si="51"/>
        <v/>
      </c>
      <c r="M824" s="265"/>
      <c r="N824" s="265"/>
      <c r="O824" s="265"/>
      <c r="P824" s="77"/>
    </row>
    <row r="825" spans="3:16" ht="14.25" customHeight="1" x14ac:dyDescent="0.15">
      <c r="C825" s="283">
        <f t="shared" si="53"/>
        <v>813</v>
      </c>
      <c r="D825" s="44" t="str">
        <f t="shared" si="52"/>
        <v/>
      </c>
      <c r="E825" s="477"/>
      <c r="F825" s="368"/>
      <c r="G825" s="368"/>
      <c r="H825" s="329"/>
      <c r="I825" s="15"/>
      <c r="J825" s="15"/>
      <c r="K825" s="328" t="str">
        <f t="shared" si="50"/>
        <v/>
      </c>
      <c r="L825" s="381" t="str">
        <f t="shared" si="51"/>
        <v/>
      </c>
      <c r="M825" s="265"/>
      <c r="N825" s="265"/>
      <c r="O825" s="265"/>
      <c r="P825" s="77"/>
    </row>
    <row r="826" spans="3:16" ht="14.25" customHeight="1" x14ac:dyDescent="0.15">
      <c r="C826" s="283">
        <f t="shared" si="53"/>
        <v>814</v>
      </c>
      <c r="D826" s="44" t="str">
        <f t="shared" si="52"/>
        <v/>
      </c>
      <c r="E826" s="477"/>
      <c r="F826" s="368"/>
      <c r="G826" s="368"/>
      <c r="H826" s="329"/>
      <c r="I826" s="15"/>
      <c r="J826" s="15"/>
      <c r="K826" s="328" t="str">
        <f t="shared" si="50"/>
        <v/>
      </c>
      <c r="L826" s="381" t="str">
        <f t="shared" si="51"/>
        <v/>
      </c>
      <c r="M826" s="265"/>
      <c r="N826" s="265"/>
      <c r="O826" s="265"/>
      <c r="P826" s="77"/>
    </row>
    <row r="827" spans="3:16" ht="14.25" customHeight="1" x14ac:dyDescent="0.15">
      <c r="C827" s="283">
        <f t="shared" si="53"/>
        <v>815</v>
      </c>
      <c r="D827" s="44" t="str">
        <f t="shared" si="52"/>
        <v/>
      </c>
      <c r="E827" s="477"/>
      <c r="F827" s="368"/>
      <c r="G827" s="368"/>
      <c r="H827" s="329"/>
      <c r="I827" s="15"/>
      <c r="J827" s="15"/>
      <c r="K827" s="328" t="str">
        <f t="shared" si="50"/>
        <v/>
      </c>
      <c r="L827" s="381" t="str">
        <f t="shared" si="51"/>
        <v/>
      </c>
      <c r="M827" s="265"/>
      <c r="N827" s="265"/>
      <c r="O827" s="265"/>
      <c r="P827" s="77"/>
    </row>
    <row r="828" spans="3:16" ht="14.25" customHeight="1" x14ac:dyDescent="0.15">
      <c r="C828" s="283">
        <f t="shared" si="53"/>
        <v>816</v>
      </c>
      <c r="D828" s="44" t="str">
        <f t="shared" si="52"/>
        <v/>
      </c>
      <c r="E828" s="477"/>
      <c r="F828" s="368"/>
      <c r="G828" s="368"/>
      <c r="H828" s="329"/>
      <c r="I828" s="15"/>
      <c r="J828" s="15"/>
      <c r="K828" s="328" t="str">
        <f t="shared" si="50"/>
        <v/>
      </c>
      <c r="L828" s="381" t="str">
        <f t="shared" si="51"/>
        <v/>
      </c>
      <c r="M828" s="265"/>
      <c r="N828" s="265"/>
      <c r="O828" s="265"/>
      <c r="P828" s="77"/>
    </row>
    <row r="829" spans="3:16" ht="14.25" customHeight="1" x14ac:dyDescent="0.15">
      <c r="C829" s="283">
        <f t="shared" si="53"/>
        <v>817</v>
      </c>
      <c r="D829" s="44" t="str">
        <f t="shared" si="52"/>
        <v/>
      </c>
      <c r="E829" s="477"/>
      <c r="F829" s="368"/>
      <c r="G829" s="368"/>
      <c r="H829" s="329"/>
      <c r="I829" s="15"/>
      <c r="J829" s="15"/>
      <c r="K829" s="328" t="str">
        <f t="shared" si="50"/>
        <v/>
      </c>
      <c r="L829" s="381" t="str">
        <f t="shared" si="51"/>
        <v/>
      </c>
      <c r="M829" s="265"/>
      <c r="N829" s="265"/>
      <c r="O829" s="265"/>
      <c r="P829" s="77"/>
    </row>
    <row r="830" spans="3:16" ht="14.25" customHeight="1" x14ac:dyDescent="0.15">
      <c r="C830" s="283">
        <f t="shared" si="53"/>
        <v>818</v>
      </c>
      <c r="D830" s="44" t="str">
        <f t="shared" si="52"/>
        <v/>
      </c>
      <c r="E830" s="477"/>
      <c r="F830" s="368"/>
      <c r="G830" s="368"/>
      <c r="H830" s="329"/>
      <c r="I830" s="15"/>
      <c r="J830" s="15"/>
      <c r="K830" s="328" t="str">
        <f t="shared" si="50"/>
        <v/>
      </c>
      <c r="L830" s="381" t="str">
        <f t="shared" si="51"/>
        <v/>
      </c>
      <c r="M830" s="265"/>
      <c r="N830" s="265"/>
      <c r="O830" s="265"/>
      <c r="P830" s="77"/>
    </row>
    <row r="831" spans="3:16" ht="14.25" customHeight="1" x14ac:dyDescent="0.15">
      <c r="C831" s="283">
        <f t="shared" si="53"/>
        <v>819</v>
      </c>
      <c r="D831" s="44" t="str">
        <f t="shared" si="52"/>
        <v/>
      </c>
      <c r="E831" s="477"/>
      <c r="F831" s="368"/>
      <c r="G831" s="368"/>
      <c r="H831" s="329"/>
      <c r="I831" s="15"/>
      <c r="J831" s="15"/>
      <c r="K831" s="328" t="str">
        <f t="shared" ref="K831:K881" si="54">IF(J831="","",I831*J831)</f>
        <v/>
      </c>
      <c r="L831" s="381" t="str">
        <f t="shared" si="51"/>
        <v/>
      </c>
      <c r="M831" s="265"/>
      <c r="N831" s="265"/>
      <c r="O831" s="265"/>
      <c r="P831" s="77"/>
    </row>
    <row r="832" spans="3:16" ht="14.25" customHeight="1" x14ac:dyDescent="0.15">
      <c r="C832" s="283">
        <f t="shared" si="53"/>
        <v>820</v>
      </c>
      <c r="D832" s="44" t="str">
        <f t="shared" si="52"/>
        <v/>
      </c>
      <c r="E832" s="477"/>
      <c r="F832" s="368"/>
      <c r="G832" s="368"/>
      <c r="H832" s="329"/>
      <c r="I832" s="15"/>
      <c r="J832" s="15"/>
      <c r="K832" s="328" t="str">
        <f t="shared" si="54"/>
        <v/>
      </c>
      <c r="L832" s="381" t="str">
        <f t="shared" si="51"/>
        <v/>
      </c>
      <c r="M832" s="265"/>
      <c r="N832" s="265"/>
      <c r="O832" s="265"/>
      <c r="P832" s="77"/>
    </row>
    <row r="833" spans="3:16" ht="14.25" customHeight="1" x14ac:dyDescent="0.15">
      <c r="C833" s="283">
        <f t="shared" si="53"/>
        <v>821</v>
      </c>
      <c r="D833" s="44" t="str">
        <f t="shared" si="52"/>
        <v/>
      </c>
      <c r="E833" s="477"/>
      <c r="F833" s="368"/>
      <c r="G833" s="368"/>
      <c r="H833" s="329"/>
      <c r="I833" s="15"/>
      <c r="J833" s="15"/>
      <c r="K833" s="328" t="str">
        <f t="shared" si="54"/>
        <v/>
      </c>
      <c r="L833" s="381" t="str">
        <f t="shared" si="51"/>
        <v/>
      </c>
      <c r="M833" s="265"/>
      <c r="N833" s="265"/>
      <c r="O833" s="265"/>
      <c r="P833" s="77"/>
    </row>
    <row r="834" spans="3:16" ht="14.25" customHeight="1" x14ac:dyDescent="0.15">
      <c r="C834" s="283">
        <f t="shared" si="53"/>
        <v>822</v>
      </c>
      <c r="D834" s="44" t="str">
        <f t="shared" si="52"/>
        <v/>
      </c>
      <c r="E834" s="477"/>
      <c r="F834" s="368"/>
      <c r="G834" s="368"/>
      <c r="H834" s="329"/>
      <c r="I834" s="15"/>
      <c r="J834" s="15"/>
      <c r="K834" s="328" t="str">
        <f t="shared" si="54"/>
        <v/>
      </c>
      <c r="L834" s="381" t="str">
        <f t="shared" si="51"/>
        <v/>
      </c>
      <c r="M834" s="265"/>
      <c r="N834" s="265"/>
      <c r="O834" s="265"/>
      <c r="P834" s="77"/>
    </row>
    <row r="835" spans="3:16" ht="14.25" customHeight="1" x14ac:dyDescent="0.15">
      <c r="C835" s="283">
        <f t="shared" si="53"/>
        <v>823</v>
      </c>
      <c r="D835" s="44" t="str">
        <f t="shared" si="52"/>
        <v/>
      </c>
      <c r="E835" s="477"/>
      <c r="F835" s="368"/>
      <c r="G835" s="368"/>
      <c r="H835" s="329"/>
      <c r="I835" s="15"/>
      <c r="J835" s="15"/>
      <c r="K835" s="328" t="str">
        <f t="shared" si="54"/>
        <v/>
      </c>
      <c r="L835" s="381" t="str">
        <f t="shared" si="51"/>
        <v/>
      </c>
      <c r="M835" s="265"/>
      <c r="N835" s="265"/>
      <c r="O835" s="265"/>
      <c r="P835" s="77"/>
    </row>
    <row r="836" spans="3:16" ht="14.25" customHeight="1" x14ac:dyDescent="0.15">
      <c r="C836" s="283">
        <f t="shared" si="53"/>
        <v>824</v>
      </c>
      <c r="D836" s="44" t="str">
        <f t="shared" si="52"/>
        <v/>
      </c>
      <c r="E836" s="477"/>
      <c r="F836" s="368"/>
      <c r="G836" s="368"/>
      <c r="H836" s="329"/>
      <c r="I836" s="15"/>
      <c r="J836" s="15"/>
      <c r="K836" s="328" t="str">
        <f t="shared" si="54"/>
        <v/>
      </c>
      <c r="L836" s="381" t="str">
        <f t="shared" si="51"/>
        <v/>
      </c>
      <c r="M836" s="265"/>
      <c r="N836" s="265"/>
      <c r="O836" s="265"/>
      <c r="P836" s="77"/>
    </row>
    <row r="837" spans="3:16" ht="14.25" customHeight="1" x14ac:dyDescent="0.15">
      <c r="C837" s="283">
        <f t="shared" si="53"/>
        <v>825</v>
      </c>
      <c r="D837" s="44" t="str">
        <f t="shared" si="52"/>
        <v/>
      </c>
      <c r="E837" s="477"/>
      <c r="F837" s="368"/>
      <c r="G837" s="368"/>
      <c r="H837" s="329"/>
      <c r="I837" s="15"/>
      <c r="J837" s="15"/>
      <c r="K837" s="328" t="str">
        <f t="shared" si="54"/>
        <v/>
      </c>
      <c r="L837" s="381" t="str">
        <f t="shared" si="51"/>
        <v/>
      </c>
      <c r="M837" s="265"/>
      <c r="N837" s="265"/>
      <c r="O837" s="265"/>
      <c r="P837" s="77"/>
    </row>
    <row r="838" spans="3:16" ht="14.25" customHeight="1" x14ac:dyDescent="0.15">
      <c r="C838" s="283">
        <f t="shared" si="53"/>
        <v>826</v>
      </c>
      <c r="D838" s="44" t="str">
        <f t="shared" si="52"/>
        <v/>
      </c>
      <c r="E838" s="477"/>
      <c r="F838" s="368"/>
      <c r="G838" s="368"/>
      <c r="H838" s="329"/>
      <c r="I838" s="15"/>
      <c r="J838" s="15"/>
      <c r="K838" s="328" t="str">
        <f t="shared" si="54"/>
        <v/>
      </c>
      <c r="L838" s="381" t="str">
        <f t="shared" si="51"/>
        <v/>
      </c>
      <c r="M838" s="265"/>
      <c r="N838" s="265"/>
      <c r="O838" s="265"/>
      <c r="P838" s="77"/>
    </row>
    <row r="839" spans="3:16" ht="14.25" customHeight="1" x14ac:dyDescent="0.15">
      <c r="C839" s="283">
        <f t="shared" si="53"/>
        <v>827</v>
      </c>
      <c r="D839" s="44" t="str">
        <f t="shared" si="52"/>
        <v/>
      </c>
      <c r="E839" s="477"/>
      <c r="F839" s="368"/>
      <c r="G839" s="368"/>
      <c r="H839" s="329"/>
      <c r="I839" s="15"/>
      <c r="J839" s="15"/>
      <c r="K839" s="328" t="str">
        <f t="shared" si="54"/>
        <v/>
      </c>
      <c r="L839" s="381" t="str">
        <f t="shared" si="51"/>
        <v/>
      </c>
      <c r="M839" s="265"/>
      <c r="N839" s="265"/>
      <c r="O839" s="265"/>
      <c r="P839" s="77"/>
    </row>
    <row r="840" spans="3:16" ht="14.25" customHeight="1" x14ac:dyDescent="0.15">
      <c r="C840" s="283">
        <f t="shared" si="53"/>
        <v>828</v>
      </c>
      <c r="D840" s="44" t="str">
        <f t="shared" si="52"/>
        <v/>
      </c>
      <c r="E840" s="477"/>
      <c r="F840" s="368"/>
      <c r="G840" s="368"/>
      <c r="H840" s="329"/>
      <c r="I840" s="15"/>
      <c r="J840" s="15"/>
      <c r="K840" s="328" t="str">
        <f t="shared" si="54"/>
        <v/>
      </c>
      <c r="L840" s="381" t="str">
        <f t="shared" si="51"/>
        <v/>
      </c>
      <c r="M840" s="265"/>
      <c r="N840" s="265"/>
      <c r="O840" s="265"/>
      <c r="P840" s="77"/>
    </row>
    <row r="841" spans="3:16" ht="14.25" customHeight="1" x14ac:dyDescent="0.15">
      <c r="C841" s="283">
        <f t="shared" si="53"/>
        <v>829</v>
      </c>
      <c r="D841" s="44" t="str">
        <f t="shared" si="52"/>
        <v/>
      </c>
      <c r="E841" s="477"/>
      <c r="F841" s="368"/>
      <c r="G841" s="368"/>
      <c r="H841" s="329"/>
      <c r="I841" s="15"/>
      <c r="J841" s="15"/>
      <c r="K841" s="328" t="str">
        <f t="shared" si="54"/>
        <v/>
      </c>
      <c r="L841" s="381" t="str">
        <f t="shared" ref="L841:L904" si="55">IF(H841="","",IF(HLOOKUP(H841,$V$2:$AJ$3,2,FALSE)&gt;=0.8,"○",""))</f>
        <v/>
      </c>
      <c r="M841" s="265"/>
      <c r="N841" s="265"/>
      <c r="O841" s="265"/>
      <c r="P841" s="77"/>
    </row>
    <row r="842" spans="3:16" ht="14.25" customHeight="1" x14ac:dyDescent="0.15">
      <c r="C842" s="283">
        <f t="shared" si="53"/>
        <v>830</v>
      </c>
      <c r="D842" s="44" t="str">
        <f t="shared" si="52"/>
        <v/>
      </c>
      <c r="E842" s="477"/>
      <c r="F842" s="368"/>
      <c r="G842" s="368"/>
      <c r="H842" s="329"/>
      <c r="I842" s="15"/>
      <c r="J842" s="15"/>
      <c r="K842" s="328" t="str">
        <f t="shared" si="54"/>
        <v/>
      </c>
      <c r="L842" s="381" t="str">
        <f t="shared" si="55"/>
        <v/>
      </c>
      <c r="M842" s="265"/>
      <c r="N842" s="265"/>
      <c r="O842" s="265"/>
      <c r="P842" s="77"/>
    </row>
    <row r="843" spans="3:16" ht="14.25" customHeight="1" x14ac:dyDescent="0.15">
      <c r="C843" s="283">
        <f t="shared" si="53"/>
        <v>831</v>
      </c>
      <c r="D843" s="44" t="str">
        <f t="shared" si="52"/>
        <v/>
      </c>
      <c r="E843" s="477"/>
      <c r="F843" s="368"/>
      <c r="G843" s="368"/>
      <c r="H843" s="329"/>
      <c r="I843" s="15"/>
      <c r="J843" s="15"/>
      <c r="K843" s="328" t="str">
        <f t="shared" si="54"/>
        <v/>
      </c>
      <c r="L843" s="381" t="str">
        <f t="shared" si="55"/>
        <v/>
      </c>
      <c r="M843" s="265"/>
      <c r="N843" s="265"/>
      <c r="O843" s="265"/>
      <c r="P843" s="77"/>
    </row>
    <row r="844" spans="3:16" ht="14.25" customHeight="1" x14ac:dyDescent="0.15">
      <c r="C844" s="283">
        <f t="shared" si="53"/>
        <v>832</v>
      </c>
      <c r="D844" s="44" t="str">
        <f t="shared" si="52"/>
        <v/>
      </c>
      <c r="E844" s="477"/>
      <c r="F844" s="368"/>
      <c r="G844" s="368"/>
      <c r="H844" s="329"/>
      <c r="I844" s="15"/>
      <c r="J844" s="15"/>
      <c r="K844" s="328" t="str">
        <f t="shared" si="54"/>
        <v/>
      </c>
      <c r="L844" s="381" t="str">
        <f t="shared" si="55"/>
        <v/>
      </c>
      <c r="M844" s="265"/>
      <c r="N844" s="265"/>
      <c r="O844" s="265"/>
      <c r="P844" s="77"/>
    </row>
    <row r="845" spans="3:16" ht="14.25" customHeight="1" x14ac:dyDescent="0.15">
      <c r="C845" s="283">
        <f t="shared" si="53"/>
        <v>833</v>
      </c>
      <c r="D845" s="44" t="str">
        <f t="shared" ref="D845:D908" si="56">IF(E845="","",IF(E845&lt;=$T$2,"○",""))</f>
        <v/>
      </c>
      <c r="E845" s="477"/>
      <c r="F845" s="368"/>
      <c r="G845" s="368"/>
      <c r="H845" s="329"/>
      <c r="I845" s="15"/>
      <c r="J845" s="15"/>
      <c r="K845" s="328" t="str">
        <f t="shared" si="54"/>
        <v/>
      </c>
      <c r="L845" s="381" t="str">
        <f t="shared" si="55"/>
        <v/>
      </c>
      <c r="M845" s="265"/>
      <c r="N845" s="265"/>
      <c r="O845" s="265"/>
      <c r="P845" s="77"/>
    </row>
    <row r="846" spans="3:16" ht="14.25" customHeight="1" x14ac:dyDescent="0.15">
      <c r="C846" s="283">
        <f t="shared" si="53"/>
        <v>834</v>
      </c>
      <c r="D846" s="44" t="str">
        <f t="shared" si="56"/>
        <v/>
      </c>
      <c r="E846" s="477"/>
      <c r="F846" s="368"/>
      <c r="G846" s="368"/>
      <c r="H846" s="329"/>
      <c r="I846" s="15"/>
      <c r="J846" s="15"/>
      <c r="K846" s="328" t="str">
        <f t="shared" si="54"/>
        <v/>
      </c>
      <c r="L846" s="381" t="str">
        <f t="shared" si="55"/>
        <v/>
      </c>
      <c r="M846" s="265"/>
      <c r="N846" s="265"/>
      <c r="O846" s="265"/>
      <c r="P846" s="77"/>
    </row>
    <row r="847" spans="3:16" ht="14.25" customHeight="1" x14ac:dyDescent="0.15">
      <c r="C847" s="283">
        <f t="shared" ref="C847:C910" si="57">C846+1</f>
        <v>835</v>
      </c>
      <c r="D847" s="44" t="str">
        <f t="shared" si="56"/>
        <v/>
      </c>
      <c r="E847" s="477"/>
      <c r="F847" s="368"/>
      <c r="G847" s="368"/>
      <c r="H847" s="329"/>
      <c r="I847" s="15"/>
      <c r="J847" s="15"/>
      <c r="K847" s="328" t="str">
        <f t="shared" si="54"/>
        <v/>
      </c>
      <c r="L847" s="381" t="str">
        <f t="shared" si="55"/>
        <v/>
      </c>
      <c r="M847" s="265"/>
      <c r="N847" s="265"/>
      <c r="O847" s="265"/>
      <c r="P847" s="77"/>
    </row>
    <row r="848" spans="3:16" ht="14.25" customHeight="1" x14ac:dyDescent="0.15">
      <c r="C848" s="283">
        <f t="shared" si="57"/>
        <v>836</v>
      </c>
      <c r="D848" s="44" t="str">
        <f t="shared" si="56"/>
        <v/>
      </c>
      <c r="E848" s="477"/>
      <c r="F848" s="368"/>
      <c r="G848" s="368"/>
      <c r="H848" s="329"/>
      <c r="I848" s="15"/>
      <c r="J848" s="15"/>
      <c r="K848" s="328" t="str">
        <f t="shared" si="54"/>
        <v/>
      </c>
      <c r="L848" s="381" t="str">
        <f t="shared" si="55"/>
        <v/>
      </c>
      <c r="M848" s="265"/>
      <c r="N848" s="265"/>
      <c r="O848" s="265"/>
      <c r="P848" s="77"/>
    </row>
    <row r="849" spans="3:16" ht="14.25" customHeight="1" x14ac:dyDescent="0.15">
      <c r="C849" s="283">
        <f t="shared" si="57"/>
        <v>837</v>
      </c>
      <c r="D849" s="44" t="str">
        <f t="shared" si="56"/>
        <v/>
      </c>
      <c r="E849" s="477"/>
      <c r="F849" s="368"/>
      <c r="G849" s="368"/>
      <c r="H849" s="329"/>
      <c r="I849" s="15"/>
      <c r="J849" s="15"/>
      <c r="K849" s="328" t="str">
        <f t="shared" si="54"/>
        <v/>
      </c>
      <c r="L849" s="381" t="str">
        <f t="shared" si="55"/>
        <v/>
      </c>
      <c r="M849" s="265"/>
      <c r="N849" s="265"/>
      <c r="O849" s="265"/>
      <c r="P849" s="77"/>
    </row>
    <row r="850" spans="3:16" ht="14.25" customHeight="1" x14ac:dyDescent="0.15">
      <c r="C850" s="283">
        <f t="shared" si="57"/>
        <v>838</v>
      </c>
      <c r="D850" s="44" t="str">
        <f t="shared" si="56"/>
        <v/>
      </c>
      <c r="E850" s="477"/>
      <c r="F850" s="368"/>
      <c r="G850" s="368"/>
      <c r="H850" s="329"/>
      <c r="I850" s="15"/>
      <c r="J850" s="15"/>
      <c r="K850" s="328" t="str">
        <f t="shared" si="54"/>
        <v/>
      </c>
      <c r="L850" s="381" t="str">
        <f t="shared" si="55"/>
        <v/>
      </c>
      <c r="M850" s="265"/>
      <c r="N850" s="265"/>
      <c r="O850" s="265"/>
      <c r="P850" s="77"/>
    </row>
    <row r="851" spans="3:16" ht="14.25" customHeight="1" x14ac:dyDescent="0.15">
      <c r="C851" s="283">
        <f t="shared" si="57"/>
        <v>839</v>
      </c>
      <c r="D851" s="44" t="str">
        <f t="shared" si="56"/>
        <v/>
      </c>
      <c r="E851" s="477"/>
      <c r="F851" s="368"/>
      <c r="G851" s="368"/>
      <c r="H851" s="329"/>
      <c r="I851" s="15"/>
      <c r="J851" s="15"/>
      <c r="K851" s="328" t="str">
        <f t="shared" si="54"/>
        <v/>
      </c>
      <c r="L851" s="381" t="str">
        <f t="shared" si="55"/>
        <v/>
      </c>
      <c r="M851" s="265"/>
      <c r="N851" s="265"/>
      <c r="O851" s="265"/>
      <c r="P851" s="77"/>
    </row>
    <row r="852" spans="3:16" ht="14.25" customHeight="1" x14ac:dyDescent="0.15">
      <c r="C852" s="283">
        <f t="shared" si="57"/>
        <v>840</v>
      </c>
      <c r="D852" s="44" t="str">
        <f t="shared" si="56"/>
        <v/>
      </c>
      <c r="E852" s="477"/>
      <c r="F852" s="368"/>
      <c r="G852" s="368"/>
      <c r="H852" s="329"/>
      <c r="I852" s="15"/>
      <c r="J852" s="15"/>
      <c r="K852" s="328" t="str">
        <f t="shared" si="54"/>
        <v/>
      </c>
      <c r="L852" s="381" t="str">
        <f t="shared" si="55"/>
        <v/>
      </c>
      <c r="M852" s="265"/>
      <c r="N852" s="265"/>
      <c r="O852" s="265"/>
      <c r="P852" s="77"/>
    </row>
    <row r="853" spans="3:16" ht="14.25" customHeight="1" x14ac:dyDescent="0.15">
      <c r="C853" s="283">
        <f t="shared" si="57"/>
        <v>841</v>
      </c>
      <c r="D853" s="44" t="str">
        <f t="shared" si="56"/>
        <v/>
      </c>
      <c r="E853" s="477"/>
      <c r="F853" s="368"/>
      <c r="G853" s="368"/>
      <c r="H853" s="329"/>
      <c r="I853" s="15"/>
      <c r="J853" s="15"/>
      <c r="K853" s="328" t="str">
        <f t="shared" si="54"/>
        <v/>
      </c>
      <c r="L853" s="381" t="str">
        <f t="shared" si="55"/>
        <v/>
      </c>
      <c r="M853" s="265"/>
      <c r="N853" s="265"/>
      <c r="O853" s="265"/>
      <c r="P853" s="77"/>
    </row>
    <row r="854" spans="3:16" ht="14.25" customHeight="1" x14ac:dyDescent="0.15">
      <c r="C854" s="283">
        <f t="shared" si="57"/>
        <v>842</v>
      </c>
      <c r="D854" s="44" t="str">
        <f t="shared" si="56"/>
        <v/>
      </c>
      <c r="E854" s="477"/>
      <c r="F854" s="368"/>
      <c r="G854" s="368"/>
      <c r="H854" s="329"/>
      <c r="I854" s="15"/>
      <c r="J854" s="15"/>
      <c r="K854" s="328" t="str">
        <f t="shared" si="54"/>
        <v/>
      </c>
      <c r="L854" s="381" t="str">
        <f t="shared" si="55"/>
        <v/>
      </c>
      <c r="M854" s="265"/>
      <c r="N854" s="265"/>
      <c r="O854" s="265"/>
      <c r="P854" s="77"/>
    </row>
    <row r="855" spans="3:16" ht="14.25" customHeight="1" x14ac:dyDescent="0.15">
      <c r="C855" s="283">
        <f t="shared" si="57"/>
        <v>843</v>
      </c>
      <c r="D855" s="44" t="str">
        <f t="shared" si="56"/>
        <v/>
      </c>
      <c r="E855" s="477"/>
      <c r="F855" s="368"/>
      <c r="G855" s="368"/>
      <c r="H855" s="329"/>
      <c r="I855" s="15"/>
      <c r="J855" s="15"/>
      <c r="K855" s="328" t="str">
        <f t="shared" si="54"/>
        <v/>
      </c>
      <c r="L855" s="381" t="str">
        <f t="shared" si="55"/>
        <v/>
      </c>
      <c r="M855" s="265"/>
      <c r="N855" s="265"/>
      <c r="O855" s="265"/>
      <c r="P855" s="77"/>
    </row>
    <row r="856" spans="3:16" ht="14.25" customHeight="1" x14ac:dyDescent="0.15">
      <c r="C856" s="283">
        <f t="shared" si="57"/>
        <v>844</v>
      </c>
      <c r="D856" s="44" t="str">
        <f t="shared" si="56"/>
        <v/>
      </c>
      <c r="E856" s="477"/>
      <c r="F856" s="368"/>
      <c r="G856" s="368"/>
      <c r="H856" s="329"/>
      <c r="I856" s="15"/>
      <c r="J856" s="15"/>
      <c r="K856" s="328" t="str">
        <f t="shared" si="54"/>
        <v/>
      </c>
      <c r="L856" s="381" t="str">
        <f t="shared" si="55"/>
        <v/>
      </c>
      <c r="M856" s="265"/>
      <c r="N856" s="265"/>
      <c r="O856" s="265"/>
      <c r="P856" s="77"/>
    </row>
    <row r="857" spans="3:16" ht="14.25" customHeight="1" x14ac:dyDescent="0.15">
      <c r="C857" s="283">
        <f t="shared" si="57"/>
        <v>845</v>
      </c>
      <c r="D857" s="44" t="str">
        <f t="shared" si="56"/>
        <v/>
      </c>
      <c r="E857" s="477"/>
      <c r="F857" s="368"/>
      <c r="G857" s="368"/>
      <c r="H857" s="329"/>
      <c r="I857" s="15"/>
      <c r="J857" s="15"/>
      <c r="K857" s="328" t="str">
        <f t="shared" si="54"/>
        <v/>
      </c>
      <c r="L857" s="381" t="str">
        <f t="shared" si="55"/>
        <v/>
      </c>
      <c r="M857" s="265"/>
      <c r="N857" s="265"/>
      <c r="O857" s="265"/>
      <c r="P857" s="77"/>
    </row>
    <row r="858" spans="3:16" ht="14.25" customHeight="1" x14ac:dyDescent="0.15">
      <c r="C858" s="283">
        <f t="shared" si="57"/>
        <v>846</v>
      </c>
      <c r="D858" s="44" t="str">
        <f t="shared" si="56"/>
        <v/>
      </c>
      <c r="E858" s="477"/>
      <c r="F858" s="368"/>
      <c r="G858" s="368"/>
      <c r="H858" s="329"/>
      <c r="I858" s="15"/>
      <c r="J858" s="15"/>
      <c r="K858" s="328" t="str">
        <f t="shared" si="54"/>
        <v/>
      </c>
      <c r="L858" s="381" t="str">
        <f t="shared" si="55"/>
        <v/>
      </c>
      <c r="M858" s="265"/>
      <c r="N858" s="265"/>
      <c r="O858" s="265"/>
      <c r="P858" s="77"/>
    </row>
    <row r="859" spans="3:16" ht="14.25" customHeight="1" x14ac:dyDescent="0.15">
      <c r="C859" s="283">
        <f t="shared" si="57"/>
        <v>847</v>
      </c>
      <c r="D859" s="44" t="str">
        <f t="shared" si="56"/>
        <v/>
      </c>
      <c r="E859" s="477"/>
      <c r="F859" s="368"/>
      <c r="G859" s="368"/>
      <c r="H859" s="329"/>
      <c r="I859" s="15"/>
      <c r="J859" s="15"/>
      <c r="K859" s="328" t="str">
        <f t="shared" si="54"/>
        <v/>
      </c>
      <c r="L859" s="381" t="str">
        <f t="shared" si="55"/>
        <v/>
      </c>
      <c r="M859" s="265"/>
      <c r="N859" s="265"/>
      <c r="O859" s="265"/>
      <c r="P859" s="77"/>
    </row>
    <row r="860" spans="3:16" ht="14.25" customHeight="1" x14ac:dyDescent="0.15">
      <c r="C860" s="283">
        <f t="shared" si="57"/>
        <v>848</v>
      </c>
      <c r="D860" s="44" t="str">
        <f t="shared" si="56"/>
        <v/>
      </c>
      <c r="E860" s="477"/>
      <c r="F860" s="368"/>
      <c r="G860" s="368"/>
      <c r="H860" s="329"/>
      <c r="I860" s="15"/>
      <c r="J860" s="15"/>
      <c r="K860" s="328" t="str">
        <f t="shared" si="54"/>
        <v/>
      </c>
      <c r="L860" s="381" t="str">
        <f t="shared" si="55"/>
        <v/>
      </c>
      <c r="M860" s="265"/>
      <c r="N860" s="265"/>
      <c r="O860" s="265"/>
      <c r="P860" s="77"/>
    </row>
    <row r="861" spans="3:16" ht="14.25" customHeight="1" x14ac:dyDescent="0.15">
      <c r="C861" s="283">
        <f t="shared" si="57"/>
        <v>849</v>
      </c>
      <c r="D861" s="44" t="str">
        <f t="shared" si="56"/>
        <v/>
      </c>
      <c r="E861" s="477"/>
      <c r="F861" s="368"/>
      <c r="G861" s="368"/>
      <c r="H861" s="329"/>
      <c r="I861" s="15"/>
      <c r="J861" s="15"/>
      <c r="K861" s="328" t="str">
        <f t="shared" si="54"/>
        <v/>
      </c>
      <c r="L861" s="381" t="str">
        <f t="shared" si="55"/>
        <v/>
      </c>
      <c r="M861" s="265"/>
      <c r="N861" s="265"/>
      <c r="O861" s="265"/>
      <c r="P861" s="77"/>
    </row>
    <row r="862" spans="3:16" ht="14.25" customHeight="1" x14ac:dyDescent="0.15">
      <c r="C862" s="283">
        <f t="shared" si="57"/>
        <v>850</v>
      </c>
      <c r="D862" s="44" t="str">
        <f t="shared" si="56"/>
        <v/>
      </c>
      <c r="E862" s="477"/>
      <c r="F862" s="368"/>
      <c r="G862" s="368"/>
      <c r="H862" s="329"/>
      <c r="I862" s="15"/>
      <c r="J862" s="15"/>
      <c r="K862" s="328" t="str">
        <f t="shared" si="54"/>
        <v/>
      </c>
      <c r="L862" s="381" t="str">
        <f t="shared" si="55"/>
        <v/>
      </c>
      <c r="M862" s="265"/>
      <c r="N862" s="265"/>
      <c r="O862" s="265"/>
      <c r="P862" s="77"/>
    </row>
    <row r="863" spans="3:16" ht="14.25" customHeight="1" x14ac:dyDescent="0.15">
      <c r="C863" s="283">
        <f t="shared" si="57"/>
        <v>851</v>
      </c>
      <c r="D863" s="44" t="str">
        <f t="shared" si="56"/>
        <v/>
      </c>
      <c r="E863" s="477"/>
      <c r="F863" s="368"/>
      <c r="G863" s="368"/>
      <c r="H863" s="329"/>
      <c r="I863" s="15"/>
      <c r="J863" s="15"/>
      <c r="K863" s="328" t="str">
        <f t="shared" si="54"/>
        <v/>
      </c>
      <c r="L863" s="381" t="str">
        <f t="shared" si="55"/>
        <v/>
      </c>
      <c r="M863" s="265"/>
      <c r="N863" s="265"/>
      <c r="O863" s="265"/>
      <c r="P863" s="77"/>
    </row>
    <row r="864" spans="3:16" ht="14.25" customHeight="1" x14ac:dyDescent="0.15">
      <c r="C864" s="283">
        <f t="shared" si="57"/>
        <v>852</v>
      </c>
      <c r="D864" s="44" t="str">
        <f t="shared" si="56"/>
        <v/>
      </c>
      <c r="E864" s="477"/>
      <c r="F864" s="368"/>
      <c r="G864" s="368"/>
      <c r="H864" s="329"/>
      <c r="I864" s="15"/>
      <c r="J864" s="15"/>
      <c r="K864" s="328" t="str">
        <f t="shared" si="54"/>
        <v/>
      </c>
      <c r="L864" s="381" t="str">
        <f t="shared" si="55"/>
        <v/>
      </c>
      <c r="M864" s="265"/>
      <c r="N864" s="265"/>
      <c r="O864" s="265"/>
      <c r="P864" s="77"/>
    </row>
    <row r="865" spans="3:16" ht="14.25" customHeight="1" x14ac:dyDescent="0.15">
      <c r="C865" s="283">
        <f t="shared" si="57"/>
        <v>853</v>
      </c>
      <c r="D865" s="44" t="str">
        <f t="shared" si="56"/>
        <v/>
      </c>
      <c r="E865" s="477"/>
      <c r="F865" s="368"/>
      <c r="G865" s="368"/>
      <c r="H865" s="329"/>
      <c r="I865" s="15"/>
      <c r="J865" s="15"/>
      <c r="K865" s="328" t="str">
        <f t="shared" si="54"/>
        <v/>
      </c>
      <c r="L865" s="381" t="str">
        <f t="shared" si="55"/>
        <v/>
      </c>
      <c r="M865" s="265"/>
      <c r="N865" s="265"/>
      <c r="O865" s="265"/>
      <c r="P865" s="77"/>
    </row>
    <row r="866" spans="3:16" ht="14.25" customHeight="1" x14ac:dyDescent="0.15">
      <c r="C866" s="283">
        <f t="shared" si="57"/>
        <v>854</v>
      </c>
      <c r="D866" s="44" t="str">
        <f t="shared" si="56"/>
        <v/>
      </c>
      <c r="E866" s="477"/>
      <c r="F866" s="368"/>
      <c r="G866" s="368"/>
      <c r="H866" s="329"/>
      <c r="I866" s="15"/>
      <c r="J866" s="15"/>
      <c r="K866" s="328" t="str">
        <f t="shared" si="54"/>
        <v/>
      </c>
      <c r="L866" s="381" t="str">
        <f t="shared" si="55"/>
        <v/>
      </c>
      <c r="M866" s="265"/>
      <c r="N866" s="265"/>
      <c r="O866" s="265"/>
      <c r="P866" s="77"/>
    </row>
    <row r="867" spans="3:16" ht="14.25" customHeight="1" x14ac:dyDescent="0.15">
      <c r="C867" s="283">
        <f t="shared" si="57"/>
        <v>855</v>
      </c>
      <c r="D867" s="44" t="str">
        <f t="shared" si="56"/>
        <v/>
      </c>
      <c r="E867" s="477"/>
      <c r="F867" s="368"/>
      <c r="G867" s="368"/>
      <c r="H867" s="329"/>
      <c r="I867" s="15"/>
      <c r="J867" s="15"/>
      <c r="K867" s="328" t="str">
        <f t="shared" si="54"/>
        <v/>
      </c>
      <c r="L867" s="381" t="str">
        <f t="shared" si="55"/>
        <v/>
      </c>
      <c r="M867" s="265"/>
      <c r="N867" s="265"/>
      <c r="O867" s="265"/>
      <c r="P867" s="77"/>
    </row>
    <row r="868" spans="3:16" ht="14.25" customHeight="1" x14ac:dyDescent="0.15">
      <c r="C868" s="283">
        <f t="shared" si="57"/>
        <v>856</v>
      </c>
      <c r="D868" s="44" t="str">
        <f t="shared" si="56"/>
        <v/>
      </c>
      <c r="E868" s="477"/>
      <c r="F868" s="368"/>
      <c r="G868" s="368"/>
      <c r="H868" s="329"/>
      <c r="I868" s="15"/>
      <c r="J868" s="15"/>
      <c r="K868" s="328" t="str">
        <f t="shared" si="54"/>
        <v/>
      </c>
      <c r="L868" s="381" t="str">
        <f t="shared" si="55"/>
        <v/>
      </c>
      <c r="M868" s="265"/>
      <c r="N868" s="265"/>
      <c r="O868" s="265"/>
      <c r="P868" s="77"/>
    </row>
    <row r="869" spans="3:16" ht="14.25" customHeight="1" x14ac:dyDescent="0.15">
      <c r="C869" s="283">
        <f t="shared" si="57"/>
        <v>857</v>
      </c>
      <c r="D869" s="44" t="str">
        <f t="shared" si="56"/>
        <v/>
      </c>
      <c r="E869" s="477"/>
      <c r="F869" s="368"/>
      <c r="G869" s="368"/>
      <c r="H869" s="329"/>
      <c r="I869" s="15"/>
      <c r="J869" s="15"/>
      <c r="K869" s="328" t="str">
        <f t="shared" si="54"/>
        <v/>
      </c>
      <c r="L869" s="381" t="str">
        <f t="shared" si="55"/>
        <v/>
      </c>
      <c r="M869" s="265"/>
      <c r="N869" s="265"/>
      <c r="O869" s="265"/>
      <c r="P869" s="77"/>
    </row>
    <row r="870" spans="3:16" ht="14.25" customHeight="1" x14ac:dyDescent="0.15">
      <c r="C870" s="283">
        <f t="shared" si="57"/>
        <v>858</v>
      </c>
      <c r="D870" s="44" t="str">
        <f t="shared" si="56"/>
        <v/>
      </c>
      <c r="E870" s="477"/>
      <c r="F870" s="368"/>
      <c r="G870" s="368"/>
      <c r="H870" s="329"/>
      <c r="I870" s="15"/>
      <c r="J870" s="15"/>
      <c r="K870" s="328" t="str">
        <f t="shared" si="54"/>
        <v/>
      </c>
      <c r="L870" s="381" t="str">
        <f t="shared" si="55"/>
        <v/>
      </c>
      <c r="M870" s="265"/>
      <c r="N870" s="265"/>
      <c r="O870" s="265"/>
      <c r="P870" s="77"/>
    </row>
    <row r="871" spans="3:16" ht="14.25" customHeight="1" x14ac:dyDescent="0.15">
      <c r="C871" s="283">
        <f t="shared" si="57"/>
        <v>859</v>
      </c>
      <c r="D871" s="44" t="str">
        <f t="shared" si="56"/>
        <v/>
      </c>
      <c r="E871" s="477"/>
      <c r="F871" s="368"/>
      <c r="G871" s="368"/>
      <c r="H871" s="329"/>
      <c r="I871" s="15"/>
      <c r="J871" s="15"/>
      <c r="K871" s="328" t="str">
        <f t="shared" si="54"/>
        <v/>
      </c>
      <c r="L871" s="381" t="str">
        <f t="shared" si="55"/>
        <v/>
      </c>
      <c r="M871" s="265"/>
      <c r="N871" s="265"/>
      <c r="O871" s="265"/>
      <c r="P871" s="77"/>
    </row>
    <row r="872" spans="3:16" ht="14.25" customHeight="1" x14ac:dyDescent="0.15">
      <c r="C872" s="283">
        <f t="shared" si="57"/>
        <v>860</v>
      </c>
      <c r="D872" s="44" t="str">
        <f t="shared" si="56"/>
        <v/>
      </c>
      <c r="E872" s="477"/>
      <c r="F872" s="368"/>
      <c r="G872" s="368"/>
      <c r="H872" s="329"/>
      <c r="I872" s="15"/>
      <c r="J872" s="15"/>
      <c r="K872" s="328" t="str">
        <f t="shared" si="54"/>
        <v/>
      </c>
      <c r="L872" s="381" t="str">
        <f t="shared" si="55"/>
        <v/>
      </c>
      <c r="M872" s="265"/>
      <c r="N872" s="265"/>
      <c r="O872" s="265"/>
      <c r="P872" s="77"/>
    </row>
    <row r="873" spans="3:16" ht="14.25" customHeight="1" x14ac:dyDescent="0.15">
      <c r="C873" s="283">
        <f t="shared" si="57"/>
        <v>861</v>
      </c>
      <c r="D873" s="44" t="str">
        <f t="shared" si="56"/>
        <v/>
      </c>
      <c r="E873" s="477"/>
      <c r="F873" s="368"/>
      <c r="G873" s="368"/>
      <c r="H873" s="329"/>
      <c r="I873" s="15"/>
      <c r="J873" s="15"/>
      <c r="K873" s="328" t="str">
        <f t="shared" si="54"/>
        <v/>
      </c>
      <c r="L873" s="381" t="str">
        <f t="shared" si="55"/>
        <v/>
      </c>
      <c r="M873" s="265"/>
      <c r="N873" s="265"/>
      <c r="O873" s="265"/>
      <c r="P873" s="77"/>
    </row>
    <row r="874" spans="3:16" ht="14.25" customHeight="1" x14ac:dyDescent="0.15">
      <c r="C874" s="283">
        <f t="shared" si="57"/>
        <v>862</v>
      </c>
      <c r="D874" s="44" t="str">
        <f t="shared" si="56"/>
        <v/>
      </c>
      <c r="E874" s="477"/>
      <c r="F874" s="368"/>
      <c r="G874" s="368"/>
      <c r="H874" s="329"/>
      <c r="I874" s="15"/>
      <c r="J874" s="15"/>
      <c r="K874" s="328" t="str">
        <f t="shared" si="54"/>
        <v/>
      </c>
      <c r="L874" s="381" t="str">
        <f t="shared" si="55"/>
        <v/>
      </c>
      <c r="M874" s="265"/>
      <c r="N874" s="265"/>
      <c r="O874" s="265"/>
      <c r="P874" s="77"/>
    </row>
    <row r="875" spans="3:16" ht="14.25" customHeight="1" x14ac:dyDescent="0.15">
      <c r="C875" s="283">
        <f t="shared" si="57"/>
        <v>863</v>
      </c>
      <c r="D875" s="44" t="str">
        <f t="shared" si="56"/>
        <v/>
      </c>
      <c r="E875" s="477"/>
      <c r="F875" s="368"/>
      <c r="G875" s="368"/>
      <c r="H875" s="329"/>
      <c r="I875" s="15"/>
      <c r="J875" s="15"/>
      <c r="K875" s="328" t="str">
        <f t="shared" si="54"/>
        <v/>
      </c>
      <c r="L875" s="381" t="str">
        <f t="shared" si="55"/>
        <v/>
      </c>
      <c r="M875" s="265"/>
      <c r="N875" s="265"/>
      <c r="O875" s="265"/>
      <c r="P875" s="77"/>
    </row>
    <row r="876" spans="3:16" ht="14.25" customHeight="1" x14ac:dyDescent="0.15">
      <c r="C876" s="283">
        <f t="shared" si="57"/>
        <v>864</v>
      </c>
      <c r="D876" s="44" t="str">
        <f t="shared" si="56"/>
        <v/>
      </c>
      <c r="E876" s="477"/>
      <c r="F876" s="368"/>
      <c r="G876" s="368"/>
      <c r="H876" s="329"/>
      <c r="I876" s="15"/>
      <c r="J876" s="15"/>
      <c r="K876" s="328" t="str">
        <f t="shared" si="54"/>
        <v/>
      </c>
      <c r="L876" s="381" t="str">
        <f t="shared" si="55"/>
        <v/>
      </c>
      <c r="M876" s="265"/>
      <c r="N876" s="265"/>
      <c r="O876" s="265"/>
      <c r="P876" s="77"/>
    </row>
    <row r="877" spans="3:16" ht="14.25" customHeight="1" x14ac:dyDescent="0.15">
      <c r="C877" s="283">
        <f t="shared" si="57"/>
        <v>865</v>
      </c>
      <c r="D877" s="44" t="str">
        <f t="shared" si="56"/>
        <v/>
      </c>
      <c r="E877" s="477"/>
      <c r="F877" s="368"/>
      <c r="G877" s="368"/>
      <c r="H877" s="329"/>
      <c r="I877" s="15"/>
      <c r="J877" s="15"/>
      <c r="K877" s="328" t="str">
        <f t="shared" si="54"/>
        <v/>
      </c>
      <c r="L877" s="381" t="str">
        <f t="shared" si="55"/>
        <v/>
      </c>
      <c r="M877" s="265"/>
      <c r="N877" s="265"/>
      <c r="O877" s="265"/>
      <c r="P877" s="77"/>
    </row>
    <row r="878" spans="3:16" ht="14.25" customHeight="1" x14ac:dyDescent="0.15">
      <c r="C878" s="283">
        <f t="shared" si="57"/>
        <v>866</v>
      </c>
      <c r="D878" s="44" t="str">
        <f t="shared" si="56"/>
        <v/>
      </c>
      <c r="E878" s="477"/>
      <c r="F878" s="368"/>
      <c r="G878" s="368"/>
      <c r="H878" s="329"/>
      <c r="I878" s="15"/>
      <c r="J878" s="15"/>
      <c r="K878" s="328" t="str">
        <f t="shared" si="54"/>
        <v/>
      </c>
      <c r="L878" s="381" t="str">
        <f t="shared" si="55"/>
        <v/>
      </c>
      <c r="M878" s="265"/>
      <c r="N878" s="265"/>
      <c r="O878" s="265"/>
      <c r="P878" s="77"/>
    </row>
    <row r="879" spans="3:16" ht="14.25" customHeight="1" x14ac:dyDescent="0.15">
      <c r="C879" s="283">
        <f t="shared" si="57"/>
        <v>867</v>
      </c>
      <c r="D879" s="44" t="str">
        <f t="shared" si="56"/>
        <v/>
      </c>
      <c r="E879" s="477"/>
      <c r="F879" s="368"/>
      <c r="G879" s="368"/>
      <c r="H879" s="329"/>
      <c r="I879" s="15"/>
      <c r="J879" s="15"/>
      <c r="K879" s="328" t="str">
        <f t="shared" si="54"/>
        <v/>
      </c>
      <c r="L879" s="381" t="str">
        <f t="shared" si="55"/>
        <v/>
      </c>
      <c r="M879" s="265"/>
      <c r="N879" s="265"/>
      <c r="O879" s="265"/>
      <c r="P879" s="77"/>
    </row>
    <row r="880" spans="3:16" ht="14.25" customHeight="1" x14ac:dyDescent="0.15">
      <c r="C880" s="283">
        <f t="shared" si="57"/>
        <v>868</v>
      </c>
      <c r="D880" s="44" t="str">
        <f t="shared" si="56"/>
        <v/>
      </c>
      <c r="E880" s="477"/>
      <c r="F880" s="368"/>
      <c r="G880" s="368"/>
      <c r="H880" s="329"/>
      <c r="I880" s="15"/>
      <c r="J880" s="15"/>
      <c r="K880" s="328" t="str">
        <f t="shared" si="54"/>
        <v/>
      </c>
      <c r="L880" s="381" t="str">
        <f t="shared" si="55"/>
        <v/>
      </c>
      <c r="M880" s="265"/>
      <c r="N880" s="265"/>
      <c r="O880" s="265"/>
      <c r="P880" s="77"/>
    </row>
    <row r="881" spans="3:16" ht="14.25" customHeight="1" x14ac:dyDescent="0.15">
      <c r="C881" s="283">
        <f t="shared" si="57"/>
        <v>869</v>
      </c>
      <c r="D881" s="44" t="str">
        <f t="shared" si="56"/>
        <v/>
      </c>
      <c r="E881" s="477"/>
      <c r="F881" s="368"/>
      <c r="G881" s="368"/>
      <c r="H881" s="329"/>
      <c r="I881" s="15"/>
      <c r="J881" s="15"/>
      <c r="K881" s="328" t="str">
        <f t="shared" si="54"/>
        <v/>
      </c>
      <c r="L881" s="381" t="str">
        <f t="shared" si="55"/>
        <v/>
      </c>
      <c r="M881" s="265"/>
      <c r="N881" s="265"/>
      <c r="O881" s="265"/>
      <c r="P881" s="77"/>
    </row>
    <row r="882" spans="3:16" ht="14.25" customHeight="1" x14ac:dyDescent="0.15">
      <c r="C882" s="283">
        <f t="shared" si="57"/>
        <v>870</v>
      </c>
      <c r="D882" s="44" t="str">
        <f t="shared" si="56"/>
        <v/>
      </c>
      <c r="E882" s="477"/>
      <c r="F882" s="368"/>
      <c r="G882" s="368"/>
      <c r="H882" s="329"/>
      <c r="I882" s="15"/>
      <c r="J882" s="15"/>
      <c r="K882" s="328" t="str">
        <f>IF(J882="","",I882*J882)</f>
        <v/>
      </c>
      <c r="L882" s="381" t="str">
        <f t="shared" si="55"/>
        <v/>
      </c>
      <c r="M882" s="265"/>
      <c r="N882" s="265"/>
      <c r="O882" s="265"/>
      <c r="P882" s="77"/>
    </row>
    <row r="883" spans="3:16" ht="14.25" customHeight="1" x14ac:dyDescent="0.15">
      <c r="C883" s="283">
        <f t="shared" si="57"/>
        <v>871</v>
      </c>
      <c r="D883" s="44" t="str">
        <f t="shared" si="56"/>
        <v/>
      </c>
      <c r="E883" s="477"/>
      <c r="F883" s="368"/>
      <c r="G883" s="368"/>
      <c r="H883" s="329"/>
      <c r="I883" s="15"/>
      <c r="J883" s="15"/>
      <c r="K883" s="328" t="str">
        <f t="shared" ref="K883:K946" si="58">IF(J883="","",I883*J883)</f>
        <v/>
      </c>
      <c r="L883" s="381" t="str">
        <f t="shared" si="55"/>
        <v/>
      </c>
      <c r="M883" s="265"/>
      <c r="N883" s="265"/>
      <c r="O883" s="265"/>
      <c r="P883" s="77"/>
    </row>
    <row r="884" spans="3:16" ht="14.25" customHeight="1" x14ac:dyDescent="0.15">
      <c r="C884" s="283">
        <f t="shared" si="57"/>
        <v>872</v>
      </c>
      <c r="D884" s="44" t="str">
        <f t="shared" si="56"/>
        <v/>
      </c>
      <c r="E884" s="477"/>
      <c r="F884" s="368"/>
      <c r="G884" s="368"/>
      <c r="H884" s="329"/>
      <c r="I884" s="15"/>
      <c r="J884" s="15"/>
      <c r="K884" s="328" t="str">
        <f t="shared" si="58"/>
        <v/>
      </c>
      <c r="L884" s="381" t="str">
        <f t="shared" si="55"/>
        <v/>
      </c>
      <c r="M884" s="265"/>
      <c r="N884" s="265"/>
      <c r="O884" s="265"/>
      <c r="P884" s="77"/>
    </row>
    <row r="885" spans="3:16" ht="14.25" customHeight="1" x14ac:dyDescent="0.15">
      <c r="C885" s="283">
        <f t="shared" si="57"/>
        <v>873</v>
      </c>
      <c r="D885" s="44" t="str">
        <f t="shared" si="56"/>
        <v/>
      </c>
      <c r="E885" s="477"/>
      <c r="F885" s="368"/>
      <c r="G885" s="368"/>
      <c r="H885" s="329"/>
      <c r="I885" s="15"/>
      <c r="J885" s="15"/>
      <c r="K885" s="328" t="str">
        <f t="shared" si="58"/>
        <v/>
      </c>
      <c r="L885" s="381" t="str">
        <f t="shared" si="55"/>
        <v/>
      </c>
      <c r="M885" s="265"/>
      <c r="N885" s="265"/>
      <c r="O885" s="265"/>
      <c r="P885" s="77"/>
    </row>
    <row r="886" spans="3:16" ht="14.25" customHeight="1" x14ac:dyDescent="0.15">
      <c r="C886" s="283">
        <f t="shared" si="57"/>
        <v>874</v>
      </c>
      <c r="D886" s="44" t="str">
        <f t="shared" si="56"/>
        <v/>
      </c>
      <c r="E886" s="477"/>
      <c r="F886" s="368"/>
      <c r="G886" s="368"/>
      <c r="H886" s="329"/>
      <c r="I886" s="15"/>
      <c r="J886" s="15"/>
      <c r="K886" s="328" t="str">
        <f t="shared" si="58"/>
        <v/>
      </c>
      <c r="L886" s="381" t="str">
        <f t="shared" si="55"/>
        <v/>
      </c>
      <c r="M886" s="265"/>
      <c r="N886" s="265"/>
      <c r="O886" s="265"/>
      <c r="P886" s="77"/>
    </row>
    <row r="887" spans="3:16" ht="14.25" customHeight="1" x14ac:dyDescent="0.15">
      <c r="C887" s="283">
        <f t="shared" si="57"/>
        <v>875</v>
      </c>
      <c r="D887" s="44" t="str">
        <f t="shared" si="56"/>
        <v/>
      </c>
      <c r="E887" s="477"/>
      <c r="F887" s="368"/>
      <c r="G887" s="368"/>
      <c r="H887" s="329"/>
      <c r="I887" s="15"/>
      <c r="J887" s="15"/>
      <c r="K887" s="328" t="str">
        <f t="shared" si="58"/>
        <v/>
      </c>
      <c r="L887" s="381" t="str">
        <f t="shared" si="55"/>
        <v/>
      </c>
      <c r="M887" s="265"/>
      <c r="N887" s="265"/>
      <c r="O887" s="265"/>
      <c r="P887" s="77"/>
    </row>
    <row r="888" spans="3:16" ht="14.25" customHeight="1" x14ac:dyDescent="0.15">
      <c r="C888" s="283">
        <f t="shared" si="57"/>
        <v>876</v>
      </c>
      <c r="D888" s="44" t="str">
        <f t="shared" si="56"/>
        <v/>
      </c>
      <c r="E888" s="477"/>
      <c r="F888" s="368"/>
      <c r="G888" s="368"/>
      <c r="H888" s="329"/>
      <c r="I888" s="15"/>
      <c r="J888" s="15"/>
      <c r="K888" s="328" t="str">
        <f t="shared" si="58"/>
        <v/>
      </c>
      <c r="L888" s="381" t="str">
        <f t="shared" si="55"/>
        <v/>
      </c>
      <c r="M888" s="265"/>
      <c r="N888" s="265"/>
      <c r="O888" s="265"/>
      <c r="P888" s="77"/>
    </row>
    <row r="889" spans="3:16" ht="14.25" customHeight="1" x14ac:dyDescent="0.15">
      <c r="C889" s="283">
        <f t="shared" si="57"/>
        <v>877</v>
      </c>
      <c r="D889" s="44" t="str">
        <f t="shared" si="56"/>
        <v/>
      </c>
      <c r="E889" s="477"/>
      <c r="F889" s="368"/>
      <c r="G889" s="368"/>
      <c r="H889" s="329"/>
      <c r="I889" s="15"/>
      <c r="J889" s="15"/>
      <c r="K889" s="328" t="str">
        <f t="shared" si="58"/>
        <v/>
      </c>
      <c r="L889" s="381" t="str">
        <f t="shared" si="55"/>
        <v/>
      </c>
      <c r="M889" s="265"/>
      <c r="N889" s="265"/>
      <c r="O889" s="265"/>
      <c r="P889" s="77"/>
    </row>
    <row r="890" spans="3:16" ht="14.25" customHeight="1" x14ac:dyDescent="0.15">
      <c r="C890" s="283">
        <f t="shared" si="57"/>
        <v>878</v>
      </c>
      <c r="D890" s="44" t="str">
        <f t="shared" si="56"/>
        <v/>
      </c>
      <c r="E890" s="477"/>
      <c r="F890" s="368"/>
      <c r="G890" s="368"/>
      <c r="H890" s="329"/>
      <c r="I890" s="15"/>
      <c r="J890" s="15"/>
      <c r="K890" s="328" t="str">
        <f t="shared" si="58"/>
        <v/>
      </c>
      <c r="L890" s="381" t="str">
        <f t="shared" si="55"/>
        <v/>
      </c>
      <c r="M890" s="265"/>
      <c r="N890" s="265"/>
      <c r="O890" s="265"/>
      <c r="P890" s="77"/>
    </row>
    <row r="891" spans="3:16" ht="14.25" customHeight="1" x14ac:dyDescent="0.15">
      <c r="C891" s="283">
        <f t="shared" si="57"/>
        <v>879</v>
      </c>
      <c r="D891" s="44" t="str">
        <f t="shared" si="56"/>
        <v/>
      </c>
      <c r="E891" s="477"/>
      <c r="F891" s="368"/>
      <c r="G891" s="368"/>
      <c r="H891" s="329"/>
      <c r="I891" s="15"/>
      <c r="J891" s="15"/>
      <c r="K891" s="328" t="str">
        <f t="shared" si="58"/>
        <v/>
      </c>
      <c r="L891" s="381" t="str">
        <f t="shared" si="55"/>
        <v/>
      </c>
      <c r="M891" s="265"/>
      <c r="N891" s="265"/>
      <c r="O891" s="265"/>
      <c r="P891" s="77"/>
    </row>
    <row r="892" spans="3:16" ht="14.25" customHeight="1" x14ac:dyDescent="0.15">
      <c r="C892" s="283">
        <f t="shared" si="57"/>
        <v>880</v>
      </c>
      <c r="D892" s="44" t="str">
        <f t="shared" si="56"/>
        <v/>
      </c>
      <c r="E892" s="477"/>
      <c r="F892" s="368"/>
      <c r="G892" s="368"/>
      <c r="H892" s="329"/>
      <c r="I892" s="15"/>
      <c r="J892" s="15"/>
      <c r="K892" s="328" t="str">
        <f t="shared" si="58"/>
        <v/>
      </c>
      <c r="L892" s="381" t="str">
        <f t="shared" si="55"/>
        <v/>
      </c>
      <c r="M892" s="265"/>
      <c r="N892" s="265"/>
      <c r="O892" s="265"/>
      <c r="P892" s="77"/>
    </row>
    <row r="893" spans="3:16" ht="14.25" customHeight="1" x14ac:dyDescent="0.15">
      <c r="C893" s="283">
        <f t="shared" si="57"/>
        <v>881</v>
      </c>
      <c r="D893" s="44" t="str">
        <f t="shared" si="56"/>
        <v/>
      </c>
      <c r="E893" s="477"/>
      <c r="F893" s="368"/>
      <c r="G893" s="368"/>
      <c r="H893" s="329"/>
      <c r="I893" s="15"/>
      <c r="J893" s="15"/>
      <c r="K893" s="328" t="str">
        <f t="shared" si="58"/>
        <v/>
      </c>
      <c r="L893" s="381" t="str">
        <f t="shared" si="55"/>
        <v/>
      </c>
      <c r="M893" s="265"/>
      <c r="N893" s="265"/>
      <c r="O893" s="265"/>
      <c r="P893" s="77"/>
    </row>
    <row r="894" spans="3:16" ht="14.25" customHeight="1" x14ac:dyDescent="0.15">
      <c r="C894" s="283">
        <f t="shared" si="57"/>
        <v>882</v>
      </c>
      <c r="D894" s="44" t="str">
        <f t="shared" si="56"/>
        <v/>
      </c>
      <c r="E894" s="477"/>
      <c r="F894" s="368"/>
      <c r="G894" s="368"/>
      <c r="H894" s="329"/>
      <c r="I894" s="15"/>
      <c r="J894" s="15"/>
      <c r="K894" s="328" t="str">
        <f t="shared" si="58"/>
        <v/>
      </c>
      <c r="L894" s="381" t="str">
        <f t="shared" si="55"/>
        <v/>
      </c>
      <c r="M894" s="265"/>
      <c r="N894" s="265"/>
      <c r="O894" s="265"/>
      <c r="P894" s="77"/>
    </row>
    <row r="895" spans="3:16" ht="14.25" customHeight="1" x14ac:dyDescent="0.15">
      <c r="C895" s="283">
        <f t="shared" si="57"/>
        <v>883</v>
      </c>
      <c r="D895" s="44" t="str">
        <f t="shared" si="56"/>
        <v/>
      </c>
      <c r="E895" s="477"/>
      <c r="F895" s="368"/>
      <c r="G895" s="368"/>
      <c r="H895" s="329"/>
      <c r="I895" s="15"/>
      <c r="J895" s="15"/>
      <c r="K895" s="328" t="str">
        <f t="shared" si="58"/>
        <v/>
      </c>
      <c r="L895" s="381" t="str">
        <f t="shared" si="55"/>
        <v/>
      </c>
      <c r="M895" s="265"/>
      <c r="N895" s="265"/>
      <c r="O895" s="265"/>
      <c r="P895" s="77"/>
    </row>
    <row r="896" spans="3:16" ht="14.25" customHeight="1" x14ac:dyDescent="0.15">
      <c r="C896" s="283">
        <f t="shared" si="57"/>
        <v>884</v>
      </c>
      <c r="D896" s="44" t="str">
        <f t="shared" si="56"/>
        <v/>
      </c>
      <c r="E896" s="477"/>
      <c r="F896" s="368"/>
      <c r="G896" s="368"/>
      <c r="H896" s="329"/>
      <c r="I896" s="15"/>
      <c r="J896" s="15"/>
      <c r="K896" s="328" t="str">
        <f t="shared" si="58"/>
        <v/>
      </c>
      <c r="L896" s="381" t="str">
        <f t="shared" si="55"/>
        <v/>
      </c>
      <c r="M896" s="265"/>
      <c r="N896" s="265"/>
      <c r="O896" s="265"/>
      <c r="P896" s="77"/>
    </row>
    <row r="897" spans="3:16" ht="14.25" customHeight="1" x14ac:dyDescent="0.15">
      <c r="C897" s="283">
        <f t="shared" si="57"/>
        <v>885</v>
      </c>
      <c r="D897" s="44" t="str">
        <f t="shared" si="56"/>
        <v/>
      </c>
      <c r="E897" s="477"/>
      <c r="F897" s="368"/>
      <c r="G897" s="368"/>
      <c r="H897" s="329"/>
      <c r="I897" s="15"/>
      <c r="J897" s="15"/>
      <c r="K897" s="328" t="str">
        <f t="shared" si="58"/>
        <v/>
      </c>
      <c r="L897" s="381" t="str">
        <f t="shared" si="55"/>
        <v/>
      </c>
      <c r="M897" s="265"/>
      <c r="N897" s="265"/>
      <c r="O897" s="265"/>
      <c r="P897" s="77"/>
    </row>
    <row r="898" spans="3:16" ht="14.25" customHeight="1" x14ac:dyDescent="0.15">
      <c r="C898" s="283">
        <f t="shared" si="57"/>
        <v>886</v>
      </c>
      <c r="D898" s="44" t="str">
        <f t="shared" si="56"/>
        <v/>
      </c>
      <c r="E898" s="477"/>
      <c r="F898" s="368"/>
      <c r="G898" s="368"/>
      <c r="H898" s="329"/>
      <c r="I898" s="15"/>
      <c r="J898" s="15"/>
      <c r="K898" s="328" t="str">
        <f t="shared" si="58"/>
        <v/>
      </c>
      <c r="L898" s="381" t="str">
        <f t="shared" si="55"/>
        <v/>
      </c>
      <c r="M898" s="265"/>
      <c r="N898" s="265"/>
      <c r="O898" s="265"/>
      <c r="P898" s="77"/>
    </row>
    <row r="899" spans="3:16" ht="14.25" customHeight="1" x14ac:dyDescent="0.15">
      <c r="C899" s="283">
        <f t="shared" si="57"/>
        <v>887</v>
      </c>
      <c r="D899" s="44" t="str">
        <f t="shared" si="56"/>
        <v/>
      </c>
      <c r="E899" s="477"/>
      <c r="F899" s="368"/>
      <c r="G899" s="368"/>
      <c r="H899" s="329"/>
      <c r="I899" s="15"/>
      <c r="J899" s="15"/>
      <c r="K899" s="328" t="str">
        <f t="shared" si="58"/>
        <v/>
      </c>
      <c r="L899" s="381" t="str">
        <f t="shared" si="55"/>
        <v/>
      </c>
      <c r="M899" s="265"/>
      <c r="N899" s="265"/>
      <c r="O899" s="265"/>
      <c r="P899" s="77"/>
    </row>
    <row r="900" spans="3:16" ht="14.25" customHeight="1" x14ac:dyDescent="0.15">
      <c r="C900" s="283">
        <f t="shared" si="57"/>
        <v>888</v>
      </c>
      <c r="D900" s="44" t="str">
        <f t="shared" si="56"/>
        <v/>
      </c>
      <c r="E900" s="477"/>
      <c r="F900" s="368"/>
      <c r="G900" s="368"/>
      <c r="H900" s="329"/>
      <c r="I900" s="15"/>
      <c r="J900" s="15"/>
      <c r="K900" s="328" t="str">
        <f t="shared" si="58"/>
        <v/>
      </c>
      <c r="L900" s="381" t="str">
        <f t="shared" si="55"/>
        <v/>
      </c>
      <c r="M900" s="265"/>
      <c r="N900" s="265"/>
      <c r="O900" s="265"/>
      <c r="P900" s="77"/>
    </row>
    <row r="901" spans="3:16" ht="14.25" customHeight="1" x14ac:dyDescent="0.15">
      <c r="C901" s="283">
        <f t="shared" si="57"/>
        <v>889</v>
      </c>
      <c r="D901" s="44" t="str">
        <f t="shared" si="56"/>
        <v/>
      </c>
      <c r="E901" s="477"/>
      <c r="F901" s="368"/>
      <c r="G901" s="368"/>
      <c r="H901" s="329"/>
      <c r="I901" s="15"/>
      <c r="J901" s="15"/>
      <c r="K901" s="328" t="str">
        <f t="shared" si="58"/>
        <v/>
      </c>
      <c r="L901" s="381" t="str">
        <f t="shared" si="55"/>
        <v/>
      </c>
      <c r="M901" s="265"/>
      <c r="N901" s="265"/>
      <c r="O901" s="265"/>
      <c r="P901" s="77"/>
    </row>
    <row r="902" spans="3:16" ht="14.25" customHeight="1" x14ac:dyDescent="0.15">
      <c r="C902" s="283">
        <f t="shared" si="57"/>
        <v>890</v>
      </c>
      <c r="D902" s="44" t="str">
        <f t="shared" si="56"/>
        <v/>
      </c>
      <c r="E902" s="477"/>
      <c r="F902" s="368"/>
      <c r="G902" s="368"/>
      <c r="H902" s="329"/>
      <c r="I902" s="15"/>
      <c r="J902" s="15"/>
      <c r="K902" s="328" t="str">
        <f t="shared" si="58"/>
        <v/>
      </c>
      <c r="L902" s="381" t="str">
        <f t="shared" si="55"/>
        <v/>
      </c>
      <c r="M902" s="265"/>
      <c r="N902" s="265"/>
      <c r="O902" s="265"/>
      <c r="P902" s="77"/>
    </row>
    <row r="903" spans="3:16" ht="14.25" customHeight="1" x14ac:dyDescent="0.15">
      <c r="C903" s="283">
        <f t="shared" si="57"/>
        <v>891</v>
      </c>
      <c r="D903" s="44" t="str">
        <f t="shared" si="56"/>
        <v/>
      </c>
      <c r="E903" s="477"/>
      <c r="F903" s="368"/>
      <c r="G903" s="368"/>
      <c r="H903" s="329"/>
      <c r="I903" s="15"/>
      <c r="J903" s="15"/>
      <c r="K903" s="328" t="str">
        <f t="shared" si="58"/>
        <v/>
      </c>
      <c r="L903" s="381" t="str">
        <f t="shared" si="55"/>
        <v/>
      </c>
      <c r="M903" s="265"/>
      <c r="N903" s="265"/>
      <c r="O903" s="265"/>
      <c r="P903" s="77"/>
    </row>
    <row r="904" spans="3:16" ht="14.25" customHeight="1" x14ac:dyDescent="0.15">
      <c r="C904" s="283">
        <f t="shared" si="57"/>
        <v>892</v>
      </c>
      <c r="D904" s="44" t="str">
        <f t="shared" si="56"/>
        <v/>
      </c>
      <c r="E904" s="477"/>
      <c r="F904" s="368"/>
      <c r="G904" s="368"/>
      <c r="H904" s="329"/>
      <c r="I904" s="15"/>
      <c r="J904" s="15"/>
      <c r="K904" s="328" t="str">
        <f t="shared" si="58"/>
        <v/>
      </c>
      <c r="L904" s="381" t="str">
        <f t="shared" si="55"/>
        <v/>
      </c>
      <c r="M904" s="265"/>
      <c r="N904" s="265"/>
      <c r="O904" s="265"/>
      <c r="P904" s="77"/>
    </row>
    <row r="905" spans="3:16" ht="14.25" customHeight="1" x14ac:dyDescent="0.15">
      <c r="C905" s="283">
        <f t="shared" si="57"/>
        <v>893</v>
      </c>
      <c r="D905" s="44" t="str">
        <f t="shared" si="56"/>
        <v/>
      </c>
      <c r="E905" s="477"/>
      <c r="F905" s="368"/>
      <c r="G905" s="368"/>
      <c r="H905" s="329"/>
      <c r="I905" s="15"/>
      <c r="J905" s="15"/>
      <c r="K905" s="328" t="str">
        <f t="shared" si="58"/>
        <v/>
      </c>
      <c r="L905" s="381" t="str">
        <f t="shared" ref="L905:L968" si="59">IF(H905="","",IF(HLOOKUP(H905,$V$2:$AJ$3,2,FALSE)&gt;=0.8,"○",""))</f>
        <v/>
      </c>
      <c r="M905" s="265"/>
      <c r="N905" s="265"/>
      <c r="O905" s="265"/>
      <c r="P905" s="77"/>
    </row>
    <row r="906" spans="3:16" ht="14.25" customHeight="1" x14ac:dyDescent="0.15">
      <c r="C906" s="283">
        <f t="shared" si="57"/>
        <v>894</v>
      </c>
      <c r="D906" s="44" t="str">
        <f t="shared" si="56"/>
        <v/>
      </c>
      <c r="E906" s="477"/>
      <c r="F906" s="368"/>
      <c r="G906" s="368"/>
      <c r="H906" s="329"/>
      <c r="I906" s="15"/>
      <c r="J906" s="15"/>
      <c r="K906" s="328" t="str">
        <f t="shared" si="58"/>
        <v/>
      </c>
      <c r="L906" s="381" t="str">
        <f t="shared" si="59"/>
        <v/>
      </c>
      <c r="M906" s="265"/>
      <c r="N906" s="265"/>
      <c r="O906" s="265"/>
      <c r="P906" s="77"/>
    </row>
    <row r="907" spans="3:16" ht="14.25" customHeight="1" x14ac:dyDescent="0.15">
      <c r="C907" s="283">
        <f t="shared" si="57"/>
        <v>895</v>
      </c>
      <c r="D907" s="44" t="str">
        <f t="shared" si="56"/>
        <v/>
      </c>
      <c r="E907" s="477"/>
      <c r="F907" s="368"/>
      <c r="G907" s="368"/>
      <c r="H907" s="329"/>
      <c r="I907" s="15"/>
      <c r="J907" s="15"/>
      <c r="K907" s="328" t="str">
        <f t="shared" si="58"/>
        <v/>
      </c>
      <c r="L907" s="381" t="str">
        <f t="shared" si="59"/>
        <v/>
      </c>
      <c r="M907" s="265"/>
      <c r="N907" s="265"/>
      <c r="O907" s="265"/>
      <c r="P907" s="77"/>
    </row>
    <row r="908" spans="3:16" ht="14.25" customHeight="1" x14ac:dyDescent="0.15">
      <c r="C908" s="283">
        <f t="shared" si="57"/>
        <v>896</v>
      </c>
      <c r="D908" s="44" t="str">
        <f t="shared" si="56"/>
        <v/>
      </c>
      <c r="E908" s="477"/>
      <c r="F908" s="368"/>
      <c r="G908" s="368"/>
      <c r="H908" s="329"/>
      <c r="I908" s="15"/>
      <c r="J908" s="15"/>
      <c r="K908" s="328" t="str">
        <f t="shared" si="58"/>
        <v/>
      </c>
      <c r="L908" s="381" t="str">
        <f t="shared" si="59"/>
        <v/>
      </c>
      <c r="M908" s="265"/>
      <c r="N908" s="265"/>
      <c r="O908" s="265"/>
      <c r="P908" s="77"/>
    </row>
    <row r="909" spans="3:16" ht="14.25" customHeight="1" x14ac:dyDescent="0.15">
      <c r="C909" s="283">
        <f t="shared" si="57"/>
        <v>897</v>
      </c>
      <c r="D909" s="44" t="str">
        <f t="shared" ref="D909:D972" si="60">IF(E909="","",IF(E909&lt;=$T$2,"○",""))</f>
        <v/>
      </c>
      <c r="E909" s="477"/>
      <c r="F909" s="368"/>
      <c r="G909" s="368"/>
      <c r="H909" s="329"/>
      <c r="I909" s="15"/>
      <c r="J909" s="15"/>
      <c r="K909" s="328" t="str">
        <f t="shared" si="58"/>
        <v/>
      </c>
      <c r="L909" s="381" t="str">
        <f t="shared" si="59"/>
        <v/>
      </c>
      <c r="M909" s="265"/>
      <c r="N909" s="265"/>
      <c r="O909" s="265"/>
      <c r="P909" s="77"/>
    </row>
    <row r="910" spans="3:16" ht="14.25" customHeight="1" x14ac:dyDescent="0.15">
      <c r="C910" s="283">
        <f t="shared" si="57"/>
        <v>898</v>
      </c>
      <c r="D910" s="44" t="str">
        <f t="shared" si="60"/>
        <v/>
      </c>
      <c r="E910" s="477"/>
      <c r="F910" s="368"/>
      <c r="G910" s="368"/>
      <c r="H910" s="329"/>
      <c r="I910" s="15"/>
      <c r="J910" s="15"/>
      <c r="K910" s="328" t="str">
        <f t="shared" si="58"/>
        <v/>
      </c>
      <c r="L910" s="381" t="str">
        <f t="shared" si="59"/>
        <v/>
      </c>
      <c r="M910" s="265"/>
      <c r="N910" s="265"/>
      <c r="O910" s="265"/>
      <c r="P910" s="77"/>
    </row>
    <row r="911" spans="3:16" ht="14.25" customHeight="1" x14ac:dyDescent="0.15">
      <c r="C911" s="283">
        <f t="shared" ref="C911:C974" si="61">C910+1</f>
        <v>899</v>
      </c>
      <c r="D911" s="44" t="str">
        <f t="shared" si="60"/>
        <v/>
      </c>
      <c r="E911" s="477"/>
      <c r="F911" s="368"/>
      <c r="G911" s="368"/>
      <c r="H911" s="329"/>
      <c r="I911" s="15"/>
      <c r="J911" s="15"/>
      <c r="K911" s="328" t="str">
        <f t="shared" si="58"/>
        <v/>
      </c>
      <c r="L911" s="381" t="str">
        <f t="shared" si="59"/>
        <v/>
      </c>
      <c r="M911" s="265"/>
      <c r="N911" s="265"/>
      <c r="O911" s="265"/>
      <c r="P911" s="77"/>
    </row>
    <row r="912" spans="3:16" ht="14.25" customHeight="1" x14ac:dyDescent="0.15">
      <c r="C912" s="283">
        <f t="shared" si="61"/>
        <v>900</v>
      </c>
      <c r="D912" s="44" t="str">
        <f t="shared" si="60"/>
        <v/>
      </c>
      <c r="E912" s="477"/>
      <c r="F912" s="368"/>
      <c r="G912" s="368"/>
      <c r="H912" s="329"/>
      <c r="I912" s="15"/>
      <c r="J912" s="15"/>
      <c r="K912" s="328" t="str">
        <f t="shared" si="58"/>
        <v/>
      </c>
      <c r="L912" s="381" t="str">
        <f t="shared" si="59"/>
        <v/>
      </c>
      <c r="M912" s="265"/>
      <c r="N912" s="265"/>
      <c r="O912" s="265"/>
      <c r="P912" s="77"/>
    </row>
    <row r="913" spans="3:16" ht="14.25" customHeight="1" x14ac:dyDescent="0.15">
      <c r="C913" s="283">
        <f t="shared" si="61"/>
        <v>901</v>
      </c>
      <c r="D913" s="44" t="str">
        <f t="shared" si="60"/>
        <v/>
      </c>
      <c r="E913" s="477"/>
      <c r="F913" s="368"/>
      <c r="G913" s="368"/>
      <c r="H913" s="329"/>
      <c r="I913" s="15"/>
      <c r="J913" s="15"/>
      <c r="K913" s="328" t="str">
        <f t="shared" si="58"/>
        <v/>
      </c>
      <c r="L913" s="381" t="str">
        <f t="shared" si="59"/>
        <v/>
      </c>
      <c r="M913" s="265"/>
      <c r="N913" s="265"/>
      <c r="O913" s="265"/>
      <c r="P913" s="77"/>
    </row>
    <row r="914" spans="3:16" ht="14.25" customHeight="1" x14ac:dyDescent="0.15">
      <c r="C914" s="283">
        <f t="shared" si="61"/>
        <v>902</v>
      </c>
      <c r="D914" s="44" t="str">
        <f t="shared" si="60"/>
        <v/>
      </c>
      <c r="E914" s="477"/>
      <c r="F914" s="368"/>
      <c r="G914" s="368"/>
      <c r="H914" s="329"/>
      <c r="I914" s="15"/>
      <c r="J914" s="15"/>
      <c r="K914" s="328" t="str">
        <f t="shared" si="58"/>
        <v/>
      </c>
      <c r="L914" s="381" t="str">
        <f t="shared" si="59"/>
        <v/>
      </c>
      <c r="M914" s="265"/>
      <c r="N914" s="265"/>
      <c r="O914" s="265"/>
      <c r="P914" s="77"/>
    </row>
    <row r="915" spans="3:16" ht="14.25" customHeight="1" x14ac:dyDescent="0.15">
      <c r="C915" s="283">
        <f t="shared" si="61"/>
        <v>903</v>
      </c>
      <c r="D915" s="44" t="str">
        <f t="shared" si="60"/>
        <v/>
      </c>
      <c r="E915" s="477"/>
      <c r="F915" s="368"/>
      <c r="G915" s="368"/>
      <c r="H915" s="329"/>
      <c r="I915" s="15"/>
      <c r="J915" s="15"/>
      <c r="K915" s="328" t="str">
        <f t="shared" si="58"/>
        <v/>
      </c>
      <c r="L915" s="381" t="str">
        <f t="shared" si="59"/>
        <v/>
      </c>
      <c r="M915" s="265"/>
      <c r="N915" s="265"/>
      <c r="O915" s="265"/>
      <c r="P915" s="77"/>
    </row>
    <row r="916" spans="3:16" ht="14.25" customHeight="1" x14ac:dyDescent="0.15">
      <c r="C916" s="283">
        <f t="shared" si="61"/>
        <v>904</v>
      </c>
      <c r="D916" s="44" t="str">
        <f t="shared" si="60"/>
        <v/>
      </c>
      <c r="E916" s="477"/>
      <c r="F916" s="368"/>
      <c r="G916" s="368"/>
      <c r="H916" s="329"/>
      <c r="I916" s="15"/>
      <c r="J916" s="15"/>
      <c r="K916" s="328" t="str">
        <f t="shared" si="58"/>
        <v/>
      </c>
      <c r="L916" s="381" t="str">
        <f t="shared" si="59"/>
        <v/>
      </c>
      <c r="M916" s="265"/>
      <c r="N916" s="265"/>
      <c r="O916" s="265"/>
      <c r="P916" s="77"/>
    </row>
    <row r="917" spans="3:16" ht="14.25" customHeight="1" x14ac:dyDescent="0.15">
      <c r="C917" s="283">
        <f t="shared" si="61"/>
        <v>905</v>
      </c>
      <c r="D917" s="44" t="str">
        <f t="shared" si="60"/>
        <v/>
      </c>
      <c r="E917" s="477"/>
      <c r="F917" s="368"/>
      <c r="G917" s="368"/>
      <c r="H917" s="329"/>
      <c r="I917" s="15"/>
      <c r="J917" s="15"/>
      <c r="K917" s="328" t="str">
        <f t="shared" si="58"/>
        <v/>
      </c>
      <c r="L917" s="381" t="str">
        <f t="shared" si="59"/>
        <v/>
      </c>
      <c r="M917" s="265"/>
      <c r="N917" s="265"/>
      <c r="O917" s="265"/>
      <c r="P917" s="77"/>
    </row>
    <row r="918" spans="3:16" ht="14.25" customHeight="1" x14ac:dyDescent="0.15">
      <c r="C918" s="283">
        <f t="shared" si="61"/>
        <v>906</v>
      </c>
      <c r="D918" s="44" t="str">
        <f t="shared" si="60"/>
        <v/>
      </c>
      <c r="E918" s="477"/>
      <c r="F918" s="368"/>
      <c r="G918" s="368"/>
      <c r="H918" s="329"/>
      <c r="I918" s="15"/>
      <c r="J918" s="15"/>
      <c r="K918" s="328" t="str">
        <f t="shared" si="58"/>
        <v/>
      </c>
      <c r="L918" s="381" t="str">
        <f t="shared" si="59"/>
        <v/>
      </c>
      <c r="M918" s="265"/>
      <c r="N918" s="265"/>
      <c r="O918" s="265"/>
      <c r="P918" s="77"/>
    </row>
    <row r="919" spans="3:16" ht="14.25" customHeight="1" x14ac:dyDescent="0.15">
      <c r="C919" s="283">
        <f t="shared" si="61"/>
        <v>907</v>
      </c>
      <c r="D919" s="44" t="str">
        <f t="shared" si="60"/>
        <v/>
      </c>
      <c r="E919" s="477"/>
      <c r="F919" s="368"/>
      <c r="G919" s="368"/>
      <c r="H919" s="329"/>
      <c r="I919" s="15"/>
      <c r="J919" s="15"/>
      <c r="K919" s="328" t="str">
        <f t="shared" si="58"/>
        <v/>
      </c>
      <c r="L919" s="381" t="str">
        <f t="shared" si="59"/>
        <v/>
      </c>
      <c r="M919" s="265"/>
      <c r="N919" s="265"/>
      <c r="O919" s="265"/>
      <c r="P919" s="77"/>
    </row>
    <row r="920" spans="3:16" ht="14.25" customHeight="1" x14ac:dyDescent="0.15">
      <c r="C920" s="283">
        <f t="shared" si="61"/>
        <v>908</v>
      </c>
      <c r="D920" s="44" t="str">
        <f t="shared" si="60"/>
        <v/>
      </c>
      <c r="E920" s="477"/>
      <c r="F920" s="368"/>
      <c r="G920" s="368"/>
      <c r="H920" s="329"/>
      <c r="I920" s="15"/>
      <c r="J920" s="15"/>
      <c r="K920" s="328" t="str">
        <f t="shared" si="58"/>
        <v/>
      </c>
      <c r="L920" s="381" t="str">
        <f t="shared" si="59"/>
        <v/>
      </c>
      <c r="M920" s="265"/>
      <c r="N920" s="265"/>
      <c r="O920" s="265"/>
      <c r="P920" s="77"/>
    </row>
    <row r="921" spans="3:16" ht="14.25" customHeight="1" x14ac:dyDescent="0.15">
      <c r="C921" s="283">
        <f t="shared" si="61"/>
        <v>909</v>
      </c>
      <c r="D921" s="44" t="str">
        <f t="shared" si="60"/>
        <v/>
      </c>
      <c r="E921" s="477"/>
      <c r="F921" s="368"/>
      <c r="G921" s="368"/>
      <c r="H921" s="329"/>
      <c r="I921" s="15"/>
      <c r="J921" s="15"/>
      <c r="K921" s="328" t="str">
        <f t="shared" si="58"/>
        <v/>
      </c>
      <c r="L921" s="381" t="str">
        <f t="shared" si="59"/>
        <v/>
      </c>
      <c r="M921" s="265"/>
      <c r="N921" s="265"/>
      <c r="O921" s="265"/>
      <c r="P921" s="77"/>
    </row>
    <row r="922" spans="3:16" ht="14.25" customHeight="1" x14ac:dyDescent="0.15">
      <c r="C922" s="283">
        <f t="shared" si="61"/>
        <v>910</v>
      </c>
      <c r="D922" s="44" t="str">
        <f t="shared" si="60"/>
        <v/>
      </c>
      <c r="E922" s="477"/>
      <c r="F922" s="368"/>
      <c r="G922" s="368"/>
      <c r="H922" s="329"/>
      <c r="I922" s="15"/>
      <c r="J922" s="15"/>
      <c r="K922" s="328" t="str">
        <f t="shared" si="58"/>
        <v/>
      </c>
      <c r="L922" s="381" t="str">
        <f t="shared" si="59"/>
        <v/>
      </c>
      <c r="M922" s="265"/>
      <c r="N922" s="265"/>
      <c r="O922" s="265"/>
      <c r="P922" s="77"/>
    </row>
    <row r="923" spans="3:16" ht="14.25" customHeight="1" x14ac:dyDescent="0.15">
      <c r="C923" s="283">
        <f t="shared" si="61"/>
        <v>911</v>
      </c>
      <c r="D923" s="44" t="str">
        <f t="shared" si="60"/>
        <v/>
      </c>
      <c r="E923" s="477"/>
      <c r="F923" s="368"/>
      <c r="G923" s="368"/>
      <c r="H923" s="329"/>
      <c r="I923" s="15"/>
      <c r="J923" s="15"/>
      <c r="K923" s="328" t="str">
        <f t="shared" si="58"/>
        <v/>
      </c>
      <c r="L923" s="381" t="str">
        <f t="shared" si="59"/>
        <v/>
      </c>
      <c r="M923" s="265"/>
      <c r="N923" s="265"/>
      <c r="O923" s="265"/>
      <c r="P923" s="77"/>
    </row>
    <row r="924" spans="3:16" ht="14.25" customHeight="1" x14ac:dyDescent="0.15">
      <c r="C924" s="283">
        <f t="shared" si="61"/>
        <v>912</v>
      </c>
      <c r="D924" s="44" t="str">
        <f t="shared" si="60"/>
        <v/>
      </c>
      <c r="E924" s="477"/>
      <c r="F924" s="368"/>
      <c r="G924" s="368"/>
      <c r="H924" s="329"/>
      <c r="I924" s="15"/>
      <c r="J924" s="15"/>
      <c r="K924" s="328" t="str">
        <f t="shared" si="58"/>
        <v/>
      </c>
      <c r="L924" s="381" t="str">
        <f t="shared" si="59"/>
        <v/>
      </c>
      <c r="M924" s="265"/>
      <c r="N924" s="265"/>
      <c r="O924" s="265"/>
      <c r="P924" s="77"/>
    </row>
    <row r="925" spans="3:16" ht="14.25" customHeight="1" x14ac:dyDescent="0.15">
      <c r="C925" s="283">
        <f t="shared" si="61"/>
        <v>913</v>
      </c>
      <c r="D925" s="44" t="str">
        <f t="shared" si="60"/>
        <v/>
      </c>
      <c r="E925" s="477"/>
      <c r="F925" s="368"/>
      <c r="G925" s="368"/>
      <c r="H925" s="329"/>
      <c r="I925" s="15"/>
      <c r="J925" s="15"/>
      <c r="K925" s="328" t="str">
        <f t="shared" si="58"/>
        <v/>
      </c>
      <c r="L925" s="381" t="str">
        <f t="shared" si="59"/>
        <v/>
      </c>
      <c r="M925" s="265"/>
      <c r="N925" s="265"/>
      <c r="O925" s="265"/>
      <c r="P925" s="77"/>
    </row>
    <row r="926" spans="3:16" ht="14.25" customHeight="1" x14ac:dyDescent="0.15">
      <c r="C926" s="283">
        <f t="shared" si="61"/>
        <v>914</v>
      </c>
      <c r="D926" s="44" t="str">
        <f t="shared" si="60"/>
        <v/>
      </c>
      <c r="E926" s="477"/>
      <c r="F926" s="368"/>
      <c r="G926" s="368"/>
      <c r="H926" s="329"/>
      <c r="I926" s="15"/>
      <c r="J926" s="15"/>
      <c r="K926" s="328" t="str">
        <f t="shared" si="58"/>
        <v/>
      </c>
      <c r="L926" s="381" t="str">
        <f t="shared" si="59"/>
        <v/>
      </c>
      <c r="M926" s="265"/>
      <c r="N926" s="265"/>
      <c r="O926" s="265"/>
      <c r="P926" s="77"/>
    </row>
    <row r="927" spans="3:16" ht="14.25" customHeight="1" x14ac:dyDescent="0.15">
      <c r="C927" s="283">
        <f t="shared" si="61"/>
        <v>915</v>
      </c>
      <c r="D927" s="44" t="str">
        <f t="shared" si="60"/>
        <v/>
      </c>
      <c r="E927" s="477"/>
      <c r="F927" s="368"/>
      <c r="G927" s="368"/>
      <c r="H927" s="329"/>
      <c r="I927" s="15"/>
      <c r="J927" s="15"/>
      <c r="K927" s="328" t="str">
        <f t="shared" si="58"/>
        <v/>
      </c>
      <c r="L927" s="381" t="str">
        <f t="shared" si="59"/>
        <v/>
      </c>
      <c r="M927" s="265"/>
      <c r="N927" s="265"/>
      <c r="O927" s="265"/>
      <c r="P927" s="77"/>
    </row>
    <row r="928" spans="3:16" ht="14.25" customHeight="1" x14ac:dyDescent="0.15">
      <c r="C928" s="283">
        <f t="shared" si="61"/>
        <v>916</v>
      </c>
      <c r="D928" s="44" t="str">
        <f t="shared" si="60"/>
        <v/>
      </c>
      <c r="E928" s="477"/>
      <c r="F928" s="368"/>
      <c r="G928" s="368"/>
      <c r="H928" s="329"/>
      <c r="I928" s="15"/>
      <c r="J928" s="15"/>
      <c r="K928" s="328" t="str">
        <f t="shared" si="58"/>
        <v/>
      </c>
      <c r="L928" s="381" t="str">
        <f t="shared" si="59"/>
        <v/>
      </c>
      <c r="M928" s="265"/>
      <c r="N928" s="265"/>
      <c r="O928" s="265"/>
      <c r="P928" s="77"/>
    </row>
    <row r="929" spans="3:16" ht="14.25" customHeight="1" x14ac:dyDescent="0.15">
      <c r="C929" s="283">
        <f t="shared" si="61"/>
        <v>917</v>
      </c>
      <c r="D929" s="44" t="str">
        <f t="shared" si="60"/>
        <v/>
      </c>
      <c r="E929" s="477"/>
      <c r="F929" s="368"/>
      <c r="G929" s="368"/>
      <c r="H929" s="329"/>
      <c r="I929" s="15"/>
      <c r="J929" s="15"/>
      <c r="K929" s="328" t="str">
        <f t="shared" si="58"/>
        <v/>
      </c>
      <c r="L929" s="381" t="str">
        <f t="shared" si="59"/>
        <v/>
      </c>
      <c r="M929" s="265"/>
      <c r="N929" s="265"/>
      <c r="O929" s="265"/>
      <c r="P929" s="77"/>
    </row>
    <row r="930" spans="3:16" ht="14.25" customHeight="1" x14ac:dyDescent="0.15">
      <c r="C930" s="283">
        <f t="shared" si="61"/>
        <v>918</v>
      </c>
      <c r="D930" s="44" t="str">
        <f t="shared" si="60"/>
        <v/>
      </c>
      <c r="E930" s="477"/>
      <c r="F930" s="368"/>
      <c r="G930" s="368"/>
      <c r="H930" s="329"/>
      <c r="I930" s="15"/>
      <c r="J930" s="15"/>
      <c r="K930" s="328" t="str">
        <f t="shared" si="58"/>
        <v/>
      </c>
      <c r="L930" s="381" t="str">
        <f t="shared" si="59"/>
        <v/>
      </c>
      <c r="M930" s="265"/>
      <c r="N930" s="265"/>
      <c r="O930" s="265"/>
      <c r="P930" s="77"/>
    </row>
    <row r="931" spans="3:16" ht="14.25" customHeight="1" x14ac:dyDescent="0.15">
      <c r="C931" s="283">
        <f t="shared" si="61"/>
        <v>919</v>
      </c>
      <c r="D931" s="44" t="str">
        <f t="shared" si="60"/>
        <v/>
      </c>
      <c r="E931" s="477"/>
      <c r="F931" s="368"/>
      <c r="G931" s="368"/>
      <c r="H931" s="329"/>
      <c r="I931" s="15"/>
      <c r="J931" s="15"/>
      <c r="K931" s="328" t="str">
        <f t="shared" si="58"/>
        <v/>
      </c>
      <c r="L931" s="381" t="str">
        <f t="shared" si="59"/>
        <v/>
      </c>
      <c r="M931" s="265"/>
      <c r="N931" s="265"/>
      <c r="O931" s="265"/>
      <c r="P931" s="77"/>
    </row>
    <row r="932" spans="3:16" ht="14.25" customHeight="1" x14ac:dyDescent="0.15">
      <c r="C932" s="283">
        <f t="shared" si="61"/>
        <v>920</v>
      </c>
      <c r="D932" s="44" t="str">
        <f t="shared" si="60"/>
        <v/>
      </c>
      <c r="E932" s="477"/>
      <c r="F932" s="368"/>
      <c r="G932" s="368"/>
      <c r="H932" s="329"/>
      <c r="I932" s="15"/>
      <c r="J932" s="15"/>
      <c r="K932" s="328" t="str">
        <f t="shared" si="58"/>
        <v/>
      </c>
      <c r="L932" s="381" t="str">
        <f t="shared" si="59"/>
        <v/>
      </c>
      <c r="M932" s="265"/>
      <c r="N932" s="265"/>
      <c r="O932" s="265"/>
      <c r="P932" s="77"/>
    </row>
    <row r="933" spans="3:16" ht="14.25" customHeight="1" x14ac:dyDescent="0.15">
      <c r="C933" s="283">
        <f t="shared" si="61"/>
        <v>921</v>
      </c>
      <c r="D933" s="44" t="str">
        <f t="shared" si="60"/>
        <v/>
      </c>
      <c r="E933" s="477"/>
      <c r="F933" s="368"/>
      <c r="G933" s="368"/>
      <c r="H933" s="329"/>
      <c r="I933" s="15"/>
      <c r="J933" s="15"/>
      <c r="K933" s="328" t="str">
        <f t="shared" si="58"/>
        <v/>
      </c>
      <c r="L933" s="381" t="str">
        <f t="shared" si="59"/>
        <v/>
      </c>
      <c r="M933" s="265"/>
      <c r="N933" s="265"/>
      <c r="O933" s="265"/>
      <c r="P933" s="77"/>
    </row>
    <row r="934" spans="3:16" ht="14.25" customHeight="1" x14ac:dyDescent="0.15">
      <c r="C934" s="283">
        <f t="shared" si="61"/>
        <v>922</v>
      </c>
      <c r="D934" s="44" t="str">
        <f t="shared" si="60"/>
        <v/>
      </c>
      <c r="E934" s="477"/>
      <c r="F934" s="368"/>
      <c r="G934" s="368"/>
      <c r="H934" s="329"/>
      <c r="I934" s="15"/>
      <c r="J934" s="15"/>
      <c r="K934" s="328" t="str">
        <f t="shared" si="58"/>
        <v/>
      </c>
      <c r="L934" s="381" t="str">
        <f t="shared" si="59"/>
        <v/>
      </c>
      <c r="M934" s="265"/>
      <c r="N934" s="265"/>
      <c r="O934" s="265"/>
      <c r="P934" s="77"/>
    </row>
    <row r="935" spans="3:16" ht="14.25" customHeight="1" x14ac:dyDescent="0.15">
      <c r="C935" s="283">
        <f t="shared" si="61"/>
        <v>923</v>
      </c>
      <c r="D935" s="44" t="str">
        <f t="shared" si="60"/>
        <v/>
      </c>
      <c r="E935" s="477"/>
      <c r="F935" s="368"/>
      <c r="G935" s="368"/>
      <c r="H935" s="329"/>
      <c r="I935" s="15"/>
      <c r="J935" s="15"/>
      <c r="K935" s="328" t="str">
        <f t="shared" si="58"/>
        <v/>
      </c>
      <c r="L935" s="381" t="str">
        <f t="shared" si="59"/>
        <v/>
      </c>
      <c r="M935" s="265"/>
      <c r="N935" s="265"/>
      <c r="O935" s="265"/>
      <c r="P935" s="77"/>
    </row>
    <row r="936" spans="3:16" ht="14.25" customHeight="1" x14ac:dyDescent="0.15">
      <c r="C936" s="283">
        <f t="shared" si="61"/>
        <v>924</v>
      </c>
      <c r="D936" s="44" t="str">
        <f t="shared" si="60"/>
        <v/>
      </c>
      <c r="E936" s="477"/>
      <c r="F936" s="368"/>
      <c r="G936" s="368"/>
      <c r="H936" s="329"/>
      <c r="I936" s="15"/>
      <c r="J936" s="15"/>
      <c r="K936" s="328" t="str">
        <f t="shared" si="58"/>
        <v/>
      </c>
      <c r="L936" s="381" t="str">
        <f t="shared" si="59"/>
        <v/>
      </c>
      <c r="M936" s="265"/>
      <c r="N936" s="265"/>
      <c r="O936" s="265"/>
      <c r="P936" s="77"/>
    </row>
    <row r="937" spans="3:16" ht="14.25" customHeight="1" x14ac:dyDescent="0.15">
      <c r="C937" s="283">
        <f t="shared" si="61"/>
        <v>925</v>
      </c>
      <c r="D937" s="44" t="str">
        <f t="shared" si="60"/>
        <v/>
      </c>
      <c r="E937" s="477"/>
      <c r="F937" s="368"/>
      <c r="G937" s="368"/>
      <c r="H937" s="329"/>
      <c r="I937" s="15"/>
      <c r="J937" s="15"/>
      <c r="K937" s="328" t="str">
        <f t="shared" si="58"/>
        <v/>
      </c>
      <c r="L937" s="381" t="str">
        <f t="shared" si="59"/>
        <v/>
      </c>
      <c r="M937" s="265"/>
      <c r="N937" s="265"/>
      <c r="O937" s="265"/>
      <c r="P937" s="77"/>
    </row>
    <row r="938" spans="3:16" ht="14.25" customHeight="1" x14ac:dyDescent="0.15">
      <c r="C938" s="283">
        <f t="shared" si="61"/>
        <v>926</v>
      </c>
      <c r="D938" s="44" t="str">
        <f t="shared" si="60"/>
        <v/>
      </c>
      <c r="E938" s="477"/>
      <c r="F938" s="368"/>
      <c r="G938" s="368"/>
      <c r="H938" s="329"/>
      <c r="I938" s="15"/>
      <c r="J938" s="15"/>
      <c r="K938" s="328" t="str">
        <f t="shared" si="58"/>
        <v/>
      </c>
      <c r="L938" s="381" t="str">
        <f t="shared" si="59"/>
        <v/>
      </c>
      <c r="M938" s="265"/>
      <c r="N938" s="265"/>
      <c r="O938" s="265"/>
      <c r="P938" s="77"/>
    </row>
    <row r="939" spans="3:16" ht="14.25" customHeight="1" x14ac:dyDescent="0.15">
      <c r="C939" s="283">
        <f t="shared" si="61"/>
        <v>927</v>
      </c>
      <c r="D939" s="44" t="str">
        <f t="shared" si="60"/>
        <v/>
      </c>
      <c r="E939" s="477"/>
      <c r="F939" s="368"/>
      <c r="G939" s="368"/>
      <c r="H939" s="329"/>
      <c r="I939" s="15"/>
      <c r="J939" s="15"/>
      <c r="K939" s="328" t="str">
        <f t="shared" si="58"/>
        <v/>
      </c>
      <c r="L939" s="381" t="str">
        <f t="shared" si="59"/>
        <v/>
      </c>
      <c r="M939" s="265"/>
      <c r="N939" s="265"/>
      <c r="O939" s="265"/>
      <c r="P939" s="77"/>
    </row>
    <row r="940" spans="3:16" ht="14.25" customHeight="1" x14ac:dyDescent="0.15">
      <c r="C940" s="283">
        <f t="shared" si="61"/>
        <v>928</v>
      </c>
      <c r="D940" s="44" t="str">
        <f t="shared" si="60"/>
        <v/>
      </c>
      <c r="E940" s="477"/>
      <c r="F940" s="368"/>
      <c r="G940" s="368"/>
      <c r="H940" s="329"/>
      <c r="I940" s="15"/>
      <c r="J940" s="15"/>
      <c r="K940" s="328" t="str">
        <f t="shared" si="58"/>
        <v/>
      </c>
      <c r="L940" s="381" t="str">
        <f t="shared" si="59"/>
        <v/>
      </c>
      <c r="M940" s="265"/>
      <c r="N940" s="265"/>
      <c r="O940" s="265"/>
      <c r="P940" s="77"/>
    </row>
    <row r="941" spans="3:16" ht="14.25" customHeight="1" x14ac:dyDescent="0.15">
      <c r="C941" s="283">
        <f t="shared" si="61"/>
        <v>929</v>
      </c>
      <c r="D941" s="44" t="str">
        <f t="shared" si="60"/>
        <v/>
      </c>
      <c r="E941" s="477"/>
      <c r="F941" s="368"/>
      <c r="G941" s="368"/>
      <c r="H941" s="329"/>
      <c r="I941" s="15"/>
      <c r="J941" s="15"/>
      <c r="K941" s="328" t="str">
        <f t="shared" si="58"/>
        <v/>
      </c>
      <c r="L941" s="381" t="str">
        <f t="shared" si="59"/>
        <v/>
      </c>
      <c r="M941" s="265"/>
      <c r="N941" s="265"/>
      <c r="O941" s="265"/>
      <c r="P941" s="77"/>
    </row>
    <row r="942" spans="3:16" ht="14.25" customHeight="1" x14ac:dyDescent="0.15">
      <c r="C942" s="283">
        <f t="shared" si="61"/>
        <v>930</v>
      </c>
      <c r="D942" s="44" t="str">
        <f t="shared" si="60"/>
        <v/>
      </c>
      <c r="E942" s="477"/>
      <c r="F942" s="368"/>
      <c r="G942" s="368"/>
      <c r="H942" s="329"/>
      <c r="I942" s="15"/>
      <c r="J942" s="15"/>
      <c r="K942" s="328" t="str">
        <f t="shared" si="58"/>
        <v/>
      </c>
      <c r="L942" s="381" t="str">
        <f t="shared" si="59"/>
        <v/>
      </c>
      <c r="M942" s="265"/>
      <c r="N942" s="265"/>
      <c r="O942" s="265"/>
      <c r="P942" s="77"/>
    </row>
    <row r="943" spans="3:16" ht="14.25" customHeight="1" x14ac:dyDescent="0.15">
      <c r="C943" s="283">
        <f t="shared" si="61"/>
        <v>931</v>
      </c>
      <c r="D943" s="44" t="str">
        <f t="shared" si="60"/>
        <v/>
      </c>
      <c r="E943" s="477"/>
      <c r="F943" s="368"/>
      <c r="G943" s="368"/>
      <c r="H943" s="329"/>
      <c r="I943" s="15"/>
      <c r="J943" s="15"/>
      <c r="K943" s="328" t="str">
        <f t="shared" si="58"/>
        <v/>
      </c>
      <c r="L943" s="381" t="str">
        <f t="shared" si="59"/>
        <v/>
      </c>
      <c r="M943" s="265"/>
      <c r="N943" s="265"/>
      <c r="O943" s="265"/>
      <c r="P943" s="77"/>
    </row>
    <row r="944" spans="3:16" ht="14.25" customHeight="1" x14ac:dyDescent="0.15">
      <c r="C944" s="283">
        <f t="shared" si="61"/>
        <v>932</v>
      </c>
      <c r="D944" s="44" t="str">
        <f t="shared" si="60"/>
        <v/>
      </c>
      <c r="E944" s="477"/>
      <c r="F944" s="368"/>
      <c r="G944" s="368"/>
      <c r="H944" s="329"/>
      <c r="I944" s="15"/>
      <c r="J944" s="15"/>
      <c r="K944" s="328" t="str">
        <f t="shared" si="58"/>
        <v/>
      </c>
      <c r="L944" s="381" t="str">
        <f t="shared" si="59"/>
        <v/>
      </c>
      <c r="M944" s="265"/>
      <c r="N944" s="265"/>
      <c r="O944" s="265"/>
      <c r="P944" s="77"/>
    </row>
    <row r="945" spans="3:16" ht="14.25" customHeight="1" x14ac:dyDescent="0.15">
      <c r="C945" s="283">
        <f t="shared" si="61"/>
        <v>933</v>
      </c>
      <c r="D945" s="44" t="str">
        <f t="shared" si="60"/>
        <v/>
      </c>
      <c r="E945" s="477"/>
      <c r="F945" s="368"/>
      <c r="G945" s="368"/>
      <c r="H945" s="329"/>
      <c r="I945" s="15"/>
      <c r="J945" s="15"/>
      <c r="K945" s="328" t="str">
        <f t="shared" si="58"/>
        <v/>
      </c>
      <c r="L945" s="381" t="str">
        <f t="shared" si="59"/>
        <v/>
      </c>
      <c r="M945" s="265"/>
      <c r="N945" s="265"/>
      <c r="O945" s="265"/>
      <c r="P945" s="77"/>
    </row>
    <row r="946" spans="3:16" ht="14.25" customHeight="1" x14ac:dyDescent="0.15">
      <c r="C946" s="283">
        <f t="shared" si="61"/>
        <v>934</v>
      </c>
      <c r="D946" s="44" t="str">
        <f t="shared" si="60"/>
        <v/>
      </c>
      <c r="E946" s="477"/>
      <c r="F946" s="368"/>
      <c r="G946" s="368"/>
      <c r="H946" s="329"/>
      <c r="I946" s="15"/>
      <c r="J946" s="15"/>
      <c r="K946" s="328" t="str">
        <f t="shared" si="58"/>
        <v/>
      </c>
      <c r="L946" s="381" t="str">
        <f t="shared" si="59"/>
        <v/>
      </c>
      <c r="M946" s="265"/>
      <c r="N946" s="265"/>
      <c r="O946" s="265"/>
      <c r="P946" s="77"/>
    </row>
    <row r="947" spans="3:16" ht="14.25" customHeight="1" x14ac:dyDescent="0.15">
      <c r="C947" s="283">
        <f t="shared" si="61"/>
        <v>935</v>
      </c>
      <c r="D947" s="44" t="str">
        <f t="shared" si="60"/>
        <v/>
      </c>
      <c r="E947" s="477"/>
      <c r="F947" s="368"/>
      <c r="G947" s="368"/>
      <c r="H947" s="329"/>
      <c r="I947" s="15"/>
      <c r="J947" s="15"/>
      <c r="K947" s="328" t="str">
        <f t="shared" ref="K947:K1002" si="62">IF(J947="","",I947*J947)</f>
        <v/>
      </c>
      <c r="L947" s="381" t="str">
        <f t="shared" si="59"/>
        <v/>
      </c>
      <c r="M947" s="265"/>
      <c r="N947" s="265"/>
      <c r="O947" s="265"/>
      <c r="P947" s="77"/>
    </row>
    <row r="948" spans="3:16" ht="14.25" customHeight="1" x14ac:dyDescent="0.15">
      <c r="C948" s="283">
        <f t="shared" si="61"/>
        <v>936</v>
      </c>
      <c r="D948" s="44" t="str">
        <f t="shared" si="60"/>
        <v/>
      </c>
      <c r="E948" s="477"/>
      <c r="F948" s="368"/>
      <c r="G948" s="368"/>
      <c r="H948" s="329"/>
      <c r="I948" s="15"/>
      <c r="J948" s="15"/>
      <c r="K948" s="328" t="str">
        <f t="shared" si="62"/>
        <v/>
      </c>
      <c r="L948" s="381" t="str">
        <f t="shared" si="59"/>
        <v/>
      </c>
      <c r="M948" s="265"/>
      <c r="N948" s="265"/>
      <c r="O948" s="265"/>
      <c r="P948" s="77"/>
    </row>
    <row r="949" spans="3:16" ht="14.25" customHeight="1" x14ac:dyDescent="0.15">
      <c r="C949" s="283">
        <f t="shared" si="61"/>
        <v>937</v>
      </c>
      <c r="D949" s="44" t="str">
        <f t="shared" si="60"/>
        <v/>
      </c>
      <c r="E949" s="477"/>
      <c r="F949" s="368"/>
      <c r="G949" s="368"/>
      <c r="H949" s="329"/>
      <c r="I949" s="15"/>
      <c r="J949" s="15"/>
      <c r="K949" s="328" t="str">
        <f t="shared" si="62"/>
        <v/>
      </c>
      <c r="L949" s="381" t="str">
        <f t="shared" si="59"/>
        <v/>
      </c>
      <c r="M949" s="265"/>
      <c r="N949" s="265"/>
      <c r="O949" s="265"/>
      <c r="P949" s="77"/>
    </row>
    <row r="950" spans="3:16" ht="14.25" customHeight="1" x14ac:dyDescent="0.15">
      <c r="C950" s="283">
        <f t="shared" si="61"/>
        <v>938</v>
      </c>
      <c r="D950" s="44" t="str">
        <f t="shared" si="60"/>
        <v/>
      </c>
      <c r="E950" s="477"/>
      <c r="F950" s="368"/>
      <c r="G950" s="368"/>
      <c r="H950" s="329"/>
      <c r="I950" s="15"/>
      <c r="J950" s="15"/>
      <c r="K950" s="328" t="str">
        <f t="shared" si="62"/>
        <v/>
      </c>
      <c r="L950" s="381" t="str">
        <f t="shared" si="59"/>
        <v/>
      </c>
      <c r="M950" s="265"/>
      <c r="N950" s="265"/>
      <c r="O950" s="265"/>
      <c r="P950" s="77"/>
    </row>
    <row r="951" spans="3:16" ht="14.25" customHeight="1" x14ac:dyDescent="0.15">
      <c r="C951" s="283">
        <f t="shared" si="61"/>
        <v>939</v>
      </c>
      <c r="D951" s="44" t="str">
        <f t="shared" si="60"/>
        <v/>
      </c>
      <c r="E951" s="477"/>
      <c r="F951" s="368"/>
      <c r="G951" s="368"/>
      <c r="H951" s="329"/>
      <c r="I951" s="15"/>
      <c r="J951" s="15"/>
      <c r="K951" s="328" t="str">
        <f t="shared" si="62"/>
        <v/>
      </c>
      <c r="L951" s="381" t="str">
        <f t="shared" si="59"/>
        <v/>
      </c>
      <c r="M951" s="265"/>
      <c r="N951" s="265"/>
      <c r="O951" s="265"/>
      <c r="P951" s="77"/>
    </row>
    <row r="952" spans="3:16" ht="14.25" customHeight="1" x14ac:dyDescent="0.15">
      <c r="C952" s="283">
        <f t="shared" si="61"/>
        <v>940</v>
      </c>
      <c r="D952" s="44" t="str">
        <f t="shared" si="60"/>
        <v/>
      </c>
      <c r="E952" s="477"/>
      <c r="F952" s="368"/>
      <c r="G952" s="368"/>
      <c r="H952" s="329"/>
      <c r="I952" s="15"/>
      <c r="J952" s="15"/>
      <c r="K952" s="328" t="str">
        <f t="shared" si="62"/>
        <v/>
      </c>
      <c r="L952" s="381" t="str">
        <f t="shared" si="59"/>
        <v/>
      </c>
      <c r="M952" s="265"/>
      <c r="N952" s="265"/>
      <c r="O952" s="265"/>
      <c r="P952" s="77"/>
    </row>
    <row r="953" spans="3:16" ht="14.25" customHeight="1" x14ac:dyDescent="0.15">
      <c r="C953" s="283">
        <f t="shared" si="61"/>
        <v>941</v>
      </c>
      <c r="D953" s="44" t="str">
        <f t="shared" si="60"/>
        <v/>
      </c>
      <c r="E953" s="477"/>
      <c r="F953" s="368"/>
      <c r="G953" s="368"/>
      <c r="H953" s="329"/>
      <c r="I953" s="15"/>
      <c r="J953" s="15"/>
      <c r="K953" s="328" t="str">
        <f t="shared" si="62"/>
        <v/>
      </c>
      <c r="L953" s="381" t="str">
        <f t="shared" si="59"/>
        <v/>
      </c>
      <c r="M953" s="265"/>
      <c r="N953" s="265"/>
      <c r="O953" s="265"/>
      <c r="P953" s="77"/>
    </row>
    <row r="954" spans="3:16" ht="14.25" customHeight="1" x14ac:dyDescent="0.15">
      <c r="C954" s="283">
        <f t="shared" si="61"/>
        <v>942</v>
      </c>
      <c r="D954" s="44" t="str">
        <f t="shared" si="60"/>
        <v/>
      </c>
      <c r="E954" s="477"/>
      <c r="F954" s="368"/>
      <c r="G954" s="368"/>
      <c r="H954" s="329"/>
      <c r="I954" s="15"/>
      <c r="J954" s="15"/>
      <c r="K954" s="328" t="str">
        <f t="shared" si="62"/>
        <v/>
      </c>
      <c r="L954" s="381" t="str">
        <f t="shared" si="59"/>
        <v/>
      </c>
      <c r="M954" s="265"/>
      <c r="N954" s="265"/>
      <c r="O954" s="265"/>
      <c r="P954" s="77"/>
    </row>
    <row r="955" spans="3:16" ht="14.25" customHeight="1" x14ac:dyDescent="0.15">
      <c r="C955" s="283">
        <f t="shared" si="61"/>
        <v>943</v>
      </c>
      <c r="D955" s="44" t="str">
        <f t="shared" si="60"/>
        <v/>
      </c>
      <c r="E955" s="477"/>
      <c r="F955" s="368"/>
      <c r="G955" s="368"/>
      <c r="H955" s="329"/>
      <c r="I955" s="15"/>
      <c r="J955" s="15"/>
      <c r="K955" s="328" t="str">
        <f t="shared" si="62"/>
        <v/>
      </c>
      <c r="L955" s="381" t="str">
        <f t="shared" si="59"/>
        <v/>
      </c>
      <c r="M955" s="265"/>
      <c r="N955" s="265"/>
      <c r="O955" s="265"/>
      <c r="P955" s="77"/>
    </row>
    <row r="956" spans="3:16" ht="14.25" customHeight="1" x14ac:dyDescent="0.15">
      <c r="C956" s="283">
        <f t="shared" si="61"/>
        <v>944</v>
      </c>
      <c r="D956" s="44" t="str">
        <f t="shared" si="60"/>
        <v/>
      </c>
      <c r="E956" s="477"/>
      <c r="F956" s="368"/>
      <c r="G956" s="368"/>
      <c r="H956" s="329"/>
      <c r="I956" s="15"/>
      <c r="J956" s="15"/>
      <c r="K956" s="328" t="str">
        <f t="shared" si="62"/>
        <v/>
      </c>
      <c r="L956" s="381" t="str">
        <f t="shared" si="59"/>
        <v/>
      </c>
      <c r="M956" s="265"/>
      <c r="N956" s="265"/>
      <c r="O956" s="265"/>
      <c r="P956" s="77"/>
    </row>
    <row r="957" spans="3:16" ht="14.25" customHeight="1" x14ac:dyDescent="0.15">
      <c r="C957" s="283">
        <f t="shared" si="61"/>
        <v>945</v>
      </c>
      <c r="D957" s="44" t="str">
        <f t="shared" si="60"/>
        <v/>
      </c>
      <c r="E957" s="477"/>
      <c r="F957" s="368"/>
      <c r="G957" s="368"/>
      <c r="H957" s="329"/>
      <c r="I957" s="15"/>
      <c r="J957" s="15"/>
      <c r="K957" s="328" t="str">
        <f t="shared" si="62"/>
        <v/>
      </c>
      <c r="L957" s="381" t="str">
        <f t="shared" si="59"/>
        <v/>
      </c>
      <c r="M957" s="265"/>
      <c r="N957" s="265"/>
      <c r="O957" s="265"/>
      <c r="P957" s="77"/>
    </row>
    <row r="958" spans="3:16" ht="14.25" customHeight="1" x14ac:dyDescent="0.15">
      <c r="C958" s="283">
        <f t="shared" si="61"/>
        <v>946</v>
      </c>
      <c r="D958" s="44" t="str">
        <f t="shared" si="60"/>
        <v/>
      </c>
      <c r="E958" s="477"/>
      <c r="F958" s="368"/>
      <c r="G958" s="368"/>
      <c r="H958" s="329"/>
      <c r="I958" s="15"/>
      <c r="J958" s="15"/>
      <c r="K958" s="328" t="str">
        <f t="shared" si="62"/>
        <v/>
      </c>
      <c r="L958" s="381" t="str">
        <f t="shared" si="59"/>
        <v/>
      </c>
      <c r="M958" s="265"/>
      <c r="N958" s="265"/>
      <c r="O958" s="265"/>
      <c r="P958" s="77"/>
    </row>
    <row r="959" spans="3:16" ht="14.25" customHeight="1" x14ac:dyDescent="0.15">
      <c r="C959" s="283">
        <f t="shared" si="61"/>
        <v>947</v>
      </c>
      <c r="D959" s="44" t="str">
        <f t="shared" si="60"/>
        <v/>
      </c>
      <c r="E959" s="477"/>
      <c r="F959" s="368"/>
      <c r="G959" s="368"/>
      <c r="H959" s="329"/>
      <c r="I959" s="15"/>
      <c r="J959" s="15"/>
      <c r="K959" s="328" t="str">
        <f t="shared" si="62"/>
        <v/>
      </c>
      <c r="L959" s="381" t="str">
        <f t="shared" si="59"/>
        <v/>
      </c>
      <c r="M959" s="265"/>
      <c r="N959" s="265"/>
      <c r="O959" s="265"/>
      <c r="P959" s="77"/>
    </row>
    <row r="960" spans="3:16" ht="14.25" customHeight="1" x14ac:dyDescent="0.15">
      <c r="C960" s="283">
        <f t="shared" si="61"/>
        <v>948</v>
      </c>
      <c r="D960" s="44" t="str">
        <f t="shared" si="60"/>
        <v/>
      </c>
      <c r="E960" s="477"/>
      <c r="F960" s="368"/>
      <c r="G960" s="368"/>
      <c r="H960" s="329"/>
      <c r="I960" s="15"/>
      <c r="J960" s="15"/>
      <c r="K960" s="328" t="str">
        <f t="shared" si="62"/>
        <v/>
      </c>
      <c r="L960" s="381" t="str">
        <f t="shared" si="59"/>
        <v/>
      </c>
      <c r="M960" s="265"/>
      <c r="N960" s="265"/>
      <c r="O960" s="265"/>
      <c r="P960" s="77"/>
    </row>
    <row r="961" spans="3:16" ht="14.25" customHeight="1" x14ac:dyDescent="0.15">
      <c r="C961" s="283">
        <f t="shared" si="61"/>
        <v>949</v>
      </c>
      <c r="D961" s="44" t="str">
        <f t="shared" si="60"/>
        <v/>
      </c>
      <c r="E961" s="477"/>
      <c r="F961" s="368"/>
      <c r="G961" s="368"/>
      <c r="H961" s="329"/>
      <c r="I961" s="15"/>
      <c r="J961" s="15"/>
      <c r="K961" s="328" t="str">
        <f t="shared" si="62"/>
        <v/>
      </c>
      <c r="L961" s="381" t="str">
        <f t="shared" si="59"/>
        <v/>
      </c>
      <c r="M961" s="265"/>
      <c r="N961" s="265"/>
      <c r="O961" s="265"/>
      <c r="P961" s="77"/>
    </row>
    <row r="962" spans="3:16" ht="14.25" customHeight="1" x14ac:dyDescent="0.15">
      <c r="C962" s="283">
        <f t="shared" si="61"/>
        <v>950</v>
      </c>
      <c r="D962" s="44" t="str">
        <f t="shared" si="60"/>
        <v/>
      </c>
      <c r="E962" s="477"/>
      <c r="F962" s="368"/>
      <c r="G962" s="368"/>
      <c r="H962" s="329"/>
      <c r="I962" s="15"/>
      <c r="J962" s="15"/>
      <c r="K962" s="328" t="str">
        <f t="shared" si="62"/>
        <v/>
      </c>
      <c r="L962" s="381" t="str">
        <f t="shared" si="59"/>
        <v/>
      </c>
      <c r="M962" s="265"/>
      <c r="N962" s="265"/>
      <c r="O962" s="265"/>
      <c r="P962" s="77"/>
    </row>
    <row r="963" spans="3:16" ht="14.25" customHeight="1" x14ac:dyDescent="0.15">
      <c r="C963" s="283">
        <f t="shared" si="61"/>
        <v>951</v>
      </c>
      <c r="D963" s="44" t="str">
        <f t="shared" si="60"/>
        <v/>
      </c>
      <c r="E963" s="477"/>
      <c r="F963" s="368"/>
      <c r="G963" s="368"/>
      <c r="H963" s="329"/>
      <c r="I963" s="15"/>
      <c r="J963" s="15"/>
      <c r="K963" s="328" t="str">
        <f t="shared" si="62"/>
        <v/>
      </c>
      <c r="L963" s="381" t="str">
        <f t="shared" si="59"/>
        <v/>
      </c>
      <c r="M963" s="265"/>
      <c r="N963" s="265"/>
      <c r="O963" s="265"/>
      <c r="P963" s="77"/>
    </row>
    <row r="964" spans="3:16" ht="14.25" customHeight="1" x14ac:dyDescent="0.15">
      <c r="C964" s="283">
        <f t="shared" si="61"/>
        <v>952</v>
      </c>
      <c r="D964" s="44" t="str">
        <f t="shared" si="60"/>
        <v/>
      </c>
      <c r="E964" s="477"/>
      <c r="F964" s="368"/>
      <c r="G964" s="368"/>
      <c r="H964" s="329"/>
      <c r="I964" s="15"/>
      <c r="J964" s="15"/>
      <c r="K964" s="328" t="str">
        <f t="shared" si="62"/>
        <v/>
      </c>
      <c r="L964" s="381" t="str">
        <f t="shared" si="59"/>
        <v/>
      </c>
      <c r="M964" s="265"/>
      <c r="N964" s="265"/>
      <c r="O964" s="265"/>
      <c r="P964" s="77"/>
    </row>
    <row r="965" spans="3:16" ht="14.25" customHeight="1" x14ac:dyDescent="0.15">
      <c r="C965" s="283">
        <f t="shared" si="61"/>
        <v>953</v>
      </c>
      <c r="D965" s="44" t="str">
        <f t="shared" si="60"/>
        <v/>
      </c>
      <c r="E965" s="477"/>
      <c r="F965" s="368"/>
      <c r="G965" s="368"/>
      <c r="H965" s="329"/>
      <c r="I965" s="15"/>
      <c r="J965" s="15"/>
      <c r="K965" s="328" t="str">
        <f t="shared" si="62"/>
        <v/>
      </c>
      <c r="L965" s="381" t="str">
        <f t="shared" si="59"/>
        <v/>
      </c>
      <c r="M965" s="265"/>
      <c r="N965" s="265"/>
      <c r="O965" s="265"/>
      <c r="P965" s="77"/>
    </row>
    <row r="966" spans="3:16" ht="14.25" customHeight="1" x14ac:dyDescent="0.15">
      <c r="C966" s="283">
        <f t="shared" si="61"/>
        <v>954</v>
      </c>
      <c r="D966" s="44" t="str">
        <f t="shared" si="60"/>
        <v/>
      </c>
      <c r="E966" s="477"/>
      <c r="F966" s="368"/>
      <c r="G966" s="368"/>
      <c r="H966" s="329"/>
      <c r="I966" s="15"/>
      <c r="J966" s="15"/>
      <c r="K966" s="328" t="str">
        <f t="shared" si="62"/>
        <v/>
      </c>
      <c r="L966" s="381" t="str">
        <f t="shared" si="59"/>
        <v/>
      </c>
      <c r="M966" s="265"/>
      <c r="N966" s="265"/>
      <c r="O966" s="265"/>
      <c r="P966" s="77"/>
    </row>
    <row r="967" spans="3:16" ht="14.25" customHeight="1" x14ac:dyDescent="0.15">
      <c r="C967" s="283">
        <f t="shared" si="61"/>
        <v>955</v>
      </c>
      <c r="D967" s="44" t="str">
        <f t="shared" si="60"/>
        <v/>
      </c>
      <c r="E967" s="477"/>
      <c r="F967" s="368"/>
      <c r="G967" s="368"/>
      <c r="H967" s="329"/>
      <c r="I967" s="15"/>
      <c r="J967" s="15"/>
      <c r="K967" s="328" t="str">
        <f t="shared" si="62"/>
        <v/>
      </c>
      <c r="L967" s="381" t="str">
        <f t="shared" si="59"/>
        <v/>
      </c>
      <c r="M967" s="265"/>
      <c r="N967" s="265"/>
      <c r="O967" s="265"/>
      <c r="P967" s="77"/>
    </row>
    <row r="968" spans="3:16" ht="14.25" customHeight="1" x14ac:dyDescent="0.15">
      <c r="C968" s="283">
        <f t="shared" si="61"/>
        <v>956</v>
      </c>
      <c r="D968" s="44" t="str">
        <f t="shared" si="60"/>
        <v/>
      </c>
      <c r="E968" s="477"/>
      <c r="F968" s="368"/>
      <c r="G968" s="368"/>
      <c r="H968" s="329"/>
      <c r="I968" s="15"/>
      <c r="J968" s="15"/>
      <c r="K968" s="328" t="str">
        <f t="shared" si="62"/>
        <v/>
      </c>
      <c r="L968" s="381" t="str">
        <f t="shared" si="59"/>
        <v/>
      </c>
      <c r="M968" s="265"/>
      <c r="N968" s="265"/>
      <c r="O968" s="265"/>
      <c r="P968" s="77"/>
    </row>
    <row r="969" spans="3:16" ht="14.25" customHeight="1" x14ac:dyDescent="0.15">
      <c r="C969" s="283">
        <f t="shared" si="61"/>
        <v>957</v>
      </c>
      <c r="D969" s="44" t="str">
        <f t="shared" si="60"/>
        <v/>
      </c>
      <c r="E969" s="477"/>
      <c r="F969" s="368"/>
      <c r="G969" s="368"/>
      <c r="H969" s="329"/>
      <c r="I969" s="15"/>
      <c r="J969" s="15"/>
      <c r="K969" s="328" t="str">
        <f t="shared" si="62"/>
        <v/>
      </c>
      <c r="L969" s="381" t="str">
        <f t="shared" ref="L969:L1002" si="63">IF(H969="","",IF(HLOOKUP(H969,$V$2:$AJ$3,2,FALSE)&gt;=0.8,"○",""))</f>
        <v/>
      </c>
      <c r="M969" s="265"/>
      <c r="N969" s="265"/>
      <c r="O969" s="265"/>
      <c r="P969" s="77"/>
    </row>
    <row r="970" spans="3:16" ht="14.25" customHeight="1" x14ac:dyDescent="0.15">
      <c r="C970" s="283">
        <f t="shared" si="61"/>
        <v>958</v>
      </c>
      <c r="D970" s="44" t="str">
        <f t="shared" si="60"/>
        <v/>
      </c>
      <c r="E970" s="477"/>
      <c r="F970" s="368"/>
      <c r="G970" s="368"/>
      <c r="H970" s="329"/>
      <c r="I970" s="15"/>
      <c r="J970" s="15"/>
      <c r="K970" s="328" t="str">
        <f t="shared" si="62"/>
        <v/>
      </c>
      <c r="L970" s="381" t="str">
        <f t="shared" si="63"/>
        <v/>
      </c>
      <c r="M970" s="265"/>
      <c r="N970" s="265"/>
      <c r="O970" s="265"/>
      <c r="P970" s="77"/>
    </row>
    <row r="971" spans="3:16" ht="14.25" customHeight="1" x14ac:dyDescent="0.15">
      <c r="C971" s="283">
        <f t="shared" si="61"/>
        <v>959</v>
      </c>
      <c r="D971" s="44" t="str">
        <f t="shared" si="60"/>
        <v/>
      </c>
      <c r="E971" s="477"/>
      <c r="F971" s="368"/>
      <c r="G971" s="368"/>
      <c r="H971" s="329"/>
      <c r="I971" s="15"/>
      <c r="J971" s="15"/>
      <c r="K971" s="328" t="str">
        <f t="shared" si="62"/>
        <v/>
      </c>
      <c r="L971" s="381" t="str">
        <f t="shared" si="63"/>
        <v/>
      </c>
      <c r="M971" s="265"/>
      <c r="N971" s="265"/>
      <c r="O971" s="265"/>
      <c r="P971" s="77"/>
    </row>
    <row r="972" spans="3:16" ht="14.25" customHeight="1" x14ac:dyDescent="0.15">
      <c r="C972" s="283">
        <f t="shared" si="61"/>
        <v>960</v>
      </c>
      <c r="D972" s="44" t="str">
        <f t="shared" si="60"/>
        <v/>
      </c>
      <c r="E972" s="477"/>
      <c r="F972" s="368"/>
      <c r="G972" s="368"/>
      <c r="H972" s="329"/>
      <c r="I972" s="15"/>
      <c r="J972" s="15"/>
      <c r="K972" s="328" t="str">
        <f t="shared" si="62"/>
        <v/>
      </c>
      <c r="L972" s="381" t="str">
        <f t="shared" si="63"/>
        <v/>
      </c>
      <c r="M972" s="265"/>
      <c r="N972" s="265"/>
      <c r="O972" s="265"/>
      <c r="P972" s="77"/>
    </row>
    <row r="973" spans="3:16" ht="14.25" customHeight="1" x14ac:dyDescent="0.15">
      <c r="C973" s="283">
        <f t="shared" si="61"/>
        <v>961</v>
      </c>
      <c r="D973" s="44" t="str">
        <f t="shared" ref="D973:D1036" si="64">IF(E973="","",IF(E973&lt;=$T$2,"○",""))</f>
        <v/>
      </c>
      <c r="E973" s="477"/>
      <c r="F973" s="368"/>
      <c r="G973" s="368"/>
      <c r="H973" s="329"/>
      <c r="I973" s="15"/>
      <c r="J973" s="15"/>
      <c r="K973" s="328" t="str">
        <f t="shared" si="62"/>
        <v/>
      </c>
      <c r="L973" s="381" t="str">
        <f t="shared" si="63"/>
        <v/>
      </c>
      <c r="M973" s="265"/>
      <c r="N973" s="265"/>
      <c r="O973" s="265"/>
      <c r="P973" s="77"/>
    </row>
    <row r="974" spans="3:16" ht="14.25" customHeight="1" x14ac:dyDescent="0.15">
      <c r="C974" s="283">
        <f t="shared" si="61"/>
        <v>962</v>
      </c>
      <c r="D974" s="44" t="str">
        <f t="shared" si="64"/>
        <v/>
      </c>
      <c r="E974" s="477"/>
      <c r="F974" s="368"/>
      <c r="G974" s="368"/>
      <c r="H974" s="329"/>
      <c r="I974" s="15"/>
      <c r="J974" s="15"/>
      <c r="K974" s="328" t="str">
        <f t="shared" si="62"/>
        <v/>
      </c>
      <c r="L974" s="381" t="str">
        <f t="shared" si="63"/>
        <v/>
      </c>
      <c r="M974" s="265"/>
      <c r="N974" s="265"/>
      <c r="O974" s="265"/>
      <c r="P974" s="77"/>
    </row>
    <row r="975" spans="3:16" ht="14.25" customHeight="1" x14ac:dyDescent="0.15">
      <c r="C975" s="283">
        <f t="shared" ref="C975:C1038" si="65">C974+1</f>
        <v>963</v>
      </c>
      <c r="D975" s="44" t="str">
        <f t="shared" si="64"/>
        <v/>
      </c>
      <c r="E975" s="477"/>
      <c r="F975" s="368"/>
      <c r="G975" s="368"/>
      <c r="H975" s="329"/>
      <c r="I975" s="15"/>
      <c r="J975" s="15"/>
      <c r="K975" s="328" t="str">
        <f t="shared" si="62"/>
        <v/>
      </c>
      <c r="L975" s="381" t="str">
        <f t="shared" si="63"/>
        <v/>
      </c>
      <c r="M975" s="265"/>
      <c r="N975" s="265"/>
      <c r="O975" s="265"/>
      <c r="P975" s="77"/>
    </row>
    <row r="976" spans="3:16" ht="14.25" customHeight="1" x14ac:dyDescent="0.15">
      <c r="C976" s="283">
        <f t="shared" si="65"/>
        <v>964</v>
      </c>
      <c r="D976" s="44" t="str">
        <f t="shared" si="64"/>
        <v/>
      </c>
      <c r="E976" s="477"/>
      <c r="F976" s="368"/>
      <c r="G976" s="368"/>
      <c r="H976" s="329"/>
      <c r="I976" s="15"/>
      <c r="J976" s="15"/>
      <c r="K976" s="328" t="str">
        <f t="shared" si="62"/>
        <v/>
      </c>
      <c r="L976" s="381" t="str">
        <f t="shared" si="63"/>
        <v/>
      </c>
      <c r="M976" s="265"/>
      <c r="N976" s="265"/>
      <c r="O976" s="265"/>
      <c r="P976" s="77"/>
    </row>
    <row r="977" spans="3:16" ht="14.25" customHeight="1" x14ac:dyDescent="0.15">
      <c r="C977" s="283">
        <f t="shared" si="65"/>
        <v>965</v>
      </c>
      <c r="D977" s="44" t="str">
        <f t="shared" si="64"/>
        <v/>
      </c>
      <c r="E977" s="477"/>
      <c r="F977" s="368"/>
      <c r="G977" s="368"/>
      <c r="H977" s="329"/>
      <c r="I977" s="15"/>
      <c r="J977" s="15"/>
      <c r="K977" s="328" t="str">
        <f t="shared" si="62"/>
        <v/>
      </c>
      <c r="L977" s="381" t="str">
        <f t="shared" si="63"/>
        <v/>
      </c>
      <c r="M977" s="265"/>
      <c r="N977" s="265"/>
      <c r="O977" s="265"/>
      <c r="P977" s="77"/>
    </row>
    <row r="978" spans="3:16" ht="14.25" customHeight="1" x14ac:dyDescent="0.15">
      <c r="C978" s="283">
        <f t="shared" si="65"/>
        <v>966</v>
      </c>
      <c r="D978" s="44" t="str">
        <f t="shared" si="64"/>
        <v/>
      </c>
      <c r="E978" s="477"/>
      <c r="F978" s="368"/>
      <c r="G978" s="368"/>
      <c r="H978" s="329"/>
      <c r="I978" s="15"/>
      <c r="J978" s="15"/>
      <c r="K978" s="328" t="str">
        <f t="shared" si="62"/>
        <v/>
      </c>
      <c r="L978" s="381" t="str">
        <f t="shared" si="63"/>
        <v/>
      </c>
      <c r="M978" s="265"/>
      <c r="N978" s="265"/>
      <c r="O978" s="265"/>
      <c r="P978" s="77"/>
    </row>
    <row r="979" spans="3:16" ht="14.25" customHeight="1" x14ac:dyDescent="0.15">
      <c r="C979" s="283">
        <f t="shared" si="65"/>
        <v>967</v>
      </c>
      <c r="D979" s="44" t="str">
        <f t="shared" si="64"/>
        <v/>
      </c>
      <c r="E979" s="477"/>
      <c r="F979" s="368"/>
      <c r="G979" s="368"/>
      <c r="H979" s="329"/>
      <c r="I979" s="15"/>
      <c r="J979" s="15"/>
      <c r="K979" s="328" t="str">
        <f t="shared" si="62"/>
        <v/>
      </c>
      <c r="L979" s="381" t="str">
        <f t="shared" si="63"/>
        <v/>
      </c>
      <c r="M979" s="265"/>
      <c r="N979" s="265"/>
      <c r="O979" s="265"/>
      <c r="P979" s="77"/>
    </row>
    <row r="980" spans="3:16" ht="14.25" customHeight="1" x14ac:dyDescent="0.15">
      <c r="C980" s="283">
        <f t="shared" si="65"/>
        <v>968</v>
      </c>
      <c r="D980" s="44" t="str">
        <f t="shared" si="64"/>
        <v/>
      </c>
      <c r="E980" s="477"/>
      <c r="F980" s="368"/>
      <c r="G980" s="368"/>
      <c r="H980" s="329"/>
      <c r="I980" s="15"/>
      <c r="J980" s="15"/>
      <c r="K980" s="328" t="str">
        <f t="shared" si="62"/>
        <v/>
      </c>
      <c r="L980" s="381" t="str">
        <f t="shared" si="63"/>
        <v/>
      </c>
      <c r="M980" s="265"/>
      <c r="N980" s="265"/>
      <c r="O980" s="265"/>
      <c r="P980" s="77"/>
    </row>
    <row r="981" spans="3:16" ht="14.25" customHeight="1" x14ac:dyDescent="0.15">
      <c r="C981" s="283">
        <f t="shared" si="65"/>
        <v>969</v>
      </c>
      <c r="D981" s="44" t="str">
        <f t="shared" si="64"/>
        <v/>
      </c>
      <c r="E981" s="477"/>
      <c r="F981" s="368"/>
      <c r="G981" s="368"/>
      <c r="H981" s="329"/>
      <c r="I981" s="15"/>
      <c r="J981" s="15"/>
      <c r="K981" s="328" t="str">
        <f t="shared" si="62"/>
        <v/>
      </c>
      <c r="L981" s="381" t="str">
        <f t="shared" si="63"/>
        <v/>
      </c>
      <c r="M981" s="265"/>
      <c r="N981" s="265"/>
      <c r="O981" s="265"/>
      <c r="P981" s="77"/>
    </row>
    <row r="982" spans="3:16" ht="14.25" customHeight="1" x14ac:dyDescent="0.15">
      <c r="C982" s="283">
        <f t="shared" si="65"/>
        <v>970</v>
      </c>
      <c r="D982" s="44" t="str">
        <f t="shared" si="64"/>
        <v/>
      </c>
      <c r="E982" s="477"/>
      <c r="F982" s="368"/>
      <c r="G982" s="368"/>
      <c r="H982" s="329"/>
      <c r="I982" s="15"/>
      <c r="J982" s="15"/>
      <c r="K982" s="328" t="str">
        <f t="shared" si="62"/>
        <v/>
      </c>
      <c r="L982" s="381" t="str">
        <f t="shared" si="63"/>
        <v/>
      </c>
      <c r="M982" s="265"/>
      <c r="N982" s="265"/>
      <c r="O982" s="265"/>
      <c r="P982" s="77"/>
    </row>
    <row r="983" spans="3:16" ht="14.25" customHeight="1" x14ac:dyDescent="0.15">
      <c r="C983" s="283">
        <f t="shared" si="65"/>
        <v>971</v>
      </c>
      <c r="D983" s="44" t="str">
        <f t="shared" si="64"/>
        <v/>
      </c>
      <c r="E983" s="477"/>
      <c r="F983" s="368"/>
      <c r="G983" s="368"/>
      <c r="H983" s="329"/>
      <c r="I983" s="15"/>
      <c r="J983" s="15"/>
      <c r="K983" s="328" t="str">
        <f t="shared" si="62"/>
        <v/>
      </c>
      <c r="L983" s="381" t="str">
        <f t="shared" si="63"/>
        <v/>
      </c>
      <c r="M983" s="265"/>
      <c r="N983" s="265"/>
      <c r="O983" s="265"/>
      <c r="P983" s="77"/>
    </row>
    <row r="984" spans="3:16" ht="14.25" customHeight="1" x14ac:dyDescent="0.15">
      <c r="C984" s="283">
        <f t="shared" si="65"/>
        <v>972</v>
      </c>
      <c r="D984" s="44" t="str">
        <f t="shared" si="64"/>
        <v/>
      </c>
      <c r="E984" s="477"/>
      <c r="F984" s="368"/>
      <c r="G984" s="368"/>
      <c r="H984" s="329"/>
      <c r="I984" s="15"/>
      <c r="J984" s="15"/>
      <c r="K984" s="328" t="str">
        <f t="shared" si="62"/>
        <v/>
      </c>
      <c r="L984" s="381" t="str">
        <f t="shared" si="63"/>
        <v/>
      </c>
      <c r="M984" s="265"/>
      <c r="N984" s="265"/>
      <c r="O984" s="265"/>
      <c r="P984" s="77"/>
    </row>
    <row r="985" spans="3:16" ht="14.25" customHeight="1" x14ac:dyDescent="0.15">
      <c r="C985" s="283">
        <f t="shared" si="65"/>
        <v>973</v>
      </c>
      <c r="D985" s="44" t="str">
        <f t="shared" si="64"/>
        <v/>
      </c>
      <c r="E985" s="477"/>
      <c r="F985" s="368"/>
      <c r="G985" s="368"/>
      <c r="H985" s="329"/>
      <c r="I985" s="15"/>
      <c r="J985" s="15"/>
      <c r="K985" s="328" t="str">
        <f t="shared" si="62"/>
        <v/>
      </c>
      <c r="L985" s="381" t="str">
        <f t="shared" si="63"/>
        <v/>
      </c>
      <c r="M985" s="265"/>
      <c r="N985" s="265"/>
      <c r="O985" s="265"/>
      <c r="P985" s="77"/>
    </row>
    <row r="986" spans="3:16" ht="14.25" customHeight="1" x14ac:dyDescent="0.15">
      <c r="C986" s="283">
        <f t="shared" si="65"/>
        <v>974</v>
      </c>
      <c r="D986" s="44" t="str">
        <f t="shared" si="64"/>
        <v/>
      </c>
      <c r="E986" s="477"/>
      <c r="F986" s="368"/>
      <c r="G986" s="368"/>
      <c r="H986" s="329"/>
      <c r="I986" s="15"/>
      <c r="J986" s="15"/>
      <c r="K986" s="328" t="str">
        <f t="shared" si="62"/>
        <v/>
      </c>
      <c r="L986" s="381" t="str">
        <f t="shared" si="63"/>
        <v/>
      </c>
      <c r="M986" s="265"/>
      <c r="N986" s="265"/>
      <c r="O986" s="265"/>
      <c r="P986" s="77"/>
    </row>
    <row r="987" spans="3:16" ht="14.25" customHeight="1" x14ac:dyDescent="0.15">
      <c r="C987" s="283">
        <f t="shared" si="65"/>
        <v>975</v>
      </c>
      <c r="D987" s="44" t="str">
        <f t="shared" si="64"/>
        <v/>
      </c>
      <c r="E987" s="477"/>
      <c r="F987" s="368"/>
      <c r="G987" s="368"/>
      <c r="H987" s="329"/>
      <c r="I987" s="15"/>
      <c r="J987" s="15"/>
      <c r="K987" s="328" t="str">
        <f t="shared" si="62"/>
        <v/>
      </c>
      <c r="L987" s="381" t="str">
        <f t="shared" si="63"/>
        <v/>
      </c>
      <c r="M987" s="265"/>
      <c r="N987" s="265"/>
      <c r="O987" s="265"/>
      <c r="P987" s="77"/>
    </row>
    <row r="988" spans="3:16" ht="14.25" customHeight="1" x14ac:dyDescent="0.15">
      <c r="C988" s="283">
        <f t="shared" si="65"/>
        <v>976</v>
      </c>
      <c r="D988" s="44" t="str">
        <f t="shared" si="64"/>
        <v/>
      </c>
      <c r="E988" s="477"/>
      <c r="F988" s="368"/>
      <c r="G988" s="368"/>
      <c r="H988" s="329"/>
      <c r="I988" s="15"/>
      <c r="J988" s="15"/>
      <c r="K988" s="328" t="str">
        <f t="shared" si="62"/>
        <v/>
      </c>
      <c r="L988" s="381" t="str">
        <f t="shared" si="63"/>
        <v/>
      </c>
      <c r="M988" s="265"/>
      <c r="N988" s="265"/>
      <c r="O988" s="265"/>
      <c r="P988" s="77"/>
    </row>
    <row r="989" spans="3:16" ht="14.25" customHeight="1" x14ac:dyDescent="0.15">
      <c r="C989" s="283">
        <f t="shared" si="65"/>
        <v>977</v>
      </c>
      <c r="D989" s="44" t="str">
        <f t="shared" si="64"/>
        <v/>
      </c>
      <c r="E989" s="477"/>
      <c r="F989" s="368"/>
      <c r="G989" s="368"/>
      <c r="H989" s="329"/>
      <c r="I989" s="15"/>
      <c r="J989" s="15"/>
      <c r="K989" s="328" t="str">
        <f t="shared" si="62"/>
        <v/>
      </c>
      <c r="L989" s="381" t="str">
        <f t="shared" si="63"/>
        <v/>
      </c>
      <c r="M989" s="265"/>
      <c r="N989" s="265"/>
      <c r="O989" s="265"/>
      <c r="P989" s="77"/>
    </row>
    <row r="990" spans="3:16" ht="14.25" customHeight="1" x14ac:dyDescent="0.15">
      <c r="C990" s="283">
        <f t="shared" si="65"/>
        <v>978</v>
      </c>
      <c r="D990" s="44" t="str">
        <f t="shared" si="64"/>
        <v/>
      </c>
      <c r="E990" s="477"/>
      <c r="F990" s="368"/>
      <c r="G990" s="368"/>
      <c r="H990" s="329"/>
      <c r="I990" s="15"/>
      <c r="J990" s="15"/>
      <c r="K990" s="328" t="str">
        <f t="shared" si="62"/>
        <v/>
      </c>
      <c r="L990" s="381" t="str">
        <f t="shared" si="63"/>
        <v/>
      </c>
      <c r="M990" s="265"/>
      <c r="N990" s="265"/>
      <c r="O990" s="265"/>
      <c r="P990" s="77"/>
    </row>
    <row r="991" spans="3:16" ht="14.25" customHeight="1" x14ac:dyDescent="0.15">
      <c r="C991" s="283">
        <f t="shared" si="65"/>
        <v>979</v>
      </c>
      <c r="D991" s="44" t="str">
        <f t="shared" si="64"/>
        <v/>
      </c>
      <c r="E991" s="477"/>
      <c r="F991" s="368"/>
      <c r="G991" s="368"/>
      <c r="H991" s="329"/>
      <c r="I991" s="15"/>
      <c r="J991" s="15"/>
      <c r="K991" s="328" t="str">
        <f t="shared" si="62"/>
        <v/>
      </c>
      <c r="L991" s="381" t="str">
        <f t="shared" si="63"/>
        <v/>
      </c>
      <c r="M991" s="265"/>
      <c r="N991" s="265"/>
      <c r="O991" s="265"/>
      <c r="P991" s="77"/>
    </row>
    <row r="992" spans="3:16" ht="14.25" customHeight="1" x14ac:dyDescent="0.15">
      <c r="C992" s="283">
        <f t="shared" si="65"/>
        <v>980</v>
      </c>
      <c r="D992" s="44" t="str">
        <f t="shared" si="64"/>
        <v/>
      </c>
      <c r="E992" s="477"/>
      <c r="F992" s="368"/>
      <c r="G992" s="368"/>
      <c r="H992" s="329"/>
      <c r="I992" s="15"/>
      <c r="J992" s="15"/>
      <c r="K992" s="328" t="str">
        <f t="shared" si="62"/>
        <v/>
      </c>
      <c r="L992" s="381" t="str">
        <f t="shared" si="63"/>
        <v/>
      </c>
      <c r="M992" s="265"/>
      <c r="N992" s="265"/>
      <c r="O992" s="265"/>
      <c r="P992" s="77"/>
    </row>
    <row r="993" spans="3:32" ht="14.25" customHeight="1" x14ac:dyDescent="0.15">
      <c r="C993" s="283">
        <f t="shared" si="65"/>
        <v>981</v>
      </c>
      <c r="D993" s="44" t="str">
        <f t="shared" si="64"/>
        <v/>
      </c>
      <c r="E993" s="477"/>
      <c r="F993" s="368"/>
      <c r="G993" s="368"/>
      <c r="H993" s="329"/>
      <c r="I993" s="15"/>
      <c r="J993" s="15"/>
      <c r="K993" s="328" t="str">
        <f t="shared" si="62"/>
        <v/>
      </c>
      <c r="L993" s="381" t="str">
        <f t="shared" si="63"/>
        <v/>
      </c>
      <c r="M993" s="265"/>
      <c r="N993" s="265"/>
      <c r="O993" s="265"/>
      <c r="P993" s="77"/>
    </row>
    <row r="994" spans="3:32" ht="14.25" customHeight="1" x14ac:dyDescent="0.15">
      <c r="C994" s="283">
        <f t="shared" si="65"/>
        <v>982</v>
      </c>
      <c r="D994" s="44" t="str">
        <f t="shared" si="64"/>
        <v/>
      </c>
      <c r="E994" s="477"/>
      <c r="F994" s="368"/>
      <c r="G994" s="368"/>
      <c r="H994" s="329"/>
      <c r="I994" s="15"/>
      <c r="J994" s="15"/>
      <c r="K994" s="328" t="str">
        <f t="shared" si="62"/>
        <v/>
      </c>
      <c r="L994" s="381" t="str">
        <f t="shared" si="63"/>
        <v/>
      </c>
      <c r="M994" s="265"/>
      <c r="N994" s="265"/>
      <c r="O994" s="265"/>
      <c r="P994" s="77"/>
    </row>
    <row r="995" spans="3:32" ht="14.25" customHeight="1" x14ac:dyDescent="0.15">
      <c r="C995" s="283">
        <f t="shared" si="65"/>
        <v>983</v>
      </c>
      <c r="D995" s="44" t="str">
        <f t="shared" si="64"/>
        <v/>
      </c>
      <c r="E995" s="477"/>
      <c r="F995" s="368"/>
      <c r="G995" s="368"/>
      <c r="H995" s="329"/>
      <c r="I995" s="15"/>
      <c r="J995" s="15"/>
      <c r="K995" s="328" t="str">
        <f t="shared" si="62"/>
        <v/>
      </c>
      <c r="L995" s="381" t="str">
        <f t="shared" si="63"/>
        <v/>
      </c>
      <c r="M995" s="265"/>
      <c r="N995" s="265"/>
      <c r="O995" s="265"/>
      <c r="P995" s="77"/>
    </row>
    <row r="996" spans="3:32" ht="14.25" customHeight="1" x14ac:dyDescent="0.15">
      <c r="C996" s="283">
        <f t="shared" si="65"/>
        <v>984</v>
      </c>
      <c r="D996" s="44" t="str">
        <f t="shared" si="64"/>
        <v/>
      </c>
      <c r="E996" s="477"/>
      <c r="F996" s="368"/>
      <c r="G996" s="368"/>
      <c r="H996" s="329"/>
      <c r="I996" s="15"/>
      <c r="J996" s="15"/>
      <c r="K996" s="328" t="str">
        <f t="shared" si="62"/>
        <v/>
      </c>
      <c r="L996" s="381" t="str">
        <f t="shared" si="63"/>
        <v/>
      </c>
      <c r="M996" s="265"/>
      <c r="N996" s="265"/>
      <c r="O996" s="265"/>
      <c r="P996" s="77"/>
    </row>
    <row r="997" spans="3:32" ht="14.25" customHeight="1" x14ac:dyDescent="0.15">
      <c r="C997" s="283">
        <f t="shared" si="65"/>
        <v>985</v>
      </c>
      <c r="D997" s="44" t="str">
        <f t="shared" si="64"/>
        <v/>
      </c>
      <c r="E997" s="477"/>
      <c r="F997" s="368"/>
      <c r="G997" s="368"/>
      <c r="H997" s="329"/>
      <c r="I997" s="15"/>
      <c r="J997" s="15"/>
      <c r="K997" s="328" t="str">
        <f t="shared" si="62"/>
        <v/>
      </c>
      <c r="L997" s="381" t="str">
        <f t="shared" si="63"/>
        <v/>
      </c>
      <c r="M997" s="265"/>
      <c r="N997" s="265"/>
      <c r="O997" s="265"/>
      <c r="P997" s="77"/>
    </row>
    <row r="998" spans="3:32" ht="14.25" customHeight="1" x14ac:dyDescent="0.15">
      <c r="C998" s="283">
        <f t="shared" si="65"/>
        <v>986</v>
      </c>
      <c r="D998" s="44" t="str">
        <f t="shared" si="64"/>
        <v/>
      </c>
      <c r="E998" s="477"/>
      <c r="F998" s="368"/>
      <c r="G998" s="368"/>
      <c r="H998" s="329"/>
      <c r="I998" s="15"/>
      <c r="J998" s="15"/>
      <c r="K998" s="328" t="str">
        <f t="shared" si="62"/>
        <v/>
      </c>
      <c r="L998" s="381" t="str">
        <f t="shared" si="63"/>
        <v/>
      </c>
      <c r="M998" s="265"/>
      <c r="N998" s="265"/>
      <c r="O998" s="265"/>
      <c r="P998" s="77"/>
    </row>
    <row r="999" spans="3:32" ht="14.25" customHeight="1" x14ac:dyDescent="0.15">
      <c r="C999" s="283">
        <f t="shared" si="65"/>
        <v>987</v>
      </c>
      <c r="D999" s="44" t="str">
        <f t="shared" si="64"/>
        <v/>
      </c>
      <c r="E999" s="477"/>
      <c r="F999" s="368"/>
      <c r="G999" s="368"/>
      <c r="H999" s="329"/>
      <c r="I999" s="15"/>
      <c r="J999" s="15"/>
      <c r="K999" s="328" t="str">
        <f t="shared" si="62"/>
        <v/>
      </c>
      <c r="L999" s="381" t="str">
        <f t="shared" si="63"/>
        <v/>
      </c>
      <c r="M999" s="265"/>
      <c r="N999" s="265"/>
      <c r="O999" s="265"/>
      <c r="P999" s="77"/>
    </row>
    <row r="1000" spans="3:32" ht="14.25" customHeight="1" x14ac:dyDescent="0.15">
      <c r="C1000" s="283">
        <f t="shared" si="65"/>
        <v>988</v>
      </c>
      <c r="D1000" s="44" t="str">
        <f t="shared" si="64"/>
        <v/>
      </c>
      <c r="E1000" s="477"/>
      <c r="F1000" s="368"/>
      <c r="G1000" s="368"/>
      <c r="H1000" s="329"/>
      <c r="I1000" s="15"/>
      <c r="J1000" s="15"/>
      <c r="K1000" s="328" t="str">
        <f t="shared" si="62"/>
        <v/>
      </c>
      <c r="L1000" s="381" t="str">
        <f t="shared" si="63"/>
        <v/>
      </c>
      <c r="M1000" s="265"/>
      <c r="N1000" s="265"/>
      <c r="O1000" s="265"/>
      <c r="P1000" s="77"/>
    </row>
    <row r="1001" spans="3:32" ht="14.25" customHeight="1" x14ac:dyDescent="0.15">
      <c r="C1001" s="283">
        <f t="shared" si="65"/>
        <v>989</v>
      </c>
      <c r="D1001" s="44" t="str">
        <f t="shared" si="64"/>
        <v/>
      </c>
      <c r="E1001" s="477"/>
      <c r="F1001" s="368"/>
      <c r="G1001" s="368"/>
      <c r="H1001" s="329"/>
      <c r="I1001" s="15"/>
      <c r="J1001" s="15"/>
      <c r="K1001" s="328" t="str">
        <f t="shared" si="62"/>
        <v/>
      </c>
      <c r="L1001" s="381" t="str">
        <f t="shared" si="63"/>
        <v/>
      </c>
      <c r="M1001" s="265"/>
      <c r="N1001" s="265"/>
      <c r="O1001" s="265"/>
      <c r="P1001" s="77"/>
    </row>
    <row r="1002" spans="3:32" ht="14.25" customHeight="1" x14ac:dyDescent="0.15">
      <c r="C1002" s="283">
        <f t="shared" si="65"/>
        <v>990</v>
      </c>
      <c r="D1002" s="44" t="str">
        <f t="shared" si="64"/>
        <v/>
      </c>
      <c r="E1002" s="477"/>
      <c r="F1002" s="368"/>
      <c r="G1002" s="368"/>
      <c r="H1002" s="329"/>
      <c r="I1002" s="15"/>
      <c r="J1002" s="15"/>
      <c r="K1002" s="328" t="str">
        <f t="shared" si="62"/>
        <v/>
      </c>
      <c r="L1002" s="381" t="str">
        <f t="shared" si="63"/>
        <v/>
      </c>
      <c r="M1002" s="265"/>
      <c r="N1002" s="265"/>
      <c r="O1002" s="265"/>
      <c r="P1002" s="77"/>
    </row>
    <row r="1003" spans="3:32" ht="14.25" customHeight="1" x14ac:dyDescent="0.15">
      <c r="C1003" s="283">
        <f t="shared" si="65"/>
        <v>991</v>
      </c>
      <c r="D1003" s="44" t="str">
        <f t="shared" si="64"/>
        <v/>
      </c>
      <c r="E1003" s="477"/>
      <c r="F1003" s="368"/>
      <c r="G1003" s="368"/>
      <c r="H1003" s="329"/>
      <c r="I1003" s="15"/>
      <c r="J1003" s="15"/>
      <c r="K1003" s="328" t="str">
        <f t="shared" ref="K1003:K1034" si="66">IF(J1003="","",I1003*J1003)</f>
        <v/>
      </c>
      <c r="L1003" s="381" t="str">
        <f t="shared" ref="L1003:L1066" si="67">IF(H1003="","",IF(HLOOKUP(H1003,$V$2:$AJ$3,2,FALSE)&gt;=0.8,"○",""))</f>
        <v/>
      </c>
      <c r="M1003" s="265"/>
      <c r="N1003" s="265"/>
      <c r="O1003" s="265"/>
      <c r="P1003" s="77"/>
      <c r="R1003" s="327"/>
      <c r="S1003" s="327"/>
      <c r="T1003" s="327"/>
      <c r="U1003" s="327"/>
      <c r="V1003" s="327"/>
      <c r="W1003" s="327"/>
      <c r="X1003" s="327"/>
      <c r="Y1003" s="327"/>
      <c r="Z1003" s="327"/>
      <c r="AA1003" s="327"/>
      <c r="AB1003" s="327"/>
      <c r="AC1003" s="327"/>
      <c r="AD1003" s="327"/>
      <c r="AE1003" s="327"/>
      <c r="AF1003" s="327"/>
    </row>
    <row r="1004" spans="3:32" ht="14.25" customHeight="1" x14ac:dyDescent="0.15">
      <c r="C1004" s="283">
        <f t="shared" si="65"/>
        <v>992</v>
      </c>
      <c r="D1004" s="44" t="str">
        <f t="shared" si="64"/>
        <v/>
      </c>
      <c r="E1004" s="477"/>
      <c r="F1004" s="368"/>
      <c r="G1004" s="368"/>
      <c r="H1004" s="329"/>
      <c r="I1004" s="15"/>
      <c r="J1004" s="15"/>
      <c r="K1004" s="328" t="str">
        <f t="shared" si="66"/>
        <v/>
      </c>
      <c r="L1004" s="381" t="str">
        <f t="shared" si="67"/>
        <v/>
      </c>
      <c r="M1004" s="265"/>
      <c r="N1004" s="265"/>
      <c r="O1004" s="265"/>
      <c r="P1004" s="77"/>
      <c r="R1004" s="327"/>
      <c r="S1004" s="327"/>
      <c r="T1004" s="327"/>
      <c r="U1004" s="327"/>
      <c r="V1004" s="327"/>
      <c r="W1004" s="327"/>
      <c r="X1004" s="327"/>
      <c r="Y1004" s="327"/>
      <c r="Z1004" s="327"/>
      <c r="AA1004" s="327"/>
      <c r="AB1004" s="327"/>
      <c r="AC1004" s="327"/>
      <c r="AD1004" s="327"/>
      <c r="AE1004" s="327"/>
      <c r="AF1004" s="327"/>
    </row>
    <row r="1005" spans="3:32" ht="14.25" customHeight="1" x14ac:dyDescent="0.15">
      <c r="C1005" s="283">
        <f t="shared" si="65"/>
        <v>993</v>
      </c>
      <c r="D1005" s="44" t="str">
        <f t="shared" si="64"/>
        <v/>
      </c>
      <c r="E1005" s="477"/>
      <c r="F1005" s="368"/>
      <c r="G1005" s="368"/>
      <c r="H1005" s="329"/>
      <c r="I1005" s="15"/>
      <c r="J1005" s="15"/>
      <c r="K1005" s="328" t="str">
        <f t="shared" si="66"/>
        <v/>
      </c>
      <c r="L1005" s="381" t="str">
        <f t="shared" si="67"/>
        <v/>
      </c>
      <c r="M1005" s="265"/>
      <c r="N1005" s="265"/>
      <c r="O1005" s="265"/>
      <c r="P1005" s="77"/>
      <c r="R1005" s="327"/>
      <c r="S1005" s="327"/>
      <c r="T1005" s="327"/>
      <c r="U1005" s="327"/>
      <c r="V1005" s="327"/>
      <c r="W1005" s="327"/>
      <c r="X1005" s="327"/>
      <c r="Y1005" s="327"/>
      <c r="Z1005" s="327"/>
      <c r="AA1005" s="327"/>
      <c r="AB1005" s="327"/>
      <c r="AC1005" s="327"/>
      <c r="AD1005" s="327"/>
      <c r="AE1005" s="327"/>
      <c r="AF1005" s="327"/>
    </row>
    <row r="1006" spans="3:32" ht="14.25" customHeight="1" x14ac:dyDescent="0.15">
      <c r="C1006" s="283">
        <f t="shared" si="65"/>
        <v>994</v>
      </c>
      <c r="D1006" s="44" t="str">
        <f t="shared" si="64"/>
        <v/>
      </c>
      <c r="E1006" s="477"/>
      <c r="F1006" s="368"/>
      <c r="G1006" s="368"/>
      <c r="H1006" s="329"/>
      <c r="I1006" s="15"/>
      <c r="J1006" s="15"/>
      <c r="K1006" s="328" t="str">
        <f t="shared" si="66"/>
        <v/>
      </c>
      <c r="L1006" s="381" t="str">
        <f t="shared" si="67"/>
        <v/>
      </c>
      <c r="M1006" s="265"/>
      <c r="N1006" s="265"/>
      <c r="O1006" s="265"/>
      <c r="P1006" s="77"/>
      <c r="R1006" s="327"/>
      <c r="S1006" s="327"/>
      <c r="T1006" s="327"/>
      <c r="U1006" s="327"/>
      <c r="V1006" s="327"/>
      <c r="W1006" s="327"/>
      <c r="X1006" s="327"/>
      <c r="Y1006" s="327"/>
      <c r="Z1006" s="327"/>
      <c r="AA1006" s="327"/>
      <c r="AB1006" s="327"/>
      <c r="AC1006" s="327"/>
      <c r="AD1006" s="327"/>
      <c r="AE1006" s="327"/>
      <c r="AF1006" s="327"/>
    </row>
    <row r="1007" spans="3:32" ht="14.25" customHeight="1" x14ac:dyDescent="0.15">
      <c r="C1007" s="283">
        <f t="shared" si="65"/>
        <v>995</v>
      </c>
      <c r="D1007" s="44" t="str">
        <f t="shared" si="64"/>
        <v/>
      </c>
      <c r="E1007" s="477"/>
      <c r="F1007" s="368"/>
      <c r="G1007" s="368"/>
      <c r="H1007" s="329"/>
      <c r="I1007" s="15"/>
      <c r="J1007" s="15"/>
      <c r="K1007" s="328" t="str">
        <f t="shared" si="66"/>
        <v/>
      </c>
      <c r="L1007" s="381" t="str">
        <f t="shared" si="67"/>
        <v/>
      </c>
      <c r="M1007" s="265"/>
      <c r="N1007" s="265"/>
      <c r="O1007" s="265"/>
      <c r="P1007" s="77"/>
      <c r="R1007" s="327"/>
      <c r="S1007" s="327"/>
      <c r="T1007" s="327"/>
      <c r="U1007" s="327"/>
      <c r="V1007" s="327"/>
      <c r="W1007" s="327"/>
      <c r="X1007" s="327"/>
      <c r="Y1007" s="327"/>
      <c r="Z1007" s="327"/>
      <c r="AA1007" s="327"/>
      <c r="AB1007" s="327"/>
      <c r="AC1007" s="327"/>
      <c r="AD1007" s="327"/>
      <c r="AE1007" s="327"/>
      <c r="AF1007" s="327"/>
    </row>
    <row r="1008" spans="3:32" ht="14.25" customHeight="1" x14ac:dyDescent="0.15">
      <c r="C1008" s="283">
        <f t="shared" si="65"/>
        <v>996</v>
      </c>
      <c r="D1008" s="44" t="str">
        <f t="shared" si="64"/>
        <v/>
      </c>
      <c r="E1008" s="477"/>
      <c r="F1008" s="368"/>
      <c r="G1008" s="368"/>
      <c r="H1008" s="329"/>
      <c r="I1008" s="15"/>
      <c r="J1008" s="15"/>
      <c r="K1008" s="328" t="str">
        <f t="shared" si="66"/>
        <v/>
      </c>
      <c r="L1008" s="381" t="str">
        <f t="shared" si="67"/>
        <v/>
      </c>
      <c r="M1008" s="265"/>
      <c r="N1008" s="265"/>
      <c r="O1008" s="265"/>
      <c r="P1008" s="77"/>
      <c r="R1008" s="327"/>
      <c r="S1008" s="327"/>
      <c r="T1008" s="327"/>
      <c r="U1008" s="327"/>
      <c r="V1008" s="327"/>
      <c r="W1008" s="327"/>
      <c r="X1008" s="327"/>
      <c r="Y1008" s="327"/>
      <c r="Z1008" s="327"/>
      <c r="AA1008" s="327"/>
      <c r="AB1008" s="327"/>
      <c r="AC1008" s="327"/>
      <c r="AD1008" s="327"/>
      <c r="AE1008" s="327"/>
      <c r="AF1008" s="327"/>
    </row>
    <row r="1009" spans="3:32" ht="14.25" customHeight="1" x14ac:dyDescent="0.15">
      <c r="C1009" s="283">
        <f t="shared" si="65"/>
        <v>997</v>
      </c>
      <c r="D1009" s="44" t="str">
        <f t="shared" si="64"/>
        <v/>
      </c>
      <c r="E1009" s="477"/>
      <c r="F1009" s="368"/>
      <c r="G1009" s="368"/>
      <c r="H1009" s="329"/>
      <c r="I1009" s="15"/>
      <c r="J1009" s="15"/>
      <c r="K1009" s="328" t="str">
        <f t="shared" si="66"/>
        <v/>
      </c>
      <c r="L1009" s="381" t="str">
        <f t="shared" si="67"/>
        <v/>
      </c>
      <c r="M1009" s="265"/>
      <c r="N1009" s="265"/>
      <c r="O1009" s="265"/>
      <c r="P1009" s="77"/>
      <c r="R1009" s="327"/>
      <c r="S1009" s="327"/>
      <c r="T1009" s="327"/>
      <c r="U1009" s="327"/>
      <c r="V1009" s="327"/>
      <c r="W1009" s="327"/>
      <c r="X1009" s="327"/>
      <c r="Y1009" s="327"/>
      <c r="Z1009" s="327"/>
      <c r="AA1009" s="327"/>
      <c r="AB1009" s="327"/>
      <c r="AC1009" s="327"/>
      <c r="AD1009" s="327"/>
      <c r="AE1009" s="327"/>
      <c r="AF1009" s="327"/>
    </row>
    <row r="1010" spans="3:32" ht="14.25" customHeight="1" x14ac:dyDescent="0.15">
      <c r="C1010" s="283">
        <f t="shared" si="65"/>
        <v>998</v>
      </c>
      <c r="D1010" s="44" t="str">
        <f t="shared" si="64"/>
        <v/>
      </c>
      <c r="E1010" s="477"/>
      <c r="F1010" s="368"/>
      <c r="G1010" s="368"/>
      <c r="H1010" s="329"/>
      <c r="I1010" s="15"/>
      <c r="J1010" s="15"/>
      <c r="K1010" s="328" t="str">
        <f t="shared" si="66"/>
        <v/>
      </c>
      <c r="L1010" s="381" t="str">
        <f t="shared" si="67"/>
        <v/>
      </c>
      <c r="M1010" s="265"/>
      <c r="N1010" s="265"/>
      <c r="O1010" s="265"/>
      <c r="P1010" s="77"/>
      <c r="R1010" s="327"/>
      <c r="S1010" s="327"/>
      <c r="T1010" s="327"/>
      <c r="U1010" s="327"/>
      <c r="V1010" s="327"/>
      <c r="W1010" s="327"/>
      <c r="X1010" s="327"/>
      <c r="Y1010" s="327"/>
      <c r="Z1010" s="327"/>
      <c r="AA1010" s="327"/>
      <c r="AB1010" s="327"/>
      <c r="AC1010" s="327"/>
      <c r="AD1010" s="327"/>
      <c r="AE1010" s="327"/>
      <c r="AF1010" s="327"/>
    </row>
    <row r="1011" spans="3:32" ht="14.25" customHeight="1" x14ac:dyDescent="0.15">
      <c r="C1011" s="283">
        <f t="shared" si="65"/>
        <v>999</v>
      </c>
      <c r="D1011" s="44" t="str">
        <f t="shared" si="64"/>
        <v/>
      </c>
      <c r="E1011" s="477"/>
      <c r="F1011" s="368"/>
      <c r="G1011" s="368"/>
      <c r="H1011" s="329"/>
      <c r="I1011" s="15"/>
      <c r="J1011" s="15"/>
      <c r="K1011" s="328" t="str">
        <f t="shared" si="66"/>
        <v/>
      </c>
      <c r="L1011" s="381" t="str">
        <f t="shared" si="67"/>
        <v/>
      </c>
      <c r="M1011" s="265"/>
      <c r="N1011" s="265"/>
      <c r="O1011" s="265"/>
      <c r="P1011" s="77"/>
      <c r="R1011" s="327"/>
      <c r="S1011" s="327"/>
      <c r="T1011" s="327"/>
      <c r="U1011" s="327"/>
      <c r="V1011" s="327"/>
      <c r="W1011" s="327"/>
      <c r="X1011" s="327"/>
      <c r="Y1011" s="327"/>
      <c r="Z1011" s="327"/>
      <c r="AA1011" s="327"/>
      <c r="AB1011" s="327"/>
      <c r="AC1011" s="327"/>
      <c r="AD1011" s="327"/>
      <c r="AE1011" s="327"/>
      <c r="AF1011" s="327"/>
    </row>
    <row r="1012" spans="3:32" ht="14.25" customHeight="1" x14ac:dyDescent="0.15">
      <c r="C1012" s="283">
        <f t="shared" si="65"/>
        <v>1000</v>
      </c>
      <c r="D1012" s="44" t="str">
        <f t="shared" si="64"/>
        <v/>
      </c>
      <c r="E1012" s="477"/>
      <c r="F1012" s="368"/>
      <c r="G1012" s="368"/>
      <c r="H1012" s="329"/>
      <c r="I1012" s="15"/>
      <c r="J1012" s="15"/>
      <c r="K1012" s="328" t="str">
        <f t="shared" si="66"/>
        <v/>
      </c>
      <c r="L1012" s="381" t="str">
        <f t="shared" si="67"/>
        <v/>
      </c>
      <c r="M1012" s="265"/>
      <c r="N1012" s="265"/>
      <c r="O1012" s="265"/>
      <c r="P1012" s="77"/>
      <c r="R1012" s="327"/>
      <c r="S1012" s="327"/>
      <c r="T1012" s="327"/>
      <c r="U1012" s="327"/>
      <c r="V1012" s="327"/>
      <c r="W1012" s="327"/>
      <c r="X1012" s="327"/>
      <c r="Y1012" s="327"/>
      <c r="Z1012" s="327"/>
      <c r="AA1012" s="327"/>
      <c r="AB1012" s="327"/>
      <c r="AC1012" s="327"/>
      <c r="AD1012" s="327"/>
      <c r="AE1012" s="327"/>
      <c r="AF1012" s="327"/>
    </row>
    <row r="1013" spans="3:32" ht="14.25" customHeight="1" x14ac:dyDescent="0.15">
      <c r="C1013" s="283">
        <f t="shared" si="65"/>
        <v>1001</v>
      </c>
      <c r="D1013" s="44" t="str">
        <f t="shared" si="64"/>
        <v/>
      </c>
      <c r="E1013" s="477"/>
      <c r="F1013" s="368"/>
      <c r="G1013" s="368"/>
      <c r="H1013" s="329"/>
      <c r="I1013" s="15"/>
      <c r="J1013" s="15"/>
      <c r="K1013" s="328" t="str">
        <f t="shared" si="66"/>
        <v/>
      </c>
      <c r="L1013" s="381" t="str">
        <f t="shared" si="67"/>
        <v/>
      </c>
      <c r="M1013" s="265"/>
      <c r="N1013" s="265"/>
      <c r="O1013" s="265"/>
      <c r="P1013" s="77"/>
      <c r="R1013" s="327"/>
      <c r="S1013" s="327"/>
      <c r="T1013" s="327"/>
      <c r="U1013" s="327"/>
      <c r="V1013" s="327"/>
      <c r="W1013" s="327"/>
      <c r="X1013" s="327"/>
      <c r="Y1013" s="327"/>
      <c r="Z1013" s="327"/>
      <c r="AA1013" s="327"/>
      <c r="AB1013" s="327"/>
      <c r="AC1013" s="327"/>
      <c r="AD1013" s="327"/>
      <c r="AE1013" s="327"/>
      <c r="AF1013" s="327"/>
    </row>
    <row r="1014" spans="3:32" ht="14.25" customHeight="1" x14ac:dyDescent="0.15">
      <c r="C1014" s="283">
        <f t="shared" si="65"/>
        <v>1002</v>
      </c>
      <c r="D1014" s="44" t="str">
        <f t="shared" si="64"/>
        <v/>
      </c>
      <c r="E1014" s="477"/>
      <c r="F1014" s="368"/>
      <c r="G1014" s="368"/>
      <c r="H1014" s="329"/>
      <c r="I1014" s="15"/>
      <c r="J1014" s="15"/>
      <c r="K1014" s="328" t="str">
        <f t="shared" si="66"/>
        <v/>
      </c>
      <c r="L1014" s="381" t="str">
        <f t="shared" si="67"/>
        <v/>
      </c>
      <c r="M1014" s="265"/>
      <c r="N1014" s="265"/>
      <c r="O1014" s="265"/>
      <c r="P1014" s="77"/>
      <c r="R1014" s="327"/>
      <c r="S1014" s="327"/>
      <c r="T1014" s="327"/>
      <c r="U1014" s="327"/>
      <c r="V1014" s="327"/>
      <c r="W1014" s="327"/>
      <c r="X1014" s="327"/>
      <c r="Y1014" s="327"/>
      <c r="Z1014" s="327"/>
      <c r="AA1014" s="327"/>
      <c r="AB1014" s="327"/>
      <c r="AC1014" s="327"/>
      <c r="AD1014" s="327"/>
      <c r="AE1014" s="327"/>
      <c r="AF1014" s="327"/>
    </row>
    <row r="1015" spans="3:32" ht="14.25" customHeight="1" x14ac:dyDescent="0.15">
      <c r="C1015" s="283">
        <f t="shared" si="65"/>
        <v>1003</v>
      </c>
      <c r="D1015" s="44" t="str">
        <f t="shared" si="64"/>
        <v/>
      </c>
      <c r="E1015" s="477"/>
      <c r="F1015" s="368"/>
      <c r="G1015" s="368"/>
      <c r="H1015" s="329"/>
      <c r="I1015" s="15"/>
      <c r="J1015" s="15"/>
      <c r="K1015" s="328" t="str">
        <f t="shared" si="66"/>
        <v/>
      </c>
      <c r="L1015" s="381" t="str">
        <f t="shared" si="67"/>
        <v/>
      </c>
      <c r="M1015" s="265"/>
      <c r="N1015" s="265"/>
      <c r="O1015" s="265"/>
      <c r="P1015" s="77"/>
      <c r="R1015" s="327"/>
      <c r="S1015" s="327"/>
      <c r="T1015" s="327"/>
      <c r="U1015" s="327"/>
      <c r="V1015" s="327"/>
      <c r="W1015" s="327"/>
      <c r="X1015" s="327"/>
      <c r="Y1015" s="327"/>
      <c r="Z1015" s="327"/>
      <c r="AA1015" s="327"/>
      <c r="AB1015" s="327"/>
      <c r="AC1015" s="327"/>
      <c r="AD1015" s="327"/>
      <c r="AE1015" s="327"/>
      <c r="AF1015" s="327"/>
    </row>
    <row r="1016" spans="3:32" ht="14.25" customHeight="1" x14ac:dyDescent="0.15">
      <c r="C1016" s="283">
        <f t="shared" si="65"/>
        <v>1004</v>
      </c>
      <c r="D1016" s="44" t="str">
        <f t="shared" si="64"/>
        <v/>
      </c>
      <c r="E1016" s="477"/>
      <c r="F1016" s="368"/>
      <c r="G1016" s="368"/>
      <c r="H1016" s="329"/>
      <c r="I1016" s="15"/>
      <c r="J1016" s="15"/>
      <c r="K1016" s="328" t="str">
        <f t="shared" si="66"/>
        <v/>
      </c>
      <c r="L1016" s="381" t="str">
        <f t="shared" si="67"/>
        <v/>
      </c>
      <c r="M1016" s="265"/>
      <c r="N1016" s="265"/>
      <c r="O1016" s="265"/>
      <c r="P1016" s="77"/>
      <c r="R1016" s="327"/>
      <c r="S1016" s="327"/>
      <c r="T1016" s="327"/>
      <c r="U1016" s="327"/>
      <c r="V1016" s="327"/>
      <c r="W1016" s="327"/>
      <c r="X1016" s="327"/>
      <c r="Y1016" s="327"/>
      <c r="Z1016" s="327"/>
      <c r="AA1016" s="327"/>
      <c r="AB1016" s="327"/>
      <c r="AC1016" s="327"/>
      <c r="AD1016" s="327"/>
      <c r="AE1016" s="327"/>
      <c r="AF1016" s="327"/>
    </row>
    <row r="1017" spans="3:32" ht="14.25" customHeight="1" x14ac:dyDescent="0.15">
      <c r="C1017" s="283">
        <f t="shared" si="65"/>
        <v>1005</v>
      </c>
      <c r="D1017" s="44" t="str">
        <f t="shared" si="64"/>
        <v/>
      </c>
      <c r="E1017" s="477"/>
      <c r="F1017" s="368"/>
      <c r="G1017" s="368"/>
      <c r="H1017" s="329"/>
      <c r="I1017" s="15"/>
      <c r="J1017" s="15"/>
      <c r="K1017" s="328" t="str">
        <f t="shared" si="66"/>
        <v/>
      </c>
      <c r="L1017" s="381" t="str">
        <f t="shared" si="67"/>
        <v/>
      </c>
      <c r="M1017" s="265"/>
      <c r="N1017" s="265"/>
      <c r="O1017" s="265"/>
      <c r="P1017" s="77"/>
      <c r="R1017" s="327"/>
      <c r="S1017" s="327"/>
      <c r="T1017" s="327"/>
      <c r="U1017" s="327"/>
      <c r="V1017" s="327"/>
      <c r="W1017" s="327"/>
      <c r="X1017" s="327"/>
      <c r="Y1017" s="327"/>
      <c r="Z1017" s="327"/>
      <c r="AA1017" s="327"/>
      <c r="AB1017" s="327"/>
      <c r="AC1017" s="327"/>
      <c r="AD1017" s="327"/>
      <c r="AE1017" s="327"/>
      <c r="AF1017" s="327"/>
    </row>
    <row r="1018" spans="3:32" ht="14.25" customHeight="1" x14ac:dyDescent="0.15">
      <c r="C1018" s="283">
        <f t="shared" si="65"/>
        <v>1006</v>
      </c>
      <c r="D1018" s="44" t="str">
        <f t="shared" si="64"/>
        <v/>
      </c>
      <c r="E1018" s="477"/>
      <c r="F1018" s="368"/>
      <c r="G1018" s="368"/>
      <c r="H1018" s="329"/>
      <c r="I1018" s="15"/>
      <c r="J1018" s="15"/>
      <c r="K1018" s="328" t="str">
        <f t="shared" si="66"/>
        <v/>
      </c>
      <c r="L1018" s="381" t="str">
        <f t="shared" si="67"/>
        <v/>
      </c>
      <c r="M1018" s="265"/>
      <c r="N1018" s="265"/>
      <c r="O1018" s="265"/>
      <c r="P1018" s="77"/>
      <c r="R1018" s="327"/>
      <c r="S1018" s="327"/>
      <c r="T1018" s="327"/>
      <c r="U1018" s="327"/>
      <c r="V1018" s="327"/>
      <c r="W1018" s="327"/>
      <c r="X1018" s="327"/>
      <c r="Y1018" s="327"/>
      <c r="Z1018" s="327"/>
      <c r="AA1018" s="327"/>
      <c r="AB1018" s="327"/>
      <c r="AC1018" s="327"/>
      <c r="AD1018" s="327"/>
      <c r="AE1018" s="327"/>
      <c r="AF1018" s="327"/>
    </row>
    <row r="1019" spans="3:32" ht="14.25" customHeight="1" x14ac:dyDescent="0.15">
      <c r="C1019" s="283">
        <f t="shared" si="65"/>
        <v>1007</v>
      </c>
      <c r="D1019" s="44" t="str">
        <f t="shared" si="64"/>
        <v/>
      </c>
      <c r="E1019" s="477"/>
      <c r="F1019" s="368"/>
      <c r="G1019" s="368"/>
      <c r="H1019" s="329"/>
      <c r="I1019" s="15"/>
      <c r="J1019" s="15"/>
      <c r="K1019" s="328" t="str">
        <f t="shared" si="66"/>
        <v/>
      </c>
      <c r="L1019" s="381" t="str">
        <f t="shared" si="67"/>
        <v/>
      </c>
      <c r="M1019" s="265"/>
      <c r="N1019" s="265"/>
      <c r="O1019" s="265"/>
      <c r="P1019" s="77"/>
      <c r="R1019" s="327"/>
      <c r="S1019" s="327"/>
      <c r="T1019" s="327"/>
      <c r="U1019" s="327"/>
      <c r="V1019" s="327"/>
      <c r="W1019" s="327"/>
      <c r="X1019" s="327"/>
      <c r="Y1019" s="327"/>
      <c r="Z1019" s="327"/>
      <c r="AA1019" s="327"/>
      <c r="AB1019" s="327"/>
      <c r="AC1019" s="327"/>
      <c r="AD1019" s="327"/>
      <c r="AE1019" s="327"/>
      <c r="AF1019" s="327"/>
    </row>
    <row r="1020" spans="3:32" ht="14.25" customHeight="1" x14ac:dyDescent="0.15">
      <c r="C1020" s="283">
        <f t="shared" si="65"/>
        <v>1008</v>
      </c>
      <c r="D1020" s="44" t="str">
        <f t="shared" si="64"/>
        <v/>
      </c>
      <c r="E1020" s="477"/>
      <c r="F1020" s="368"/>
      <c r="G1020" s="368"/>
      <c r="H1020" s="329"/>
      <c r="I1020" s="15"/>
      <c r="J1020" s="15"/>
      <c r="K1020" s="328" t="str">
        <f t="shared" si="66"/>
        <v/>
      </c>
      <c r="L1020" s="381" t="str">
        <f t="shared" si="67"/>
        <v/>
      </c>
      <c r="M1020" s="265"/>
      <c r="N1020" s="265"/>
      <c r="O1020" s="265"/>
      <c r="P1020" s="77"/>
      <c r="R1020" s="327"/>
      <c r="S1020" s="327"/>
      <c r="T1020" s="327"/>
      <c r="U1020" s="327"/>
      <c r="V1020" s="327"/>
      <c r="W1020" s="327"/>
      <c r="X1020" s="327"/>
      <c r="Y1020" s="327"/>
      <c r="Z1020" s="327"/>
      <c r="AA1020" s="327"/>
      <c r="AB1020" s="327"/>
      <c r="AC1020" s="327"/>
      <c r="AD1020" s="327"/>
      <c r="AE1020" s="327"/>
      <c r="AF1020" s="327"/>
    </row>
    <row r="1021" spans="3:32" ht="14.25" customHeight="1" x14ac:dyDescent="0.15">
      <c r="C1021" s="283">
        <f t="shared" si="65"/>
        <v>1009</v>
      </c>
      <c r="D1021" s="44" t="str">
        <f t="shared" si="64"/>
        <v/>
      </c>
      <c r="E1021" s="477"/>
      <c r="F1021" s="368"/>
      <c r="G1021" s="368"/>
      <c r="H1021" s="329"/>
      <c r="I1021" s="15"/>
      <c r="J1021" s="15"/>
      <c r="K1021" s="328" t="str">
        <f t="shared" si="66"/>
        <v/>
      </c>
      <c r="L1021" s="381" t="str">
        <f t="shared" si="67"/>
        <v/>
      </c>
      <c r="M1021" s="265"/>
      <c r="N1021" s="265"/>
      <c r="O1021" s="265"/>
      <c r="P1021" s="77"/>
      <c r="R1021" s="327"/>
      <c r="S1021" s="327"/>
      <c r="T1021" s="327"/>
      <c r="U1021" s="327"/>
      <c r="V1021" s="327"/>
      <c r="W1021" s="327"/>
      <c r="X1021" s="327"/>
      <c r="Y1021" s="327"/>
      <c r="Z1021" s="327"/>
      <c r="AA1021" s="327"/>
      <c r="AB1021" s="327"/>
      <c r="AC1021" s="327"/>
      <c r="AD1021" s="327"/>
      <c r="AE1021" s="327"/>
      <c r="AF1021" s="327"/>
    </row>
    <row r="1022" spans="3:32" ht="14.25" customHeight="1" x14ac:dyDescent="0.15">
      <c r="C1022" s="283">
        <f t="shared" si="65"/>
        <v>1010</v>
      </c>
      <c r="D1022" s="44" t="str">
        <f t="shared" si="64"/>
        <v/>
      </c>
      <c r="E1022" s="477"/>
      <c r="F1022" s="368"/>
      <c r="G1022" s="368"/>
      <c r="H1022" s="329"/>
      <c r="I1022" s="15"/>
      <c r="J1022" s="15"/>
      <c r="K1022" s="328" t="str">
        <f t="shared" si="66"/>
        <v/>
      </c>
      <c r="L1022" s="381" t="str">
        <f t="shared" si="67"/>
        <v/>
      </c>
      <c r="M1022" s="265"/>
      <c r="N1022" s="265"/>
      <c r="O1022" s="265"/>
      <c r="P1022" s="77"/>
    </row>
    <row r="1023" spans="3:32" ht="14.25" customHeight="1" x14ac:dyDescent="0.15">
      <c r="C1023" s="283">
        <f t="shared" si="65"/>
        <v>1011</v>
      </c>
      <c r="D1023" s="44" t="str">
        <f t="shared" si="64"/>
        <v/>
      </c>
      <c r="E1023" s="477"/>
      <c r="F1023" s="368"/>
      <c r="G1023" s="368"/>
      <c r="H1023" s="329"/>
      <c r="I1023" s="15"/>
      <c r="J1023" s="15"/>
      <c r="K1023" s="328" t="str">
        <f t="shared" si="66"/>
        <v/>
      </c>
      <c r="L1023" s="381" t="str">
        <f t="shared" si="67"/>
        <v/>
      </c>
      <c r="M1023" s="265"/>
      <c r="N1023" s="265"/>
      <c r="O1023" s="265"/>
      <c r="P1023" s="77"/>
    </row>
    <row r="1024" spans="3:32" ht="14.25" customHeight="1" x14ac:dyDescent="0.15">
      <c r="C1024" s="283">
        <f t="shared" si="65"/>
        <v>1012</v>
      </c>
      <c r="D1024" s="44" t="str">
        <f t="shared" si="64"/>
        <v/>
      </c>
      <c r="E1024" s="477"/>
      <c r="F1024" s="368"/>
      <c r="G1024" s="368"/>
      <c r="H1024" s="329"/>
      <c r="I1024" s="15"/>
      <c r="J1024" s="15"/>
      <c r="K1024" s="328" t="str">
        <f t="shared" si="66"/>
        <v/>
      </c>
      <c r="L1024" s="381" t="str">
        <f t="shared" si="67"/>
        <v/>
      </c>
      <c r="M1024" s="265"/>
      <c r="N1024" s="265"/>
      <c r="O1024" s="265"/>
      <c r="P1024" s="77"/>
    </row>
    <row r="1025" spans="3:16" ht="14.25" customHeight="1" x14ac:dyDescent="0.15">
      <c r="C1025" s="283">
        <f t="shared" si="65"/>
        <v>1013</v>
      </c>
      <c r="D1025" s="44" t="str">
        <f t="shared" si="64"/>
        <v/>
      </c>
      <c r="E1025" s="477"/>
      <c r="F1025" s="368"/>
      <c r="G1025" s="368"/>
      <c r="H1025" s="329"/>
      <c r="I1025" s="15"/>
      <c r="J1025" s="15"/>
      <c r="K1025" s="328" t="str">
        <f t="shared" si="66"/>
        <v/>
      </c>
      <c r="L1025" s="381" t="str">
        <f t="shared" si="67"/>
        <v/>
      </c>
      <c r="M1025" s="265"/>
      <c r="N1025" s="265"/>
      <c r="O1025" s="265"/>
      <c r="P1025" s="77"/>
    </row>
    <row r="1026" spans="3:16" ht="14.25" customHeight="1" x14ac:dyDescent="0.15">
      <c r="C1026" s="283">
        <f t="shared" si="65"/>
        <v>1014</v>
      </c>
      <c r="D1026" s="44" t="str">
        <f t="shared" si="64"/>
        <v/>
      </c>
      <c r="E1026" s="477"/>
      <c r="F1026" s="368"/>
      <c r="G1026" s="368"/>
      <c r="H1026" s="329"/>
      <c r="I1026" s="15"/>
      <c r="J1026" s="15"/>
      <c r="K1026" s="328" t="str">
        <f t="shared" si="66"/>
        <v/>
      </c>
      <c r="L1026" s="381" t="str">
        <f t="shared" si="67"/>
        <v/>
      </c>
      <c r="M1026" s="265"/>
      <c r="N1026" s="265"/>
      <c r="O1026" s="265"/>
      <c r="P1026" s="77"/>
    </row>
    <row r="1027" spans="3:16" ht="14.25" customHeight="1" x14ac:dyDescent="0.15">
      <c r="C1027" s="283">
        <f t="shared" si="65"/>
        <v>1015</v>
      </c>
      <c r="D1027" s="44" t="str">
        <f t="shared" si="64"/>
        <v/>
      </c>
      <c r="E1027" s="477"/>
      <c r="F1027" s="368"/>
      <c r="G1027" s="368"/>
      <c r="H1027" s="329"/>
      <c r="I1027" s="15"/>
      <c r="J1027" s="15"/>
      <c r="K1027" s="328" t="str">
        <f t="shared" si="66"/>
        <v/>
      </c>
      <c r="L1027" s="381" t="str">
        <f t="shared" si="67"/>
        <v/>
      </c>
      <c r="M1027" s="265"/>
      <c r="N1027" s="265"/>
      <c r="O1027" s="265"/>
      <c r="P1027" s="77"/>
    </row>
    <row r="1028" spans="3:16" ht="14.25" customHeight="1" x14ac:dyDescent="0.15">
      <c r="C1028" s="283">
        <f t="shared" si="65"/>
        <v>1016</v>
      </c>
      <c r="D1028" s="44" t="str">
        <f t="shared" si="64"/>
        <v/>
      </c>
      <c r="E1028" s="477"/>
      <c r="F1028" s="368"/>
      <c r="G1028" s="368"/>
      <c r="H1028" s="329"/>
      <c r="I1028" s="15"/>
      <c r="J1028" s="15"/>
      <c r="K1028" s="328" t="str">
        <f t="shared" si="66"/>
        <v/>
      </c>
      <c r="L1028" s="381" t="str">
        <f t="shared" si="67"/>
        <v/>
      </c>
      <c r="M1028" s="265"/>
      <c r="N1028" s="265"/>
      <c r="O1028" s="265"/>
      <c r="P1028" s="77"/>
    </row>
    <row r="1029" spans="3:16" ht="14.25" customHeight="1" x14ac:dyDescent="0.15">
      <c r="C1029" s="283">
        <f t="shared" si="65"/>
        <v>1017</v>
      </c>
      <c r="D1029" s="44" t="str">
        <f t="shared" si="64"/>
        <v/>
      </c>
      <c r="E1029" s="477"/>
      <c r="F1029" s="368"/>
      <c r="G1029" s="368"/>
      <c r="H1029" s="329"/>
      <c r="I1029" s="15"/>
      <c r="J1029" s="15"/>
      <c r="K1029" s="328" t="str">
        <f t="shared" si="66"/>
        <v/>
      </c>
      <c r="L1029" s="381" t="str">
        <f t="shared" si="67"/>
        <v/>
      </c>
      <c r="M1029" s="265"/>
      <c r="N1029" s="265"/>
      <c r="O1029" s="265"/>
      <c r="P1029" s="77"/>
    </row>
    <row r="1030" spans="3:16" ht="14.25" customHeight="1" x14ac:dyDescent="0.15">
      <c r="C1030" s="283">
        <f t="shared" si="65"/>
        <v>1018</v>
      </c>
      <c r="D1030" s="44" t="str">
        <f t="shared" si="64"/>
        <v/>
      </c>
      <c r="E1030" s="477"/>
      <c r="F1030" s="368"/>
      <c r="G1030" s="368"/>
      <c r="H1030" s="329"/>
      <c r="I1030" s="15"/>
      <c r="J1030" s="15"/>
      <c r="K1030" s="328" t="str">
        <f t="shared" si="66"/>
        <v/>
      </c>
      <c r="L1030" s="381" t="str">
        <f t="shared" si="67"/>
        <v/>
      </c>
      <c r="M1030" s="265"/>
      <c r="N1030" s="265"/>
      <c r="O1030" s="265"/>
      <c r="P1030" s="77"/>
    </row>
    <row r="1031" spans="3:16" ht="14.25" customHeight="1" x14ac:dyDescent="0.15">
      <c r="C1031" s="283">
        <f t="shared" si="65"/>
        <v>1019</v>
      </c>
      <c r="D1031" s="44" t="str">
        <f t="shared" si="64"/>
        <v/>
      </c>
      <c r="E1031" s="477"/>
      <c r="F1031" s="368"/>
      <c r="G1031" s="368"/>
      <c r="H1031" s="329"/>
      <c r="I1031" s="15"/>
      <c r="J1031" s="15"/>
      <c r="K1031" s="328" t="str">
        <f t="shared" si="66"/>
        <v/>
      </c>
      <c r="L1031" s="381" t="str">
        <f t="shared" si="67"/>
        <v/>
      </c>
      <c r="M1031" s="265"/>
      <c r="N1031" s="265"/>
      <c r="O1031" s="265"/>
      <c r="P1031" s="77"/>
    </row>
    <row r="1032" spans="3:16" ht="14.25" customHeight="1" x14ac:dyDescent="0.15">
      <c r="C1032" s="283">
        <f t="shared" si="65"/>
        <v>1020</v>
      </c>
      <c r="D1032" s="44" t="str">
        <f t="shared" si="64"/>
        <v/>
      </c>
      <c r="E1032" s="477"/>
      <c r="F1032" s="368"/>
      <c r="G1032" s="368"/>
      <c r="H1032" s="329"/>
      <c r="I1032" s="15"/>
      <c r="J1032" s="15"/>
      <c r="K1032" s="328" t="str">
        <f t="shared" si="66"/>
        <v/>
      </c>
      <c r="L1032" s="381" t="str">
        <f t="shared" si="67"/>
        <v/>
      </c>
      <c r="M1032" s="265"/>
      <c r="N1032" s="265"/>
      <c r="O1032" s="265"/>
      <c r="P1032" s="77"/>
    </row>
    <row r="1033" spans="3:16" ht="14.25" customHeight="1" x14ac:dyDescent="0.15">
      <c r="C1033" s="283">
        <f t="shared" si="65"/>
        <v>1021</v>
      </c>
      <c r="D1033" s="44" t="str">
        <f t="shared" si="64"/>
        <v/>
      </c>
      <c r="E1033" s="477"/>
      <c r="F1033" s="368"/>
      <c r="G1033" s="368"/>
      <c r="H1033" s="329"/>
      <c r="I1033" s="15"/>
      <c r="J1033" s="15"/>
      <c r="K1033" s="328" t="str">
        <f t="shared" si="66"/>
        <v/>
      </c>
      <c r="L1033" s="381" t="str">
        <f t="shared" si="67"/>
        <v/>
      </c>
      <c r="M1033" s="265"/>
      <c r="N1033" s="265"/>
      <c r="O1033" s="265"/>
      <c r="P1033" s="77"/>
    </row>
    <row r="1034" spans="3:16" ht="14.25" customHeight="1" x14ac:dyDescent="0.15">
      <c r="C1034" s="283">
        <f t="shared" si="65"/>
        <v>1022</v>
      </c>
      <c r="D1034" s="44" t="str">
        <f t="shared" si="64"/>
        <v/>
      </c>
      <c r="E1034" s="477"/>
      <c r="F1034" s="368"/>
      <c r="G1034" s="368"/>
      <c r="H1034" s="329"/>
      <c r="I1034" s="15"/>
      <c r="J1034" s="15"/>
      <c r="K1034" s="328" t="str">
        <f t="shared" si="66"/>
        <v/>
      </c>
      <c r="L1034" s="381" t="str">
        <f t="shared" si="67"/>
        <v/>
      </c>
      <c r="M1034" s="265"/>
      <c r="N1034" s="265"/>
      <c r="O1034" s="265"/>
      <c r="P1034" s="77"/>
    </row>
    <row r="1035" spans="3:16" ht="14.25" customHeight="1" x14ac:dyDescent="0.15">
      <c r="C1035" s="283">
        <f t="shared" si="65"/>
        <v>1023</v>
      </c>
      <c r="D1035" s="44" t="str">
        <f t="shared" si="64"/>
        <v/>
      </c>
      <c r="E1035" s="477"/>
      <c r="F1035" s="368"/>
      <c r="G1035" s="368"/>
      <c r="H1035" s="329"/>
      <c r="I1035" s="15"/>
      <c r="J1035" s="15"/>
      <c r="K1035" s="328" t="str">
        <f t="shared" ref="K1035:K1066" si="68">IF(J1035="","",I1035*J1035)</f>
        <v/>
      </c>
      <c r="L1035" s="381" t="str">
        <f t="shared" si="67"/>
        <v/>
      </c>
      <c r="M1035" s="265"/>
      <c r="N1035" s="265"/>
      <c r="O1035" s="265"/>
      <c r="P1035" s="77"/>
    </row>
    <row r="1036" spans="3:16" ht="14.25" customHeight="1" x14ac:dyDescent="0.15">
      <c r="C1036" s="283">
        <f t="shared" si="65"/>
        <v>1024</v>
      </c>
      <c r="D1036" s="44" t="str">
        <f t="shared" si="64"/>
        <v/>
      </c>
      <c r="E1036" s="477"/>
      <c r="F1036" s="368"/>
      <c r="G1036" s="368"/>
      <c r="H1036" s="329"/>
      <c r="I1036" s="15"/>
      <c r="J1036" s="15"/>
      <c r="K1036" s="328" t="str">
        <f t="shared" si="68"/>
        <v/>
      </c>
      <c r="L1036" s="381" t="str">
        <f t="shared" si="67"/>
        <v/>
      </c>
      <c r="M1036" s="265"/>
      <c r="N1036" s="265"/>
      <c r="O1036" s="265"/>
      <c r="P1036" s="77"/>
    </row>
    <row r="1037" spans="3:16" ht="14.25" customHeight="1" x14ac:dyDescent="0.15">
      <c r="C1037" s="283">
        <f t="shared" si="65"/>
        <v>1025</v>
      </c>
      <c r="D1037" s="44" t="str">
        <f t="shared" ref="D1037:D1100" si="69">IF(E1037="","",IF(E1037&lt;=$T$2,"○",""))</f>
        <v/>
      </c>
      <c r="E1037" s="477"/>
      <c r="F1037" s="368"/>
      <c r="G1037" s="368"/>
      <c r="H1037" s="329"/>
      <c r="I1037" s="15"/>
      <c r="J1037" s="15"/>
      <c r="K1037" s="328" t="str">
        <f t="shared" si="68"/>
        <v/>
      </c>
      <c r="L1037" s="381" t="str">
        <f t="shared" si="67"/>
        <v/>
      </c>
      <c r="M1037" s="265"/>
      <c r="N1037" s="265"/>
      <c r="O1037" s="265"/>
      <c r="P1037" s="77"/>
    </row>
    <row r="1038" spans="3:16" ht="14.25" customHeight="1" x14ac:dyDescent="0.15">
      <c r="C1038" s="283">
        <f t="shared" si="65"/>
        <v>1026</v>
      </c>
      <c r="D1038" s="44" t="str">
        <f t="shared" si="69"/>
        <v/>
      </c>
      <c r="E1038" s="477"/>
      <c r="F1038" s="368"/>
      <c r="G1038" s="368"/>
      <c r="H1038" s="329"/>
      <c r="I1038" s="15"/>
      <c r="J1038" s="15"/>
      <c r="K1038" s="328" t="str">
        <f t="shared" si="68"/>
        <v/>
      </c>
      <c r="L1038" s="381" t="str">
        <f t="shared" si="67"/>
        <v/>
      </c>
      <c r="M1038" s="265"/>
      <c r="N1038" s="265"/>
      <c r="O1038" s="265"/>
      <c r="P1038" s="77"/>
    </row>
    <row r="1039" spans="3:16" ht="14.25" customHeight="1" x14ac:dyDescent="0.15">
      <c r="C1039" s="283">
        <f t="shared" ref="C1039:C1102" si="70">C1038+1</f>
        <v>1027</v>
      </c>
      <c r="D1039" s="44" t="str">
        <f t="shared" si="69"/>
        <v/>
      </c>
      <c r="E1039" s="477"/>
      <c r="F1039" s="368"/>
      <c r="G1039" s="368"/>
      <c r="H1039" s="329"/>
      <c r="I1039" s="15"/>
      <c r="J1039" s="15"/>
      <c r="K1039" s="328" t="str">
        <f t="shared" si="68"/>
        <v/>
      </c>
      <c r="L1039" s="381" t="str">
        <f t="shared" si="67"/>
        <v/>
      </c>
      <c r="M1039" s="265"/>
      <c r="N1039" s="265"/>
      <c r="O1039" s="265"/>
      <c r="P1039" s="77"/>
    </row>
    <row r="1040" spans="3:16" ht="14.25" customHeight="1" x14ac:dyDescent="0.15">
      <c r="C1040" s="283">
        <f t="shared" si="70"/>
        <v>1028</v>
      </c>
      <c r="D1040" s="44" t="str">
        <f t="shared" si="69"/>
        <v/>
      </c>
      <c r="E1040" s="477"/>
      <c r="F1040" s="368"/>
      <c r="G1040" s="368"/>
      <c r="H1040" s="329"/>
      <c r="I1040" s="15"/>
      <c r="J1040" s="15"/>
      <c r="K1040" s="328" t="str">
        <f t="shared" si="68"/>
        <v/>
      </c>
      <c r="L1040" s="381" t="str">
        <f t="shared" si="67"/>
        <v/>
      </c>
      <c r="M1040" s="265"/>
      <c r="N1040" s="265"/>
      <c r="O1040" s="265"/>
      <c r="P1040" s="77"/>
    </row>
    <row r="1041" spans="3:16" ht="14.25" customHeight="1" x14ac:dyDescent="0.15">
      <c r="C1041" s="283">
        <f t="shared" si="70"/>
        <v>1029</v>
      </c>
      <c r="D1041" s="44" t="str">
        <f t="shared" si="69"/>
        <v/>
      </c>
      <c r="E1041" s="477"/>
      <c r="F1041" s="368"/>
      <c r="G1041" s="368"/>
      <c r="H1041" s="329"/>
      <c r="I1041" s="15"/>
      <c r="J1041" s="15"/>
      <c r="K1041" s="328" t="str">
        <f t="shared" si="68"/>
        <v/>
      </c>
      <c r="L1041" s="381" t="str">
        <f t="shared" si="67"/>
        <v/>
      </c>
      <c r="M1041" s="265"/>
      <c r="N1041" s="265"/>
      <c r="O1041" s="265"/>
      <c r="P1041" s="77"/>
    </row>
    <row r="1042" spans="3:16" ht="14.25" customHeight="1" x14ac:dyDescent="0.15">
      <c r="C1042" s="283">
        <f t="shared" si="70"/>
        <v>1030</v>
      </c>
      <c r="D1042" s="44" t="str">
        <f t="shared" si="69"/>
        <v/>
      </c>
      <c r="E1042" s="477"/>
      <c r="F1042" s="368"/>
      <c r="G1042" s="368"/>
      <c r="H1042" s="329"/>
      <c r="I1042" s="15"/>
      <c r="J1042" s="15"/>
      <c r="K1042" s="328" t="str">
        <f t="shared" si="68"/>
        <v/>
      </c>
      <c r="L1042" s="381" t="str">
        <f t="shared" si="67"/>
        <v/>
      </c>
      <c r="M1042" s="265"/>
      <c r="N1042" s="265"/>
      <c r="O1042" s="265"/>
      <c r="P1042" s="77"/>
    </row>
    <row r="1043" spans="3:16" ht="14.25" customHeight="1" x14ac:dyDescent="0.15">
      <c r="C1043" s="283">
        <f t="shared" si="70"/>
        <v>1031</v>
      </c>
      <c r="D1043" s="44" t="str">
        <f t="shared" si="69"/>
        <v/>
      </c>
      <c r="E1043" s="477"/>
      <c r="F1043" s="368"/>
      <c r="G1043" s="368"/>
      <c r="H1043" s="329"/>
      <c r="I1043" s="15"/>
      <c r="J1043" s="15"/>
      <c r="K1043" s="328" t="str">
        <f t="shared" si="68"/>
        <v/>
      </c>
      <c r="L1043" s="381" t="str">
        <f t="shared" si="67"/>
        <v/>
      </c>
      <c r="M1043" s="265"/>
      <c r="N1043" s="265"/>
      <c r="O1043" s="265"/>
      <c r="P1043" s="77"/>
    </row>
    <row r="1044" spans="3:16" ht="14.25" customHeight="1" x14ac:dyDescent="0.15">
      <c r="C1044" s="283">
        <f t="shared" si="70"/>
        <v>1032</v>
      </c>
      <c r="D1044" s="44" t="str">
        <f t="shared" si="69"/>
        <v/>
      </c>
      <c r="E1044" s="477"/>
      <c r="F1044" s="368"/>
      <c r="G1044" s="368"/>
      <c r="H1044" s="329"/>
      <c r="I1044" s="15"/>
      <c r="J1044" s="15"/>
      <c r="K1044" s="328" t="str">
        <f t="shared" si="68"/>
        <v/>
      </c>
      <c r="L1044" s="381" t="str">
        <f t="shared" si="67"/>
        <v/>
      </c>
      <c r="M1044" s="265"/>
      <c r="N1044" s="265"/>
      <c r="O1044" s="265"/>
      <c r="P1044" s="77"/>
    </row>
    <row r="1045" spans="3:16" ht="14.25" customHeight="1" x14ac:dyDescent="0.15">
      <c r="C1045" s="283">
        <f t="shared" si="70"/>
        <v>1033</v>
      </c>
      <c r="D1045" s="44" t="str">
        <f t="shared" si="69"/>
        <v/>
      </c>
      <c r="E1045" s="477"/>
      <c r="F1045" s="368"/>
      <c r="G1045" s="368"/>
      <c r="H1045" s="329"/>
      <c r="I1045" s="15"/>
      <c r="J1045" s="15"/>
      <c r="K1045" s="328" t="str">
        <f t="shared" si="68"/>
        <v/>
      </c>
      <c r="L1045" s="381" t="str">
        <f t="shared" si="67"/>
        <v/>
      </c>
      <c r="M1045" s="265"/>
      <c r="N1045" s="265"/>
      <c r="O1045" s="265"/>
      <c r="P1045" s="77"/>
    </row>
    <row r="1046" spans="3:16" ht="14.25" customHeight="1" x14ac:dyDescent="0.15">
      <c r="C1046" s="283">
        <f t="shared" si="70"/>
        <v>1034</v>
      </c>
      <c r="D1046" s="44" t="str">
        <f t="shared" si="69"/>
        <v/>
      </c>
      <c r="E1046" s="477"/>
      <c r="F1046" s="368"/>
      <c r="G1046" s="368"/>
      <c r="H1046" s="329"/>
      <c r="I1046" s="15"/>
      <c r="J1046" s="15"/>
      <c r="K1046" s="328" t="str">
        <f t="shared" si="68"/>
        <v/>
      </c>
      <c r="L1046" s="381" t="str">
        <f t="shared" si="67"/>
        <v/>
      </c>
      <c r="M1046" s="265"/>
      <c r="N1046" s="265"/>
      <c r="O1046" s="265"/>
      <c r="P1046" s="77"/>
    </row>
    <row r="1047" spans="3:16" ht="14.25" customHeight="1" x14ac:dyDescent="0.15">
      <c r="C1047" s="283">
        <f t="shared" si="70"/>
        <v>1035</v>
      </c>
      <c r="D1047" s="44" t="str">
        <f t="shared" si="69"/>
        <v/>
      </c>
      <c r="E1047" s="477"/>
      <c r="F1047" s="368"/>
      <c r="G1047" s="368"/>
      <c r="H1047" s="329"/>
      <c r="I1047" s="15"/>
      <c r="J1047" s="15"/>
      <c r="K1047" s="328" t="str">
        <f t="shared" si="68"/>
        <v/>
      </c>
      <c r="L1047" s="381" t="str">
        <f t="shared" si="67"/>
        <v/>
      </c>
      <c r="M1047" s="265"/>
      <c r="N1047" s="265"/>
      <c r="O1047" s="265"/>
      <c r="P1047" s="77"/>
    </row>
    <row r="1048" spans="3:16" ht="14.25" customHeight="1" x14ac:dyDescent="0.15">
      <c r="C1048" s="283">
        <f t="shared" si="70"/>
        <v>1036</v>
      </c>
      <c r="D1048" s="44" t="str">
        <f t="shared" si="69"/>
        <v/>
      </c>
      <c r="E1048" s="477"/>
      <c r="F1048" s="368"/>
      <c r="G1048" s="368"/>
      <c r="H1048" s="329"/>
      <c r="I1048" s="15"/>
      <c r="J1048" s="15"/>
      <c r="K1048" s="328" t="str">
        <f t="shared" si="68"/>
        <v/>
      </c>
      <c r="L1048" s="381" t="str">
        <f t="shared" si="67"/>
        <v/>
      </c>
      <c r="M1048" s="265"/>
      <c r="N1048" s="265"/>
      <c r="O1048" s="265"/>
      <c r="P1048" s="77"/>
    </row>
    <row r="1049" spans="3:16" ht="14.25" customHeight="1" x14ac:dyDescent="0.15">
      <c r="C1049" s="283">
        <f t="shared" si="70"/>
        <v>1037</v>
      </c>
      <c r="D1049" s="44" t="str">
        <f t="shared" si="69"/>
        <v/>
      </c>
      <c r="E1049" s="477"/>
      <c r="F1049" s="368"/>
      <c r="G1049" s="368"/>
      <c r="H1049" s="329"/>
      <c r="I1049" s="15"/>
      <c r="J1049" s="15"/>
      <c r="K1049" s="328" t="str">
        <f t="shared" si="68"/>
        <v/>
      </c>
      <c r="L1049" s="381" t="str">
        <f t="shared" si="67"/>
        <v/>
      </c>
      <c r="M1049" s="265"/>
      <c r="N1049" s="265"/>
      <c r="O1049" s="265"/>
      <c r="P1049" s="77"/>
    </row>
    <row r="1050" spans="3:16" ht="14.25" customHeight="1" x14ac:dyDescent="0.15">
      <c r="C1050" s="283">
        <f t="shared" si="70"/>
        <v>1038</v>
      </c>
      <c r="D1050" s="44" t="str">
        <f t="shared" si="69"/>
        <v/>
      </c>
      <c r="E1050" s="477"/>
      <c r="F1050" s="368"/>
      <c r="G1050" s="368"/>
      <c r="H1050" s="329"/>
      <c r="I1050" s="15"/>
      <c r="J1050" s="15"/>
      <c r="K1050" s="328" t="str">
        <f t="shared" si="68"/>
        <v/>
      </c>
      <c r="L1050" s="381" t="str">
        <f t="shared" si="67"/>
        <v/>
      </c>
      <c r="M1050" s="265"/>
      <c r="N1050" s="265"/>
      <c r="O1050" s="265"/>
      <c r="P1050" s="77"/>
    </row>
    <row r="1051" spans="3:16" ht="14.25" customHeight="1" x14ac:dyDescent="0.15">
      <c r="C1051" s="283">
        <f t="shared" si="70"/>
        <v>1039</v>
      </c>
      <c r="D1051" s="44" t="str">
        <f t="shared" si="69"/>
        <v/>
      </c>
      <c r="E1051" s="477"/>
      <c r="F1051" s="368"/>
      <c r="G1051" s="368"/>
      <c r="H1051" s="329"/>
      <c r="I1051" s="15"/>
      <c r="J1051" s="15"/>
      <c r="K1051" s="328" t="str">
        <f t="shared" si="68"/>
        <v/>
      </c>
      <c r="L1051" s="381" t="str">
        <f t="shared" si="67"/>
        <v/>
      </c>
      <c r="M1051" s="265"/>
      <c r="N1051" s="265"/>
      <c r="O1051" s="265"/>
      <c r="P1051" s="77"/>
    </row>
    <row r="1052" spans="3:16" ht="14.25" customHeight="1" x14ac:dyDescent="0.15">
      <c r="C1052" s="283">
        <f t="shared" si="70"/>
        <v>1040</v>
      </c>
      <c r="D1052" s="44" t="str">
        <f t="shared" si="69"/>
        <v/>
      </c>
      <c r="E1052" s="477"/>
      <c r="F1052" s="368"/>
      <c r="G1052" s="368"/>
      <c r="H1052" s="329"/>
      <c r="I1052" s="15"/>
      <c r="J1052" s="15"/>
      <c r="K1052" s="328" t="str">
        <f t="shared" si="68"/>
        <v/>
      </c>
      <c r="L1052" s="381" t="str">
        <f t="shared" si="67"/>
        <v/>
      </c>
      <c r="M1052" s="265"/>
      <c r="N1052" s="265"/>
      <c r="O1052" s="265"/>
      <c r="P1052" s="77"/>
    </row>
    <row r="1053" spans="3:16" ht="14.25" customHeight="1" x14ac:dyDescent="0.15">
      <c r="C1053" s="283">
        <f t="shared" si="70"/>
        <v>1041</v>
      </c>
      <c r="D1053" s="44" t="str">
        <f t="shared" si="69"/>
        <v/>
      </c>
      <c r="E1053" s="477"/>
      <c r="F1053" s="368"/>
      <c r="G1053" s="368"/>
      <c r="H1053" s="329"/>
      <c r="I1053" s="15"/>
      <c r="J1053" s="15"/>
      <c r="K1053" s="328" t="str">
        <f t="shared" si="68"/>
        <v/>
      </c>
      <c r="L1053" s="381" t="str">
        <f t="shared" si="67"/>
        <v/>
      </c>
      <c r="M1053" s="265"/>
      <c r="N1053" s="265"/>
      <c r="O1053" s="265"/>
      <c r="P1053" s="77"/>
    </row>
    <row r="1054" spans="3:16" ht="14.25" customHeight="1" x14ac:dyDescent="0.15">
      <c r="C1054" s="283">
        <f t="shared" si="70"/>
        <v>1042</v>
      </c>
      <c r="D1054" s="44" t="str">
        <f t="shared" si="69"/>
        <v/>
      </c>
      <c r="E1054" s="477"/>
      <c r="F1054" s="368"/>
      <c r="G1054" s="368"/>
      <c r="H1054" s="329"/>
      <c r="I1054" s="15"/>
      <c r="J1054" s="15"/>
      <c r="K1054" s="328" t="str">
        <f t="shared" si="68"/>
        <v/>
      </c>
      <c r="L1054" s="381" t="str">
        <f t="shared" si="67"/>
        <v/>
      </c>
      <c r="M1054" s="265"/>
      <c r="N1054" s="265"/>
      <c r="O1054" s="265"/>
      <c r="P1054" s="77"/>
    </row>
    <row r="1055" spans="3:16" ht="14.25" customHeight="1" x14ac:dyDescent="0.15">
      <c r="C1055" s="283">
        <f t="shared" si="70"/>
        <v>1043</v>
      </c>
      <c r="D1055" s="44" t="str">
        <f t="shared" si="69"/>
        <v/>
      </c>
      <c r="E1055" s="477"/>
      <c r="F1055" s="368"/>
      <c r="G1055" s="368"/>
      <c r="H1055" s="329"/>
      <c r="I1055" s="15"/>
      <c r="J1055" s="15"/>
      <c r="K1055" s="328" t="str">
        <f t="shared" si="68"/>
        <v/>
      </c>
      <c r="L1055" s="381" t="str">
        <f t="shared" si="67"/>
        <v/>
      </c>
      <c r="M1055" s="265"/>
      <c r="N1055" s="265"/>
      <c r="O1055" s="265"/>
      <c r="P1055" s="77"/>
    </row>
    <row r="1056" spans="3:16" ht="14.25" customHeight="1" x14ac:dyDescent="0.15">
      <c r="C1056" s="283">
        <f t="shared" si="70"/>
        <v>1044</v>
      </c>
      <c r="D1056" s="44" t="str">
        <f t="shared" si="69"/>
        <v/>
      </c>
      <c r="E1056" s="477"/>
      <c r="F1056" s="368"/>
      <c r="G1056" s="368"/>
      <c r="H1056" s="329"/>
      <c r="I1056" s="15"/>
      <c r="J1056" s="15"/>
      <c r="K1056" s="328" t="str">
        <f t="shared" si="68"/>
        <v/>
      </c>
      <c r="L1056" s="381" t="str">
        <f t="shared" si="67"/>
        <v/>
      </c>
      <c r="M1056" s="265"/>
      <c r="N1056" s="265"/>
      <c r="O1056" s="265"/>
      <c r="P1056" s="77"/>
    </row>
    <row r="1057" spans="3:16" ht="14.25" customHeight="1" x14ac:dyDescent="0.15">
      <c r="C1057" s="283">
        <f t="shared" si="70"/>
        <v>1045</v>
      </c>
      <c r="D1057" s="44" t="str">
        <f t="shared" si="69"/>
        <v/>
      </c>
      <c r="E1057" s="477"/>
      <c r="F1057" s="368"/>
      <c r="G1057" s="368"/>
      <c r="H1057" s="329"/>
      <c r="I1057" s="15"/>
      <c r="J1057" s="15"/>
      <c r="K1057" s="328" t="str">
        <f t="shared" si="68"/>
        <v/>
      </c>
      <c r="L1057" s="381" t="str">
        <f t="shared" si="67"/>
        <v/>
      </c>
      <c r="M1057" s="265"/>
      <c r="N1057" s="265"/>
      <c r="O1057" s="265"/>
      <c r="P1057" s="77"/>
    </row>
    <row r="1058" spans="3:16" ht="14.25" customHeight="1" x14ac:dyDescent="0.15">
      <c r="C1058" s="283">
        <f t="shared" si="70"/>
        <v>1046</v>
      </c>
      <c r="D1058" s="44" t="str">
        <f t="shared" si="69"/>
        <v/>
      </c>
      <c r="E1058" s="477"/>
      <c r="F1058" s="368"/>
      <c r="G1058" s="368"/>
      <c r="H1058" s="329"/>
      <c r="I1058" s="15"/>
      <c r="J1058" s="15"/>
      <c r="K1058" s="328" t="str">
        <f t="shared" si="68"/>
        <v/>
      </c>
      <c r="L1058" s="381" t="str">
        <f t="shared" si="67"/>
        <v/>
      </c>
      <c r="M1058" s="265"/>
      <c r="N1058" s="265"/>
      <c r="O1058" s="265"/>
      <c r="P1058" s="77"/>
    </row>
    <row r="1059" spans="3:16" ht="14.25" customHeight="1" x14ac:dyDescent="0.15">
      <c r="C1059" s="283">
        <f t="shared" si="70"/>
        <v>1047</v>
      </c>
      <c r="D1059" s="44" t="str">
        <f t="shared" si="69"/>
        <v/>
      </c>
      <c r="E1059" s="477"/>
      <c r="F1059" s="368"/>
      <c r="G1059" s="368"/>
      <c r="H1059" s="329"/>
      <c r="I1059" s="15"/>
      <c r="J1059" s="15"/>
      <c r="K1059" s="328" t="str">
        <f t="shared" si="68"/>
        <v/>
      </c>
      <c r="L1059" s="381" t="str">
        <f t="shared" si="67"/>
        <v/>
      </c>
      <c r="M1059" s="265"/>
      <c r="N1059" s="265"/>
      <c r="O1059" s="265"/>
      <c r="P1059" s="77"/>
    </row>
    <row r="1060" spans="3:16" ht="14.25" customHeight="1" x14ac:dyDescent="0.15">
      <c r="C1060" s="283">
        <f t="shared" si="70"/>
        <v>1048</v>
      </c>
      <c r="D1060" s="44" t="str">
        <f t="shared" si="69"/>
        <v/>
      </c>
      <c r="E1060" s="477"/>
      <c r="F1060" s="368"/>
      <c r="G1060" s="368"/>
      <c r="H1060" s="329"/>
      <c r="I1060" s="15"/>
      <c r="J1060" s="15"/>
      <c r="K1060" s="328" t="str">
        <f t="shared" si="68"/>
        <v/>
      </c>
      <c r="L1060" s="381" t="str">
        <f t="shared" si="67"/>
        <v/>
      </c>
      <c r="M1060" s="265"/>
      <c r="N1060" s="265"/>
      <c r="O1060" s="265"/>
      <c r="P1060" s="77"/>
    </row>
    <row r="1061" spans="3:16" ht="14.25" customHeight="1" x14ac:dyDescent="0.15">
      <c r="C1061" s="283">
        <f t="shared" si="70"/>
        <v>1049</v>
      </c>
      <c r="D1061" s="44" t="str">
        <f t="shared" si="69"/>
        <v/>
      </c>
      <c r="E1061" s="477"/>
      <c r="F1061" s="368"/>
      <c r="G1061" s="368"/>
      <c r="H1061" s="329"/>
      <c r="I1061" s="15"/>
      <c r="J1061" s="15"/>
      <c r="K1061" s="328" t="str">
        <f t="shared" si="68"/>
        <v/>
      </c>
      <c r="L1061" s="381" t="str">
        <f t="shared" si="67"/>
        <v/>
      </c>
      <c r="M1061" s="265"/>
      <c r="N1061" s="265"/>
      <c r="O1061" s="265"/>
      <c r="P1061" s="77"/>
    </row>
    <row r="1062" spans="3:16" ht="14.25" customHeight="1" x14ac:dyDescent="0.15">
      <c r="C1062" s="283">
        <f t="shared" si="70"/>
        <v>1050</v>
      </c>
      <c r="D1062" s="44" t="str">
        <f t="shared" si="69"/>
        <v/>
      </c>
      <c r="E1062" s="477"/>
      <c r="F1062" s="368"/>
      <c r="G1062" s="368"/>
      <c r="H1062" s="329"/>
      <c r="I1062" s="15"/>
      <c r="J1062" s="15"/>
      <c r="K1062" s="328" t="str">
        <f t="shared" si="68"/>
        <v/>
      </c>
      <c r="L1062" s="381" t="str">
        <f t="shared" si="67"/>
        <v/>
      </c>
      <c r="M1062" s="265"/>
      <c r="N1062" s="265"/>
      <c r="O1062" s="265"/>
      <c r="P1062" s="77"/>
    </row>
    <row r="1063" spans="3:16" ht="14.25" customHeight="1" x14ac:dyDescent="0.15">
      <c r="C1063" s="283">
        <f t="shared" si="70"/>
        <v>1051</v>
      </c>
      <c r="D1063" s="44" t="str">
        <f t="shared" si="69"/>
        <v/>
      </c>
      <c r="E1063" s="477"/>
      <c r="F1063" s="368"/>
      <c r="G1063" s="368"/>
      <c r="H1063" s="329"/>
      <c r="I1063" s="15"/>
      <c r="J1063" s="15"/>
      <c r="K1063" s="328" t="str">
        <f t="shared" si="68"/>
        <v/>
      </c>
      <c r="L1063" s="381" t="str">
        <f t="shared" si="67"/>
        <v/>
      </c>
      <c r="M1063" s="265"/>
      <c r="N1063" s="265"/>
      <c r="O1063" s="265"/>
      <c r="P1063" s="77"/>
    </row>
    <row r="1064" spans="3:16" ht="14.25" customHeight="1" x14ac:dyDescent="0.15">
      <c r="C1064" s="283">
        <f t="shared" si="70"/>
        <v>1052</v>
      </c>
      <c r="D1064" s="44" t="str">
        <f t="shared" si="69"/>
        <v/>
      </c>
      <c r="E1064" s="477"/>
      <c r="F1064" s="368"/>
      <c r="G1064" s="368"/>
      <c r="H1064" s="329"/>
      <c r="I1064" s="15"/>
      <c r="J1064" s="15"/>
      <c r="K1064" s="328" t="str">
        <f t="shared" si="68"/>
        <v/>
      </c>
      <c r="L1064" s="381" t="str">
        <f t="shared" si="67"/>
        <v/>
      </c>
      <c r="M1064" s="265"/>
      <c r="N1064" s="265"/>
      <c r="O1064" s="265"/>
      <c r="P1064" s="77"/>
    </row>
    <row r="1065" spans="3:16" ht="14.25" customHeight="1" x14ac:dyDescent="0.15">
      <c r="C1065" s="283">
        <f t="shared" si="70"/>
        <v>1053</v>
      </c>
      <c r="D1065" s="44" t="str">
        <f t="shared" si="69"/>
        <v/>
      </c>
      <c r="E1065" s="477"/>
      <c r="F1065" s="368"/>
      <c r="G1065" s="368"/>
      <c r="H1065" s="329"/>
      <c r="I1065" s="15"/>
      <c r="J1065" s="15"/>
      <c r="K1065" s="328" t="str">
        <f t="shared" si="68"/>
        <v/>
      </c>
      <c r="L1065" s="381" t="str">
        <f t="shared" si="67"/>
        <v/>
      </c>
      <c r="M1065" s="265"/>
      <c r="N1065" s="265"/>
      <c r="O1065" s="265"/>
      <c r="P1065" s="77"/>
    </row>
    <row r="1066" spans="3:16" ht="14.25" customHeight="1" x14ac:dyDescent="0.15">
      <c r="C1066" s="283">
        <f t="shared" si="70"/>
        <v>1054</v>
      </c>
      <c r="D1066" s="44" t="str">
        <f t="shared" si="69"/>
        <v/>
      </c>
      <c r="E1066" s="477"/>
      <c r="F1066" s="368"/>
      <c r="G1066" s="368"/>
      <c r="H1066" s="329"/>
      <c r="I1066" s="15"/>
      <c r="J1066" s="15"/>
      <c r="K1066" s="328" t="str">
        <f t="shared" si="68"/>
        <v/>
      </c>
      <c r="L1066" s="381" t="str">
        <f t="shared" si="67"/>
        <v/>
      </c>
      <c r="M1066" s="265"/>
      <c r="N1066" s="265"/>
      <c r="O1066" s="265"/>
      <c r="P1066" s="77"/>
    </row>
    <row r="1067" spans="3:16" ht="14.25" customHeight="1" x14ac:dyDescent="0.15">
      <c r="C1067" s="283">
        <f t="shared" si="70"/>
        <v>1055</v>
      </c>
      <c r="D1067" s="44" t="str">
        <f t="shared" si="69"/>
        <v/>
      </c>
      <c r="E1067" s="477"/>
      <c r="F1067" s="368"/>
      <c r="G1067" s="368"/>
      <c r="H1067" s="329"/>
      <c r="I1067" s="15"/>
      <c r="J1067" s="15"/>
      <c r="K1067" s="328" t="str">
        <f t="shared" ref="K1067:K1098" si="71">IF(J1067="","",I1067*J1067)</f>
        <v/>
      </c>
      <c r="L1067" s="381" t="str">
        <f t="shared" ref="L1067:L1130" si="72">IF(H1067="","",IF(HLOOKUP(H1067,$V$2:$AJ$3,2,FALSE)&gt;=0.8,"○",""))</f>
        <v/>
      </c>
      <c r="M1067" s="265"/>
      <c r="N1067" s="265"/>
      <c r="O1067" s="265"/>
      <c r="P1067" s="77"/>
    </row>
    <row r="1068" spans="3:16" ht="14.25" customHeight="1" x14ac:dyDescent="0.15">
      <c r="C1068" s="283">
        <f t="shared" si="70"/>
        <v>1056</v>
      </c>
      <c r="D1068" s="44" t="str">
        <f t="shared" si="69"/>
        <v/>
      </c>
      <c r="E1068" s="477"/>
      <c r="F1068" s="368"/>
      <c r="G1068" s="368"/>
      <c r="H1068" s="329"/>
      <c r="I1068" s="15"/>
      <c r="J1068" s="15"/>
      <c r="K1068" s="328" t="str">
        <f t="shared" si="71"/>
        <v/>
      </c>
      <c r="L1068" s="381" t="str">
        <f t="shared" si="72"/>
        <v/>
      </c>
      <c r="M1068" s="265"/>
      <c r="N1068" s="265"/>
      <c r="O1068" s="265"/>
      <c r="P1068" s="77"/>
    </row>
    <row r="1069" spans="3:16" ht="14.25" customHeight="1" x14ac:dyDescent="0.15">
      <c r="C1069" s="283">
        <f t="shared" si="70"/>
        <v>1057</v>
      </c>
      <c r="D1069" s="44" t="str">
        <f t="shared" si="69"/>
        <v/>
      </c>
      <c r="E1069" s="477"/>
      <c r="F1069" s="368"/>
      <c r="G1069" s="368"/>
      <c r="H1069" s="329"/>
      <c r="I1069" s="15"/>
      <c r="J1069" s="15"/>
      <c r="K1069" s="328" t="str">
        <f t="shared" si="71"/>
        <v/>
      </c>
      <c r="L1069" s="381" t="str">
        <f t="shared" si="72"/>
        <v/>
      </c>
      <c r="M1069" s="265"/>
      <c r="N1069" s="265"/>
      <c r="O1069" s="265"/>
      <c r="P1069" s="77"/>
    </row>
    <row r="1070" spans="3:16" ht="14.25" customHeight="1" x14ac:dyDescent="0.15">
      <c r="C1070" s="283">
        <f t="shared" si="70"/>
        <v>1058</v>
      </c>
      <c r="D1070" s="44" t="str">
        <f t="shared" si="69"/>
        <v/>
      </c>
      <c r="E1070" s="477"/>
      <c r="F1070" s="368"/>
      <c r="G1070" s="368"/>
      <c r="H1070" s="329"/>
      <c r="I1070" s="15"/>
      <c r="J1070" s="15"/>
      <c r="K1070" s="328" t="str">
        <f t="shared" si="71"/>
        <v/>
      </c>
      <c r="L1070" s="381" t="str">
        <f t="shared" si="72"/>
        <v/>
      </c>
      <c r="M1070" s="265"/>
      <c r="N1070" s="265"/>
      <c r="O1070" s="265"/>
      <c r="P1070" s="77"/>
    </row>
    <row r="1071" spans="3:16" ht="14.25" customHeight="1" x14ac:dyDescent="0.15">
      <c r="C1071" s="283">
        <f t="shared" si="70"/>
        <v>1059</v>
      </c>
      <c r="D1071" s="44" t="str">
        <f t="shared" si="69"/>
        <v/>
      </c>
      <c r="E1071" s="477"/>
      <c r="F1071" s="368"/>
      <c r="G1071" s="368"/>
      <c r="H1071" s="329"/>
      <c r="I1071" s="15"/>
      <c r="J1071" s="15"/>
      <c r="K1071" s="328" t="str">
        <f t="shared" si="71"/>
        <v/>
      </c>
      <c r="L1071" s="381" t="str">
        <f t="shared" si="72"/>
        <v/>
      </c>
      <c r="M1071" s="265"/>
      <c r="N1071" s="265"/>
      <c r="O1071" s="265"/>
      <c r="P1071" s="77"/>
    </row>
    <row r="1072" spans="3:16" ht="14.25" customHeight="1" x14ac:dyDescent="0.15">
      <c r="C1072" s="283">
        <f t="shared" si="70"/>
        <v>1060</v>
      </c>
      <c r="D1072" s="44" t="str">
        <f t="shared" si="69"/>
        <v/>
      </c>
      <c r="E1072" s="477"/>
      <c r="F1072" s="368"/>
      <c r="G1072" s="368"/>
      <c r="H1072" s="329"/>
      <c r="I1072" s="15"/>
      <c r="J1072" s="15"/>
      <c r="K1072" s="328" t="str">
        <f t="shared" si="71"/>
        <v/>
      </c>
      <c r="L1072" s="381" t="str">
        <f t="shared" si="72"/>
        <v/>
      </c>
      <c r="M1072" s="265"/>
      <c r="N1072" s="265"/>
      <c r="O1072" s="265"/>
      <c r="P1072" s="77"/>
    </row>
    <row r="1073" spans="3:16" ht="14.25" customHeight="1" x14ac:dyDescent="0.15">
      <c r="C1073" s="283">
        <f t="shared" si="70"/>
        <v>1061</v>
      </c>
      <c r="D1073" s="44" t="str">
        <f t="shared" si="69"/>
        <v/>
      </c>
      <c r="E1073" s="477"/>
      <c r="F1073" s="368"/>
      <c r="G1073" s="368"/>
      <c r="H1073" s="329"/>
      <c r="I1073" s="15"/>
      <c r="J1073" s="15"/>
      <c r="K1073" s="328" t="str">
        <f t="shared" si="71"/>
        <v/>
      </c>
      <c r="L1073" s="381" t="str">
        <f t="shared" si="72"/>
        <v/>
      </c>
      <c r="M1073" s="265"/>
      <c r="N1073" s="265"/>
      <c r="O1073" s="265"/>
      <c r="P1073" s="77"/>
    </row>
    <row r="1074" spans="3:16" ht="14.25" customHeight="1" x14ac:dyDescent="0.15">
      <c r="C1074" s="283">
        <f t="shared" si="70"/>
        <v>1062</v>
      </c>
      <c r="D1074" s="44" t="str">
        <f t="shared" si="69"/>
        <v/>
      </c>
      <c r="E1074" s="477"/>
      <c r="F1074" s="368"/>
      <c r="G1074" s="368"/>
      <c r="H1074" s="329"/>
      <c r="I1074" s="15"/>
      <c r="J1074" s="15"/>
      <c r="K1074" s="328" t="str">
        <f t="shared" si="71"/>
        <v/>
      </c>
      <c r="L1074" s="381" t="str">
        <f t="shared" si="72"/>
        <v/>
      </c>
      <c r="M1074" s="265"/>
      <c r="N1074" s="265"/>
      <c r="O1074" s="265"/>
      <c r="P1074" s="77"/>
    </row>
    <row r="1075" spans="3:16" ht="14.25" customHeight="1" x14ac:dyDescent="0.15">
      <c r="C1075" s="283">
        <f t="shared" si="70"/>
        <v>1063</v>
      </c>
      <c r="D1075" s="44" t="str">
        <f t="shared" si="69"/>
        <v/>
      </c>
      <c r="E1075" s="477"/>
      <c r="F1075" s="368"/>
      <c r="G1075" s="368"/>
      <c r="H1075" s="329"/>
      <c r="I1075" s="15"/>
      <c r="J1075" s="15"/>
      <c r="K1075" s="328" t="str">
        <f t="shared" si="71"/>
        <v/>
      </c>
      <c r="L1075" s="381" t="str">
        <f t="shared" si="72"/>
        <v/>
      </c>
      <c r="M1075" s="265"/>
      <c r="N1075" s="265"/>
      <c r="O1075" s="265"/>
      <c r="P1075" s="77"/>
    </row>
    <row r="1076" spans="3:16" ht="14.25" customHeight="1" x14ac:dyDescent="0.15">
      <c r="C1076" s="283">
        <f t="shared" si="70"/>
        <v>1064</v>
      </c>
      <c r="D1076" s="44" t="str">
        <f t="shared" si="69"/>
        <v/>
      </c>
      <c r="E1076" s="477"/>
      <c r="F1076" s="368"/>
      <c r="G1076" s="368"/>
      <c r="H1076" s="329"/>
      <c r="I1076" s="15"/>
      <c r="J1076" s="15"/>
      <c r="K1076" s="328" t="str">
        <f t="shared" si="71"/>
        <v/>
      </c>
      <c r="L1076" s="381" t="str">
        <f t="shared" si="72"/>
        <v/>
      </c>
      <c r="M1076" s="265"/>
      <c r="N1076" s="265"/>
      <c r="O1076" s="265"/>
      <c r="P1076" s="77"/>
    </row>
    <row r="1077" spans="3:16" ht="14.25" customHeight="1" x14ac:dyDescent="0.15">
      <c r="C1077" s="283">
        <f t="shared" si="70"/>
        <v>1065</v>
      </c>
      <c r="D1077" s="44" t="str">
        <f t="shared" si="69"/>
        <v/>
      </c>
      <c r="E1077" s="477"/>
      <c r="F1077" s="368"/>
      <c r="G1077" s="368"/>
      <c r="H1077" s="329"/>
      <c r="I1077" s="15"/>
      <c r="J1077" s="15"/>
      <c r="K1077" s="328" t="str">
        <f t="shared" si="71"/>
        <v/>
      </c>
      <c r="L1077" s="381" t="str">
        <f t="shared" si="72"/>
        <v/>
      </c>
      <c r="M1077" s="265"/>
      <c r="N1077" s="265"/>
      <c r="O1077" s="265"/>
      <c r="P1077" s="77"/>
    </row>
    <row r="1078" spans="3:16" ht="14.25" customHeight="1" x14ac:dyDescent="0.15">
      <c r="C1078" s="283">
        <f t="shared" si="70"/>
        <v>1066</v>
      </c>
      <c r="D1078" s="44" t="str">
        <f t="shared" si="69"/>
        <v/>
      </c>
      <c r="E1078" s="477"/>
      <c r="F1078" s="368"/>
      <c r="G1078" s="368"/>
      <c r="H1078" s="329"/>
      <c r="I1078" s="15"/>
      <c r="J1078" s="15"/>
      <c r="K1078" s="328" t="str">
        <f t="shared" si="71"/>
        <v/>
      </c>
      <c r="L1078" s="381" t="str">
        <f t="shared" si="72"/>
        <v/>
      </c>
      <c r="M1078" s="265"/>
      <c r="N1078" s="265"/>
      <c r="O1078" s="265"/>
      <c r="P1078" s="77"/>
    </row>
    <row r="1079" spans="3:16" ht="14.25" customHeight="1" x14ac:dyDescent="0.15">
      <c r="C1079" s="283">
        <f t="shared" si="70"/>
        <v>1067</v>
      </c>
      <c r="D1079" s="44" t="str">
        <f t="shared" si="69"/>
        <v/>
      </c>
      <c r="E1079" s="477"/>
      <c r="F1079" s="368"/>
      <c r="G1079" s="368"/>
      <c r="H1079" s="329"/>
      <c r="I1079" s="15"/>
      <c r="J1079" s="15"/>
      <c r="K1079" s="328" t="str">
        <f t="shared" si="71"/>
        <v/>
      </c>
      <c r="L1079" s="381" t="str">
        <f t="shared" si="72"/>
        <v/>
      </c>
      <c r="M1079" s="265"/>
      <c r="N1079" s="265"/>
      <c r="O1079" s="265"/>
      <c r="P1079" s="77"/>
    </row>
    <row r="1080" spans="3:16" ht="14.25" customHeight="1" x14ac:dyDescent="0.15">
      <c r="C1080" s="283">
        <f t="shared" si="70"/>
        <v>1068</v>
      </c>
      <c r="D1080" s="44" t="str">
        <f t="shared" si="69"/>
        <v/>
      </c>
      <c r="E1080" s="477"/>
      <c r="F1080" s="368"/>
      <c r="G1080" s="368"/>
      <c r="H1080" s="329"/>
      <c r="I1080" s="15"/>
      <c r="J1080" s="15"/>
      <c r="K1080" s="328" t="str">
        <f t="shared" si="71"/>
        <v/>
      </c>
      <c r="L1080" s="381" t="str">
        <f t="shared" si="72"/>
        <v/>
      </c>
      <c r="M1080" s="265"/>
      <c r="N1080" s="265"/>
      <c r="O1080" s="265"/>
      <c r="P1080" s="77"/>
    </row>
    <row r="1081" spans="3:16" ht="14.25" customHeight="1" x14ac:dyDescent="0.15">
      <c r="C1081" s="283">
        <f t="shared" si="70"/>
        <v>1069</v>
      </c>
      <c r="D1081" s="44" t="str">
        <f t="shared" si="69"/>
        <v/>
      </c>
      <c r="E1081" s="477"/>
      <c r="F1081" s="368"/>
      <c r="G1081" s="368"/>
      <c r="H1081" s="329"/>
      <c r="I1081" s="15"/>
      <c r="J1081" s="15"/>
      <c r="K1081" s="328" t="str">
        <f t="shared" si="71"/>
        <v/>
      </c>
      <c r="L1081" s="381" t="str">
        <f t="shared" si="72"/>
        <v/>
      </c>
      <c r="M1081" s="265"/>
      <c r="N1081" s="265"/>
      <c r="O1081" s="265"/>
      <c r="P1081" s="77"/>
    </row>
    <row r="1082" spans="3:16" ht="14.25" customHeight="1" x14ac:dyDescent="0.15">
      <c r="C1082" s="283">
        <f t="shared" si="70"/>
        <v>1070</v>
      </c>
      <c r="D1082" s="44" t="str">
        <f t="shared" si="69"/>
        <v/>
      </c>
      <c r="E1082" s="477"/>
      <c r="F1082" s="368"/>
      <c r="G1082" s="368"/>
      <c r="H1082" s="329"/>
      <c r="I1082" s="15"/>
      <c r="J1082" s="15"/>
      <c r="K1082" s="328" t="str">
        <f t="shared" si="71"/>
        <v/>
      </c>
      <c r="L1082" s="381" t="str">
        <f t="shared" si="72"/>
        <v/>
      </c>
      <c r="M1082" s="265"/>
      <c r="N1082" s="265"/>
      <c r="O1082" s="265"/>
      <c r="P1082" s="77"/>
    </row>
    <row r="1083" spans="3:16" ht="14.25" customHeight="1" x14ac:dyDescent="0.15">
      <c r="C1083" s="283">
        <f t="shared" si="70"/>
        <v>1071</v>
      </c>
      <c r="D1083" s="44" t="str">
        <f t="shared" si="69"/>
        <v/>
      </c>
      <c r="E1083" s="477"/>
      <c r="F1083" s="368"/>
      <c r="G1083" s="368"/>
      <c r="H1083" s="329"/>
      <c r="I1083" s="15"/>
      <c r="J1083" s="15"/>
      <c r="K1083" s="328" t="str">
        <f t="shared" si="71"/>
        <v/>
      </c>
      <c r="L1083" s="381" t="str">
        <f t="shared" si="72"/>
        <v/>
      </c>
      <c r="M1083" s="265"/>
      <c r="N1083" s="265"/>
      <c r="O1083" s="265"/>
      <c r="P1083" s="77"/>
    </row>
    <row r="1084" spans="3:16" ht="14.25" customHeight="1" x14ac:dyDescent="0.15">
      <c r="C1084" s="283">
        <f t="shared" si="70"/>
        <v>1072</v>
      </c>
      <c r="D1084" s="44" t="str">
        <f t="shared" si="69"/>
        <v/>
      </c>
      <c r="E1084" s="477"/>
      <c r="F1084" s="368"/>
      <c r="G1084" s="368"/>
      <c r="H1084" s="329"/>
      <c r="I1084" s="15"/>
      <c r="J1084" s="15"/>
      <c r="K1084" s="328" t="str">
        <f t="shared" si="71"/>
        <v/>
      </c>
      <c r="L1084" s="381" t="str">
        <f t="shared" si="72"/>
        <v/>
      </c>
      <c r="M1084" s="265"/>
      <c r="N1084" s="265"/>
      <c r="O1084" s="265"/>
      <c r="P1084" s="77"/>
    </row>
    <row r="1085" spans="3:16" ht="14.25" customHeight="1" x14ac:dyDescent="0.15">
      <c r="C1085" s="283">
        <f t="shared" si="70"/>
        <v>1073</v>
      </c>
      <c r="D1085" s="44" t="str">
        <f t="shared" si="69"/>
        <v/>
      </c>
      <c r="E1085" s="477"/>
      <c r="F1085" s="368"/>
      <c r="G1085" s="368"/>
      <c r="H1085" s="329"/>
      <c r="I1085" s="15"/>
      <c r="J1085" s="15"/>
      <c r="K1085" s="328" t="str">
        <f t="shared" si="71"/>
        <v/>
      </c>
      <c r="L1085" s="381" t="str">
        <f t="shared" si="72"/>
        <v/>
      </c>
      <c r="M1085" s="265"/>
      <c r="N1085" s="265"/>
      <c r="O1085" s="265"/>
      <c r="P1085" s="77"/>
    </row>
    <row r="1086" spans="3:16" ht="14.25" customHeight="1" x14ac:dyDescent="0.15">
      <c r="C1086" s="283">
        <f t="shared" si="70"/>
        <v>1074</v>
      </c>
      <c r="D1086" s="44" t="str">
        <f t="shared" si="69"/>
        <v/>
      </c>
      <c r="E1086" s="477"/>
      <c r="F1086" s="368"/>
      <c r="G1086" s="368"/>
      <c r="H1086" s="329"/>
      <c r="I1086" s="15"/>
      <c r="J1086" s="15"/>
      <c r="K1086" s="328" t="str">
        <f t="shared" si="71"/>
        <v/>
      </c>
      <c r="L1086" s="381" t="str">
        <f t="shared" si="72"/>
        <v/>
      </c>
      <c r="M1086" s="265"/>
      <c r="N1086" s="265"/>
      <c r="O1086" s="265"/>
      <c r="P1086" s="77"/>
    </row>
    <row r="1087" spans="3:16" ht="14.25" customHeight="1" x14ac:dyDescent="0.15">
      <c r="C1087" s="283">
        <f t="shared" si="70"/>
        <v>1075</v>
      </c>
      <c r="D1087" s="44" t="str">
        <f t="shared" si="69"/>
        <v/>
      </c>
      <c r="E1087" s="477"/>
      <c r="F1087" s="368"/>
      <c r="G1087" s="368"/>
      <c r="H1087" s="329"/>
      <c r="I1087" s="15"/>
      <c r="J1087" s="15"/>
      <c r="K1087" s="328" t="str">
        <f t="shared" si="71"/>
        <v/>
      </c>
      <c r="L1087" s="381" t="str">
        <f t="shared" si="72"/>
        <v/>
      </c>
      <c r="M1087" s="265"/>
      <c r="N1087" s="265"/>
      <c r="O1087" s="265"/>
      <c r="P1087" s="77"/>
    </row>
    <row r="1088" spans="3:16" ht="14.25" customHeight="1" x14ac:dyDescent="0.15">
      <c r="C1088" s="283">
        <f t="shared" si="70"/>
        <v>1076</v>
      </c>
      <c r="D1088" s="44" t="str">
        <f t="shared" si="69"/>
        <v/>
      </c>
      <c r="E1088" s="477"/>
      <c r="F1088" s="368"/>
      <c r="G1088" s="368"/>
      <c r="H1088" s="329"/>
      <c r="I1088" s="15"/>
      <c r="J1088" s="15"/>
      <c r="K1088" s="328" t="str">
        <f t="shared" si="71"/>
        <v/>
      </c>
      <c r="L1088" s="381" t="str">
        <f t="shared" si="72"/>
        <v/>
      </c>
      <c r="M1088" s="265"/>
      <c r="N1088" s="265"/>
      <c r="O1088" s="265"/>
      <c r="P1088" s="77"/>
    </row>
    <row r="1089" spans="3:16" ht="14.25" customHeight="1" x14ac:dyDescent="0.15">
      <c r="C1089" s="283">
        <f t="shared" si="70"/>
        <v>1077</v>
      </c>
      <c r="D1089" s="44" t="str">
        <f t="shared" si="69"/>
        <v/>
      </c>
      <c r="E1089" s="477"/>
      <c r="F1089" s="368"/>
      <c r="G1089" s="368"/>
      <c r="H1089" s="329"/>
      <c r="I1089" s="15"/>
      <c r="J1089" s="15"/>
      <c r="K1089" s="328" t="str">
        <f t="shared" si="71"/>
        <v/>
      </c>
      <c r="L1089" s="381" t="str">
        <f t="shared" si="72"/>
        <v/>
      </c>
      <c r="M1089" s="265"/>
      <c r="N1089" s="265"/>
      <c r="O1089" s="265"/>
      <c r="P1089" s="77"/>
    </row>
    <row r="1090" spans="3:16" ht="14.25" customHeight="1" x14ac:dyDescent="0.15">
      <c r="C1090" s="283">
        <f t="shared" si="70"/>
        <v>1078</v>
      </c>
      <c r="D1090" s="44" t="str">
        <f t="shared" si="69"/>
        <v/>
      </c>
      <c r="E1090" s="477"/>
      <c r="F1090" s="368"/>
      <c r="G1090" s="368"/>
      <c r="H1090" s="329"/>
      <c r="I1090" s="15"/>
      <c r="J1090" s="15"/>
      <c r="K1090" s="328" t="str">
        <f t="shared" si="71"/>
        <v/>
      </c>
      <c r="L1090" s="381" t="str">
        <f t="shared" si="72"/>
        <v/>
      </c>
      <c r="M1090" s="265"/>
      <c r="N1090" s="265"/>
      <c r="O1090" s="265"/>
      <c r="P1090" s="77"/>
    </row>
    <row r="1091" spans="3:16" ht="14.25" customHeight="1" x14ac:dyDescent="0.15">
      <c r="C1091" s="283">
        <f t="shared" si="70"/>
        <v>1079</v>
      </c>
      <c r="D1091" s="44" t="str">
        <f t="shared" si="69"/>
        <v/>
      </c>
      <c r="E1091" s="477"/>
      <c r="F1091" s="368"/>
      <c r="G1091" s="368"/>
      <c r="H1091" s="329"/>
      <c r="I1091" s="15"/>
      <c r="J1091" s="15"/>
      <c r="K1091" s="328" t="str">
        <f t="shared" si="71"/>
        <v/>
      </c>
      <c r="L1091" s="381" t="str">
        <f t="shared" si="72"/>
        <v/>
      </c>
      <c r="M1091" s="265"/>
      <c r="N1091" s="265"/>
      <c r="O1091" s="265"/>
      <c r="P1091" s="77"/>
    </row>
    <row r="1092" spans="3:16" ht="14.25" customHeight="1" x14ac:dyDescent="0.15">
      <c r="C1092" s="283">
        <f t="shared" si="70"/>
        <v>1080</v>
      </c>
      <c r="D1092" s="44" t="str">
        <f t="shared" si="69"/>
        <v/>
      </c>
      <c r="E1092" s="477"/>
      <c r="F1092" s="368"/>
      <c r="G1092" s="368"/>
      <c r="H1092" s="329"/>
      <c r="I1092" s="15"/>
      <c r="J1092" s="15"/>
      <c r="K1092" s="328" t="str">
        <f t="shared" si="71"/>
        <v/>
      </c>
      <c r="L1092" s="381" t="str">
        <f t="shared" si="72"/>
        <v/>
      </c>
      <c r="M1092" s="265"/>
      <c r="N1092" s="265"/>
      <c r="O1092" s="265"/>
      <c r="P1092" s="77"/>
    </row>
    <row r="1093" spans="3:16" ht="14.25" customHeight="1" x14ac:dyDescent="0.15">
      <c r="C1093" s="283">
        <f t="shared" si="70"/>
        <v>1081</v>
      </c>
      <c r="D1093" s="44" t="str">
        <f t="shared" si="69"/>
        <v/>
      </c>
      <c r="E1093" s="477"/>
      <c r="F1093" s="368"/>
      <c r="G1093" s="368"/>
      <c r="H1093" s="329"/>
      <c r="I1093" s="15"/>
      <c r="J1093" s="15"/>
      <c r="K1093" s="328" t="str">
        <f t="shared" si="71"/>
        <v/>
      </c>
      <c r="L1093" s="381" t="str">
        <f t="shared" si="72"/>
        <v/>
      </c>
      <c r="M1093" s="265"/>
      <c r="N1093" s="265"/>
      <c r="O1093" s="265"/>
      <c r="P1093" s="77"/>
    </row>
    <row r="1094" spans="3:16" ht="14.25" customHeight="1" x14ac:dyDescent="0.15">
      <c r="C1094" s="283">
        <f t="shared" si="70"/>
        <v>1082</v>
      </c>
      <c r="D1094" s="44" t="str">
        <f t="shared" si="69"/>
        <v/>
      </c>
      <c r="E1094" s="477"/>
      <c r="F1094" s="368"/>
      <c r="G1094" s="368"/>
      <c r="H1094" s="329"/>
      <c r="I1094" s="15"/>
      <c r="J1094" s="15"/>
      <c r="K1094" s="328" t="str">
        <f t="shared" si="71"/>
        <v/>
      </c>
      <c r="L1094" s="381" t="str">
        <f t="shared" si="72"/>
        <v/>
      </c>
      <c r="M1094" s="265"/>
      <c r="N1094" s="265"/>
      <c r="O1094" s="265"/>
      <c r="P1094" s="77"/>
    </row>
    <row r="1095" spans="3:16" ht="14.25" customHeight="1" x14ac:dyDescent="0.15">
      <c r="C1095" s="283">
        <f t="shared" si="70"/>
        <v>1083</v>
      </c>
      <c r="D1095" s="44" t="str">
        <f t="shared" si="69"/>
        <v/>
      </c>
      <c r="E1095" s="477"/>
      <c r="F1095" s="368"/>
      <c r="G1095" s="368"/>
      <c r="H1095" s="329"/>
      <c r="I1095" s="15"/>
      <c r="J1095" s="15"/>
      <c r="K1095" s="328" t="str">
        <f t="shared" si="71"/>
        <v/>
      </c>
      <c r="L1095" s="381" t="str">
        <f t="shared" si="72"/>
        <v/>
      </c>
      <c r="M1095" s="265"/>
      <c r="N1095" s="265"/>
      <c r="O1095" s="265"/>
      <c r="P1095" s="77"/>
    </row>
    <row r="1096" spans="3:16" ht="14.25" customHeight="1" x14ac:dyDescent="0.15">
      <c r="C1096" s="283">
        <f t="shared" si="70"/>
        <v>1084</v>
      </c>
      <c r="D1096" s="44" t="str">
        <f t="shared" si="69"/>
        <v/>
      </c>
      <c r="E1096" s="477"/>
      <c r="F1096" s="368"/>
      <c r="G1096" s="368"/>
      <c r="H1096" s="329"/>
      <c r="I1096" s="15"/>
      <c r="J1096" s="15"/>
      <c r="K1096" s="328" t="str">
        <f t="shared" si="71"/>
        <v/>
      </c>
      <c r="L1096" s="381" t="str">
        <f t="shared" si="72"/>
        <v/>
      </c>
      <c r="M1096" s="265"/>
      <c r="N1096" s="265"/>
      <c r="O1096" s="265"/>
      <c r="P1096" s="77"/>
    </row>
    <row r="1097" spans="3:16" ht="14.25" customHeight="1" x14ac:dyDescent="0.15">
      <c r="C1097" s="283">
        <f t="shared" si="70"/>
        <v>1085</v>
      </c>
      <c r="D1097" s="44" t="str">
        <f t="shared" si="69"/>
        <v/>
      </c>
      <c r="E1097" s="477"/>
      <c r="F1097" s="368"/>
      <c r="G1097" s="368"/>
      <c r="H1097" s="329"/>
      <c r="I1097" s="15"/>
      <c r="J1097" s="15"/>
      <c r="K1097" s="328" t="str">
        <f t="shared" si="71"/>
        <v/>
      </c>
      <c r="L1097" s="381" t="str">
        <f t="shared" si="72"/>
        <v/>
      </c>
      <c r="M1097" s="265"/>
      <c r="N1097" s="265"/>
      <c r="O1097" s="265"/>
      <c r="P1097" s="77"/>
    </row>
    <row r="1098" spans="3:16" ht="14.25" customHeight="1" x14ac:dyDescent="0.15">
      <c r="C1098" s="283">
        <f t="shared" si="70"/>
        <v>1086</v>
      </c>
      <c r="D1098" s="44" t="str">
        <f t="shared" si="69"/>
        <v/>
      </c>
      <c r="E1098" s="477"/>
      <c r="F1098" s="368"/>
      <c r="G1098" s="368"/>
      <c r="H1098" s="329"/>
      <c r="I1098" s="15"/>
      <c r="J1098" s="15"/>
      <c r="K1098" s="328" t="str">
        <f t="shared" si="71"/>
        <v/>
      </c>
      <c r="L1098" s="381" t="str">
        <f t="shared" si="72"/>
        <v/>
      </c>
      <c r="M1098" s="265"/>
      <c r="N1098" s="265"/>
      <c r="O1098" s="265"/>
      <c r="P1098" s="77"/>
    </row>
    <row r="1099" spans="3:16" ht="14.25" customHeight="1" x14ac:dyDescent="0.15">
      <c r="C1099" s="283">
        <f t="shared" si="70"/>
        <v>1087</v>
      </c>
      <c r="D1099" s="44" t="str">
        <f t="shared" si="69"/>
        <v/>
      </c>
      <c r="E1099" s="477"/>
      <c r="F1099" s="368"/>
      <c r="G1099" s="368"/>
      <c r="H1099" s="329"/>
      <c r="I1099" s="15"/>
      <c r="J1099" s="15"/>
      <c r="K1099" s="328" t="str">
        <f t="shared" ref="K1099:K1130" si="73">IF(J1099="","",I1099*J1099)</f>
        <v/>
      </c>
      <c r="L1099" s="381" t="str">
        <f t="shared" si="72"/>
        <v/>
      </c>
      <c r="M1099" s="265"/>
      <c r="N1099" s="265"/>
      <c r="O1099" s="265"/>
      <c r="P1099" s="77"/>
    </row>
    <row r="1100" spans="3:16" ht="14.25" customHeight="1" x14ac:dyDescent="0.15">
      <c r="C1100" s="283">
        <f t="shared" si="70"/>
        <v>1088</v>
      </c>
      <c r="D1100" s="44" t="str">
        <f t="shared" si="69"/>
        <v/>
      </c>
      <c r="E1100" s="477"/>
      <c r="F1100" s="368"/>
      <c r="G1100" s="368"/>
      <c r="H1100" s="329"/>
      <c r="I1100" s="15"/>
      <c r="J1100" s="15"/>
      <c r="K1100" s="328" t="str">
        <f t="shared" si="73"/>
        <v/>
      </c>
      <c r="L1100" s="381" t="str">
        <f t="shared" si="72"/>
        <v/>
      </c>
      <c r="M1100" s="265"/>
      <c r="N1100" s="265"/>
      <c r="O1100" s="265"/>
      <c r="P1100" s="77"/>
    </row>
    <row r="1101" spans="3:16" ht="14.25" customHeight="1" x14ac:dyDescent="0.15">
      <c r="C1101" s="283">
        <f t="shared" si="70"/>
        <v>1089</v>
      </c>
      <c r="D1101" s="44" t="str">
        <f t="shared" ref="D1101:D1164" si="74">IF(E1101="","",IF(E1101&lt;=$T$2,"○",""))</f>
        <v/>
      </c>
      <c r="E1101" s="477"/>
      <c r="F1101" s="368"/>
      <c r="G1101" s="368"/>
      <c r="H1101" s="329"/>
      <c r="I1101" s="15"/>
      <c r="J1101" s="15"/>
      <c r="K1101" s="328" t="str">
        <f t="shared" si="73"/>
        <v/>
      </c>
      <c r="L1101" s="381" t="str">
        <f t="shared" si="72"/>
        <v/>
      </c>
      <c r="M1101" s="265"/>
      <c r="N1101" s="265"/>
      <c r="O1101" s="265"/>
      <c r="P1101" s="77"/>
    </row>
    <row r="1102" spans="3:16" ht="14.25" customHeight="1" x14ac:dyDescent="0.15">
      <c r="C1102" s="283">
        <f t="shared" si="70"/>
        <v>1090</v>
      </c>
      <c r="D1102" s="44" t="str">
        <f t="shared" si="74"/>
        <v/>
      </c>
      <c r="E1102" s="477"/>
      <c r="F1102" s="368"/>
      <c r="G1102" s="368"/>
      <c r="H1102" s="329"/>
      <c r="I1102" s="15"/>
      <c r="J1102" s="15"/>
      <c r="K1102" s="328" t="str">
        <f t="shared" si="73"/>
        <v/>
      </c>
      <c r="L1102" s="381" t="str">
        <f t="shared" si="72"/>
        <v/>
      </c>
      <c r="M1102" s="265"/>
      <c r="N1102" s="265"/>
      <c r="O1102" s="265"/>
      <c r="P1102" s="77"/>
    </row>
    <row r="1103" spans="3:16" ht="14.25" customHeight="1" x14ac:dyDescent="0.15">
      <c r="C1103" s="283">
        <f t="shared" ref="C1103:C1166" si="75">C1102+1</f>
        <v>1091</v>
      </c>
      <c r="D1103" s="44" t="str">
        <f t="shared" si="74"/>
        <v/>
      </c>
      <c r="E1103" s="477"/>
      <c r="F1103" s="368"/>
      <c r="G1103" s="368"/>
      <c r="H1103" s="329"/>
      <c r="I1103" s="15"/>
      <c r="J1103" s="15"/>
      <c r="K1103" s="328" t="str">
        <f t="shared" si="73"/>
        <v/>
      </c>
      <c r="L1103" s="381" t="str">
        <f t="shared" si="72"/>
        <v/>
      </c>
      <c r="M1103" s="265"/>
      <c r="N1103" s="265"/>
      <c r="O1103" s="265"/>
      <c r="P1103" s="77"/>
    </row>
    <row r="1104" spans="3:16" ht="14.25" customHeight="1" x14ac:dyDescent="0.15">
      <c r="C1104" s="283">
        <f t="shared" si="75"/>
        <v>1092</v>
      </c>
      <c r="D1104" s="44" t="str">
        <f t="shared" si="74"/>
        <v/>
      </c>
      <c r="E1104" s="477"/>
      <c r="F1104" s="368"/>
      <c r="G1104" s="368"/>
      <c r="H1104" s="329"/>
      <c r="I1104" s="15"/>
      <c r="J1104" s="15"/>
      <c r="K1104" s="328" t="str">
        <f t="shared" si="73"/>
        <v/>
      </c>
      <c r="L1104" s="381" t="str">
        <f t="shared" si="72"/>
        <v/>
      </c>
      <c r="M1104" s="265"/>
      <c r="N1104" s="265"/>
      <c r="O1104" s="265"/>
      <c r="P1104" s="77"/>
    </row>
    <row r="1105" spans="3:16" ht="14.25" customHeight="1" x14ac:dyDescent="0.15">
      <c r="C1105" s="283">
        <f t="shared" si="75"/>
        <v>1093</v>
      </c>
      <c r="D1105" s="44" t="str">
        <f t="shared" si="74"/>
        <v/>
      </c>
      <c r="E1105" s="477"/>
      <c r="F1105" s="368"/>
      <c r="G1105" s="368"/>
      <c r="H1105" s="329"/>
      <c r="I1105" s="15"/>
      <c r="J1105" s="15"/>
      <c r="K1105" s="328" t="str">
        <f t="shared" si="73"/>
        <v/>
      </c>
      <c r="L1105" s="381" t="str">
        <f t="shared" si="72"/>
        <v/>
      </c>
      <c r="M1105" s="265"/>
      <c r="N1105" s="265"/>
      <c r="O1105" s="265"/>
      <c r="P1105" s="77"/>
    </row>
    <row r="1106" spans="3:16" ht="14.25" customHeight="1" x14ac:dyDescent="0.15">
      <c r="C1106" s="283">
        <f t="shared" si="75"/>
        <v>1094</v>
      </c>
      <c r="D1106" s="44" t="str">
        <f t="shared" si="74"/>
        <v/>
      </c>
      <c r="E1106" s="477"/>
      <c r="F1106" s="368"/>
      <c r="G1106" s="368"/>
      <c r="H1106" s="329"/>
      <c r="I1106" s="15"/>
      <c r="J1106" s="15"/>
      <c r="K1106" s="328" t="str">
        <f t="shared" si="73"/>
        <v/>
      </c>
      <c r="L1106" s="381" t="str">
        <f t="shared" si="72"/>
        <v/>
      </c>
      <c r="M1106" s="265"/>
      <c r="N1106" s="265"/>
      <c r="O1106" s="265"/>
      <c r="P1106" s="77"/>
    </row>
    <row r="1107" spans="3:16" ht="14.25" customHeight="1" x14ac:dyDescent="0.15">
      <c r="C1107" s="283">
        <f t="shared" si="75"/>
        <v>1095</v>
      </c>
      <c r="D1107" s="44" t="str">
        <f t="shared" si="74"/>
        <v/>
      </c>
      <c r="E1107" s="477"/>
      <c r="F1107" s="368"/>
      <c r="G1107" s="368"/>
      <c r="H1107" s="329"/>
      <c r="I1107" s="15"/>
      <c r="J1107" s="15"/>
      <c r="K1107" s="328" t="str">
        <f t="shared" si="73"/>
        <v/>
      </c>
      <c r="L1107" s="381" t="str">
        <f t="shared" si="72"/>
        <v/>
      </c>
      <c r="M1107" s="265"/>
      <c r="N1107" s="265"/>
      <c r="O1107" s="265"/>
      <c r="P1107" s="77"/>
    </row>
    <row r="1108" spans="3:16" ht="14.25" customHeight="1" x14ac:dyDescent="0.15">
      <c r="C1108" s="283">
        <f t="shared" si="75"/>
        <v>1096</v>
      </c>
      <c r="D1108" s="44" t="str">
        <f t="shared" si="74"/>
        <v/>
      </c>
      <c r="E1108" s="477"/>
      <c r="F1108" s="368"/>
      <c r="G1108" s="368"/>
      <c r="H1108" s="329"/>
      <c r="I1108" s="15"/>
      <c r="J1108" s="15"/>
      <c r="K1108" s="328" t="str">
        <f t="shared" si="73"/>
        <v/>
      </c>
      <c r="L1108" s="381" t="str">
        <f t="shared" si="72"/>
        <v/>
      </c>
      <c r="M1108" s="265"/>
      <c r="N1108" s="265"/>
      <c r="O1108" s="265"/>
      <c r="P1108" s="77"/>
    </row>
    <row r="1109" spans="3:16" ht="14.25" customHeight="1" x14ac:dyDescent="0.15">
      <c r="C1109" s="283">
        <f t="shared" si="75"/>
        <v>1097</v>
      </c>
      <c r="D1109" s="44" t="str">
        <f t="shared" si="74"/>
        <v/>
      </c>
      <c r="E1109" s="477"/>
      <c r="F1109" s="368"/>
      <c r="G1109" s="368"/>
      <c r="H1109" s="329"/>
      <c r="I1109" s="15"/>
      <c r="J1109" s="15"/>
      <c r="K1109" s="328" t="str">
        <f t="shared" si="73"/>
        <v/>
      </c>
      <c r="L1109" s="381" t="str">
        <f t="shared" si="72"/>
        <v/>
      </c>
      <c r="M1109" s="265"/>
      <c r="N1109" s="265"/>
      <c r="O1109" s="265"/>
      <c r="P1109" s="77"/>
    </row>
    <row r="1110" spans="3:16" ht="14.25" customHeight="1" x14ac:dyDescent="0.15">
      <c r="C1110" s="283">
        <f t="shared" si="75"/>
        <v>1098</v>
      </c>
      <c r="D1110" s="44" t="str">
        <f t="shared" si="74"/>
        <v/>
      </c>
      <c r="E1110" s="477"/>
      <c r="F1110" s="368"/>
      <c r="G1110" s="368"/>
      <c r="H1110" s="329"/>
      <c r="I1110" s="15"/>
      <c r="J1110" s="15"/>
      <c r="K1110" s="328" t="str">
        <f t="shared" si="73"/>
        <v/>
      </c>
      <c r="L1110" s="381" t="str">
        <f t="shared" si="72"/>
        <v/>
      </c>
      <c r="M1110" s="265"/>
      <c r="N1110" s="265"/>
      <c r="O1110" s="265"/>
      <c r="P1110" s="77"/>
    </row>
    <row r="1111" spans="3:16" ht="14.25" customHeight="1" x14ac:dyDescent="0.15">
      <c r="C1111" s="283">
        <f t="shared" si="75"/>
        <v>1099</v>
      </c>
      <c r="D1111" s="44" t="str">
        <f t="shared" si="74"/>
        <v/>
      </c>
      <c r="E1111" s="477"/>
      <c r="F1111" s="368"/>
      <c r="G1111" s="368"/>
      <c r="H1111" s="329"/>
      <c r="I1111" s="15"/>
      <c r="J1111" s="15"/>
      <c r="K1111" s="328" t="str">
        <f t="shared" si="73"/>
        <v/>
      </c>
      <c r="L1111" s="381" t="str">
        <f t="shared" si="72"/>
        <v/>
      </c>
      <c r="M1111" s="265"/>
      <c r="N1111" s="265"/>
      <c r="O1111" s="265"/>
      <c r="P1111" s="77"/>
    </row>
    <row r="1112" spans="3:16" ht="14.25" customHeight="1" x14ac:dyDescent="0.15">
      <c r="C1112" s="283">
        <f t="shared" si="75"/>
        <v>1100</v>
      </c>
      <c r="D1112" s="44" t="str">
        <f t="shared" si="74"/>
        <v/>
      </c>
      <c r="E1112" s="477"/>
      <c r="F1112" s="368"/>
      <c r="G1112" s="368"/>
      <c r="H1112" s="329"/>
      <c r="I1112" s="15"/>
      <c r="J1112" s="15"/>
      <c r="K1112" s="328" t="str">
        <f t="shared" si="73"/>
        <v/>
      </c>
      <c r="L1112" s="381" t="str">
        <f t="shared" si="72"/>
        <v/>
      </c>
      <c r="M1112" s="265"/>
      <c r="N1112" s="265"/>
      <c r="O1112" s="265"/>
      <c r="P1112" s="77"/>
    </row>
    <row r="1113" spans="3:16" ht="14.25" customHeight="1" x14ac:dyDescent="0.15">
      <c r="C1113" s="283">
        <f t="shared" si="75"/>
        <v>1101</v>
      </c>
      <c r="D1113" s="44" t="str">
        <f t="shared" si="74"/>
        <v/>
      </c>
      <c r="E1113" s="477"/>
      <c r="F1113" s="368"/>
      <c r="G1113" s="368"/>
      <c r="H1113" s="329"/>
      <c r="I1113" s="15"/>
      <c r="J1113" s="15"/>
      <c r="K1113" s="328" t="str">
        <f t="shared" si="73"/>
        <v/>
      </c>
      <c r="L1113" s="381" t="str">
        <f t="shared" si="72"/>
        <v/>
      </c>
      <c r="M1113" s="265"/>
      <c r="N1113" s="265"/>
      <c r="O1113" s="265"/>
      <c r="P1113" s="77"/>
    </row>
    <row r="1114" spans="3:16" ht="14.25" customHeight="1" x14ac:dyDescent="0.15">
      <c r="C1114" s="283">
        <f t="shared" si="75"/>
        <v>1102</v>
      </c>
      <c r="D1114" s="44" t="str">
        <f t="shared" si="74"/>
        <v/>
      </c>
      <c r="E1114" s="477"/>
      <c r="F1114" s="368"/>
      <c r="G1114" s="368"/>
      <c r="H1114" s="329"/>
      <c r="I1114" s="15"/>
      <c r="J1114" s="15"/>
      <c r="K1114" s="328" t="str">
        <f t="shared" si="73"/>
        <v/>
      </c>
      <c r="L1114" s="381" t="str">
        <f t="shared" si="72"/>
        <v/>
      </c>
      <c r="M1114" s="265"/>
      <c r="N1114" s="265"/>
      <c r="O1114" s="265"/>
      <c r="P1114" s="77"/>
    </row>
    <row r="1115" spans="3:16" ht="14.25" customHeight="1" x14ac:dyDescent="0.15">
      <c r="C1115" s="283">
        <f t="shared" si="75"/>
        <v>1103</v>
      </c>
      <c r="D1115" s="44" t="str">
        <f t="shared" si="74"/>
        <v/>
      </c>
      <c r="E1115" s="477"/>
      <c r="F1115" s="368"/>
      <c r="G1115" s="368"/>
      <c r="H1115" s="329"/>
      <c r="I1115" s="15"/>
      <c r="J1115" s="15"/>
      <c r="K1115" s="328" t="str">
        <f t="shared" si="73"/>
        <v/>
      </c>
      <c r="L1115" s="381" t="str">
        <f t="shared" si="72"/>
        <v/>
      </c>
      <c r="M1115" s="265"/>
      <c r="N1115" s="265"/>
      <c r="O1115" s="265"/>
      <c r="P1115" s="77"/>
    </row>
    <row r="1116" spans="3:16" ht="14.25" customHeight="1" x14ac:dyDescent="0.15">
      <c r="C1116" s="283">
        <f t="shared" si="75"/>
        <v>1104</v>
      </c>
      <c r="D1116" s="44" t="str">
        <f t="shared" si="74"/>
        <v/>
      </c>
      <c r="E1116" s="477"/>
      <c r="F1116" s="368"/>
      <c r="G1116" s="368"/>
      <c r="H1116" s="329"/>
      <c r="I1116" s="15"/>
      <c r="J1116" s="15"/>
      <c r="K1116" s="328" t="str">
        <f t="shared" si="73"/>
        <v/>
      </c>
      <c r="L1116" s="381" t="str">
        <f t="shared" si="72"/>
        <v/>
      </c>
      <c r="M1116" s="265"/>
      <c r="N1116" s="265"/>
      <c r="O1116" s="265"/>
      <c r="P1116" s="77"/>
    </row>
    <row r="1117" spans="3:16" ht="14.25" customHeight="1" x14ac:dyDescent="0.15">
      <c r="C1117" s="283">
        <f t="shared" si="75"/>
        <v>1105</v>
      </c>
      <c r="D1117" s="44" t="str">
        <f t="shared" si="74"/>
        <v/>
      </c>
      <c r="E1117" s="477"/>
      <c r="F1117" s="368"/>
      <c r="G1117" s="368"/>
      <c r="H1117" s="329"/>
      <c r="I1117" s="15"/>
      <c r="J1117" s="15"/>
      <c r="K1117" s="328" t="str">
        <f t="shared" si="73"/>
        <v/>
      </c>
      <c r="L1117" s="381" t="str">
        <f t="shared" si="72"/>
        <v/>
      </c>
      <c r="M1117" s="265"/>
      <c r="N1117" s="265"/>
      <c r="O1117" s="265"/>
      <c r="P1117" s="77"/>
    </row>
    <row r="1118" spans="3:16" ht="14.25" customHeight="1" x14ac:dyDescent="0.15">
      <c r="C1118" s="283">
        <f t="shared" si="75"/>
        <v>1106</v>
      </c>
      <c r="D1118" s="44" t="str">
        <f t="shared" si="74"/>
        <v/>
      </c>
      <c r="E1118" s="477"/>
      <c r="F1118" s="368"/>
      <c r="G1118" s="368"/>
      <c r="H1118" s="329"/>
      <c r="I1118" s="15"/>
      <c r="J1118" s="15"/>
      <c r="K1118" s="328" t="str">
        <f t="shared" si="73"/>
        <v/>
      </c>
      <c r="L1118" s="381" t="str">
        <f t="shared" si="72"/>
        <v/>
      </c>
      <c r="M1118" s="265"/>
      <c r="N1118" s="265"/>
      <c r="O1118" s="265"/>
      <c r="P1118" s="77"/>
    </row>
    <row r="1119" spans="3:16" ht="14.25" customHeight="1" x14ac:dyDescent="0.15">
      <c r="C1119" s="283">
        <f t="shared" si="75"/>
        <v>1107</v>
      </c>
      <c r="D1119" s="44" t="str">
        <f t="shared" si="74"/>
        <v/>
      </c>
      <c r="E1119" s="477"/>
      <c r="F1119" s="368"/>
      <c r="G1119" s="368"/>
      <c r="H1119" s="329"/>
      <c r="I1119" s="15"/>
      <c r="J1119" s="15"/>
      <c r="K1119" s="328" t="str">
        <f t="shared" si="73"/>
        <v/>
      </c>
      <c r="L1119" s="381" t="str">
        <f t="shared" si="72"/>
        <v/>
      </c>
      <c r="M1119" s="265"/>
      <c r="N1119" s="265"/>
      <c r="O1119" s="265"/>
      <c r="P1119" s="77"/>
    </row>
    <row r="1120" spans="3:16" ht="14.25" customHeight="1" x14ac:dyDescent="0.15">
      <c r="C1120" s="283">
        <f t="shared" si="75"/>
        <v>1108</v>
      </c>
      <c r="D1120" s="44" t="str">
        <f t="shared" si="74"/>
        <v/>
      </c>
      <c r="E1120" s="477"/>
      <c r="F1120" s="368"/>
      <c r="G1120" s="368"/>
      <c r="H1120" s="329"/>
      <c r="I1120" s="15"/>
      <c r="J1120" s="15"/>
      <c r="K1120" s="328" t="str">
        <f t="shared" si="73"/>
        <v/>
      </c>
      <c r="L1120" s="381" t="str">
        <f t="shared" si="72"/>
        <v/>
      </c>
      <c r="M1120" s="265"/>
      <c r="N1120" s="265"/>
      <c r="O1120" s="265"/>
      <c r="P1120" s="77"/>
    </row>
    <row r="1121" spans="3:16" ht="14.25" customHeight="1" x14ac:dyDescent="0.15">
      <c r="C1121" s="283">
        <f t="shared" si="75"/>
        <v>1109</v>
      </c>
      <c r="D1121" s="44" t="str">
        <f t="shared" si="74"/>
        <v/>
      </c>
      <c r="E1121" s="477"/>
      <c r="F1121" s="368"/>
      <c r="G1121" s="368"/>
      <c r="H1121" s="329"/>
      <c r="I1121" s="15"/>
      <c r="J1121" s="15"/>
      <c r="K1121" s="328" t="str">
        <f t="shared" si="73"/>
        <v/>
      </c>
      <c r="L1121" s="381" t="str">
        <f t="shared" si="72"/>
        <v/>
      </c>
      <c r="M1121" s="265"/>
      <c r="N1121" s="265"/>
      <c r="O1121" s="265"/>
      <c r="P1121" s="77"/>
    </row>
    <row r="1122" spans="3:16" ht="14.25" customHeight="1" x14ac:dyDescent="0.15">
      <c r="C1122" s="283">
        <f t="shared" si="75"/>
        <v>1110</v>
      </c>
      <c r="D1122" s="44" t="str">
        <f t="shared" si="74"/>
        <v/>
      </c>
      <c r="E1122" s="477"/>
      <c r="F1122" s="368"/>
      <c r="G1122" s="368"/>
      <c r="H1122" s="329"/>
      <c r="I1122" s="15"/>
      <c r="J1122" s="15"/>
      <c r="K1122" s="328" t="str">
        <f t="shared" si="73"/>
        <v/>
      </c>
      <c r="L1122" s="381" t="str">
        <f t="shared" si="72"/>
        <v/>
      </c>
      <c r="M1122" s="265"/>
      <c r="N1122" s="265"/>
      <c r="O1122" s="265"/>
      <c r="P1122" s="77"/>
    </row>
    <row r="1123" spans="3:16" ht="14.25" customHeight="1" x14ac:dyDescent="0.15">
      <c r="C1123" s="283">
        <f t="shared" si="75"/>
        <v>1111</v>
      </c>
      <c r="D1123" s="44" t="str">
        <f t="shared" si="74"/>
        <v/>
      </c>
      <c r="E1123" s="477"/>
      <c r="F1123" s="368"/>
      <c r="G1123" s="368"/>
      <c r="H1123" s="329"/>
      <c r="I1123" s="15"/>
      <c r="J1123" s="15"/>
      <c r="K1123" s="328" t="str">
        <f t="shared" si="73"/>
        <v/>
      </c>
      <c r="L1123" s="381" t="str">
        <f t="shared" si="72"/>
        <v/>
      </c>
      <c r="M1123" s="265"/>
      <c r="N1123" s="265"/>
      <c r="O1123" s="265"/>
      <c r="P1123" s="77"/>
    </row>
    <row r="1124" spans="3:16" ht="14.25" customHeight="1" x14ac:dyDescent="0.15">
      <c r="C1124" s="283">
        <f t="shared" si="75"/>
        <v>1112</v>
      </c>
      <c r="D1124" s="44" t="str">
        <f t="shared" si="74"/>
        <v/>
      </c>
      <c r="E1124" s="477"/>
      <c r="F1124" s="368"/>
      <c r="G1124" s="368"/>
      <c r="H1124" s="329"/>
      <c r="I1124" s="15"/>
      <c r="J1124" s="15"/>
      <c r="K1124" s="328" t="str">
        <f t="shared" si="73"/>
        <v/>
      </c>
      <c r="L1124" s="381" t="str">
        <f t="shared" si="72"/>
        <v/>
      </c>
      <c r="M1124" s="265"/>
      <c r="N1124" s="265"/>
      <c r="O1124" s="265"/>
      <c r="P1124" s="77"/>
    </row>
    <row r="1125" spans="3:16" ht="14.25" customHeight="1" x14ac:dyDescent="0.15">
      <c r="C1125" s="283">
        <f t="shared" si="75"/>
        <v>1113</v>
      </c>
      <c r="D1125" s="44" t="str">
        <f t="shared" si="74"/>
        <v/>
      </c>
      <c r="E1125" s="477"/>
      <c r="F1125" s="368"/>
      <c r="G1125" s="368"/>
      <c r="H1125" s="329"/>
      <c r="I1125" s="15"/>
      <c r="J1125" s="15"/>
      <c r="K1125" s="328" t="str">
        <f t="shared" si="73"/>
        <v/>
      </c>
      <c r="L1125" s="381" t="str">
        <f t="shared" si="72"/>
        <v/>
      </c>
      <c r="M1125" s="265"/>
      <c r="N1125" s="265"/>
      <c r="O1125" s="265"/>
      <c r="P1125" s="77"/>
    </row>
    <row r="1126" spans="3:16" ht="14.25" customHeight="1" x14ac:dyDescent="0.15">
      <c r="C1126" s="283">
        <f t="shared" si="75"/>
        <v>1114</v>
      </c>
      <c r="D1126" s="44" t="str">
        <f t="shared" si="74"/>
        <v/>
      </c>
      <c r="E1126" s="477"/>
      <c r="F1126" s="368"/>
      <c r="G1126" s="368"/>
      <c r="H1126" s="329"/>
      <c r="I1126" s="15"/>
      <c r="J1126" s="15"/>
      <c r="K1126" s="328" t="str">
        <f t="shared" si="73"/>
        <v/>
      </c>
      <c r="L1126" s="381" t="str">
        <f t="shared" si="72"/>
        <v/>
      </c>
      <c r="M1126" s="265"/>
      <c r="N1126" s="265"/>
      <c r="O1126" s="265"/>
      <c r="P1126" s="77"/>
    </row>
    <row r="1127" spans="3:16" ht="14.25" customHeight="1" x14ac:dyDescent="0.15">
      <c r="C1127" s="283">
        <f t="shared" si="75"/>
        <v>1115</v>
      </c>
      <c r="D1127" s="44" t="str">
        <f t="shared" si="74"/>
        <v/>
      </c>
      <c r="E1127" s="477"/>
      <c r="F1127" s="368"/>
      <c r="G1127" s="368"/>
      <c r="H1127" s="329"/>
      <c r="I1127" s="15"/>
      <c r="J1127" s="15"/>
      <c r="K1127" s="328" t="str">
        <f t="shared" si="73"/>
        <v/>
      </c>
      <c r="L1127" s="381" t="str">
        <f t="shared" si="72"/>
        <v/>
      </c>
      <c r="M1127" s="265"/>
      <c r="N1127" s="265"/>
      <c r="O1127" s="265"/>
      <c r="P1127" s="77"/>
    </row>
    <row r="1128" spans="3:16" ht="14.25" customHeight="1" x14ac:dyDescent="0.15">
      <c r="C1128" s="283">
        <f t="shared" si="75"/>
        <v>1116</v>
      </c>
      <c r="D1128" s="44" t="str">
        <f t="shared" si="74"/>
        <v/>
      </c>
      <c r="E1128" s="477"/>
      <c r="F1128" s="368"/>
      <c r="G1128" s="368"/>
      <c r="H1128" s="329"/>
      <c r="I1128" s="15"/>
      <c r="J1128" s="15"/>
      <c r="K1128" s="328" t="str">
        <f t="shared" si="73"/>
        <v/>
      </c>
      <c r="L1128" s="381" t="str">
        <f t="shared" si="72"/>
        <v/>
      </c>
      <c r="M1128" s="265"/>
      <c r="N1128" s="265"/>
      <c r="O1128" s="265"/>
      <c r="P1128" s="77"/>
    </row>
    <row r="1129" spans="3:16" ht="14.25" customHeight="1" x14ac:dyDescent="0.15">
      <c r="C1129" s="283">
        <f t="shared" si="75"/>
        <v>1117</v>
      </c>
      <c r="D1129" s="44" t="str">
        <f t="shared" si="74"/>
        <v/>
      </c>
      <c r="E1129" s="477"/>
      <c r="F1129" s="368"/>
      <c r="G1129" s="368"/>
      <c r="H1129" s="329"/>
      <c r="I1129" s="15"/>
      <c r="J1129" s="15"/>
      <c r="K1129" s="328" t="str">
        <f t="shared" si="73"/>
        <v/>
      </c>
      <c r="L1129" s="381" t="str">
        <f t="shared" si="72"/>
        <v/>
      </c>
      <c r="M1129" s="265"/>
      <c r="N1129" s="265"/>
      <c r="O1129" s="265"/>
      <c r="P1129" s="77"/>
    </row>
    <row r="1130" spans="3:16" ht="14.25" customHeight="1" x14ac:dyDescent="0.15">
      <c r="C1130" s="283">
        <f t="shared" si="75"/>
        <v>1118</v>
      </c>
      <c r="D1130" s="44" t="str">
        <f t="shared" si="74"/>
        <v/>
      </c>
      <c r="E1130" s="477"/>
      <c r="F1130" s="368"/>
      <c r="G1130" s="368"/>
      <c r="H1130" s="329"/>
      <c r="I1130" s="15"/>
      <c r="J1130" s="15"/>
      <c r="K1130" s="328" t="str">
        <f t="shared" si="73"/>
        <v/>
      </c>
      <c r="L1130" s="381" t="str">
        <f t="shared" si="72"/>
        <v/>
      </c>
      <c r="M1130" s="265"/>
      <c r="N1130" s="265"/>
      <c r="O1130" s="265"/>
      <c r="P1130" s="77"/>
    </row>
    <row r="1131" spans="3:16" ht="14.25" customHeight="1" x14ac:dyDescent="0.15">
      <c r="C1131" s="283">
        <f t="shared" si="75"/>
        <v>1119</v>
      </c>
      <c r="D1131" s="44" t="str">
        <f t="shared" si="74"/>
        <v/>
      </c>
      <c r="E1131" s="477"/>
      <c r="F1131" s="368"/>
      <c r="G1131" s="368"/>
      <c r="H1131" s="329"/>
      <c r="I1131" s="15"/>
      <c r="J1131" s="15"/>
      <c r="K1131" s="328" t="str">
        <f t="shared" ref="K1131:K1150" si="76">IF(J1131="","",I1131*J1131)</f>
        <v/>
      </c>
      <c r="L1131" s="381" t="str">
        <f t="shared" ref="L1131:L1194" si="77">IF(H1131="","",IF(HLOOKUP(H1131,$V$2:$AJ$3,2,FALSE)&gt;=0.8,"○",""))</f>
        <v/>
      </c>
      <c r="M1131" s="265"/>
      <c r="N1131" s="265"/>
      <c r="O1131" s="265"/>
      <c r="P1131" s="77"/>
    </row>
    <row r="1132" spans="3:16" ht="14.25" customHeight="1" x14ac:dyDescent="0.15">
      <c r="C1132" s="283">
        <f t="shared" si="75"/>
        <v>1120</v>
      </c>
      <c r="D1132" s="44" t="str">
        <f t="shared" si="74"/>
        <v/>
      </c>
      <c r="E1132" s="477"/>
      <c r="F1132" s="368"/>
      <c r="G1132" s="368"/>
      <c r="H1132" s="329"/>
      <c r="I1132" s="15"/>
      <c r="J1132" s="15"/>
      <c r="K1132" s="328" t="str">
        <f t="shared" si="76"/>
        <v/>
      </c>
      <c r="L1132" s="381" t="str">
        <f t="shared" si="77"/>
        <v/>
      </c>
      <c r="M1132" s="265"/>
      <c r="N1132" s="265"/>
      <c r="O1132" s="265"/>
      <c r="P1132" s="77"/>
    </row>
    <row r="1133" spans="3:16" ht="14.25" customHeight="1" x14ac:dyDescent="0.15">
      <c r="C1133" s="283">
        <f t="shared" si="75"/>
        <v>1121</v>
      </c>
      <c r="D1133" s="44" t="str">
        <f t="shared" si="74"/>
        <v/>
      </c>
      <c r="E1133" s="477"/>
      <c r="F1133" s="368"/>
      <c r="G1133" s="368"/>
      <c r="H1133" s="329"/>
      <c r="I1133" s="15"/>
      <c r="J1133" s="15"/>
      <c r="K1133" s="328" t="str">
        <f t="shared" si="76"/>
        <v/>
      </c>
      <c r="L1133" s="381" t="str">
        <f t="shared" si="77"/>
        <v/>
      </c>
      <c r="M1133" s="265"/>
      <c r="N1133" s="265"/>
      <c r="O1133" s="265"/>
      <c r="P1133" s="77"/>
    </row>
    <row r="1134" spans="3:16" ht="14.25" customHeight="1" x14ac:dyDescent="0.15">
      <c r="C1134" s="283">
        <f t="shared" si="75"/>
        <v>1122</v>
      </c>
      <c r="D1134" s="44" t="str">
        <f t="shared" si="74"/>
        <v/>
      </c>
      <c r="E1134" s="477"/>
      <c r="F1134" s="368"/>
      <c r="G1134" s="368"/>
      <c r="H1134" s="329"/>
      <c r="I1134" s="15"/>
      <c r="J1134" s="15"/>
      <c r="K1134" s="328" t="str">
        <f t="shared" si="76"/>
        <v/>
      </c>
      <c r="L1134" s="381" t="str">
        <f t="shared" si="77"/>
        <v/>
      </c>
      <c r="M1134" s="265"/>
      <c r="N1134" s="265"/>
      <c r="O1134" s="265"/>
      <c r="P1134" s="77"/>
    </row>
    <row r="1135" spans="3:16" ht="14.25" customHeight="1" x14ac:dyDescent="0.15">
      <c r="C1135" s="283">
        <f t="shared" si="75"/>
        <v>1123</v>
      </c>
      <c r="D1135" s="44" t="str">
        <f t="shared" si="74"/>
        <v/>
      </c>
      <c r="E1135" s="477"/>
      <c r="F1135" s="368"/>
      <c r="G1135" s="368"/>
      <c r="H1135" s="329"/>
      <c r="I1135" s="15"/>
      <c r="J1135" s="15"/>
      <c r="K1135" s="328" t="str">
        <f t="shared" si="76"/>
        <v/>
      </c>
      <c r="L1135" s="381" t="str">
        <f t="shared" si="77"/>
        <v/>
      </c>
      <c r="M1135" s="265"/>
      <c r="N1135" s="265"/>
      <c r="O1135" s="265"/>
      <c r="P1135" s="77"/>
    </row>
    <row r="1136" spans="3:16" ht="14.25" customHeight="1" x14ac:dyDescent="0.15">
      <c r="C1136" s="283">
        <f t="shared" si="75"/>
        <v>1124</v>
      </c>
      <c r="D1136" s="44" t="str">
        <f t="shared" si="74"/>
        <v/>
      </c>
      <c r="E1136" s="477"/>
      <c r="F1136" s="368"/>
      <c r="G1136" s="368"/>
      <c r="H1136" s="329"/>
      <c r="I1136" s="15"/>
      <c r="J1136" s="15"/>
      <c r="K1136" s="328" t="str">
        <f t="shared" si="76"/>
        <v/>
      </c>
      <c r="L1136" s="381" t="str">
        <f t="shared" si="77"/>
        <v/>
      </c>
      <c r="M1136" s="265"/>
      <c r="N1136" s="265"/>
      <c r="O1136" s="265"/>
      <c r="P1136" s="77"/>
    </row>
    <row r="1137" spans="3:16" ht="14.25" customHeight="1" x14ac:dyDescent="0.15">
      <c r="C1137" s="283">
        <f t="shared" si="75"/>
        <v>1125</v>
      </c>
      <c r="D1137" s="44" t="str">
        <f t="shared" si="74"/>
        <v/>
      </c>
      <c r="E1137" s="477"/>
      <c r="F1137" s="368"/>
      <c r="G1137" s="368"/>
      <c r="H1137" s="329"/>
      <c r="I1137" s="15"/>
      <c r="J1137" s="15"/>
      <c r="K1137" s="328" t="str">
        <f t="shared" si="76"/>
        <v/>
      </c>
      <c r="L1137" s="381" t="str">
        <f t="shared" si="77"/>
        <v/>
      </c>
      <c r="M1137" s="265"/>
      <c r="N1137" s="265"/>
      <c r="O1137" s="265"/>
      <c r="P1137" s="77"/>
    </row>
    <row r="1138" spans="3:16" ht="14.25" customHeight="1" x14ac:dyDescent="0.15">
      <c r="C1138" s="283">
        <f t="shared" si="75"/>
        <v>1126</v>
      </c>
      <c r="D1138" s="44" t="str">
        <f t="shared" si="74"/>
        <v/>
      </c>
      <c r="E1138" s="477"/>
      <c r="F1138" s="368"/>
      <c r="G1138" s="368"/>
      <c r="H1138" s="329"/>
      <c r="I1138" s="15"/>
      <c r="J1138" s="15"/>
      <c r="K1138" s="328" t="str">
        <f t="shared" si="76"/>
        <v/>
      </c>
      <c r="L1138" s="381" t="str">
        <f t="shared" si="77"/>
        <v/>
      </c>
      <c r="M1138" s="265"/>
      <c r="N1138" s="265"/>
      <c r="O1138" s="265"/>
      <c r="P1138" s="77"/>
    </row>
    <row r="1139" spans="3:16" ht="14.25" customHeight="1" x14ac:dyDescent="0.15">
      <c r="C1139" s="283">
        <f t="shared" si="75"/>
        <v>1127</v>
      </c>
      <c r="D1139" s="44" t="str">
        <f t="shared" si="74"/>
        <v/>
      </c>
      <c r="E1139" s="477"/>
      <c r="F1139" s="368"/>
      <c r="G1139" s="368"/>
      <c r="H1139" s="329"/>
      <c r="I1139" s="15"/>
      <c r="J1139" s="15"/>
      <c r="K1139" s="328" t="str">
        <f t="shared" si="76"/>
        <v/>
      </c>
      <c r="L1139" s="381" t="str">
        <f t="shared" si="77"/>
        <v/>
      </c>
      <c r="M1139" s="265"/>
      <c r="N1139" s="265"/>
      <c r="O1139" s="265"/>
      <c r="P1139" s="77"/>
    </row>
    <row r="1140" spans="3:16" ht="14.25" customHeight="1" x14ac:dyDescent="0.15">
      <c r="C1140" s="283">
        <f t="shared" si="75"/>
        <v>1128</v>
      </c>
      <c r="D1140" s="44" t="str">
        <f t="shared" si="74"/>
        <v/>
      </c>
      <c r="E1140" s="477"/>
      <c r="F1140" s="368"/>
      <c r="G1140" s="368"/>
      <c r="H1140" s="329"/>
      <c r="I1140" s="15"/>
      <c r="J1140" s="15"/>
      <c r="K1140" s="328" t="str">
        <f t="shared" si="76"/>
        <v/>
      </c>
      <c r="L1140" s="381" t="str">
        <f t="shared" si="77"/>
        <v/>
      </c>
      <c r="M1140" s="265"/>
      <c r="N1140" s="265"/>
      <c r="O1140" s="265"/>
      <c r="P1140" s="77"/>
    </row>
    <row r="1141" spans="3:16" ht="14.25" customHeight="1" x14ac:dyDescent="0.15">
      <c r="C1141" s="283">
        <f t="shared" si="75"/>
        <v>1129</v>
      </c>
      <c r="D1141" s="44" t="str">
        <f t="shared" si="74"/>
        <v/>
      </c>
      <c r="E1141" s="477"/>
      <c r="F1141" s="368"/>
      <c r="G1141" s="368"/>
      <c r="H1141" s="329"/>
      <c r="I1141" s="15"/>
      <c r="J1141" s="15"/>
      <c r="K1141" s="328" t="str">
        <f t="shared" si="76"/>
        <v/>
      </c>
      <c r="L1141" s="381" t="str">
        <f t="shared" si="77"/>
        <v/>
      </c>
      <c r="M1141" s="265"/>
      <c r="N1141" s="265"/>
      <c r="O1141" s="265"/>
      <c r="P1141" s="77"/>
    </row>
    <row r="1142" spans="3:16" ht="14.25" customHeight="1" x14ac:dyDescent="0.15">
      <c r="C1142" s="283">
        <f t="shared" si="75"/>
        <v>1130</v>
      </c>
      <c r="D1142" s="44" t="str">
        <f t="shared" si="74"/>
        <v/>
      </c>
      <c r="E1142" s="477"/>
      <c r="F1142" s="368"/>
      <c r="G1142" s="368"/>
      <c r="H1142" s="329"/>
      <c r="I1142" s="15"/>
      <c r="J1142" s="15"/>
      <c r="K1142" s="328" t="str">
        <f t="shared" si="76"/>
        <v/>
      </c>
      <c r="L1142" s="381" t="str">
        <f t="shared" si="77"/>
        <v/>
      </c>
      <c r="M1142" s="265"/>
      <c r="N1142" s="265"/>
      <c r="O1142" s="265"/>
      <c r="P1142" s="77"/>
    </row>
    <row r="1143" spans="3:16" ht="14.25" customHeight="1" x14ac:dyDescent="0.15">
      <c r="C1143" s="283">
        <f t="shared" si="75"/>
        <v>1131</v>
      </c>
      <c r="D1143" s="44" t="str">
        <f t="shared" si="74"/>
        <v/>
      </c>
      <c r="E1143" s="477"/>
      <c r="F1143" s="368"/>
      <c r="G1143" s="368"/>
      <c r="H1143" s="329"/>
      <c r="I1143" s="15"/>
      <c r="J1143" s="15"/>
      <c r="K1143" s="328" t="str">
        <f t="shared" si="76"/>
        <v/>
      </c>
      <c r="L1143" s="381" t="str">
        <f t="shared" si="77"/>
        <v/>
      </c>
      <c r="M1143" s="265"/>
      <c r="N1143" s="265"/>
      <c r="O1143" s="265"/>
      <c r="P1143" s="77"/>
    </row>
    <row r="1144" spans="3:16" ht="14.25" customHeight="1" x14ac:dyDescent="0.15">
      <c r="C1144" s="283">
        <f t="shared" si="75"/>
        <v>1132</v>
      </c>
      <c r="D1144" s="44" t="str">
        <f t="shared" si="74"/>
        <v/>
      </c>
      <c r="E1144" s="477"/>
      <c r="F1144" s="368"/>
      <c r="G1144" s="368"/>
      <c r="H1144" s="329"/>
      <c r="I1144" s="15"/>
      <c r="J1144" s="15"/>
      <c r="K1144" s="328" t="str">
        <f t="shared" si="76"/>
        <v/>
      </c>
      <c r="L1144" s="381" t="str">
        <f t="shared" si="77"/>
        <v/>
      </c>
      <c r="M1144" s="265"/>
      <c r="N1144" s="265"/>
      <c r="O1144" s="265"/>
      <c r="P1144" s="77"/>
    </row>
    <row r="1145" spans="3:16" ht="14.25" customHeight="1" x14ac:dyDescent="0.15">
      <c r="C1145" s="283">
        <f t="shared" si="75"/>
        <v>1133</v>
      </c>
      <c r="D1145" s="44" t="str">
        <f t="shared" si="74"/>
        <v/>
      </c>
      <c r="E1145" s="477"/>
      <c r="F1145" s="368"/>
      <c r="G1145" s="368"/>
      <c r="H1145" s="329"/>
      <c r="I1145" s="15"/>
      <c r="J1145" s="15"/>
      <c r="K1145" s="328" t="str">
        <f t="shared" si="76"/>
        <v/>
      </c>
      <c r="L1145" s="381" t="str">
        <f t="shared" si="77"/>
        <v/>
      </c>
      <c r="M1145" s="265"/>
      <c r="N1145" s="265"/>
      <c r="O1145" s="265"/>
      <c r="P1145" s="77"/>
    </row>
    <row r="1146" spans="3:16" ht="14.25" customHeight="1" x14ac:dyDescent="0.15">
      <c r="C1146" s="283">
        <f t="shared" si="75"/>
        <v>1134</v>
      </c>
      <c r="D1146" s="44" t="str">
        <f t="shared" si="74"/>
        <v/>
      </c>
      <c r="E1146" s="477"/>
      <c r="F1146" s="368"/>
      <c r="G1146" s="368"/>
      <c r="H1146" s="329"/>
      <c r="I1146" s="15"/>
      <c r="J1146" s="15"/>
      <c r="K1146" s="328" t="str">
        <f t="shared" si="76"/>
        <v/>
      </c>
      <c r="L1146" s="381" t="str">
        <f t="shared" si="77"/>
        <v/>
      </c>
      <c r="M1146" s="265"/>
      <c r="N1146" s="265"/>
      <c r="O1146" s="265"/>
      <c r="P1146" s="77"/>
    </row>
    <row r="1147" spans="3:16" ht="14.25" customHeight="1" x14ac:dyDescent="0.15">
      <c r="C1147" s="283">
        <f t="shared" si="75"/>
        <v>1135</v>
      </c>
      <c r="D1147" s="44" t="str">
        <f t="shared" si="74"/>
        <v/>
      </c>
      <c r="E1147" s="477"/>
      <c r="F1147" s="368"/>
      <c r="G1147" s="368"/>
      <c r="H1147" s="329"/>
      <c r="I1147" s="15"/>
      <c r="J1147" s="15"/>
      <c r="K1147" s="328" t="str">
        <f t="shared" si="76"/>
        <v/>
      </c>
      <c r="L1147" s="381" t="str">
        <f t="shared" si="77"/>
        <v/>
      </c>
      <c r="M1147" s="265"/>
      <c r="N1147" s="265"/>
      <c r="O1147" s="265"/>
      <c r="P1147" s="77"/>
    </row>
    <row r="1148" spans="3:16" ht="14.25" customHeight="1" x14ac:dyDescent="0.15">
      <c r="C1148" s="283">
        <f t="shared" si="75"/>
        <v>1136</v>
      </c>
      <c r="D1148" s="44" t="str">
        <f t="shared" si="74"/>
        <v/>
      </c>
      <c r="E1148" s="477"/>
      <c r="F1148" s="368"/>
      <c r="G1148" s="368"/>
      <c r="H1148" s="329"/>
      <c r="I1148" s="15"/>
      <c r="J1148" s="15"/>
      <c r="K1148" s="328" t="str">
        <f t="shared" si="76"/>
        <v/>
      </c>
      <c r="L1148" s="381" t="str">
        <f t="shared" si="77"/>
        <v/>
      </c>
      <c r="M1148" s="265"/>
      <c r="N1148" s="265"/>
      <c r="O1148" s="265"/>
      <c r="P1148" s="77"/>
    </row>
    <row r="1149" spans="3:16" ht="14.25" customHeight="1" x14ac:dyDescent="0.15">
      <c r="C1149" s="283">
        <f t="shared" si="75"/>
        <v>1137</v>
      </c>
      <c r="D1149" s="44" t="str">
        <f t="shared" si="74"/>
        <v/>
      </c>
      <c r="E1149" s="477"/>
      <c r="F1149" s="368"/>
      <c r="G1149" s="368"/>
      <c r="H1149" s="329"/>
      <c r="I1149" s="15"/>
      <c r="J1149" s="15"/>
      <c r="K1149" s="328" t="str">
        <f t="shared" si="76"/>
        <v/>
      </c>
      <c r="L1149" s="381" t="str">
        <f t="shared" si="77"/>
        <v/>
      </c>
      <c r="M1149" s="265"/>
      <c r="N1149" s="265"/>
      <c r="O1149" s="265"/>
      <c r="P1149" s="77"/>
    </row>
    <row r="1150" spans="3:16" ht="14.25" customHeight="1" x14ac:dyDescent="0.15">
      <c r="C1150" s="283">
        <f t="shared" si="75"/>
        <v>1138</v>
      </c>
      <c r="D1150" s="44" t="str">
        <f t="shared" si="74"/>
        <v/>
      </c>
      <c r="E1150" s="477"/>
      <c r="F1150" s="368"/>
      <c r="G1150" s="368"/>
      <c r="H1150" s="329"/>
      <c r="I1150" s="15"/>
      <c r="J1150" s="15"/>
      <c r="K1150" s="328" t="str">
        <f t="shared" si="76"/>
        <v/>
      </c>
      <c r="L1150" s="381" t="str">
        <f t="shared" si="77"/>
        <v/>
      </c>
      <c r="M1150" s="265"/>
      <c r="N1150" s="265"/>
      <c r="O1150" s="265"/>
      <c r="P1150" s="77"/>
    </row>
    <row r="1151" spans="3:16" ht="14.25" customHeight="1" x14ac:dyDescent="0.15">
      <c r="C1151" s="283">
        <f t="shared" si="75"/>
        <v>1139</v>
      </c>
      <c r="D1151" s="44" t="str">
        <f t="shared" si="74"/>
        <v/>
      </c>
      <c r="E1151" s="477"/>
      <c r="F1151" s="368"/>
      <c r="G1151" s="368"/>
      <c r="H1151" s="329"/>
      <c r="I1151" s="15"/>
      <c r="J1151" s="15"/>
      <c r="K1151" s="328" t="str">
        <f t="shared" ref="K1151:K1214" si="78">IF(J1151="","",I1151*J1151)</f>
        <v/>
      </c>
      <c r="L1151" s="381" t="str">
        <f t="shared" si="77"/>
        <v/>
      </c>
      <c r="M1151" s="265"/>
      <c r="N1151" s="265"/>
      <c r="O1151" s="265"/>
      <c r="P1151" s="77"/>
    </row>
    <row r="1152" spans="3:16" ht="14.25" customHeight="1" x14ac:dyDescent="0.15">
      <c r="C1152" s="283">
        <f t="shared" si="75"/>
        <v>1140</v>
      </c>
      <c r="D1152" s="44" t="str">
        <f t="shared" si="74"/>
        <v/>
      </c>
      <c r="E1152" s="477"/>
      <c r="F1152" s="368"/>
      <c r="G1152" s="368"/>
      <c r="H1152" s="329"/>
      <c r="I1152" s="15"/>
      <c r="J1152" s="15"/>
      <c r="K1152" s="328" t="str">
        <f t="shared" si="78"/>
        <v/>
      </c>
      <c r="L1152" s="381" t="str">
        <f t="shared" si="77"/>
        <v/>
      </c>
      <c r="M1152" s="265"/>
      <c r="N1152" s="265"/>
      <c r="O1152" s="265"/>
      <c r="P1152" s="77"/>
    </row>
    <row r="1153" spans="3:16" ht="14.25" customHeight="1" x14ac:dyDescent="0.15">
      <c r="C1153" s="283">
        <f t="shared" si="75"/>
        <v>1141</v>
      </c>
      <c r="D1153" s="44" t="str">
        <f t="shared" si="74"/>
        <v/>
      </c>
      <c r="E1153" s="477"/>
      <c r="F1153" s="368"/>
      <c r="G1153" s="368"/>
      <c r="H1153" s="329"/>
      <c r="I1153" s="15"/>
      <c r="J1153" s="15"/>
      <c r="K1153" s="328" t="str">
        <f t="shared" si="78"/>
        <v/>
      </c>
      <c r="L1153" s="381" t="str">
        <f t="shared" si="77"/>
        <v/>
      </c>
      <c r="M1153" s="265"/>
      <c r="N1153" s="265"/>
      <c r="O1153" s="265"/>
      <c r="P1153" s="77"/>
    </row>
    <row r="1154" spans="3:16" ht="14.25" customHeight="1" x14ac:dyDescent="0.15">
      <c r="C1154" s="283">
        <f t="shared" si="75"/>
        <v>1142</v>
      </c>
      <c r="D1154" s="44" t="str">
        <f t="shared" si="74"/>
        <v/>
      </c>
      <c r="E1154" s="477"/>
      <c r="F1154" s="368"/>
      <c r="G1154" s="368"/>
      <c r="H1154" s="329"/>
      <c r="I1154" s="15"/>
      <c r="J1154" s="15"/>
      <c r="K1154" s="328" t="str">
        <f t="shared" si="78"/>
        <v/>
      </c>
      <c r="L1154" s="381" t="str">
        <f t="shared" si="77"/>
        <v/>
      </c>
      <c r="M1154" s="265"/>
      <c r="N1154" s="265"/>
      <c r="O1154" s="265"/>
      <c r="P1154" s="77"/>
    </row>
    <row r="1155" spans="3:16" ht="14.25" customHeight="1" x14ac:dyDescent="0.15">
      <c r="C1155" s="283">
        <f t="shared" si="75"/>
        <v>1143</v>
      </c>
      <c r="D1155" s="44" t="str">
        <f t="shared" si="74"/>
        <v/>
      </c>
      <c r="E1155" s="477"/>
      <c r="F1155" s="368"/>
      <c r="G1155" s="368"/>
      <c r="H1155" s="329"/>
      <c r="I1155" s="15"/>
      <c r="J1155" s="15"/>
      <c r="K1155" s="328" t="str">
        <f t="shared" si="78"/>
        <v/>
      </c>
      <c r="L1155" s="381" t="str">
        <f t="shared" si="77"/>
        <v/>
      </c>
      <c r="M1155" s="265"/>
      <c r="N1155" s="265"/>
      <c r="O1155" s="265"/>
      <c r="P1155" s="77"/>
    </row>
    <row r="1156" spans="3:16" ht="14.25" customHeight="1" x14ac:dyDescent="0.15">
      <c r="C1156" s="283">
        <f t="shared" si="75"/>
        <v>1144</v>
      </c>
      <c r="D1156" s="44" t="str">
        <f t="shared" si="74"/>
        <v/>
      </c>
      <c r="E1156" s="477"/>
      <c r="F1156" s="368"/>
      <c r="G1156" s="368"/>
      <c r="H1156" s="329"/>
      <c r="I1156" s="15"/>
      <c r="J1156" s="15"/>
      <c r="K1156" s="328" t="str">
        <f t="shared" si="78"/>
        <v/>
      </c>
      <c r="L1156" s="381" t="str">
        <f t="shared" si="77"/>
        <v/>
      </c>
      <c r="M1156" s="265"/>
      <c r="N1156" s="265"/>
      <c r="O1156" s="265"/>
      <c r="P1156" s="77"/>
    </row>
    <row r="1157" spans="3:16" ht="14.25" customHeight="1" x14ac:dyDescent="0.15">
      <c r="C1157" s="283">
        <f t="shared" si="75"/>
        <v>1145</v>
      </c>
      <c r="D1157" s="44" t="str">
        <f t="shared" si="74"/>
        <v/>
      </c>
      <c r="E1157" s="477"/>
      <c r="F1157" s="368"/>
      <c r="G1157" s="368"/>
      <c r="H1157" s="329"/>
      <c r="I1157" s="15"/>
      <c r="J1157" s="15"/>
      <c r="K1157" s="328" t="str">
        <f t="shared" si="78"/>
        <v/>
      </c>
      <c r="L1157" s="381" t="str">
        <f t="shared" si="77"/>
        <v/>
      </c>
      <c r="M1157" s="265"/>
      <c r="N1157" s="265"/>
      <c r="O1157" s="265"/>
      <c r="P1157" s="77"/>
    </row>
    <row r="1158" spans="3:16" ht="14.25" customHeight="1" x14ac:dyDescent="0.15">
      <c r="C1158" s="283">
        <f t="shared" si="75"/>
        <v>1146</v>
      </c>
      <c r="D1158" s="44" t="str">
        <f t="shared" si="74"/>
        <v/>
      </c>
      <c r="E1158" s="477"/>
      <c r="F1158" s="368"/>
      <c r="G1158" s="368"/>
      <c r="H1158" s="329"/>
      <c r="I1158" s="15"/>
      <c r="J1158" s="15"/>
      <c r="K1158" s="328" t="str">
        <f t="shared" si="78"/>
        <v/>
      </c>
      <c r="L1158" s="381" t="str">
        <f t="shared" si="77"/>
        <v/>
      </c>
      <c r="M1158" s="265"/>
      <c r="N1158" s="265"/>
      <c r="O1158" s="265"/>
      <c r="P1158" s="77"/>
    </row>
    <row r="1159" spans="3:16" ht="14.25" customHeight="1" x14ac:dyDescent="0.15">
      <c r="C1159" s="283">
        <f t="shared" si="75"/>
        <v>1147</v>
      </c>
      <c r="D1159" s="44" t="str">
        <f t="shared" si="74"/>
        <v/>
      </c>
      <c r="E1159" s="477"/>
      <c r="F1159" s="368"/>
      <c r="G1159" s="368"/>
      <c r="H1159" s="329"/>
      <c r="I1159" s="15"/>
      <c r="J1159" s="15"/>
      <c r="K1159" s="328" t="str">
        <f t="shared" si="78"/>
        <v/>
      </c>
      <c r="L1159" s="381" t="str">
        <f t="shared" si="77"/>
        <v/>
      </c>
      <c r="M1159" s="265"/>
      <c r="N1159" s="265"/>
      <c r="O1159" s="265"/>
      <c r="P1159" s="77"/>
    </row>
    <row r="1160" spans="3:16" ht="14.25" customHeight="1" x14ac:dyDescent="0.15">
      <c r="C1160" s="283">
        <f t="shared" si="75"/>
        <v>1148</v>
      </c>
      <c r="D1160" s="44" t="str">
        <f t="shared" si="74"/>
        <v/>
      </c>
      <c r="E1160" s="477"/>
      <c r="F1160" s="368"/>
      <c r="G1160" s="368"/>
      <c r="H1160" s="329"/>
      <c r="I1160" s="15"/>
      <c r="J1160" s="15"/>
      <c r="K1160" s="328" t="str">
        <f t="shared" si="78"/>
        <v/>
      </c>
      <c r="L1160" s="381" t="str">
        <f t="shared" si="77"/>
        <v/>
      </c>
      <c r="M1160" s="265"/>
      <c r="N1160" s="265"/>
      <c r="O1160" s="265"/>
      <c r="P1160" s="77"/>
    </row>
    <row r="1161" spans="3:16" ht="14.25" customHeight="1" x14ac:dyDescent="0.15">
      <c r="C1161" s="283">
        <f t="shared" si="75"/>
        <v>1149</v>
      </c>
      <c r="D1161" s="44" t="str">
        <f t="shared" si="74"/>
        <v/>
      </c>
      <c r="E1161" s="477"/>
      <c r="F1161" s="368"/>
      <c r="G1161" s="368"/>
      <c r="H1161" s="329"/>
      <c r="I1161" s="15"/>
      <c r="J1161" s="15"/>
      <c r="K1161" s="328" t="str">
        <f t="shared" si="78"/>
        <v/>
      </c>
      <c r="L1161" s="381" t="str">
        <f t="shared" si="77"/>
        <v/>
      </c>
      <c r="M1161" s="265"/>
      <c r="N1161" s="265"/>
      <c r="O1161" s="265"/>
      <c r="P1161" s="77"/>
    </row>
    <row r="1162" spans="3:16" ht="14.25" customHeight="1" x14ac:dyDescent="0.15">
      <c r="C1162" s="283">
        <f t="shared" si="75"/>
        <v>1150</v>
      </c>
      <c r="D1162" s="44" t="str">
        <f t="shared" si="74"/>
        <v/>
      </c>
      <c r="E1162" s="477"/>
      <c r="F1162" s="368"/>
      <c r="G1162" s="368"/>
      <c r="H1162" s="329"/>
      <c r="I1162" s="15"/>
      <c r="J1162" s="15"/>
      <c r="K1162" s="328" t="str">
        <f t="shared" si="78"/>
        <v/>
      </c>
      <c r="L1162" s="381" t="str">
        <f t="shared" si="77"/>
        <v/>
      </c>
      <c r="M1162" s="265"/>
      <c r="N1162" s="265"/>
      <c r="O1162" s="265"/>
      <c r="P1162" s="77"/>
    </row>
    <row r="1163" spans="3:16" ht="14.25" customHeight="1" x14ac:dyDescent="0.15">
      <c r="C1163" s="283">
        <f t="shared" si="75"/>
        <v>1151</v>
      </c>
      <c r="D1163" s="44" t="str">
        <f t="shared" si="74"/>
        <v/>
      </c>
      <c r="E1163" s="477"/>
      <c r="F1163" s="368"/>
      <c r="G1163" s="368"/>
      <c r="H1163" s="329"/>
      <c r="I1163" s="15"/>
      <c r="J1163" s="15"/>
      <c r="K1163" s="328" t="str">
        <f t="shared" si="78"/>
        <v/>
      </c>
      <c r="L1163" s="381" t="str">
        <f t="shared" si="77"/>
        <v/>
      </c>
      <c r="M1163" s="265"/>
      <c r="N1163" s="265"/>
      <c r="O1163" s="265"/>
      <c r="P1163" s="77"/>
    </row>
    <row r="1164" spans="3:16" ht="14.25" customHeight="1" x14ac:dyDescent="0.15">
      <c r="C1164" s="283">
        <f t="shared" si="75"/>
        <v>1152</v>
      </c>
      <c r="D1164" s="44" t="str">
        <f t="shared" si="74"/>
        <v/>
      </c>
      <c r="E1164" s="477"/>
      <c r="F1164" s="368"/>
      <c r="G1164" s="368"/>
      <c r="H1164" s="329"/>
      <c r="I1164" s="15"/>
      <c r="J1164" s="15"/>
      <c r="K1164" s="328" t="str">
        <f t="shared" si="78"/>
        <v/>
      </c>
      <c r="L1164" s="381" t="str">
        <f t="shared" si="77"/>
        <v/>
      </c>
      <c r="M1164" s="265"/>
      <c r="N1164" s="265"/>
      <c r="O1164" s="265"/>
      <c r="P1164" s="77"/>
    </row>
    <row r="1165" spans="3:16" ht="14.25" customHeight="1" x14ac:dyDescent="0.15">
      <c r="C1165" s="283">
        <f t="shared" si="75"/>
        <v>1153</v>
      </c>
      <c r="D1165" s="44" t="str">
        <f t="shared" ref="D1165:D1228" si="79">IF(E1165="","",IF(E1165&lt;=$T$2,"○",""))</f>
        <v/>
      </c>
      <c r="E1165" s="477"/>
      <c r="F1165" s="368"/>
      <c r="G1165" s="368"/>
      <c r="H1165" s="329"/>
      <c r="I1165" s="15"/>
      <c r="J1165" s="15"/>
      <c r="K1165" s="328" t="str">
        <f t="shared" si="78"/>
        <v/>
      </c>
      <c r="L1165" s="381" t="str">
        <f t="shared" si="77"/>
        <v/>
      </c>
      <c r="M1165" s="265"/>
      <c r="N1165" s="265"/>
      <c r="O1165" s="265"/>
      <c r="P1165" s="77"/>
    </row>
    <row r="1166" spans="3:16" ht="14.25" customHeight="1" x14ac:dyDescent="0.15">
      <c r="C1166" s="283">
        <f t="shared" si="75"/>
        <v>1154</v>
      </c>
      <c r="D1166" s="44" t="str">
        <f t="shared" si="79"/>
        <v/>
      </c>
      <c r="E1166" s="477"/>
      <c r="F1166" s="368"/>
      <c r="G1166" s="368"/>
      <c r="H1166" s="329"/>
      <c r="I1166" s="15"/>
      <c r="J1166" s="15"/>
      <c r="K1166" s="328" t="str">
        <f t="shared" si="78"/>
        <v/>
      </c>
      <c r="L1166" s="381" t="str">
        <f t="shared" si="77"/>
        <v/>
      </c>
      <c r="M1166" s="265"/>
      <c r="N1166" s="265"/>
      <c r="O1166" s="265"/>
      <c r="P1166" s="77"/>
    </row>
    <row r="1167" spans="3:16" ht="14.25" customHeight="1" x14ac:dyDescent="0.15">
      <c r="C1167" s="283">
        <f t="shared" ref="C1167:C1230" si="80">C1166+1</f>
        <v>1155</v>
      </c>
      <c r="D1167" s="44" t="str">
        <f t="shared" si="79"/>
        <v/>
      </c>
      <c r="E1167" s="477"/>
      <c r="F1167" s="368"/>
      <c r="G1167" s="368"/>
      <c r="H1167" s="329"/>
      <c r="I1167" s="15"/>
      <c r="J1167" s="15"/>
      <c r="K1167" s="328" t="str">
        <f t="shared" si="78"/>
        <v/>
      </c>
      <c r="L1167" s="381" t="str">
        <f t="shared" si="77"/>
        <v/>
      </c>
      <c r="M1167" s="265"/>
      <c r="N1167" s="265"/>
      <c r="O1167" s="265"/>
      <c r="P1167" s="77"/>
    </row>
    <row r="1168" spans="3:16" ht="14.25" customHeight="1" x14ac:dyDescent="0.15">
      <c r="C1168" s="283">
        <f t="shared" si="80"/>
        <v>1156</v>
      </c>
      <c r="D1168" s="44" t="str">
        <f t="shared" si="79"/>
        <v/>
      </c>
      <c r="E1168" s="477"/>
      <c r="F1168" s="368"/>
      <c r="G1168" s="368"/>
      <c r="H1168" s="329"/>
      <c r="I1168" s="15"/>
      <c r="J1168" s="15"/>
      <c r="K1168" s="328" t="str">
        <f t="shared" si="78"/>
        <v/>
      </c>
      <c r="L1168" s="381" t="str">
        <f t="shared" si="77"/>
        <v/>
      </c>
      <c r="M1168" s="265"/>
      <c r="N1168" s="265"/>
      <c r="O1168" s="265"/>
      <c r="P1168" s="77"/>
    </row>
    <row r="1169" spans="3:16" ht="14.25" customHeight="1" x14ac:dyDescent="0.15">
      <c r="C1169" s="283">
        <f t="shared" si="80"/>
        <v>1157</v>
      </c>
      <c r="D1169" s="44" t="str">
        <f t="shared" si="79"/>
        <v/>
      </c>
      <c r="E1169" s="477"/>
      <c r="F1169" s="368"/>
      <c r="G1169" s="368"/>
      <c r="H1169" s="329"/>
      <c r="I1169" s="15"/>
      <c r="J1169" s="15"/>
      <c r="K1169" s="328" t="str">
        <f t="shared" si="78"/>
        <v/>
      </c>
      <c r="L1169" s="381" t="str">
        <f t="shared" si="77"/>
        <v/>
      </c>
      <c r="M1169" s="265"/>
      <c r="N1169" s="265"/>
      <c r="O1169" s="265"/>
      <c r="P1169" s="77"/>
    </row>
    <row r="1170" spans="3:16" ht="14.25" customHeight="1" x14ac:dyDescent="0.15">
      <c r="C1170" s="283">
        <f t="shared" si="80"/>
        <v>1158</v>
      </c>
      <c r="D1170" s="44" t="str">
        <f t="shared" si="79"/>
        <v/>
      </c>
      <c r="E1170" s="477"/>
      <c r="F1170" s="368"/>
      <c r="G1170" s="368"/>
      <c r="H1170" s="329"/>
      <c r="I1170" s="15"/>
      <c r="J1170" s="15"/>
      <c r="K1170" s="328" t="str">
        <f t="shared" si="78"/>
        <v/>
      </c>
      <c r="L1170" s="381" t="str">
        <f t="shared" si="77"/>
        <v/>
      </c>
      <c r="M1170" s="265"/>
      <c r="N1170" s="265"/>
      <c r="O1170" s="265"/>
      <c r="P1170" s="77"/>
    </row>
    <row r="1171" spans="3:16" ht="14.25" customHeight="1" x14ac:dyDescent="0.15">
      <c r="C1171" s="283">
        <f t="shared" si="80"/>
        <v>1159</v>
      </c>
      <c r="D1171" s="44" t="str">
        <f t="shared" si="79"/>
        <v/>
      </c>
      <c r="E1171" s="477"/>
      <c r="F1171" s="368"/>
      <c r="G1171" s="368"/>
      <c r="H1171" s="329"/>
      <c r="I1171" s="15"/>
      <c r="J1171" s="15"/>
      <c r="K1171" s="328" t="str">
        <f t="shared" si="78"/>
        <v/>
      </c>
      <c r="L1171" s="381" t="str">
        <f t="shared" si="77"/>
        <v/>
      </c>
      <c r="M1171" s="265"/>
      <c r="N1171" s="265"/>
      <c r="O1171" s="265"/>
      <c r="P1171" s="77"/>
    </row>
    <row r="1172" spans="3:16" ht="14.25" customHeight="1" x14ac:dyDescent="0.15">
      <c r="C1172" s="283">
        <f t="shared" si="80"/>
        <v>1160</v>
      </c>
      <c r="D1172" s="44" t="str">
        <f t="shared" si="79"/>
        <v/>
      </c>
      <c r="E1172" s="477"/>
      <c r="F1172" s="368"/>
      <c r="G1172" s="368"/>
      <c r="H1172" s="329"/>
      <c r="I1172" s="15"/>
      <c r="J1172" s="15"/>
      <c r="K1172" s="328" t="str">
        <f t="shared" si="78"/>
        <v/>
      </c>
      <c r="L1172" s="381" t="str">
        <f t="shared" si="77"/>
        <v/>
      </c>
      <c r="M1172" s="265"/>
      <c r="N1172" s="265"/>
      <c r="O1172" s="265"/>
      <c r="P1172" s="77"/>
    </row>
    <row r="1173" spans="3:16" ht="14.25" customHeight="1" x14ac:dyDescent="0.15">
      <c r="C1173" s="283">
        <f t="shared" si="80"/>
        <v>1161</v>
      </c>
      <c r="D1173" s="44" t="str">
        <f t="shared" si="79"/>
        <v/>
      </c>
      <c r="E1173" s="477"/>
      <c r="F1173" s="368"/>
      <c r="G1173" s="368"/>
      <c r="H1173" s="329"/>
      <c r="I1173" s="15"/>
      <c r="J1173" s="15"/>
      <c r="K1173" s="328" t="str">
        <f t="shared" si="78"/>
        <v/>
      </c>
      <c r="L1173" s="381" t="str">
        <f t="shared" si="77"/>
        <v/>
      </c>
      <c r="M1173" s="265"/>
      <c r="N1173" s="265"/>
      <c r="O1173" s="265"/>
      <c r="P1173" s="77"/>
    </row>
    <row r="1174" spans="3:16" ht="14.25" customHeight="1" x14ac:dyDescent="0.15">
      <c r="C1174" s="283">
        <f t="shared" si="80"/>
        <v>1162</v>
      </c>
      <c r="D1174" s="44" t="str">
        <f t="shared" si="79"/>
        <v/>
      </c>
      <c r="E1174" s="477"/>
      <c r="F1174" s="368"/>
      <c r="G1174" s="368"/>
      <c r="H1174" s="329"/>
      <c r="I1174" s="15"/>
      <c r="J1174" s="15"/>
      <c r="K1174" s="328" t="str">
        <f t="shared" si="78"/>
        <v/>
      </c>
      <c r="L1174" s="381" t="str">
        <f t="shared" si="77"/>
        <v/>
      </c>
      <c r="M1174" s="265"/>
      <c r="N1174" s="265"/>
      <c r="O1174" s="265"/>
      <c r="P1174" s="77"/>
    </row>
    <row r="1175" spans="3:16" ht="14.25" customHeight="1" x14ac:dyDescent="0.15">
      <c r="C1175" s="283">
        <f t="shared" si="80"/>
        <v>1163</v>
      </c>
      <c r="D1175" s="44" t="str">
        <f t="shared" si="79"/>
        <v/>
      </c>
      <c r="E1175" s="477"/>
      <c r="F1175" s="368"/>
      <c r="G1175" s="368"/>
      <c r="H1175" s="329"/>
      <c r="I1175" s="15"/>
      <c r="J1175" s="15"/>
      <c r="K1175" s="328" t="str">
        <f t="shared" si="78"/>
        <v/>
      </c>
      <c r="L1175" s="381" t="str">
        <f t="shared" si="77"/>
        <v/>
      </c>
      <c r="M1175" s="265"/>
      <c r="N1175" s="265"/>
      <c r="O1175" s="265"/>
      <c r="P1175" s="77"/>
    </row>
    <row r="1176" spans="3:16" ht="14.25" customHeight="1" x14ac:dyDescent="0.15">
      <c r="C1176" s="283">
        <f t="shared" si="80"/>
        <v>1164</v>
      </c>
      <c r="D1176" s="44" t="str">
        <f t="shared" si="79"/>
        <v/>
      </c>
      <c r="E1176" s="477"/>
      <c r="F1176" s="368"/>
      <c r="G1176" s="368"/>
      <c r="H1176" s="329"/>
      <c r="I1176" s="15"/>
      <c r="J1176" s="15"/>
      <c r="K1176" s="328" t="str">
        <f t="shared" si="78"/>
        <v/>
      </c>
      <c r="L1176" s="381" t="str">
        <f t="shared" si="77"/>
        <v/>
      </c>
      <c r="M1176" s="265"/>
      <c r="N1176" s="265"/>
      <c r="O1176" s="265"/>
      <c r="P1176" s="77"/>
    </row>
    <row r="1177" spans="3:16" ht="14.25" customHeight="1" x14ac:dyDescent="0.15">
      <c r="C1177" s="283">
        <f t="shared" si="80"/>
        <v>1165</v>
      </c>
      <c r="D1177" s="44" t="str">
        <f t="shared" si="79"/>
        <v/>
      </c>
      <c r="E1177" s="477"/>
      <c r="F1177" s="368"/>
      <c r="G1177" s="368"/>
      <c r="H1177" s="329"/>
      <c r="I1177" s="15"/>
      <c r="J1177" s="15"/>
      <c r="K1177" s="328" t="str">
        <f t="shared" si="78"/>
        <v/>
      </c>
      <c r="L1177" s="381" t="str">
        <f t="shared" si="77"/>
        <v/>
      </c>
      <c r="M1177" s="265"/>
      <c r="N1177" s="265"/>
      <c r="O1177" s="265"/>
      <c r="P1177" s="77"/>
    </row>
    <row r="1178" spans="3:16" ht="14.25" customHeight="1" x14ac:dyDescent="0.15">
      <c r="C1178" s="283">
        <f t="shared" si="80"/>
        <v>1166</v>
      </c>
      <c r="D1178" s="44" t="str">
        <f t="shared" si="79"/>
        <v/>
      </c>
      <c r="E1178" s="477"/>
      <c r="F1178" s="368"/>
      <c r="G1178" s="368"/>
      <c r="H1178" s="329"/>
      <c r="I1178" s="15"/>
      <c r="J1178" s="15"/>
      <c r="K1178" s="328" t="str">
        <f t="shared" si="78"/>
        <v/>
      </c>
      <c r="L1178" s="381" t="str">
        <f t="shared" si="77"/>
        <v/>
      </c>
      <c r="M1178" s="265"/>
      <c r="N1178" s="265"/>
      <c r="O1178" s="265"/>
      <c r="P1178" s="77"/>
    </row>
    <row r="1179" spans="3:16" ht="14.25" customHeight="1" x14ac:dyDescent="0.15">
      <c r="C1179" s="283">
        <f t="shared" si="80"/>
        <v>1167</v>
      </c>
      <c r="D1179" s="44" t="str">
        <f t="shared" si="79"/>
        <v/>
      </c>
      <c r="E1179" s="477"/>
      <c r="F1179" s="368"/>
      <c r="G1179" s="368"/>
      <c r="H1179" s="329"/>
      <c r="I1179" s="15"/>
      <c r="J1179" s="15"/>
      <c r="K1179" s="328" t="str">
        <f t="shared" si="78"/>
        <v/>
      </c>
      <c r="L1179" s="381" t="str">
        <f t="shared" si="77"/>
        <v/>
      </c>
      <c r="M1179" s="265"/>
      <c r="N1179" s="265"/>
      <c r="O1179" s="265"/>
      <c r="P1179" s="77"/>
    </row>
    <row r="1180" spans="3:16" ht="14.25" customHeight="1" x14ac:dyDescent="0.15">
      <c r="C1180" s="283">
        <f t="shared" si="80"/>
        <v>1168</v>
      </c>
      <c r="D1180" s="44" t="str">
        <f t="shared" si="79"/>
        <v/>
      </c>
      <c r="E1180" s="477"/>
      <c r="F1180" s="368"/>
      <c r="G1180" s="368"/>
      <c r="H1180" s="329"/>
      <c r="I1180" s="15"/>
      <c r="J1180" s="15"/>
      <c r="K1180" s="328" t="str">
        <f t="shared" si="78"/>
        <v/>
      </c>
      <c r="L1180" s="381" t="str">
        <f t="shared" si="77"/>
        <v/>
      </c>
      <c r="M1180" s="265"/>
      <c r="N1180" s="265"/>
      <c r="O1180" s="265"/>
      <c r="P1180" s="77"/>
    </row>
    <row r="1181" spans="3:16" ht="14.25" customHeight="1" x14ac:dyDescent="0.15">
      <c r="C1181" s="283">
        <f t="shared" si="80"/>
        <v>1169</v>
      </c>
      <c r="D1181" s="44" t="str">
        <f t="shared" si="79"/>
        <v/>
      </c>
      <c r="E1181" s="477"/>
      <c r="F1181" s="368"/>
      <c r="G1181" s="368"/>
      <c r="H1181" s="329"/>
      <c r="I1181" s="15"/>
      <c r="J1181" s="15"/>
      <c r="K1181" s="328" t="str">
        <f t="shared" si="78"/>
        <v/>
      </c>
      <c r="L1181" s="381" t="str">
        <f t="shared" si="77"/>
        <v/>
      </c>
      <c r="M1181" s="265"/>
      <c r="N1181" s="265"/>
      <c r="O1181" s="265"/>
      <c r="P1181" s="77"/>
    </row>
    <row r="1182" spans="3:16" ht="14.25" customHeight="1" x14ac:dyDescent="0.15">
      <c r="C1182" s="283">
        <f t="shared" si="80"/>
        <v>1170</v>
      </c>
      <c r="D1182" s="44" t="str">
        <f t="shared" si="79"/>
        <v/>
      </c>
      <c r="E1182" s="477"/>
      <c r="F1182" s="368"/>
      <c r="G1182" s="368"/>
      <c r="H1182" s="329"/>
      <c r="I1182" s="15"/>
      <c r="J1182" s="15"/>
      <c r="K1182" s="328" t="str">
        <f t="shared" si="78"/>
        <v/>
      </c>
      <c r="L1182" s="381" t="str">
        <f t="shared" si="77"/>
        <v/>
      </c>
      <c r="M1182" s="265"/>
      <c r="N1182" s="265"/>
      <c r="O1182" s="265"/>
      <c r="P1182" s="77"/>
    </row>
    <row r="1183" spans="3:16" ht="14.25" customHeight="1" x14ac:dyDescent="0.15">
      <c r="C1183" s="283">
        <f t="shared" si="80"/>
        <v>1171</v>
      </c>
      <c r="D1183" s="44" t="str">
        <f t="shared" si="79"/>
        <v/>
      </c>
      <c r="E1183" s="477"/>
      <c r="F1183" s="368"/>
      <c r="G1183" s="368"/>
      <c r="H1183" s="329"/>
      <c r="I1183" s="15"/>
      <c r="J1183" s="15"/>
      <c r="K1183" s="328" t="str">
        <f t="shared" si="78"/>
        <v/>
      </c>
      <c r="L1183" s="381" t="str">
        <f t="shared" si="77"/>
        <v/>
      </c>
      <c r="M1183" s="265"/>
      <c r="N1183" s="265"/>
      <c r="O1183" s="265"/>
      <c r="P1183" s="77"/>
    </row>
    <row r="1184" spans="3:16" ht="14.25" customHeight="1" x14ac:dyDescent="0.15">
      <c r="C1184" s="283">
        <f t="shared" si="80"/>
        <v>1172</v>
      </c>
      <c r="D1184" s="44" t="str">
        <f t="shared" si="79"/>
        <v/>
      </c>
      <c r="E1184" s="477"/>
      <c r="F1184" s="368"/>
      <c r="G1184" s="368"/>
      <c r="H1184" s="329"/>
      <c r="I1184" s="15"/>
      <c r="J1184" s="15"/>
      <c r="K1184" s="328" t="str">
        <f t="shared" si="78"/>
        <v/>
      </c>
      <c r="L1184" s="381" t="str">
        <f t="shared" si="77"/>
        <v/>
      </c>
      <c r="M1184" s="265"/>
      <c r="N1184" s="265"/>
      <c r="O1184" s="265"/>
      <c r="P1184" s="77"/>
    </row>
    <row r="1185" spans="3:16" ht="14.25" customHeight="1" x14ac:dyDescent="0.15">
      <c r="C1185" s="283">
        <f t="shared" si="80"/>
        <v>1173</v>
      </c>
      <c r="D1185" s="44" t="str">
        <f t="shared" si="79"/>
        <v/>
      </c>
      <c r="E1185" s="477"/>
      <c r="F1185" s="368"/>
      <c r="G1185" s="368"/>
      <c r="H1185" s="329"/>
      <c r="I1185" s="15"/>
      <c r="J1185" s="15"/>
      <c r="K1185" s="328" t="str">
        <f t="shared" si="78"/>
        <v/>
      </c>
      <c r="L1185" s="381" t="str">
        <f t="shared" si="77"/>
        <v/>
      </c>
      <c r="M1185" s="265"/>
      <c r="N1185" s="265"/>
      <c r="O1185" s="265"/>
      <c r="P1185" s="77"/>
    </row>
    <row r="1186" spans="3:16" ht="14.25" customHeight="1" x14ac:dyDescent="0.15">
      <c r="C1186" s="283">
        <f t="shared" si="80"/>
        <v>1174</v>
      </c>
      <c r="D1186" s="44" t="str">
        <f t="shared" si="79"/>
        <v/>
      </c>
      <c r="E1186" s="477"/>
      <c r="F1186" s="368"/>
      <c r="G1186" s="368"/>
      <c r="H1186" s="329"/>
      <c r="I1186" s="15"/>
      <c r="J1186" s="15"/>
      <c r="K1186" s="328" t="str">
        <f t="shared" si="78"/>
        <v/>
      </c>
      <c r="L1186" s="381" t="str">
        <f t="shared" si="77"/>
        <v/>
      </c>
      <c r="M1186" s="265"/>
      <c r="N1186" s="265"/>
      <c r="O1186" s="265"/>
      <c r="P1186" s="77"/>
    </row>
    <row r="1187" spans="3:16" ht="14.25" customHeight="1" x14ac:dyDescent="0.15">
      <c r="C1187" s="283">
        <f t="shared" si="80"/>
        <v>1175</v>
      </c>
      <c r="D1187" s="44" t="str">
        <f t="shared" si="79"/>
        <v/>
      </c>
      <c r="E1187" s="477"/>
      <c r="F1187" s="368"/>
      <c r="G1187" s="368"/>
      <c r="H1187" s="329"/>
      <c r="I1187" s="15"/>
      <c r="J1187" s="15"/>
      <c r="K1187" s="328" t="str">
        <f t="shared" si="78"/>
        <v/>
      </c>
      <c r="L1187" s="381" t="str">
        <f t="shared" si="77"/>
        <v/>
      </c>
      <c r="M1187" s="265"/>
      <c r="N1187" s="265"/>
      <c r="O1187" s="265"/>
      <c r="P1187" s="77"/>
    </row>
    <row r="1188" spans="3:16" ht="14.25" customHeight="1" x14ac:dyDescent="0.15">
      <c r="C1188" s="283">
        <f t="shared" si="80"/>
        <v>1176</v>
      </c>
      <c r="D1188" s="44" t="str">
        <f t="shared" si="79"/>
        <v/>
      </c>
      <c r="E1188" s="477"/>
      <c r="F1188" s="368"/>
      <c r="G1188" s="368"/>
      <c r="H1188" s="329"/>
      <c r="I1188" s="15"/>
      <c r="J1188" s="15"/>
      <c r="K1188" s="328" t="str">
        <f t="shared" si="78"/>
        <v/>
      </c>
      <c r="L1188" s="381" t="str">
        <f t="shared" si="77"/>
        <v/>
      </c>
      <c r="M1188" s="265"/>
      <c r="N1188" s="265"/>
      <c r="O1188" s="265"/>
      <c r="P1188" s="77"/>
    </row>
    <row r="1189" spans="3:16" ht="14.25" customHeight="1" x14ac:dyDescent="0.15">
      <c r="C1189" s="283">
        <f t="shared" si="80"/>
        <v>1177</v>
      </c>
      <c r="D1189" s="44" t="str">
        <f t="shared" si="79"/>
        <v/>
      </c>
      <c r="E1189" s="477"/>
      <c r="F1189" s="368"/>
      <c r="G1189" s="368"/>
      <c r="H1189" s="329"/>
      <c r="I1189" s="15"/>
      <c r="J1189" s="15"/>
      <c r="K1189" s="328" t="str">
        <f t="shared" si="78"/>
        <v/>
      </c>
      <c r="L1189" s="381" t="str">
        <f t="shared" si="77"/>
        <v/>
      </c>
      <c r="M1189" s="265"/>
      <c r="N1189" s="265"/>
      <c r="O1189" s="265"/>
      <c r="P1189" s="77"/>
    </row>
    <row r="1190" spans="3:16" ht="14.25" customHeight="1" x14ac:dyDescent="0.15">
      <c r="C1190" s="283">
        <f t="shared" si="80"/>
        <v>1178</v>
      </c>
      <c r="D1190" s="44" t="str">
        <f t="shared" si="79"/>
        <v/>
      </c>
      <c r="E1190" s="477"/>
      <c r="F1190" s="368"/>
      <c r="G1190" s="368"/>
      <c r="H1190" s="329"/>
      <c r="I1190" s="15"/>
      <c r="J1190" s="15"/>
      <c r="K1190" s="328" t="str">
        <f t="shared" si="78"/>
        <v/>
      </c>
      <c r="L1190" s="381" t="str">
        <f t="shared" si="77"/>
        <v/>
      </c>
      <c r="M1190" s="265"/>
      <c r="N1190" s="265"/>
      <c r="O1190" s="265"/>
      <c r="P1190" s="77"/>
    </row>
    <row r="1191" spans="3:16" ht="14.25" customHeight="1" x14ac:dyDescent="0.15">
      <c r="C1191" s="283">
        <f t="shared" si="80"/>
        <v>1179</v>
      </c>
      <c r="D1191" s="44" t="str">
        <f t="shared" si="79"/>
        <v/>
      </c>
      <c r="E1191" s="477"/>
      <c r="F1191" s="368"/>
      <c r="G1191" s="368"/>
      <c r="H1191" s="329"/>
      <c r="I1191" s="15"/>
      <c r="J1191" s="15"/>
      <c r="K1191" s="328" t="str">
        <f t="shared" si="78"/>
        <v/>
      </c>
      <c r="L1191" s="381" t="str">
        <f t="shared" si="77"/>
        <v/>
      </c>
      <c r="M1191" s="265"/>
      <c r="N1191" s="265"/>
      <c r="O1191" s="265"/>
      <c r="P1191" s="77"/>
    </row>
    <row r="1192" spans="3:16" ht="14.25" customHeight="1" x14ac:dyDescent="0.15">
      <c r="C1192" s="283">
        <f t="shared" si="80"/>
        <v>1180</v>
      </c>
      <c r="D1192" s="44" t="str">
        <f t="shared" si="79"/>
        <v/>
      </c>
      <c r="E1192" s="477"/>
      <c r="F1192" s="368"/>
      <c r="G1192" s="368"/>
      <c r="H1192" s="329"/>
      <c r="I1192" s="15"/>
      <c r="J1192" s="15"/>
      <c r="K1192" s="328" t="str">
        <f t="shared" si="78"/>
        <v/>
      </c>
      <c r="L1192" s="381" t="str">
        <f t="shared" si="77"/>
        <v/>
      </c>
      <c r="M1192" s="265"/>
      <c r="N1192" s="265"/>
      <c r="O1192" s="265"/>
      <c r="P1192" s="77"/>
    </row>
    <row r="1193" spans="3:16" ht="14.25" customHeight="1" x14ac:dyDescent="0.15">
      <c r="C1193" s="283">
        <f t="shared" si="80"/>
        <v>1181</v>
      </c>
      <c r="D1193" s="44" t="str">
        <f t="shared" si="79"/>
        <v/>
      </c>
      <c r="E1193" s="477"/>
      <c r="F1193" s="368"/>
      <c r="G1193" s="368"/>
      <c r="H1193" s="329"/>
      <c r="I1193" s="15"/>
      <c r="J1193" s="15"/>
      <c r="K1193" s="328" t="str">
        <f t="shared" si="78"/>
        <v/>
      </c>
      <c r="L1193" s="381" t="str">
        <f t="shared" si="77"/>
        <v/>
      </c>
      <c r="M1193" s="265"/>
      <c r="N1193" s="265"/>
      <c r="O1193" s="265"/>
      <c r="P1193" s="77"/>
    </row>
    <row r="1194" spans="3:16" ht="14.25" customHeight="1" x14ac:dyDescent="0.15">
      <c r="C1194" s="283">
        <f t="shared" si="80"/>
        <v>1182</v>
      </c>
      <c r="D1194" s="44" t="str">
        <f t="shared" si="79"/>
        <v/>
      </c>
      <c r="E1194" s="477"/>
      <c r="F1194" s="368"/>
      <c r="G1194" s="368"/>
      <c r="H1194" s="329"/>
      <c r="I1194" s="15"/>
      <c r="J1194" s="15"/>
      <c r="K1194" s="328" t="str">
        <f t="shared" si="78"/>
        <v/>
      </c>
      <c r="L1194" s="381" t="str">
        <f t="shared" si="77"/>
        <v/>
      </c>
      <c r="M1194" s="265"/>
      <c r="N1194" s="265"/>
      <c r="O1194" s="265"/>
      <c r="P1194" s="77"/>
    </row>
    <row r="1195" spans="3:16" ht="14.25" customHeight="1" x14ac:dyDescent="0.15">
      <c r="C1195" s="283">
        <f t="shared" si="80"/>
        <v>1183</v>
      </c>
      <c r="D1195" s="44" t="str">
        <f t="shared" si="79"/>
        <v/>
      </c>
      <c r="E1195" s="477"/>
      <c r="F1195" s="368"/>
      <c r="G1195" s="368"/>
      <c r="H1195" s="329"/>
      <c r="I1195" s="15"/>
      <c r="J1195" s="15"/>
      <c r="K1195" s="328" t="str">
        <f t="shared" si="78"/>
        <v/>
      </c>
      <c r="L1195" s="381" t="str">
        <f t="shared" ref="L1195:L1257" si="81">IF(H1195="","",IF(HLOOKUP(H1195,$V$2:$AJ$3,2,FALSE)&gt;=0.8,"○",""))</f>
        <v/>
      </c>
      <c r="M1195" s="265"/>
      <c r="N1195" s="265"/>
      <c r="O1195" s="265"/>
      <c r="P1195" s="77"/>
    </row>
    <row r="1196" spans="3:16" ht="14.25" customHeight="1" x14ac:dyDescent="0.15">
      <c r="C1196" s="283">
        <f t="shared" si="80"/>
        <v>1184</v>
      </c>
      <c r="D1196" s="44" t="str">
        <f t="shared" si="79"/>
        <v/>
      </c>
      <c r="E1196" s="477"/>
      <c r="F1196" s="368"/>
      <c r="G1196" s="368"/>
      <c r="H1196" s="329"/>
      <c r="I1196" s="15"/>
      <c r="J1196" s="15"/>
      <c r="K1196" s="328" t="str">
        <f t="shared" si="78"/>
        <v/>
      </c>
      <c r="L1196" s="381" t="str">
        <f t="shared" si="81"/>
        <v/>
      </c>
      <c r="M1196" s="265"/>
      <c r="N1196" s="265"/>
      <c r="O1196" s="265"/>
      <c r="P1196" s="77"/>
    </row>
    <row r="1197" spans="3:16" ht="14.25" customHeight="1" x14ac:dyDescent="0.15">
      <c r="C1197" s="283">
        <f t="shared" si="80"/>
        <v>1185</v>
      </c>
      <c r="D1197" s="44" t="str">
        <f t="shared" si="79"/>
        <v/>
      </c>
      <c r="E1197" s="477"/>
      <c r="F1197" s="368"/>
      <c r="G1197" s="368"/>
      <c r="H1197" s="329"/>
      <c r="I1197" s="15"/>
      <c r="J1197" s="15"/>
      <c r="K1197" s="328" t="str">
        <f t="shared" si="78"/>
        <v/>
      </c>
      <c r="L1197" s="381" t="str">
        <f t="shared" si="81"/>
        <v/>
      </c>
      <c r="M1197" s="265"/>
      <c r="N1197" s="265"/>
      <c r="O1197" s="265"/>
      <c r="P1197" s="77"/>
    </row>
    <row r="1198" spans="3:16" ht="14.25" customHeight="1" x14ac:dyDescent="0.15">
      <c r="C1198" s="283">
        <f t="shared" si="80"/>
        <v>1186</v>
      </c>
      <c r="D1198" s="44" t="str">
        <f t="shared" si="79"/>
        <v/>
      </c>
      <c r="E1198" s="477"/>
      <c r="F1198" s="368"/>
      <c r="G1198" s="368"/>
      <c r="H1198" s="329"/>
      <c r="I1198" s="15"/>
      <c r="J1198" s="15"/>
      <c r="K1198" s="328" t="str">
        <f t="shared" si="78"/>
        <v/>
      </c>
      <c r="L1198" s="381" t="str">
        <f t="shared" si="81"/>
        <v/>
      </c>
      <c r="M1198" s="265"/>
      <c r="N1198" s="265"/>
      <c r="O1198" s="265"/>
      <c r="P1198" s="77"/>
    </row>
    <row r="1199" spans="3:16" ht="14.25" customHeight="1" x14ac:dyDescent="0.15">
      <c r="C1199" s="283">
        <f t="shared" si="80"/>
        <v>1187</v>
      </c>
      <c r="D1199" s="44" t="str">
        <f t="shared" si="79"/>
        <v/>
      </c>
      <c r="E1199" s="477"/>
      <c r="F1199" s="368"/>
      <c r="G1199" s="368"/>
      <c r="H1199" s="329"/>
      <c r="I1199" s="15"/>
      <c r="J1199" s="15"/>
      <c r="K1199" s="328" t="str">
        <f t="shared" si="78"/>
        <v/>
      </c>
      <c r="L1199" s="381" t="str">
        <f t="shared" si="81"/>
        <v/>
      </c>
      <c r="M1199" s="265"/>
      <c r="N1199" s="265"/>
      <c r="O1199" s="265"/>
      <c r="P1199" s="77"/>
    </row>
    <row r="1200" spans="3:16" ht="14.25" customHeight="1" x14ac:dyDescent="0.15">
      <c r="C1200" s="283">
        <f t="shared" si="80"/>
        <v>1188</v>
      </c>
      <c r="D1200" s="44" t="str">
        <f t="shared" si="79"/>
        <v/>
      </c>
      <c r="E1200" s="477"/>
      <c r="F1200" s="368"/>
      <c r="G1200" s="368"/>
      <c r="H1200" s="329"/>
      <c r="I1200" s="15"/>
      <c r="J1200" s="15"/>
      <c r="K1200" s="328" t="str">
        <f t="shared" si="78"/>
        <v/>
      </c>
      <c r="L1200" s="381" t="str">
        <f t="shared" si="81"/>
        <v/>
      </c>
      <c r="M1200" s="265"/>
      <c r="N1200" s="265"/>
      <c r="O1200" s="265"/>
      <c r="P1200" s="77"/>
    </row>
    <row r="1201" spans="3:16" ht="14.25" customHeight="1" x14ac:dyDescent="0.15">
      <c r="C1201" s="283">
        <f t="shared" si="80"/>
        <v>1189</v>
      </c>
      <c r="D1201" s="44" t="str">
        <f t="shared" si="79"/>
        <v/>
      </c>
      <c r="E1201" s="477"/>
      <c r="F1201" s="368"/>
      <c r="G1201" s="368"/>
      <c r="H1201" s="329"/>
      <c r="I1201" s="15"/>
      <c r="J1201" s="15"/>
      <c r="K1201" s="328" t="str">
        <f t="shared" si="78"/>
        <v/>
      </c>
      <c r="L1201" s="381" t="str">
        <f t="shared" si="81"/>
        <v/>
      </c>
      <c r="M1201" s="265"/>
      <c r="N1201" s="265"/>
      <c r="O1201" s="265"/>
      <c r="P1201" s="77"/>
    </row>
    <row r="1202" spans="3:16" ht="14.25" customHeight="1" x14ac:dyDescent="0.15">
      <c r="C1202" s="283">
        <f t="shared" si="80"/>
        <v>1190</v>
      </c>
      <c r="D1202" s="44" t="str">
        <f t="shared" si="79"/>
        <v/>
      </c>
      <c r="E1202" s="477"/>
      <c r="F1202" s="368"/>
      <c r="G1202" s="368"/>
      <c r="H1202" s="329"/>
      <c r="I1202" s="15"/>
      <c r="J1202" s="15"/>
      <c r="K1202" s="328" t="str">
        <f t="shared" si="78"/>
        <v/>
      </c>
      <c r="L1202" s="381" t="str">
        <f t="shared" si="81"/>
        <v/>
      </c>
      <c r="M1202" s="265"/>
      <c r="N1202" s="265"/>
      <c r="O1202" s="265"/>
      <c r="P1202" s="77"/>
    </row>
    <row r="1203" spans="3:16" ht="14.25" customHeight="1" x14ac:dyDescent="0.15">
      <c r="C1203" s="283">
        <f t="shared" si="80"/>
        <v>1191</v>
      </c>
      <c r="D1203" s="44" t="str">
        <f t="shared" si="79"/>
        <v/>
      </c>
      <c r="E1203" s="477"/>
      <c r="F1203" s="368"/>
      <c r="G1203" s="368"/>
      <c r="H1203" s="329"/>
      <c r="I1203" s="15"/>
      <c r="J1203" s="15"/>
      <c r="K1203" s="328" t="str">
        <f t="shared" si="78"/>
        <v/>
      </c>
      <c r="L1203" s="381" t="str">
        <f t="shared" si="81"/>
        <v/>
      </c>
      <c r="M1203" s="265"/>
      <c r="N1203" s="265"/>
      <c r="O1203" s="265"/>
      <c r="P1203" s="77"/>
    </row>
    <row r="1204" spans="3:16" ht="14.25" customHeight="1" x14ac:dyDescent="0.15">
      <c r="C1204" s="283">
        <f t="shared" si="80"/>
        <v>1192</v>
      </c>
      <c r="D1204" s="44" t="str">
        <f t="shared" si="79"/>
        <v/>
      </c>
      <c r="E1204" s="477"/>
      <c r="F1204" s="368"/>
      <c r="G1204" s="368"/>
      <c r="H1204" s="329"/>
      <c r="I1204" s="15"/>
      <c r="J1204" s="15"/>
      <c r="K1204" s="328" t="str">
        <f t="shared" si="78"/>
        <v/>
      </c>
      <c r="L1204" s="381" t="str">
        <f t="shared" si="81"/>
        <v/>
      </c>
      <c r="M1204" s="265"/>
      <c r="N1204" s="265"/>
      <c r="O1204" s="265"/>
      <c r="P1204" s="77"/>
    </row>
    <row r="1205" spans="3:16" ht="14.25" customHeight="1" x14ac:dyDescent="0.15">
      <c r="C1205" s="283">
        <f t="shared" si="80"/>
        <v>1193</v>
      </c>
      <c r="D1205" s="44" t="str">
        <f t="shared" si="79"/>
        <v/>
      </c>
      <c r="E1205" s="477"/>
      <c r="F1205" s="368"/>
      <c r="G1205" s="368"/>
      <c r="H1205" s="329"/>
      <c r="I1205" s="15"/>
      <c r="J1205" s="15"/>
      <c r="K1205" s="328" t="str">
        <f t="shared" si="78"/>
        <v/>
      </c>
      <c r="L1205" s="381" t="str">
        <f t="shared" si="81"/>
        <v/>
      </c>
      <c r="M1205" s="265"/>
      <c r="N1205" s="265"/>
      <c r="O1205" s="265"/>
      <c r="P1205" s="77"/>
    </row>
    <row r="1206" spans="3:16" ht="14.25" customHeight="1" x14ac:dyDescent="0.15">
      <c r="C1206" s="283">
        <f t="shared" si="80"/>
        <v>1194</v>
      </c>
      <c r="D1206" s="44" t="str">
        <f t="shared" si="79"/>
        <v/>
      </c>
      <c r="E1206" s="477"/>
      <c r="F1206" s="368"/>
      <c r="G1206" s="368"/>
      <c r="H1206" s="329"/>
      <c r="I1206" s="15"/>
      <c r="J1206" s="15"/>
      <c r="K1206" s="328" t="str">
        <f t="shared" si="78"/>
        <v/>
      </c>
      <c r="L1206" s="381" t="str">
        <f t="shared" si="81"/>
        <v/>
      </c>
      <c r="M1206" s="265"/>
      <c r="N1206" s="265"/>
      <c r="O1206" s="265"/>
      <c r="P1206" s="77"/>
    </row>
    <row r="1207" spans="3:16" ht="14.25" customHeight="1" x14ac:dyDescent="0.15">
      <c r="C1207" s="283">
        <f t="shared" si="80"/>
        <v>1195</v>
      </c>
      <c r="D1207" s="44" t="str">
        <f t="shared" si="79"/>
        <v/>
      </c>
      <c r="E1207" s="477"/>
      <c r="F1207" s="368"/>
      <c r="G1207" s="368"/>
      <c r="H1207" s="329"/>
      <c r="I1207" s="15"/>
      <c r="J1207" s="15"/>
      <c r="K1207" s="328" t="str">
        <f t="shared" si="78"/>
        <v/>
      </c>
      <c r="L1207" s="381" t="str">
        <f t="shared" si="81"/>
        <v/>
      </c>
      <c r="M1207" s="265"/>
      <c r="N1207" s="265"/>
      <c r="O1207" s="265"/>
      <c r="P1207" s="77"/>
    </row>
    <row r="1208" spans="3:16" ht="14.25" customHeight="1" x14ac:dyDescent="0.15">
      <c r="C1208" s="283">
        <f t="shared" si="80"/>
        <v>1196</v>
      </c>
      <c r="D1208" s="44" t="str">
        <f t="shared" si="79"/>
        <v/>
      </c>
      <c r="E1208" s="477"/>
      <c r="F1208" s="368"/>
      <c r="G1208" s="368"/>
      <c r="H1208" s="329"/>
      <c r="I1208" s="15"/>
      <c r="J1208" s="15"/>
      <c r="K1208" s="328" t="str">
        <f t="shared" si="78"/>
        <v/>
      </c>
      <c r="L1208" s="381" t="str">
        <f t="shared" si="81"/>
        <v/>
      </c>
      <c r="M1208" s="265"/>
      <c r="N1208" s="265"/>
      <c r="O1208" s="265"/>
      <c r="P1208" s="77"/>
    </row>
    <row r="1209" spans="3:16" ht="14.25" customHeight="1" x14ac:dyDescent="0.15">
      <c r="C1209" s="283">
        <f t="shared" si="80"/>
        <v>1197</v>
      </c>
      <c r="D1209" s="44" t="str">
        <f t="shared" si="79"/>
        <v/>
      </c>
      <c r="E1209" s="477"/>
      <c r="F1209" s="368"/>
      <c r="G1209" s="368"/>
      <c r="H1209" s="329"/>
      <c r="I1209" s="15"/>
      <c r="J1209" s="15"/>
      <c r="K1209" s="328" t="str">
        <f t="shared" si="78"/>
        <v/>
      </c>
      <c r="L1209" s="381" t="str">
        <f t="shared" si="81"/>
        <v/>
      </c>
      <c r="M1209" s="265"/>
      <c r="N1209" s="265"/>
      <c r="O1209" s="265"/>
      <c r="P1209" s="77"/>
    </row>
    <row r="1210" spans="3:16" ht="14.25" customHeight="1" x14ac:dyDescent="0.15">
      <c r="C1210" s="283">
        <f t="shared" si="80"/>
        <v>1198</v>
      </c>
      <c r="D1210" s="44" t="str">
        <f t="shared" si="79"/>
        <v/>
      </c>
      <c r="E1210" s="477"/>
      <c r="F1210" s="368"/>
      <c r="G1210" s="368"/>
      <c r="H1210" s="329"/>
      <c r="I1210" s="15"/>
      <c r="J1210" s="15"/>
      <c r="K1210" s="328" t="str">
        <f t="shared" si="78"/>
        <v/>
      </c>
      <c r="L1210" s="381" t="str">
        <f t="shared" si="81"/>
        <v/>
      </c>
      <c r="M1210" s="265"/>
      <c r="N1210" s="265"/>
      <c r="O1210" s="265"/>
      <c r="P1210" s="77"/>
    </row>
    <row r="1211" spans="3:16" ht="14.25" customHeight="1" x14ac:dyDescent="0.15">
      <c r="C1211" s="283">
        <f t="shared" si="80"/>
        <v>1199</v>
      </c>
      <c r="D1211" s="44" t="str">
        <f t="shared" si="79"/>
        <v/>
      </c>
      <c r="E1211" s="477"/>
      <c r="F1211" s="368"/>
      <c r="G1211" s="368"/>
      <c r="H1211" s="329"/>
      <c r="I1211" s="15"/>
      <c r="J1211" s="15"/>
      <c r="K1211" s="328" t="str">
        <f t="shared" si="78"/>
        <v/>
      </c>
      <c r="L1211" s="381" t="str">
        <f t="shared" si="81"/>
        <v/>
      </c>
      <c r="M1211" s="265"/>
      <c r="N1211" s="265"/>
      <c r="O1211" s="265"/>
      <c r="P1211" s="77"/>
    </row>
    <row r="1212" spans="3:16" ht="14.25" customHeight="1" x14ac:dyDescent="0.15">
      <c r="C1212" s="283">
        <f t="shared" si="80"/>
        <v>1200</v>
      </c>
      <c r="D1212" s="44" t="str">
        <f t="shared" si="79"/>
        <v/>
      </c>
      <c r="E1212" s="477"/>
      <c r="F1212" s="368"/>
      <c r="G1212" s="368"/>
      <c r="H1212" s="329"/>
      <c r="I1212" s="15"/>
      <c r="J1212" s="15"/>
      <c r="K1212" s="328" t="str">
        <f t="shared" si="78"/>
        <v/>
      </c>
      <c r="L1212" s="381" t="str">
        <f t="shared" si="81"/>
        <v/>
      </c>
      <c r="M1212" s="265"/>
      <c r="N1212" s="265"/>
      <c r="O1212" s="265"/>
      <c r="P1212" s="77"/>
    </row>
    <row r="1213" spans="3:16" ht="14.25" customHeight="1" x14ac:dyDescent="0.15">
      <c r="C1213" s="283">
        <f t="shared" si="80"/>
        <v>1201</v>
      </c>
      <c r="D1213" s="44" t="str">
        <f t="shared" si="79"/>
        <v/>
      </c>
      <c r="E1213" s="477"/>
      <c r="F1213" s="368"/>
      <c r="G1213" s="368"/>
      <c r="H1213" s="329"/>
      <c r="I1213" s="15"/>
      <c r="J1213" s="15"/>
      <c r="K1213" s="328" t="str">
        <f t="shared" si="78"/>
        <v/>
      </c>
      <c r="L1213" s="381" t="str">
        <f t="shared" si="81"/>
        <v/>
      </c>
      <c r="M1213" s="265"/>
      <c r="N1213" s="265"/>
      <c r="O1213" s="265"/>
      <c r="P1213" s="77"/>
    </row>
    <row r="1214" spans="3:16" ht="14.25" customHeight="1" x14ac:dyDescent="0.15">
      <c r="C1214" s="283">
        <f t="shared" si="80"/>
        <v>1202</v>
      </c>
      <c r="D1214" s="44" t="str">
        <f t="shared" si="79"/>
        <v/>
      </c>
      <c r="E1214" s="477"/>
      <c r="F1214" s="368"/>
      <c r="G1214" s="368"/>
      <c r="H1214" s="329"/>
      <c r="I1214" s="15"/>
      <c r="J1214" s="15"/>
      <c r="K1214" s="328" t="str">
        <f t="shared" si="78"/>
        <v/>
      </c>
      <c r="L1214" s="381" t="str">
        <f t="shared" si="81"/>
        <v/>
      </c>
      <c r="M1214" s="265"/>
      <c r="N1214" s="265"/>
      <c r="O1214" s="265"/>
      <c r="P1214" s="77"/>
    </row>
    <row r="1215" spans="3:16" ht="14.25" customHeight="1" x14ac:dyDescent="0.15">
      <c r="C1215" s="283">
        <f t="shared" si="80"/>
        <v>1203</v>
      </c>
      <c r="D1215" s="44" t="str">
        <f t="shared" si="79"/>
        <v/>
      </c>
      <c r="E1215" s="477"/>
      <c r="F1215" s="368"/>
      <c r="G1215" s="368"/>
      <c r="H1215" s="329"/>
      <c r="I1215" s="15"/>
      <c r="J1215" s="15"/>
      <c r="K1215" s="328" t="str">
        <f t="shared" ref="K1215:K1278" si="82">IF(J1215="","",I1215*J1215)</f>
        <v/>
      </c>
      <c r="L1215" s="381" t="str">
        <f t="shared" si="81"/>
        <v/>
      </c>
      <c r="M1215" s="265"/>
      <c r="N1215" s="265"/>
      <c r="O1215" s="265"/>
      <c r="P1215" s="77"/>
    </row>
    <row r="1216" spans="3:16" ht="14.25" customHeight="1" x14ac:dyDescent="0.15">
      <c r="C1216" s="283">
        <f t="shared" si="80"/>
        <v>1204</v>
      </c>
      <c r="D1216" s="44" t="str">
        <f t="shared" si="79"/>
        <v/>
      </c>
      <c r="E1216" s="477"/>
      <c r="F1216" s="368"/>
      <c r="G1216" s="368"/>
      <c r="H1216" s="329"/>
      <c r="I1216" s="15"/>
      <c r="J1216" s="15"/>
      <c r="K1216" s="328" t="str">
        <f t="shared" si="82"/>
        <v/>
      </c>
      <c r="L1216" s="381" t="str">
        <f t="shared" si="81"/>
        <v/>
      </c>
      <c r="M1216" s="265"/>
      <c r="N1216" s="265"/>
      <c r="O1216" s="265"/>
      <c r="P1216" s="77"/>
    </row>
    <row r="1217" spans="3:16" ht="14.25" customHeight="1" x14ac:dyDescent="0.15">
      <c r="C1217" s="283">
        <f t="shared" si="80"/>
        <v>1205</v>
      </c>
      <c r="D1217" s="44" t="str">
        <f t="shared" si="79"/>
        <v/>
      </c>
      <c r="E1217" s="477"/>
      <c r="F1217" s="368"/>
      <c r="G1217" s="368"/>
      <c r="H1217" s="329"/>
      <c r="I1217" s="15"/>
      <c r="J1217" s="15"/>
      <c r="K1217" s="328" t="str">
        <f t="shared" si="82"/>
        <v/>
      </c>
      <c r="L1217" s="381" t="str">
        <f t="shared" si="81"/>
        <v/>
      </c>
      <c r="M1217" s="265"/>
      <c r="N1217" s="265"/>
      <c r="O1217" s="265"/>
      <c r="P1217" s="77"/>
    </row>
    <row r="1218" spans="3:16" ht="14.25" customHeight="1" x14ac:dyDescent="0.15">
      <c r="C1218" s="283">
        <f t="shared" si="80"/>
        <v>1206</v>
      </c>
      <c r="D1218" s="44" t="str">
        <f t="shared" si="79"/>
        <v/>
      </c>
      <c r="E1218" s="477"/>
      <c r="F1218" s="368"/>
      <c r="G1218" s="368"/>
      <c r="H1218" s="329"/>
      <c r="I1218" s="15"/>
      <c r="J1218" s="15"/>
      <c r="K1218" s="328" t="str">
        <f t="shared" si="82"/>
        <v/>
      </c>
      <c r="L1218" s="381" t="str">
        <f t="shared" si="81"/>
        <v/>
      </c>
      <c r="M1218" s="265"/>
      <c r="N1218" s="265"/>
      <c r="O1218" s="265"/>
      <c r="P1218" s="77"/>
    </row>
    <row r="1219" spans="3:16" ht="14.25" customHeight="1" x14ac:dyDescent="0.15">
      <c r="C1219" s="283">
        <f t="shared" si="80"/>
        <v>1207</v>
      </c>
      <c r="D1219" s="44" t="str">
        <f t="shared" si="79"/>
        <v/>
      </c>
      <c r="E1219" s="477"/>
      <c r="F1219" s="368"/>
      <c r="G1219" s="368"/>
      <c r="H1219" s="329"/>
      <c r="I1219" s="15"/>
      <c r="J1219" s="15"/>
      <c r="K1219" s="328" t="str">
        <f t="shared" si="82"/>
        <v/>
      </c>
      <c r="L1219" s="381" t="str">
        <f t="shared" si="81"/>
        <v/>
      </c>
      <c r="M1219" s="265"/>
      <c r="N1219" s="265"/>
      <c r="O1219" s="265"/>
      <c r="P1219" s="77"/>
    </row>
    <row r="1220" spans="3:16" ht="14.25" customHeight="1" x14ac:dyDescent="0.15">
      <c r="C1220" s="283">
        <f t="shared" si="80"/>
        <v>1208</v>
      </c>
      <c r="D1220" s="44" t="str">
        <f t="shared" si="79"/>
        <v/>
      </c>
      <c r="E1220" s="477"/>
      <c r="F1220" s="368"/>
      <c r="G1220" s="368"/>
      <c r="H1220" s="329"/>
      <c r="I1220" s="15"/>
      <c r="J1220" s="15"/>
      <c r="K1220" s="328" t="str">
        <f t="shared" si="82"/>
        <v/>
      </c>
      <c r="L1220" s="381" t="str">
        <f t="shared" si="81"/>
        <v/>
      </c>
      <c r="M1220" s="265"/>
      <c r="N1220" s="265"/>
      <c r="O1220" s="265"/>
      <c r="P1220" s="77"/>
    </row>
    <row r="1221" spans="3:16" ht="14.25" customHeight="1" x14ac:dyDescent="0.15">
      <c r="C1221" s="283">
        <f t="shared" si="80"/>
        <v>1209</v>
      </c>
      <c r="D1221" s="44" t="str">
        <f t="shared" si="79"/>
        <v/>
      </c>
      <c r="E1221" s="477"/>
      <c r="F1221" s="368"/>
      <c r="G1221" s="368"/>
      <c r="H1221" s="329"/>
      <c r="I1221" s="15"/>
      <c r="J1221" s="15"/>
      <c r="K1221" s="328" t="str">
        <f t="shared" si="82"/>
        <v/>
      </c>
      <c r="L1221" s="381" t="str">
        <f t="shared" si="81"/>
        <v/>
      </c>
      <c r="M1221" s="265"/>
      <c r="N1221" s="265"/>
      <c r="O1221" s="265"/>
      <c r="P1221" s="77"/>
    </row>
    <row r="1222" spans="3:16" ht="14.25" customHeight="1" x14ac:dyDescent="0.15">
      <c r="C1222" s="283">
        <f t="shared" si="80"/>
        <v>1210</v>
      </c>
      <c r="D1222" s="44" t="str">
        <f t="shared" si="79"/>
        <v/>
      </c>
      <c r="E1222" s="477"/>
      <c r="F1222" s="368"/>
      <c r="G1222" s="368"/>
      <c r="H1222" s="329"/>
      <c r="I1222" s="15"/>
      <c r="J1222" s="15"/>
      <c r="K1222" s="328" t="str">
        <f t="shared" si="82"/>
        <v/>
      </c>
      <c r="L1222" s="381" t="str">
        <f t="shared" si="81"/>
        <v/>
      </c>
      <c r="M1222" s="265"/>
      <c r="N1222" s="265"/>
      <c r="O1222" s="265"/>
      <c r="P1222" s="77"/>
    </row>
    <row r="1223" spans="3:16" ht="14.25" customHeight="1" x14ac:dyDescent="0.15">
      <c r="C1223" s="283">
        <f t="shared" si="80"/>
        <v>1211</v>
      </c>
      <c r="D1223" s="44" t="str">
        <f t="shared" si="79"/>
        <v/>
      </c>
      <c r="E1223" s="477"/>
      <c r="F1223" s="368"/>
      <c r="G1223" s="368"/>
      <c r="H1223" s="329"/>
      <c r="I1223" s="15"/>
      <c r="J1223" s="15"/>
      <c r="K1223" s="328" t="str">
        <f t="shared" si="82"/>
        <v/>
      </c>
      <c r="L1223" s="381" t="str">
        <f t="shared" si="81"/>
        <v/>
      </c>
      <c r="M1223" s="265"/>
      <c r="N1223" s="265"/>
      <c r="O1223" s="265"/>
      <c r="P1223" s="77"/>
    </row>
    <row r="1224" spans="3:16" ht="14.25" customHeight="1" x14ac:dyDescent="0.15">
      <c r="C1224" s="283">
        <f t="shared" si="80"/>
        <v>1212</v>
      </c>
      <c r="D1224" s="44" t="str">
        <f t="shared" si="79"/>
        <v/>
      </c>
      <c r="E1224" s="477"/>
      <c r="F1224" s="368"/>
      <c r="G1224" s="368"/>
      <c r="H1224" s="329"/>
      <c r="I1224" s="15"/>
      <c r="J1224" s="15"/>
      <c r="K1224" s="328" t="str">
        <f t="shared" si="82"/>
        <v/>
      </c>
      <c r="L1224" s="381" t="str">
        <f t="shared" si="81"/>
        <v/>
      </c>
      <c r="M1224" s="265"/>
      <c r="N1224" s="265"/>
      <c r="O1224" s="265"/>
      <c r="P1224" s="77"/>
    </row>
    <row r="1225" spans="3:16" ht="14.25" customHeight="1" x14ac:dyDescent="0.15">
      <c r="C1225" s="283">
        <f t="shared" si="80"/>
        <v>1213</v>
      </c>
      <c r="D1225" s="44" t="str">
        <f t="shared" si="79"/>
        <v/>
      </c>
      <c r="E1225" s="477"/>
      <c r="F1225" s="368"/>
      <c r="G1225" s="368"/>
      <c r="H1225" s="329"/>
      <c r="I1225" s="15"/>
      <c r="J1225" s="15"/>
      <c r="K1225" s="328" t="str">
        <f t="shared" si="82"/>
        <v/>
      </c>
      <c r="L1225" s="381" t="str">
        <f t="shared" si="81"/>
        <v/>
      </c>
      <c r="M1225" s="265"/>
      <c r="N1225" s="265"/>
      <c r="O1225" s="265"/>
      <c r="P1225" s="77"/>
    </row>
    <row r="1226" spans="3:16" ht="14.25" customHeight="1" x14ac:dyDescent="0.15">
      <c r="C1226" s="283">
        <f t="shared" si="80"/>
        <v>1214</v>
      </c>
      <c r="D1226" s="44" t="str">
        <f t="shared" si="79"/>
        <v/>
      </c>
      <c r="E1226" s="477"/>
      <c r="F1226" s="368"/>
      <c r="G1226" s="368"/>
      <c r="H1226" s="329"/>
      <c r="I1226" s="15"/>
      <c r="J1226" s="15"/>
      <c r="K1226" s="328" t="str">
        <f t="shared" si="82"/>
        <v/>
      </c>
      <c r="L1226" s="381" t="str">
        <f t="shared" si="81"/>
        <v/>
      </c>
      <c r="M1226" s="265"/>
      <c r="N1226" s="265"/>
      <c r="O1226" s="265"/>
      <c r="P1226" s="77"/>
    </row>
    <row r="1227" spans="3:16" ht="14.25" customHeight="1" x14ac:dyDescent="0.15">
      <c r="C1227" s="283">
        <f t="shared" si="80"/>
        <v>1215</v>
      </c>
      <c r="D1227" s="44" t="str">
        <f t="shared" si="79"/>
        <v/>
      </c>
      <c r="E1227" s="477"/>
      <c r="F1227" s="368"/>
      <c r="G1227" s="368"/>
      <c r="H1227" s="329"/>
      <c r="I1227" s="15"/>
      <c r="J1227" s="15"/>
      <c r="K1227" s="328" t="str">
        <f t="shared" si="82"/>
        <v/>
      </c>
      <c r="L1227" s="381" t="str">
        <f t="shared" si="81"/>
        <v/>
      </c>
      <c r="M1227" s="265"/>
      <c r="N1227" s="265"/>
      <c r="O1227" s="265"/>
      <c r="P1227" s="77"/>
    </row>
    <row r="1228" spans="3:16" ht="14.25" customHeight="1" x14ac:dyDescent="0.15">
      <c r="C1228" s="283">
        <f t="shared" si="80"/>
        <v>1216</v>
      </c>
      <c r="D1228" s="44" t="str">
        <f t="shared" si="79"/>
        <v/>
      </c>
      <c r="E1228" s="477"/>
      <c r="F1228" s="368"/>
      <c r="G1228" s="368"/>
      <c r="H1228" s="329"/>
      <c r="I1228" s="15"/>
      <c r="J1228" s="15"/>
      <c r="K1228" s="328" t="str">
        <f t="shared" si="82"/>
        <v/>
      </c>
      <c r="L1228" s="381" t="str">
        <f t="shared" si="81"/>
        <v/>
      </c>
      <c r="M1228" s="265"/>
      <c r="N1228" s="265"/>
      <c r="O1228" s="265"/>
      <c r="P1228" s="77"/>
    </row>
    <row r="1229" spans="3:16" ht="14.25" customHeight="1" x14ac:dyDescent="0.15">
      <c r="C1229" s="283">
        <f t="shared" si="80"/>
        <v>1217</v>
      </c>
      <c r="D1229" s="44" t="str">
        <f t="shared" ref="D1229:D1292" si="83">IF(E1229="","",IF(E1229&lt;=$T$2,"○",""))</f>
        <v/>
      </c>
      <c r="E1229" s="477"/>
      <c r="F1229" s="368"/>
      <c r="G1229" s="368"/>
      <c r="H1229" s="329"/>
      <c r="I1229" s="15"/>
      <c r="J1229" s="15"/>
      <c r="K1229" s="328" t="str">
        <f t="shared" si="82"/>
        <v/>
      </c>
      <c r="L1229" s="381" t="str">
        <f t="shared" si="81"/>
        <v/>
      </c>
      <c r="M1229" s="265"/>
      <c r="N1229" s="265"/>
      <c r="O1229" s="265"/>
      <c r="P1229" s="77"/>
    </row>
    <row r="1230" spans="3:16" ht="14.25" customHeight="1" x14ac:dyDescent="0.15">
      <c r="C1230" s="283">
        <f t="shared" si="80"/>
        <v>1218</v>
      </c>
      <c r="D1230" s="44" t="str">
        <f t="shared" si="83"/>
        <v/>
      </c>
      <c r="E1230" s="477"/>
      <c r="F1230" s="368"/>
      <c r="G1230" s="368"/>
      <c r="H1230" s="329"/>
      <c r="I1230" s="15"/>
      <c r="J1230" s="15"/>
      <c r="K1230" s="328" t="str">
        <f t="shared" si="82"/>
        <v/>
      </c>
      <c r="L1230" s="381" t="str">
        <f t="shared" si="81"/>
        <v/>
      </c>
      <c r="M1230" s="265"/>
      <c r="N1230" s="265"/>
      <c r="O1230" s="265"/>
      <c r="P1230" s="77"/>
    </row>
    <row r="1231" spans="3:16" ht="14.25" customHeight="1" x14ac:dyDescent="0.15">
      <c r="C1231" s="283">
        <f t="shared" ref="C1231:C1294" si="84">C1230+1</f>
        <v>1219</v>
      </c>
      <c r="D1231" s="44" t="str">
        <f t="shared" si="83"/>
        <v/>
      </c>
      <c r="E1231" s="477"/>
      <c r="F1231" s="368"/>
      <c r="G1231" s="368"/>
      <c r="H1231" s="329"/>
      <c r="I1231" s="15"/>
      <c r="J1231" s="15"/>
      <c r="K1231" s="328" t="str">
        <f t="shared" si="82"/>
        <v/>
      </c>
      <c r="L1231" s="381" t="str">
        <f t="shared" si="81"/>
        <v/>
      </c>
      <c r="M1231" s="265"/>
      <c r="N1231" s="265"/>
      <c r="O1231" s="265"/>
      <c r="P1231" s="77"/>
    </row>
    <row r="1232" spans="3:16" ht="14.25" customHeight="1" x14ac:dyDescent="0.15">
      <c r="C1232" s="283">
        <f t="shared" si="84"/>
        <v>1220</v>
      </c>
      <c r="D1232" s="44" t="str">
        <f t="shared" si="83"/>
        <v/>
      </c>
      <c r="E1232" s="477"/>
      <c r="F1232" s="368"/>
      <c r="G1232" s="368"/>
      <c r="H1232" s="329"/>
      <c r="I1232" s="15"/>
      <c r="J1232" s="15"/>
      <c r="K1232" s="328" t="str">
        <f t="shared" si="82"/>
        <v/>
      </c>
      <c r="L1232" s="381" t="str">
        <f t="shared" si="81"/>
        <v/>
      </c>
      <c r="M1232" s="265"/>
      <c r="N1232" s="265"/>
      <c r="O1232" s="265"/>
      <c r="P1232" s="77"/>
    </row>
    <row r="1233" spans="3:16" ht="14.25" customHeight="1" x14ac:dyDescent="0.15">
      <c r="C1233" s="283">
        <f t="shared" si="84"/>
        <v>1221</v>
      </c>
      <c r="D1233" s="44" t="str">
        <f t="shared" si="83"/>
        <v/>
      </c>
      <c r="E1233" s="477"/>
      <c r="F1233" s="368"/>
      <c r="G1233" s="368"/>
      <c r="H1233" s="329"/>
      <c r="I1233" s="15"/>
      <c r="J1233" s="15"/>
      <c r="K1233" s="328" t="str">
        <f t="shared" si="82"/>
        <v/>
      </c>
      <c r="L1233" s="381" t="str">
        <f t="shared" si="81"/>
        <v/>
      </c>
      <c r="M1233" s="265"/>
      <c r="N1233" s="265"/>
      <c r="O1233" s="265"/>
      <c r="P1233" s="77"/>
    </row>
    <row r="1234" spans="3:16" ht="14.25" customHeight="1" x14ac:dyDescent="0.15">
      <c r="C1234" s="283">
        <f t="shared" si="84"/>
        <v>1222</v>
      </c>
      <c r="D1234" s="44" t="str">
        <f t="shared" si="83"/>
        <v/>
      </c>
      <c r="E1234" s="477"/>
      <c r="F1234" s="368"/>
      <c r="G1234" s="368"/>
      <c r="H1234" s="329"/>
      <c r="I1234" s="15"/>
      <c r="J1234" s="15"/>
      <c r="K1234" s="328" t="str">
        <f t="shared" si="82"/>
        <v/>
      </c>
      <c r="L1234" s="381" t="str">
        <f t="shared" si="81"/>
        <v/>
      </c>
      <c r="M1234" s="265"/>
      <c r="N1234" s="265"/>
      <c r="O1234" s="265"/>
      <c r="P1234" s="77"/>
    </row>
    <row r="1235" spans="3:16" ht="14.25" customHeight="1" x14ac:dyDescent="0.15">
      <c r="C1235" s="283">
        <f t="shared" si="84"/>
        <v>1223</v>
      </c>
      <c r="D1235" s="44" t="str">
        <f t="shared" si="83"/>
        <v/>
      </c>
      <c r="E1235" s="477"/>
      <c r="F1235" s="368"/>
      <c r="G1235" s="368"/>
      <c r="H1235" s="329"/>
      <c r="I1235" s="15"/>
      <c r="J1235" s="15"/>
      <c r="K1235" s="328" t="str">
        <f t="shared" si="82"/>
        <v/>
      </c>
      <c r="L1235" s="381" t="str">
        <f t="shared" si="81"/>
        <v/>
      </c>
      <c r="M1235" s="265"/>
      <c r="N1235" s="265"/>
      <c r="O1235" s="265"/>
      <c r="P1235" s="77"/>
    </row>
    <row r="1236" spans="3:16" ht="14.25" customHeight="1" x14ac:dyDescent="0.15">
      <c r="C1236" s="283">
        <f t="shared" si="84"/>
        <v>1224</v>
      </c>
      <c r="D1236" s="44" t="str">
        <f t="shared" si="83"/>
        <v/>
      </c>
      <c r="E1236" s="477"/>
      <c r="F1236" s="368"/>
      <c r="G1236" s="368"/>
      <c r="H1236" s="329"/>
      <c r="I1236" s="15"/>
      <c r="J1236" s="15"/>
      <c r="K1236" s="328" t="str">
        <f t="shared" si="82"/>
        <v/>
      </c>
      <c r="L1236" s="381" t="str">
        <f t="shared" si="81"/>
        <v/>
      </c>
      <c r="M1236" s="265"/>
      <c r="N1236" s="265"/>
      <c r="O1236" s="265"/>
      <c r="P1236" s="77"/>
    </row>
    <row r="1237" spans="3:16" ht="14.25" customHeight="1" x14ac:dyDescent="0.15">
      <c r="C1237" s="283">
        <f t="shared" si="84"/>
        <v>1225</v>
      </c>
      <c r="D1237" s="44" t="str">
        <f t="shared" si="83"/>
        <v/>
      </c>
      <c r="E1237" s="477"/>
      <c r="F1237" s="368"/>
      <c r="G1237" s="368"/>
      <c r="H1237" s="329"/>
      <c r="I1237" s="15"/>
      <c r="J1237" s="15"/>
      <c r="K1237" s="328" t="str">
        <f t="shared" si="82"/>
        <v/>
      </c>
      <c r="L1237" s="381" t="str">
        <f t="shared" si="81"/>
        <v/>
      </c>
      <c r="M1237" s="265"/>
      <c r="N1237" s="265"/>
      <c r="O1237" s="265"/>
      <c r="P1237" s="77"/>
    </row>
    <row r="1238" spans="3:16" ht="14.25" customHeight="1" x14ac:dyDescent="0.15">
      <c r="C1238" s="283">
        <f t="shared" si="84"/>
        <v>1226</v>
      </c>
      <c r="D1238" s="44" t="str">
        <f t="shared" si="83"/>
        <v/>
      </c>
      <c r="E1238" s="477"/>
      <c r="F1238" s="368"/>
      <c r="G1238" s="368"/>
      <c r="H1238" s="329"/>
      <c r="I1238" s="15"/>
      <c r="J1238" s="15"/>
      <c r="K1238" s="328" t="str">
        <f t="shared" si="82"/>
        <v/>
      </c>
      <c r="L1238" s="381" t="str">
        <f t="shared" si="81"/>
        <v/>
      </c>
      <c r="M1238" s="265"/>
      <c r="N1238" s="265"/>
      <c r="O1238" s="265"/>
      <c r="P1238" s="77"/>
    </row>
    <row r="1239" spans="3:16" ht="14.25" customHeight="1" x14ac:dyDescent="0.15">
      <c r="C1239" s="283">
        <f t="shared" si="84"/>
        <v>1227</v>
      </c>
      <c r="D1239" s="44" t="str">
        <f t="shared" si="83"/>
        <v/>
      </c>
      <c r="E1239" s="477"/>
      <c r="F1239" s="368"/>
      <c r="G1239" s="368"/>
      <c r="H1239" s="329"/>
      <c r="I1239" s="15"/>
      <c r="J1239" s="15"/>
      <c r="K1239" s="328" t="str">
        <f t="shared" si="82"/>
        <v/>
      </c>
      <c r="L1239" s="381" t="str">
        <f t="shared" si="81"/>
        <v/>
      </c>
      <c r="M1239" s="265"/>
      <c r="N1239" s="265"/>
      <c r="O1239" s="265"/>
      <c r="P1239" s="77"/>
    </row>
    <row r="1240" spans="3:16" ht="14.25" customHeight="1" x14ac:dyDescent="0.15">
      <c r="C1240" s="283">
        <f t="shared" si="84"/>
        <v>1228</v>
      </c>
      <c r="D1240" s="44" t="str">
        <f t="shared" si="83"/>
        <v/>
      </c>
      <c r="E1240" s="477"/>
      <c r="F1240" s="368"/>
      <c r="G1240" s="368"/>
      <c r="H1240" s="329"/>
      <c r="I1240" s="15"/>
      <c r="J1240" s="15"/>
      <c r="K1240" s="328" t="str">
        <f t="shared" si="82"/>
        <v/>
      </c>
      <c r="L1240" s="381" t="str">
        <f t="shared" si="81"/>
        <v/>
      </c>
      <c r="M1240" s="265"/>
      <c r="N1240" s="265"/>
      <c r="O1240" s="265"/>
      <c r="P1240" s="77"/>
    </row>
    <row r="1241" spans="3:16" ht="14.25" customHeight="1" x14ac:dyDescent="0.15">
      <c r="C1241" s="283">
        <f t="shared" si="84"/>
        <v>1229</v>
      </c>
      <c r="D1241" s="44" t="str">
        <f t="shared" si="83"/>
        <v/>
      </c>
      <c r="E1241" s="477"/>
      <c r="F1241" s="368"/>
      <c r="G1241" s="368"/>
      <c r="H1241" s="329"/>
      <c r="I1241" s="15"/>
      <c r="J1241" s="15"/>
      <c r="K1241" s="328" t="str">
        <f t="shared" si="82"/>
        <v/>
      </c>
      <c r="L1241" s="381" t="str">
        <f t="shared" si="81"/>
        <v/>
      </c>
      <c r="M1241" s="265"/>
      <c r="N1241" s="265"/>
      <c r="O1241" s="265"/>
      <c r="P1241" s="77"/>
    </row>
    <row r="1242" spans="3:16" ht="14.25" customHeight="1" x14ac:dyDescent="0.15">
      <c r="C1242" s="283">
        <f t="shared" si="84"/>
        <v>1230</v>
      </c>
      <c r="D1242" s="44" t="str">
        <f t="shared" si="83"/>
        <v/>
      </c>
      <c r="E1242" s="477"/>
      <c r="F1242" s="368"/>
      <c r="G1242" s="368"/>
      <c r="H1242" s="329"/>
      <c r="I1242" s="15"/>
      <c r="J1242" s="15"/>
      <c r="K1242" s="328" t="str">
        <f t="shared" si="82"/>
        <v/>
      </c>
      <c r="L1242" s="381" t="str">
        <f t="shared" si="81"/>
        <v/>
      </c>
      <c r="M1242" s="265"/>
      <c r="N1242" s="265"/>
      <c r="O1242" s="265"/>
      <c r="P1242" s="77"/>
    </row>
    <row r="1243" spans="3:16" ht="14.25" customHeight="1" x14ac:dyDescent="0.15">
      <c r="C1243" s="283">
        <f t="shared" si="84"/>
        <v>1231</v>
      </c>
      <c r="D1243" s="44" t="str">
        <f t="shared" si="83"/>
        <v/>
      </c>
      <c r="E1243" s="477"/>
      <c r="F1243" s="368"/>
      <c r="G1243" s="368"/>
      <c r="H1243" s="329"/>
      <c r="I1243" s="15"/>
      <c r="J1243" s="15"/>
      <c r="K1243" s="328" t="str">
        <f t="shared" si="82"/>
        <v/>
      </c>
      <c r="L1243" s="381" t="str">
        <f t="shared" si="81"/>
        <v/>
      </c>
      <c r="M1243" s="265"/>
      <c r="N1243" s="265"/>
      <c r="O1243" s="265"/>
      <c r="P1243" s="77"/>
    </row>
    <row r="1244" spans="3:16" ht="14.25" customHeight="1" x14ac:dyDescent="0.15">
      <c r="C1244" s="283">
        <f t="shared" si="84"/>
        <v>1232</v>
      </c>
      <c r="D1244" s="44" t="str">
        <f t="shared" si="83"/>
        <v/>
      </c>
      <c r="E1244" s="477"/>
      <c r="F1244" s="368"/>
      <c r="G1244" s="368"/>
      <c r="H1244" s="329"/>
      <c r="I1244" s="15"/>
      <c r="J1244" s="15"/>
      <c r="K1244" s="328" t="str">
        <f t="shared" si="82"/>
        <v/>
      </c>
      <c r="L1244" s="381" t="str">
        <f t="shared" si="81"/>
        <v/>
      </c>
      <c r="M1244" s="265"/>
      <c r="N1244" s="265"/>
      <c r="O1244" s="265"/>
      <c r="P1244" s="77"/>
    </row>
    <row r="1245" spans="3:16" ht="14.25" customHeight="1" x14ac:dyDescent="0.15">
      <c r="C1245" s="283">
        <f t="shared" si="84"/>
        <v>1233</v>
      </c>
      <c r="D1245" s="44" t="str">
        <f t="shared" si="83"/>
        <v/>
      </c>
      <c r="E1245" s="477"/>
      <c r="F1245" s="368"/>
      <c r="G1245" s="368"/>
      <c r="H1245" s="329"/>
      <c r="I1245" s="15"/>
      <c r="J1245" s="15"/>
      <c r="K1245" s="328" t="str">
        <f t="shared" si="82"/>
        <v/>
      </c>
      <c r="L1245" s="381" t="str">
        <f t="shared" si="81"/>
        <v/>
      </c>
      <c r="M1245" s="265"/>
      <c r="N1245" s="265"/>
      <c r="O1245" s="265"/>
      <c r="P1245" s="77"/>
    </row>
    <row r="1246" spans="3:16" ht="14.25" customHeight="1" x14ac:dyDescent="0.15">
      <c r="C1246" s="283">
        <f t="shared" si="84"/>
        <v>1234</v>
      </c>
      <c r="D1246" s="44" t="str">
        <f t="shared" si="83"/>
        <v/>
      </c>
      <c r="E1246" s="477"/>
      <c r="F1246" s="368"/>
      <c r="G1246" s="368"/>
      <c r="H1246" s="329"/>
      <c r="I1246" s="15"/>
      <c r="J1246" s="15"/>
      <c r="K1246" s="328" t="str">
        <f t="shared" si="82"/>
        <v/>
      </c>
      <c r="L1246" s="381" t="str">
        <f t="shared" si="81"/>
        <v/>
      </c>
      <c r="M1246" s="265"/>
      <c r="N1246" s="265"/>
      <c r="O1246" s="265"/>
      <c r="P1246" s="77"/>
    </row>
    <row r="1247" spans="3:16" ht="14.25" customHeight="1" x14ac:dyDescent="0.15">
      <c r="C1247" s="283">
        <f t="shared" si="84"/>
        <v>1235</v>
      </c>
      <c r="D1247" s="44" t="str">
        <f t="shared" si="83"/>
        <v/>
      </c>
      <c r="E1247" s="477"/>
      <c r="F1247" s="368"/>
      <c r="G1247" s="368"/>
      <c r="H1247" s="329"/>
      <c r="I1247" s="15"/>
      <c r="J1247" s="15"/>
      <c r="K1247" s="328" t="str">
        <f t="shared" si="82"/>
        <v/>
      </c>
      <c r="L1247" s="381" t="str">
        <f t="shared" si="81"/>
        <v/>
      </c>
      <c r="M1247" s="265"/>
      <c r="N1247" s="265"/>
      <c r="O1247" s="265"/>
      <c r="P1247" s="77"/>
    </row>
    <row r="1248" spans="3:16" ht="14.25" customHeight="1" x14ac:dyDescent="0.15">
      <c r="C1248" s="283">
        <f t="shared" si="84"/>
        <v>1236</v>
      </c>
      <c r="D1248" s="44" t="str">
        <f t="shared" si="83"/>
        <v/>
      </c>
      <c r="E1248" s="477"/>
      <c r="F1248" s="368"/>
      <c r="G1248" s="368"/>
      <c r="H1248" s="329"/>
      <c r="I1248" s="15"/>
      <c r="J1248" s="15"/>
      <c r="K1248" s="328" t="str">
        <f t="shared" si="82"/>
        <v/>
      </c>
      <c r="L1248" s="381" t="str">
        <f t="shared" si="81"/>
        <v/>
      </c>
      <c r="M1248" s="265"/>
      <c r="N1248" s="265"/>
      <c r="O1248" s="265"/>
      <c r="P1248" s="77"/>
    </row>
    <row r="1249" spans="3:16" ht="14.25" customHeight="1" x14ac:dyDescent="0.15">
      <c r="C1249" s="283">
        <f t="shared" si="84"/>
        <v>1237</v>
      </c>
      <c r="D1249" s="44" t="str">
        <f t="shared" si="83"/>
        <v/>
      </c>
      <c r="E1249" s="477"/>
      <c r="F1249" s="368"/>
      <c r="G1249" s="368"/>
      <c r="H1249" s="329"/>
      <c r="I1249" s="15"/>
      <c r="J1249" s="15"/>
      <c r="K1249" s="328" t="str">
        <f t="shared" si="82"/>
        <v/>
      </c>
      <c r="L1249" s="381" t="str">
        <f t="shared" si="81"/>
        <v/>
      </c>
      <c r="M1249" s="265"/>
      <c r="N1249" s="265"/>
      <c r="O1249" s="265"/>
      <c r="P1249" s="77"/>
    </row>
    <row r="1250" spans="3:16" ht="14.25" customHeight="1" x14ac:dyDescent="0.15">
      <c r="C1250" s="283">
        <f t="shared" si="84"/>
        <v>1238</v>
      </c>
      <c r="D1250" s="44" t="str">
        <f t="shared" si="83"/>
        <v/>
      </c>
      <c r="E1250" s="477"/>
      <c r="F1250" s="368"/>
      <c r="G1250" s="368"/>
      <c r="H1250" s="329"/>
      <c r="I1250" s="15"/>
      <c r="J1250" s="15"/>
      <c r="K1250" s="328" t="str">
        <f t="shared" si="82"/>
        <v/>
      </c>
      <c r="L1250" s="381" t="str">
        <f t="shared" si="81"/>
        <v/>
      </c>
      <c r="M1250" s="265"/>
      <c r="N1250" s="265"/>
      <c r="O1250" s="265"/>
      <c r="P1250" s="77"/>
    </row>
    <row r="1251" spans="3:16" ht="14.25" customHeight="1" x14ac:dyDescent="0.15">
      <c r="C1251" s="283">
        <f t="shared" si="84"/>
        <v>1239</v>
      </c>
      <c r="D1251" s="44" t="str">
        <f t="shared" si="83"/>
        <v/>
      </c>
      <c r="E1251" s="477"/>
      <c r="F1251" s="368"/>
      <c r="G1251" s="368"/>
      <c r="H1251" s="329"/>
      <c r="I1251" s="15"/>
      <c r="J1251" s="15"/>
      <c r="K1251" s="328" t="str">
        <f t="shared" si="82"/>
        <v/>
      </c>
      <c r="L1251" s="381" t="str">
        <f t="shared" si="81"/>
        <v/>
      </c>
      <c r="M1251" s="265"/>
      <c r="N1251" s="265"/>
      <c r="O1251" s="265"/>
      <c r="P1251" s="77"/>
    </row>
    <row r="1252" spans="3:16" ht="14.25" customHeight="1" x14ac:dyDescent="0.15">
      <c r="C1252" s="283">
        <f t="shared" si="84"/>
        <v>1240</v>
      </c>
      <c r="D1252" s="44" t="str">
        <f t="shared" si="83"/>
        <v/>
      </c>
      <c r="E1252" s="477"/>
      <c r="F1252" s="368"/>
      <c r="G1252" s="368"/>
      <c r="H1252" s="329"/>
      <c r="I1252" s="15"/>
      <c r="J1252" s="15"/>
      <c r="K1252" s="328" t="str">
        <f t="shared" si="82"/>
        <v/>
      </c>
      <c r="L1252" s="381" t="str">
        <f t="shared" si="81"/>
        <v/>
      </c>
      <c r="M1252" s="265"/>
      <c r="N1252" s="265"/>
      <c r="O1252" s="265"/>
      <c r="P1252" s="77"/>
    </row>
    <row r="1253" spans="3:16" ht="14.25" customHeight="1" x14ac:dyDescent="0.15">
      <c r="C1253" s="283">
        <f t="shared" si="84"/>
        <v>1241</v>
      </c>
      <c r="D1253" s="44" t="str">
        <f t="shared" si="83"/>
        <v/>
      </c>
      <c r="E1253" s="477"/>
      <c r="F1253" s="368"/>
      <c r="G1253" s="368"/>
      <c r="H1253" s="329"/>
      <c r="I1253" s="15"/>
      <c r="J1253" s="15"/>
      <c r="K1253" s="328" t="str">
        <f t="shared" si="82"/>
        <v/>
      </c>
      <c r="L1253" s="381" t="str">
        <f t="shared" si="81"/>
        <v/>
      </c>
      <c r="M1253" s="265"/>
      <c r="N1253" s="265"/>
      <c r="O1253" s="265"/>
      <c r="P1253" s="77"/>
    </row>
    <row r="1254" spans="3:16" ht="14.25" customHeight="1" x14ac:dyDescent="0.15">
      <c r="C1254" s="283">
        <f t="shared" si="84"/>
        <v>1242</v>
      </c>
      <c r="D1254" s="44" t="str">
        <f t="shared" si="83"/>
        <v/>
      </c>
      <c r="E1254" s="477"/>
      <c r="F1254" s="368"/>
      <c r="G1254" s="368"/>
      <c r="H1254" s="329"/>
      <c r="I1254" s="15"/>
      <c r="J1254" s="15"/>
      <c r="K1254" s="328" t="str">
        <f t="shared" si="82"/>
        <v/>
      </c>
      <c r="L1254" s="381" t="str">
        <f t="shared" si="81"/>
        <v/>
      </c>
      <c r="M1254" s="265"/>
      <c r="N1254" s="265"/>
      <c r="O1254" s="265"/>
      <c r="P1254" s="77"/>
    </row>
    <row r="1255" spans="3:16" ht="14.25" customHeight="1" x14ac:dyDescent="0.15">
      <c r="C1255" s="283">
        <f t="shared" si="84"/>
        <v>1243</v>
      </c>
      <c r="D1255" s="44" t="str">
        <f t="shared" si="83"/>
        <v/>
      </c>
      <c r="E1255" s="477"/>
      <c r="F1255" s="368"/>
      <c r="G1255" s="368"/>
      <c r="H1255" s="329"/>
      <c r="I1255" s="15"/>
      <c r="J1255" s="15"/>
      <c r="K1255" s="328" t="str">
        <f t="shared" si="82"/>
        <v/>
      </c>
      <c r="L1255" s="381" t="str">
        <f t="shared" si="81"/>
        <v/>
      </c>
      <c r="M1255" s="265"/>
      <c r="N1255" s="265"/>
      <c r="O1255" s="265"/>
      <c r="P1255" s="77"/>
    </row>
    <row r="1256" spans="3:16" ht="14.25" customHeight="1" x14ac:dyDescent="0.15">
      <c r="C1256" s="283">
        <f t="shared" si="84"/>
        <v>1244</v>
      </c>
      <c r="D1256" s="44" t="str">
        <f t="shared" si="83"/>
        <v/>
      </c>
      <c r="E1256" s="477"/>
      <c r="F1256" s="368"/>
      <c r="G1256" s="368"/>
      <c r="H1256" s="329"/>
      <c r="I1256" s="15"/>
      <c r="J1256" s="15"/>
      <c r="K1256" s="328" t="str">
        <f t="shared" si="82"/>
        <v/>
      </c>
      <c r="L1256" s="381" t="str">
        <f t="shared" si="81"/>
        <v/>
      </c>
      <c r="M1256" s="265"/>
      <c r="N1256" s="265"/>
      <c r="O1256" s="265"/>
      <c r="P1256" s="77"/>
    </row>
    <row r="1257" spans="3:16" ht="14.25" customHeight="1" x14ac:dyDescent="0.15">
      <c r="C1257" s="283">
        <f t="shared" si="84"/>
        <v>1245</v>
      </c>
      <c r="D1257" s="44" t="str">
        <f t="shared" si="83"/>
        <v/>
      </c>
      <c r="E1257" s="477"/>
      <c r="F1257" s="368"/>
      <c r="G1257" s="368"/>
      <c r="H1257" s="329"/>
      <c r="I1257" s="15"/>
      <c r="J1257" s="15"/>
      <c r="K1257" s="328" t="str">
        <f t="shared" si="82"/>
        <v/>
      </c>
      <c r="L1257" s="381" t="str">
        <f t="shared" si="81"/>
        <v/>
      </c>
      <c r="M1257" s="265"/>
      <c r="N1257" s="265"/>
      <c r="O1257" s="265"/>
      <c r="P1257" s="77"/>
    </row>
    <row r="1258" spans="3:16" ht="14.25" customHeight="1" x14ac:dyDescent="0.15">
      <c r="C1258" s="283">
        <f t="shared" si="84"/>
        <v>1246</v>
      </c>
      <c r="D1258" s="44" t="str">
        <f t="shared" si="83"/>
        <v/>
      </c>
      <c r="E1258" s="477"/>
      <c r="F1258" s="368"/>
      <c r="G1258" s="368"/>
      <c r="H1258" s="329"/>
      <c r="I1258" s="15"/>
      <c r="J1258" s="15"/>
      <c r="K1258" s="328" t="str">
        <f t="shared" si="82"/>
        <v/>
      </c>
      <c r="L1258" s="381" t="str">
        <f t="shared" ref="L1258:L1321" si="85">IF(H1258="","",IF(HLOOKUP(H1258,$V$2:$AJ$3,2,FALSE)&gt;=0.8,"○",""))</f>
        <v/>
      </c>
      <c r="M1258" s="265"/>
      <c r="N1258" s="265"/>
      <c r="O1258" s="265"/>
      <c r="P1258" s="77"/>
    </row>
    <row r="1259" spans="3:16" ht="14.25" customHeight="1" x14ac:dyDescent="0.15">
      <c r="C1259" s="283">
        <f t="shared" si="84"/>
        <v>1247</v>
      </c>
      <c r="D1259" s="44" t="str">
        <f t="shared" si="83"/>
        <v/>
      </c>
      <c r="E1259" s="477"/>
      <c r="F1259" s="368"/>
      <c r="G1259" s="368"/>
      <c r="H1259" s="329"/>
      <c r="I1259" s="15"/>
      <c r="J1259" s="15"/>
      <c r="K1259" s="328" t="str">
        <f t="shared" si="82"/>
        <v/>
      </c>
      <c r="L1259" s="381" t="str">
        <f t="shared" si="85"/>
        <v/>
      </c>
      <c r="M1259" s="265"/>
      <c r="N1259" s="265"/>
      <c r="O1259" s="265"/>
      <c r="P1259" s="77"/>
    </row>
    <row r="1260" spans="3:16" ht="14.25" customHeight="1" x14ac:dyDescent="0.15">
      <c r="C1260" s="283">
        <f t="shared" si="84"/>
        <v>1248</v>
      </c>
      <c r="D1260" s="44" t="str">
        <f t="shared" si="83"/>
        <v/>
      </c>
      <c r="E1260" s="477"/>
      <c r="F1260" s="368"/>
      <c r="G1260" s="368"/>
      <c r="H1260" s="329"/>
      <c r="I1260" s="15"/>
      <c r="J1260" s="15"/>
      <c r="K1260" s="328" t="str">
        <f t="shared" si="82"/>
        <v/>
      </c>
      <c r="L1260" s="381" t="str">
        <f t="shared" si="85"/>
        <v/>
      </c>
      <c r="M1260" s="265"/>
      <c r="N1260" s="265"/>
      <c r="O1260" s="265"/>
      <c r="P1260" s="77"/>
    </row>
    <row r="1261" spans="3:16" ht="14.25" customHeight="1" x14ac:dyDescent="0.15">
      <c r="C1261" s="283">
        <f t="shared" si="84"/>
        <v>1249</v>
      </c>
      <c r="D1261" s="44" t="str">
        <f t="shared" si="83"/>
        <v/>
      </c>
      <c r="E1261" s="477"/>
      <c r="F1261" s="368"/>
      <c r="G1261" s="368"/>
      <c r="H1261" s="329"/>
      <c r="I1261" s="15"/>
      <c r="J1261" s="15"/>
      <c r="K1261" s="328" t="str">
        <f t="shared" si="82"/>
        <v/>
      </c>
      <c r="L1261" s="381" t="str">
        <f t="shared" si="85"/>
        <v/>
      </c>
      <c r="M1261" s="265"/>
      <c r="N1261" s="265"/>
      <c r="O1261" s="265"/>
      <c r="P1261" s="77"/>
    </row>
    <row r="1262" spans="3:16" ht="14.25" customHeight="1" x14ac:dyDescent="0.15">
      <c r="C1262" s="283">
        <f t="shared" si="84"/>
        <v>1250</v>
      </c>
      <c r="D1262" s="44" t="str">
        <f t="shared" si="83"/>
        <v/>
      </c>
      <c r="E1262" s="477"/>
      <c r="F1262" s="368"/>
      <c r="G1262" s="368"/>
      <c r="H1262" s="329"/>
      <c r="I1262" s="15"/>
      <c r="J1262" s="15"/>
      <c r="K1262" s="328" t="str">
        <f t="shared" si="82"/>
        <v/>
      </c>
      <c r="L1262" s="381" t="str">
        <f t="shared" si="85"/>
        <v/>
      </c>
      <c r="M1262" s="265"/>
      <c r="N1262" s="265"/>
      <c r="O1262" s="265"/>
      <c r="P1262" s="77"/>
    </row>
    <row r="1263" spans="3:16" ht="14.25" customHeight="1" x14ac:dyDescent="0.15">
      <c r="C1263" s="283">
        <f t="shared" si="84"/>
        <v>1251</v>
      </c>
      <c r="D1263" s="44" t="str">
        <f t="shared" si="83"/>
        <v/>
      </c>
      <c r="E1263" s="477"/>
      <c r="F1263" s="368"/>
      <c r="G1263" s="368"/>
      <c r="H1263" s="329"/>
      <c r="I1263" s="15"/>
      <c r="J1263" s="15"/>
      <c r="K1263" s="328" t="str">
        <f t="shared" si="82"/>
        <v/>
      </c>
      <c r="L1263" s="381" t="str">
        <f t="shared" si="85"/>
        <v/>
      </c>
      <c r="M1263" s="265"/>
      <c r="N1263" s="265"/>
      <c r="O1263" s="265"/>
      <c r="P1263" s="77"/>
    </row>
    <row r="1264" spans="3:16" ht="14.25" customHeight="1" x14ac:dyDescent="0.15">
      <c r="C1264" s="283">
        <f t="shared" si="84"/>
        <v>1252</v>
      </c>
      <c r="D1264" s="44" t="str">
        <f t="shared" si="83"/>
        <v/>
      </c>
      <c r="E1264" s="477"/>
      <c r="F1264" s="368"/>
      <c r="G1264" s="368"/>
      <c r="H1264" s="329"/>
      <c r="I1264" s="15"/>
      <c r="J1264" s="15"/>
      <c r="K1264" s="328" t="str">
        <f t="shared" si="82"/>
        <v/>
      </c>
      <c r="L1264" s="381" t="str">
        <f t="shared" si="85"/>
        <v/>
      </c>
      <c r="M1264" s="265"/>
      <c r="N1264" s="265"/>
      <c r="O1264" s="265"/>
      <c r="P1264" s="77"/>
    </row>
    <row r="1265" spans="3:16" ht="14.25" customHeight="1" x14ac:dyDescent="0.15">
      <c r="C1265" s="283">
        <f t="shared" si="84"/>
        <v>1253</v>
      </c>
      <c r="D1265" s="44" t="str">
        <f t="shared" si="83"/>
        <v/>
      </c>
      <c r="E1265" s="477"/>
      <c r="F1265" s="368"/>
      <c r="G1265" s="368"/>
      <c r="H1265" s="329"/>
      <c r="I1265" s="15"/>
      <c r="J1265" s="15"/>
      <c r="K1265" s="328" t="str">
        <f t="shared" si="82"/>
        <v/>
      </c>
      <c r="L1265" s="381" t="str">
        <f t="shared" si="85"/>
        <v/>
      </c>
      <c r="M1265" s="265"/>
      <c r="N1265" s="265"/>
      <c r="O1265" s="265"/>
      <c r="P1265" s="77"/>
    </row>
    <row r="1266" spans="3:16" ht="14.25" customHeight="1" x14ac:dyDescent="0.15">
      <c r="C1266" s="283">
        <f t="shared" si="84"/>
        <v>1254</v>
      </c>
      <c r="D1266" s="44" t="str">
        <f t="shared" si="83"/>
        <v/>
      </c>
      <c r="E1266" s="477"/>
      <c r="F1266" s="368"/>
      <c r="G1266" s="368"/>
      <c r="H1266" s="329"/>
      <c r="I1266" s="15"/>
      <c r="J1266" s="15"/>
      <c r="K1266" s="328" t="str">
        <f t="shared" si="82"/>
        <v/>
      </c>
      <c r="L1266" s="381" t="str">
        <f t="shared" si="85"/>
        <v/>
      </c>
      <c r="M1266" s="265"/>
      <c r="N1266" s="265"/>
      <c r="O1266" s="265"/>
      <c r="P1266" s="77"/>
    </row>
    <row r="1267" spans="3:16" ht="14.25" customHeight="1" x14ac:dyDescent="0.15">
      <c r="C1267" s="283">
        <f t="shared" si="84"/>
        <v>1255</v>
      </c>
      <c r="D1267" s="44" t="str">
        <f t="shared" si="83"/>
        <v/>
      </c>
      <c r="E1267" s="477"/>
      <c r="F1267" s="368"/>
      <c r="G1267" s="368"/>
      <c r="H1267" s="329"/>
      <c r="I1267" s="15"/>
      <c r="J1267" s="15"/>
      <c r="K1267" s="328" t="str">
        <f t="shared" si="82"/>
        <v/>
      </c>
      <c r="L1267" s="381" t="str">
        <f t="shared" si="85"/>
        <v/>
      </c>
      <c r="M1267" s="265"/>
      <c r="N1267" s="265"/>
      <c r="O1267" s="265"/>
      <c r="P1267" s="77"/>
    </row>
    <row r="1268" spans="3:16" ht="14.25" customHeight="1" x14ac:dyDescent="0.15">
      <c r="C1268" s="283">
        <f t="shared" si="84"/>
        <v>1256</v>
      </c>
      <c r="D1268" s="44" t="str">
        <f t="shared" si="83"/>
        <v/>
      </c>
      <c r="E1268" s="477"/>
      <c r="F1268" s="368"/>
      <c r="G1268" s="368"/>
      <c r="H1268" s="329"/>
      <c r="I1268" s="15"/>
      <c r="J1268" s="15"/>
      <c r="K1268" s="328" t="str">
        <f t="shared" si="82"/>
        <v/>
      </c>
      <c r="L1268" s="381" t="str">
        <f t="shared" si="85"/>
        <v/>
      </c>
      <c r="M1268" s="265"/>
      <c r="N1268" s="265"/>
      <c r="O1268" s="265"/>
      <c r="P1268" s="77"/>
    </row>
    <row r="1269" spans="3:16" ht="14.25" customHeight="1" x14ac:dyDescent="0.15">
      <c r="C1269" s="283">
        <f t="shared" si="84"/>
        <v>1257</v>
      </c>
      <c r="D1269" s="44" t="str">
        <f t="shared" si="83"/>
        <v/>
      </c>
      <c r="E1269" s="477"/>
      <c r="F1269" s="368"/>
      <c r="G1269" s="368"/>
      <c r="H1269" s="329"/>
      <c r="I1269" s="15"/>
      <c r="J1269" s="15"/>
      <c r="K1269" s="328" t="str">
        <f t="shared" si="82"/>
        <v/>
      </c>
      <c r="L1269" s="381" t="str">
        <f t="shared" si="85"/>
        <v/>
      </c>
      <c r="M1269" s="265"/>
      <c r="N1269" s="265"/>
      <c r="O1269" s="265"/>
      <c r="P1269" s="77"/>
    </row>
    <row r="1270" spans="3:16" ht="14.25" customHeight="1" x14ac:dyDescent="0.15">
      <c r="C1270" s="283">
        <f t="shared" si="84"/>
        <v>1258</v>
      </c>
      <c r="D1270" s="44" t="str">
        <f t="shared" si="83"/>
        <v/>
      </c>
      <c r="E1270" s="477"/>
      <c r="F1270" s="368"/>
      <c r="G1270" s="368"/>
      <c r="H1270" s="329"/>
      <c r="I1270" s="15"/>
      <c r="J1270" s="15"/>
      <c r="K1270" s="328" t="str">
        <f t="shared" si="82"/>
        <v/>
      </c>
      <c r="L1270" s="381" t="str">
        <f t="shared" si="85"/>
        <v/>
      </c>
      <c r="M1270" s="265"/>
      <c r="N1270" s="265"/>
      <c r="O1270" s="265"/>
      <c r="P1270" s="77"/>
    </row>
    <row r="1271" spans="3:16" ht="14.25" customHeight="1" x14ac:dyDescent="0.15">
      <c r="C1271" s="283">
        <f t="shared" si="84"/>
        <v>1259</v>
      </c>
      <c r="D1271" s="44" t="str">
        <f t="shared" si="83"/>
        <v/>
      </c>
      <c r="E1271" s="477"/>
      <c r="F1271" s="368"/>
      <c r="G1271" s="368"/>
      <c r="H1271" s="329"/>
      <c r="I1271" s="15"/>
      <c r="J1271" s="15"/>
      <c r="K1271" s="328" t="str">
        <f t="shared" si="82"/>
        <v/>
      </c>
      <c r="L1271" s="381" t="str">
        <f t="shared" si="85"/>
        <v/>
      </c>
      <c r="M1271" s="265"/>
      <c r="N1271" s="265"/>
      <c r="O1271" s="265"/>
      <c r="P1271" s="77"/>
    </row>
    <row r="1272" spans="3:16" ht="14.25" customHeight="1" x14ac:dyDescent="0.15">
      <c r="C1272" s="283">
        <f t="shared" si="84"/>
        <v>1260</v>
      </c>
      <c r="D1272" s="44" t="str">
        <f t="shared" si="83"/>
        <v/>
      </c>
      <c r="E1272" s="477"/>
      <c r="F1272" s="368"/>
      <c r="G1272" s="368"/>
      <c r="H1272" s="329"/>
      <c r="I1272" s="15"/>
      <c r="J1272" s="15"/>
      <c r="K1272" s="328" t="str">
        <f t="shared" si="82"/>
        <v/>
      </c>
      <c r="L1272" s="381" t="str">
        <f t="shared" si="85"/>
        <v/>
      </c>
      <c r="M1272" s="265"/>
      <c r="N1272" s="265"/>
      <c r="O1272" s="265"/>
      <c r="P1272" s="77"/>
    </row>
    <row r="1273" spans="3:16" ht="14.25" customHeight="1" x14ac:dyDescent="0.15">
      <c r="C1273" s="283">
        <f t="shared" si="84"/>
        <v>1261</v>
      </c>
      <c r="D1273" s="44" t="str">
        <f t="shared" si="83"/>
        <v/>
      </c>
      <c r="E1273" s="477"/>
      <c r="F1273" s="368"/>
      <c r="G1273" s="368"/>
      <c r="H1273" s="329"/>
      <c r="I1273" s="15"/>
      <c r="J1273" s="15"/>
      <c r="K1273" s="328" t="str">
        <f t="shared" si="82"/>
        <v/>
      </c>
      <c r="L1273" s="381" t="str">
        <f t="shared" si="85"/>
        <v/>
      </c>
      <c r="M1273" s="265"/>
      <c r="N1273" s="265"/>
      <c r="O1273" s="265"/>
      <c r="P1273" s="77"/>
    </row>
    <row r="1274" spans="3:16" ht="14.25" customHeight="1" x14ac:dyDescent="0.15">
      <c r="C1274" s="283">
        <f t="shared" si="84"/>
        <v>1262</v>
      </c>
      <c r="D1274" s="44" t="str">
        <f t="shared" si="83"/>
        <v/>
      </c>
      <c r="E1274" s="477"/>
      <c r="F1274" s="368"/>
      <c r="G1274" s="368"/>
      <c r="H1274" s="329"/>
      <c r="I1274" s="15"/>
      <c r="J1274" s="15"/>
      <c r="K1274" s="328" t="str">
        <f t="shared" si="82"/>
        <v/>
      </c>
      <c r="L1274" s="381" t="str">
        <f t="shared" si="85"/>
        <v/>
      </c>
      <c r="M1274" s="265"/>
      <c r="N1274" s="265"/>
      <c r="O1274" s="265"/>
      <c r="P1274" s="77"/>
    </row>
    <row r="1275" spans="3:16" ht="14.25" customHeight="1" x14ac:dyDescent="0.15">
      <c r="C1275" s="283">
        <f t="shared" si="84"/>
        <v>1263</v>
      </c>
      <c r="D1275" s="44" t="str">
        <f t="shared" si="83"/>
        <v/>
      </c>
      <c r="E1275" s="477"/>
      <c r="F1275" s="368"/>
      <c r="G1275" s="368"/>
      <c r="H1275" s="329"/>
      <c r="I1275" s="15"/>
      <c r="J1275" s="15"/>
      <c r="K1275" s="328" t="str">
        <f t="shared" si="82"/>
        <v/>
      </c>
      <c r="L1275" s="381" t="str">
        <f t="shared" si="85"/>
        <v/>
      </c>
      <c r="M1275" s="265"/>
      <c r="N1275" s="265"/>
      <c r="O1275" s="265"/>
      <c r="P1275" s="77"/>
    </row>
    <row r="1276" spans="3:16" ht="14.25" customHeight="1" x14ac:dyDescent="0.15">
      <c r="C1276" s="283">
        <f t="shared" si="84"/>
        <v>1264</v>
      </c>
      <c r="D1276" s="44" t="str">
        <f t="shared" si="83"/>
        <v/>
      </c>
      <c r="E1276" s="477"/>
      <c r="F1276" s="368"/>
      <c r="G1276" s="368"/>
      <c r="H1276" s="329"/>
      <c r="I1276" s="15"/>
      <c r="J1276" s="15"/>
      <c r="K1276" s="328" t="str">
        <f t="shared" si="82"/>
        <v/>
      </c>
      <c r="L1276" s="381" t="str">
        <f t="shared" si="85"/>
        <v/>
      </c>
      <c r="M1276" s="265"/>
      <c r="N1276" s="265"/>
      <c r="O1276" s="265"/>
      <c r="P1276" s="77"/>
    </row>
    <row r="1277" spans="3:16" ht="14.25" customHeight="1" x14ac:dyDescent="0.15">
      <c r="C1277" s="283">
        <f t="shared" si="84"/>
        <v>1265</v>
      </c>
      <c r="D1277" s="44" t="str">
        <f t="shared" si="83"/>
        <v/>
      </c>
      <c r="E1277" s="477"/>
      <c r="F1277" s="368"/>
      <c r="G1277" s="368"/>
      <c r="H1277" s="329"/>
      <c r="I1277" s="15"/>
      <c r="J1277" s="15"/>
      <c r="K1277" s="328" t="str">
        <f t="shared" si="82"/>
        <v/>
      </c>
      <c r="L1277" s="381" t="str">
        <f t="shared" si="85"/>
        <v/>
      </c>
      <c r="M1277" s="265"/>
      <c r="N1277" s="265"/>
      <c r="O1277" s="265"/>
      <c r="P1277" s="77"/>
    </row>
    <row r="1278" spans="3:16" ht="14.25" customHeight="1" x14ac:dyDescent="0.15">
      <c r="C1278" s="283">
        <f t="shared" si="84"/>
        <v>1266</v>
      </c>
      <c r="D1278" s="44" t="str">
        <f t="shared" si="83"/>
        <v/>
      </c>
      <c r="E1278" s="477"/>
      <c r="F1278" s="368"/>
      <c r="G1278" s="368"/>
      <c r="H1278" s="329"/>
      <c r="I1278" s="15"/>
      <c r="J1278" s="15"/>
      <c r="K1278" s="328" t="str">
        <f t="shared" si="82"/>
        <v/>
      </c>
      <c r="L1278" s="381" t="str">
        <f t="shared" si="85"/>
        <v/>
      </c>
      <c r="M1278" s="265"/>
      <c r="N1278" s="265"/>
      <c r="O1278" s="265"/>
      <c r="P1278" s="77"/>
    </row>
    <row r="1279" spans="3:16" ht="14.25" customHeight="1" x14ac:dyDescent="0.15">
      <c r="C1279" s="283">
        <f t="shared" si="84"/>
        <v>1267</v>
      </c>
      <c r="D1279" s="44" t="str">
        <f t="shared" si="83"/>
        <v/>
      </c>
      <c r="E1279" s="477"/>
      <c r="F1279" s="368"/>
      <c r="G1279" s="368"/>
      <c r="H1279" s="329"/>
      <c r="I1279" s="15"/>
      <c r="J1279" s="15"/>
      <c r="K1279" s="328" t="str">
        <f t="shared" ref="K1279:K1329" si="86">IF(J1279="","",I1279*J1279)</f>
        <v/>
      </c>
      <c r="L1279" s="381" t="str">
        <f t="shared" si="85"/>
        <v/>
      </c>
      <c r="M1279" s="265"/>
      <c r="N1279" s="265"/>
      <c r="O1279" s="265"/>
      <c r="P1279" s="77"/>
    </row>
    <row r="1280" spans="3:16" ht="14.25" customHeight="1" x14ac:dyDescent="0.15">
      <c r="C1280" s="283">
        <f t="shared" si="84"/>
        <v>1268</v>
      </c>
      <c r="D1280" s="44" t="str">
        <f t="shared" si="83"/>
        <v/>
      </c>
      <c r="E1280" s="477"/>
      <c r="F1280" s="368"/>
      <c r="G1280" s="368"/>
      <c r="H1280" s="329"/>
      <c r="I1280" s="15"/>
      <c r="J1280" s="15"/>
      <c r="K1280" s="328" t="str">
        <f t="shared" si="86"/>
        <v/>
      </c>
      <c r="L1280" s="381" t="str">
        <f t="shared" si="85"/>
        <v/>
      </c>
      <c r="M1280" s="265"/>
      <c r="N1280" s="265"/>
      <c r="O1280" s="265"/>
      <c r="P1280" s="77"/>
    </row>
    <row r="1281" spans="3:16" ht="14.25" customHeight="1" x14ac:dyDescent="0.15">
      <c r="C1281" s="283">
        <f t="shared" si="84"/>
        <v>1269</v>
      </c>
      <c r="D1281" s="44" t="str">
        <f t="shared" si="83"/>
        <v/>
      </c>
      <c r="E1281" s="477"/>
      <c r="F1281" s="368"/>
      <c r="G1281" s="368"/>
      <c r="H1281" s="329"/>
      <c r="I1281" s="15"/>
      <c r="J1281" s="15"/>
      <c r="K1281" s="328" t="str">
        <f t="shared" si="86"/>
        <v/>
      </c>
      <c r="L1281" s="381" t="str">
        <f t="shared" si="85"/>
        <v/>
      </c>
      <c r="M1281" s="265"/>
      <c r="N1281" s="265"/>
      <c r="O1281" s="265"/>
      <c r="P1281" s="77"/>
    </row>
    <row r="1282" spans="3:16" ht="14.25" customHeight="1" x14ac:dyDescent="0.15">
      <c r="C1282" s="283">
        <f t="shared" si="84"/>
        <v>1270</v>
      </c>
      <c r="D1282" s="44" t="str">
        <f t="shared" si="83"/>
        <v/>
      </c>
      <c r="E1282" s="477"/>
      <c r="F1282" s="368"/>
      <c r="G1282" s="368"/>
      <c r="H1282" s="329"/>
      <c r="I1282" s="15"/>
      <c r="J1282" s="15"/>
      <c r="K1282" s="328" t="str">
        <f t="shared" si="86"/>
        <v/>
      </c>
      <c r="L1282" s="381" t="str">
        <f t="shared" si="85"/>
        <v/>
      </c>
      <c r="M1282" s="265"/>
      <c r="N1282" s="265"/>
      <c r="O1282" s="265"/>
      <c r="P1282" s="77"/>
    </row>
    <row r="1283" spans="3:16" ht="14.25" customHeight="1" x14ac:dyDescent="0.15">
      <c r="C1283" s="283">
        <f t="shared" si="84"/>
        <v>1271</v>
      </c>
      <c r="D1283" s="44" t="str">
        <f t="shared" si="83"/>
        <v/>
      </c>
      <c r="E1283" s="477"/>
      <c r="F1283" s="368"/>
      <c r="G1283" s="368"/>
      <c r="H1283" s="329"/>
      <c r="I1283" s="15"/>
      <c r="J1283" s="15"/>
      <c r="K1283" s="328" t="str">
        <f t="shared" si="86"/>
        <v/>
      </c>
      <c r="L1283" s="381" t="str">
        <f t="shared" si="85"/>
        <v/>
      </c>
      <c r="M1283" s="265"/>
      <c r="N1283" s="265"/>
      <c r="O1283" s="265"/>
      <c r="P1283" s="77"/>
    </row>
    <row r="1284" spans="3:16" ht="14.25" customHeight="1" x14ac:dyDescent="0.15">
      <c r="C1284" s="283">
        <f t="shared" si="84"/>
        <v>1272</v>
      </c>
      <c r="D1284" s="44" t="str">
        <f t="shared" si="83"/>
        <v/>
      </c>
      <c r="E1284" s="477"/>
      <c r="F1284" s="368"/>
      <c r="G1284" s="368"/>
      <c r="H1284" s="329"/>
      <c r="I1284" s="15"/>
      <c r="J1284" s="15"/>
      <c r="K1284" s="328" t="str">
        <f t="shared" si="86"/>
        <v/>
      </c>
      <c r="L1284" s="381" t="str">
        <f t="shared" si="85"/>
        <v/>
      </c>
      <c r="M1284" s="265"/>
      <c r="N1284" s="265"/>
      <c r="O1284" s="265"/>
      <c r="P1284" s="77"/>
    </row>
    <row r="1285" spans="3:16" ht="14.25" customHeight="1" x14ac:dyDescent="0.15">
      <c r="C1285" s="283">
        <f t="shared" si="84"/>
        <v>1273</v>
      </c>
      <c r="D1285" s="44" t="str">
        <f t="shared" si="83"/>
        <v/>
      </c>
      <c r="E1285" s="477"/>
      <c r="F1285" s="368"/>
      <c r="G1285" s="368"/>
      <c r="H1285" s="329"/>
      <c r="I1285" s="15"/>
      <c r="J1285" s="15"/>
      <c r="K1285" s="328" t="str">
        <f t="shared" si="86"/>
        <v/>
      </c>
      <c r="L1285" s="381" t="str">
        <f t="shared" si="85"/>
        <v/>
      </c>
      <c r="M1285" s="265"/>
      <c r="N1285" s="265"/>
      <c r="O1285" s="265"/>
      <c r="P1285" s="77"/>
    </row>
    <row r="1286" spans="3:16" ht="14.25" customHeight="1" x14ac:dyDescent="0.15">
      <c r="C1286" s="283">
        <f t="shared" si="84"/>
        <v>1274</v>
      </c>
      <c r="D1286" s="44" t="str">
        <f t="shared" si="83"/>
        <v/>
      </c>
      <c r="E1286" s="477"/>
      <c r="F1286" s="368"/>
      <c r="G1286" s="368"/>
      <c r="H1286" s="329"/>
      <c r="I1286" s="15"/>
      <c r="J1286" s="15"/>
      <c r="K1286" s="328" t="str">
        <f t="shared" si="86"/>
        <v/>
      </c>
      <c r="L1286" s="381" t="str">
        <f t="shared" si="85"/>
        <v/>
      </c>
      <c r="M1286" s="265"/>
      <c r="N1286" s="265"/>
      <c r="O1286" s="265"/>
      <c r="P1286" s="77"/>
    </row>
    <row r="1287" spans="3:16" ht="14.25" customHeight="1" x14ac:dyDescent="0.15">
      <c r="C1287" s="283">
        <f t="shared" si="84"/>
        <v>1275</v>
      </c>
      <c r="D1287" s="44" t="str">
        <f t="shared" si="83"/>
        <v/>
      </c>
      <c r="E1287" s="477"/>
      <c r="F1287" s="368"/>
      <c r="G1287" s="368"/>
      <c r="H1287" s="329"/>
      <c r="I1287" s="15"/>
      <c r="J1287" s="15"/>
      <c r="K1287" s="328" t="str">
        <f t="shared" si="86"/>
        <v/>
      </c>
      <c r="L1287" s="381" t="str">
        <f t="shared" si="85"/>
        <v/>
      </c>
      <c r="M1287" s="265"/>
      <c r="N1287" s="265"/>
      <c r="O1287" s="265"/>
      <c r="P1287" s="77"/>
    </row>
    <row r="1288" spans="3:16" ht="14.25" customHeight="1" x14ac:dyDescent="0.15">
      <c r="C1288" s="283">
        <f t="shared" si="84"/>
        <v>1276</v>
      </c>
      <c r="D1288" s="44" t="str">
        <f t="shared" si="83"/>
        <v/>
      </c>
      <c r="E1288" s="477"/>
      <c r="F1288" s="368"/>
      <c r="G1288" s="368"/>
      <c r="H1288" s="329"/>
      <c r="I1288" s="15"/>
      <c r="J1288" s="15"/>
      <c r="K1288" s="328" t="str">
        <f t="shared" si="86"/>
        <v/>
      </c>
      <c r="L1288" s="381" t="str">
        <f t="shared" si="85"/>
        <v/>
      </c>
      <c r="M1288" s="265"/>
      <c r="N1288" s="265"/>
      <c r="O1288" s="265"/>
      <c r="P1288" s="77"/>
    </row>
    <row r="1289" spans="3:16" ht="14.25" customHeight="1" x14ac:dyDescent="0.15">
      <c r="C1289" s="283">
        <f t="shared" si="84"/>
        <v>1277</v>
      </c>
      <c r="D1289" s="44" t="str">
        <f t="shared" si="83"/>
        <v/>
      </c>
      <c r="E1289" s="477"/>
      <c r="F1289" s="368"/>
      <c r="G1289" s="368"/>
      <c r="H1289" s="329"/>
      <c r="I1289" s="15"/>
      <c r="J1289" s="15"/>
      <c r="K1289" s="328" t="str">
        <f t="shared" si="86"/>
        <v/>
      </c>
      <c r="L1289" s="381" t="str">
        <f t="shared" si="85"/>
        <v/>
      </c>
      <c r="M1289" s="265"/>
      <c r="N1289" s="265"/>
      <c r="O1289" s="265"/>
      <c r="P1289" s="77"/>
    </row>
    <row r="1290" spans="3:16" ht="14.25" customHeight="1" x14ac:dyDescent="0.15">
      <c r="C1290" s="283">
        <f t="shared" si="84"/>
        <v>1278</v>
      </c>
      <c r="D1290" s="44" t="str">
        <f t="shared" si="83"/>
        <v/>
      </c>
      <c r="E1290" s="477"/>
      <c r="F1290" s="368"/>
      <c r="G1290" s="368"/>
      <c r="H1290" s="329"/>
      <c r="I1290" s="15"/>
      <c r="J1290" s="15"/>
      <c r="K1290" s="328" t="str">
        <f t="shared" si="86"/>
        <v/>
      </c>
      <c r="L1290" s="381" t="str">
        <f t="shared" si="85"/>
        <v/>
      </c>
      <c r="M1290" s="265"/>
      <c r="N1290" s="265"/>
      <c r="O1290" s="265"/>
      <c r="P1290" s="77"/>
    </row>
    <row r="1291" spans="3:16" ht="14.25" customHeight="1" x14ac:dyDescent="0.15">
      <c r="C1291" s="283">
        <f t="shared" si="84"/>
        <v>1279</v>
      </c>
      <c r="D1291" s="44" t="str">
        <f t="shared" si="83"/>
        <v/>
      </c>
      <c r="E1291" s="477"/>
      <c r="F1291" s="368"/>
      <c r="G1291" s="368"/>
      <c r="H1291" s="329"/>
      <c r="I1291" s="15"/>
      <c r="J1291" s="15"/>
      <c r="K1291" s="328" t="str">
        <f t="shared" si="86"/>
        <v/>
      </c>
      <c r="L1291" s="381" t="str">
        <f t="shared" si="85"/>
        <v/>
      </c>
      <c r="M1291" s="265"/>
      <c r="N1291" s="265"/>
      <c r="O1291" s="265"/>
      <c r="P1291" s="77"/>
    </row>
    <row r="1292" spans="3:16" ht="14.25" customHeight="1" x14ac:dyDescent="0.15">
      <c r="C1292" s="283">
        <f t="shared" si="84"/>
        <v>1280</v>
      </c>
      <c r="D1292" s="44" t="str">
        <f t="shared" si="83"/>
        <v/>
      </c>
      <c r="E1292" s="477"/>
      <c r="F1292" s="368"/>
      <c r="G1292" s="368"/>
      <c r="H1292" s="329"/>
      <c r="I1292" s="15"/>
      <c r="J1292" s="15"/>
      <c r="K1292" s="328" t="str">
        <f t="shared" si="86"/>
        <v/>
      </c>
      <c r="L1292" s="381" t="str">
        <f t="shared" si="85"/>
        <v/>
      </c>
      <c r="M1292" s="265"/>
      <c r="N1292" s="265"/>
      <c r="O1292" s="265"/>
      <c r="P1292" s="77"/>
    </row>
    <row r="1293" spans="3:16" ht="14.25" customHeight="1" x14ac:dyDescent="0.15">
      <c r="C1293" s="283">
        <f t="shared" si="84"/>
        <v>1281</v>
      </c>
      <c r="D1293" s="44" t="str">
        <f t="shared" ref="D1293:D1356" si="87">IF(E1293="","",IF(E1293&lt;=$T$2,"○",""))</f>
        <v/>
      </c>
      <c r="E1293" s="477"/>
      <c r="F1293" s="368"/>
      <c r="G1293" s="368"/>
      <c r="H1293" s="329"/>
      <c r="I1293" s="15"/>
      <c r="J1293" s="15"/>
      <c r="K1293" s="328" t="str">
        <f t="shared" si="86"/>
        <v/>
      </c>
      <c r="L1293" s="381" t="str">
        <f t="shared" si="85"/>
        <v/>
      </c>
      <c r="M1293" s="265"/>
      <c r="N1293" s="265"/>
      <c r="O1293" s="265"/>
      <c r="P1293" s="77"/>
    </row>
    <row r="1294" spans="3:16" ht="14.25" customHeight="1" x14ac:dyDescent="0.15">
      <c r="C1294" s="283">
        <f t="shared" si="84"/>
        <v>1282</v>
      </c>
      <c r="D1294" s="44" t="str">
        <f t="shared" si="87"/>
        <v/>
      </c>
      <c r="E1294" s="477"/>
      <c r="F1294" s="368"/>
      <c r="G1294" s="368"/>
      <c r="H1294" s="329"/>
      <c r="I1294" s="15"/>
      <c r="J1294" s="15"/>
      <c r="K1294" s="328" t="str">
        <f t="shared" si="86"/>
        <v/>
      </c>
      <c r="L1294" s="381" t="str">
        <f t="shared" si="85"/>
        <v/>
      </c>
      <c r="M1294" s="265"/>
      <c r="N1294" s="265"/>
      <c r="O1294" s="265"/>
      <c r="P1294" s="77"/>
    </row>
    <row r="1295" spans="3:16" ht="14.25" customHeight="1" x14ac:dyDescent="0.15">
      <c r="C1295" s="283">
        <f t="shared" ref="C1295:C1358" si="88">C1294+1</f>
        <v>1283</v>
      </c>
      <c r="D1295" s="44" t="str">
        <f t="shared" si="87"/>
        <v/>
      </c>
      <c r="E1295" s="477"/>
      <c r="F1295" s="368"/>
      <c r="G1295" s="368"/>
      <c r="H1295" s="329"/>
      <c r="I1295" s="15"/>
      <c r="J1295" s="15"/>
      <c r="K1295" s="328" t="str">
        <f t="shared" si="86"/>
        <v/>
      </c>
      <c r="L1295" s="381" t="str">
        <f t="shared" si="85"/>
        <v/>
      </c>
      <c r="M1295" s="265"/>
      <c r="N1295" s="265"/>
      <c r="O1295" s="265"/>
      <c r="P1295" s="77"/>
    </row>
    <row r="1296" spans="3:16" ht="14.25" customHeight="1" x14ac:dyDescent="0.15">
      <c r="C1296" s="283">
        <f t="shared" si="88"/>
        <v>1284</v>
      </c>
      <c r="D1296" s="44" t="str">
        <f t="shared" si="87"/>
        <v/>
      </c>
      <c r="E1296" s="477"/>
      <c r="F1296" s="368"/>
      <c r="G1296" s="368"/>
      <c r="H1296" s="329"/>
      <c r="I1296" s="15"/>
      <c r="J1296" s="15"/>
      <c r="K1296" s="328" t="str">
        <f t="shared" si="86"/>
        <v/>
      </c>
      <c r="L1296" s="381" t="str">
        <f t="shared" si="85"/>
        <v/>
      </c>
      <c r="M1296" s="265"/>
      <c r="N1296" s="265"/>
      <c r="O1296" s="265"/>
      <c r="P1296" s="77"/>
    </row>
    <row r="1297" spans="3:16" ht="14.25" customHeight="1" x14ac:dyDescent="0.15">
      <c r="C1297" s="283">
        <f t="shared" si="88"/>
        <v>1285</v>
      </c>
      <c r="D1297" s="44" t="str">
        <f t="shared" si="87"/>
        <v/>
      </c>
      <c r="E1297" s="477"/>
      <c r="F1297" s="368"/>
      <c r="G1297" s="368"/>
      <c r="H1297" s="329"/>
      <c r="I1297" s="15"/>
      <c r="J1297" s="15"/>
      <c r="K1297" s="328" t="str">
        <f t="shared" si="86"/>
        <v/>
      </c>
      <c r="L1297" s="381" t="str">
        <f t="shared" si="85"/>
        <v/>
      </c>
      <c r="M1297" s="265"/>
      <c r="N1297" s="265"/>
      <c r="O1297" s="265"/>
      <c r="P1297" s="77"/>
    </row>
    <row r="1298" spans="3:16" ht="14.25" customHeight="1" x14ac:dyDescent="0.15">
      <c r="C1298" s="283">
        <f t="shared" si="88"/>
        <v>1286</v>
      </c>
      <c r="D1298" s="44" t="str">
        <f t="shared" si="87"/>
        <v/>
      </c>
      <c r="E1298" s="477"/>
      <c r="F1298" s="368"/>
      <c r="G1298" s="368"/>
      <c r="H1298" s="329"/>
      <c r="I1298" s="15"/>
      <c r="J1298" s="15"/>
      <c r="K1298" s="328" t="str">
        <f t="shared" si="86"/>
        <v/>
      </c>
      <c r="L1298" s="381" t="str">
        <f t="shared" si="85"/>
        <v/>
      </c>
      <c r="M1298" s="265"/>
      <c r="N1298" s="265"/>
      <c r="O1298" s="265"/>
      <c r="P1298" s="77"/>
    </row>
    <row r="1299" spans="3:16" ht="14.25" customHeight="1" x14ac:dyDescent="0.15">
      <c r="C1299" s="283">
        <f t="shared" si="88"/>
        <v>1287</v>
      </c>
      <c r="D1299" s="44" t="str">
        <f t="shared" si="87"/>
        <v/>
      </c>
      <c r="E1299" s="477"/>
      <c r="F1299" s="368"/>
      <c r="G1299" s="368"/>
      <c r="H1299" s="329"/>
      <c r="I1299" s="15"/>
      <c r="J1299" s="15"/>
      <c r="K1299" s="328" t="str">
        <f t="shared" si="86"/>
        <v/>
      </c>
      <c r="L1299" s="381" t="str">
        <f t="shared" si="85"/>
        <v/>
      </c>
      <c r="M1299" s="265"/>
      <c r="N1299" s="265"/>
      <c r="O1299" s="265"/>
      <c r="P1299" s="77"/>
    </row>
    <row r="1300" spans="3:16" ht="14.25" customHeight="1" x14ac:dyDescent="0.15">
      <c r="C1300" s="283">
        <f t="shared" si="88"/>
        <v>1288</v>
      </c>
      <c r="D1300" s="44" t="str">
        <f t="shared" si="87"/>
        <v/>
      </c>
      <c r="E1300" s="477"/>
      <c r="F1300" s="368"/>
      <c r="G1300" s="368"/>
      <c r="H1300" s="329"/>
      <c r="I1300" s="15"/>
      <c r="J1300" s="15"/>
      <c r="K1300" s="328" t="str">
        <f t="shared" si="86"/>
        <v/>
      </c>
      <c r="L1300" s="381" t="str">
        <f t="shared" si="85"/>
        <v/>
      </c>
      <c r="M1300" s="265"/>
      <c r="N1300" s="265"/>
      <c r="O1300" s="265"/>
      <c r="P1300" s="77"/>
    </row>
    <row r="1301" spans="3:16" ht="14.25" customHeight="1" x14ac:dyDescent="0.15">
      <c r="C1301" s="283">
        <f t="shared" si="88"/>
        <v>1289</v>
      </c>
      <c r="D1301" s="44" t="str">
        <f t="shared" si="87"/>
        <v/>
      </c>
      <c r="E1301" s="477"/>
      <c r="F1301" s="368"/>
      <c r="G1301" s="368"/>
      <c r="H1301" s="329"/>
      <c r="I1301" s="15"/>
      <c r="J1301" s="15"/>
      <c r="K1301" s="328" t="str">
        <f t="shared" si="86"/>
        <v/>
      </c>
      <c r="L1301" s="381" t="str">
        <f t="shared" si="85"/>
        <v/>
      </c>
      <c r="M1301" s="265"/>
      <c r="N1301" s="265"/>
      <c r="O1301" s="265"/>
      <c r="P1301" s="77"/>
    </row>
    <row r="1302" spans="3:16" ht="14.25" customHeight="1" x14ac:dyDescent="0.15">
      <c r="C1302" s="283">
        <f t="shared" si="88"/>
        <v>1290</v>
      </c>
      <c r="D1302" s="44" t="str">
        <f t="shared" si="87"/>
        <v/>
      </c>
      <c r="E1302" s="477"/>
      <c r="F1302" s="368"/>
      <c r="G1302" s="368"/>
      <c r="H1302" s="329"/>
      <c r="I1302" s="15"/>
      <c r="J1302" s="15"/>
      <c r="K1302" s="328" t="str">
        <f t="shared" si="86"/>
        <v/>
      </c>
      <c r="L1302" s="381" t="str">
        <f t="shared" si="85"/>
        <v/>
      </c>
      <c r="M1302" s="265"/>
      <c r="N1302" s="265"/>
      <c r="O1302" s="265"/>
      <c r="P1302" s="77"/>
    </row>
    <row r="1303" spans="3:16" ht="14.25" customHeight="1" x14ac:dyDescent="0.15">
      <c r="C1303" s="283">
        <f t="shared" si="88"/>
        <v>1291</v>
      </c>
      <c r="D1303" s="44" t="str">
        <f t="shared" si="87"/>
        <v/>
      </c>
      <c r="E1303" s="477"/>
      <c r="F1303" s="368"/>
      <c r="G1303" s="368"/>
      <c r="H1303" s="329"/>
      <c r="I1303" s="15"/>
      <c r="J1303" s="15"/>
      <c r="K1303" s="328" t="str">
        <f t="shared" si="86"/>
        <v/>
      </c>
      <c r="L1303" s="381" t="str">
        <f t="shared" si="85"/>
        <v/>
      </c>
      <c r="M1303" s="265"/>
      <c r="N1303" s="265"/>
      <c r="O1303" s="265"/>
      <c r="P1303" s="77"/>
    </row>
    <row r="1304" spans="3:16" ht="14.25" customHeight="1" x14ac:dyDescent="0.15">
      <c r="C1304" s="283">
        <f t="shared" si="88"/>
        <v>1292</v>
      </c>
      <c r="D1304" s="44" t="str">
        <f t="shared" si="87"/>
        <v/>
      </c>
      <c r="E1304" s="477"/>
      <c r="F1304" s="368"/>
      <c r="G1304" s="368"/>
      <c r="H1304" s="329"/>
      <c r="I1304" s="15"/>
      <c r="J1304" s="15"/>
      <c r="K1304" s="328" t="str">
        <f t="shared" si="86"/>
        <v/>
      </c>
      <c r="L1304" s="381" t="str">
        <f t="shared" si="85"/>
        <v/>
      </c>
      <c r="M1304" s="265"/>
      <c r="N1304" s="265"/>
      <c r="O1304" s="265"/>
      <c r="P1304" s="77"/>
    </row>
    <row r="1305" spans="3:16" ht="14.25" customHeight="1" x14ac:dyDescent="0.15">
      <c r="C1305" s="283">
        <f t="shared" si="88"/>
        <v>1293</v>
      </c>
      <c r="D1305" s="44" t="str">
        <f t="shared" si="87"/>
        <v/>
      </c>
      <c r="E1305" s="477"/>
      <c r="F1305" s="368"/>
      <c r="G1305" s="368"/>
      <c r="H1305" s="329"/>
      <c r="I1305" s="15"/>
      <c r="J1305" s="15"/>
      <c r="K1305" s="328" t="str">
        <f t="shared" si="86"/>
        <v/>
      </c>
      <c r="L1305" s="381" t="str">
        <f t="shared" si="85"/>
        <v/>
      </c>
      <c r="M1305" s="265"/>
      <c r="N1305" s="265"/>
      <c r="O1305" s="265"/>
      <c r="P1305" s="77"/>
    </row>
    <row r="1306" spans="3:16" ht="14.25" customHeight="1" x14ac:dyDescent="0.15">
      <c r="C1306" s="283">
        <f t="shared" si="88"/>
        <v>1294</v>
      </c>
      <c r="D1306" s="44" t="str">
        <f t="shared" si="87"/>
        <v/>
      </c>
      <c r="E1306" s="477"/>
      <c r="F1306" s="368"/>
      <c r="G1306" s="368"/>
      <c r="H1306" s="329"/>
      <c r="I1306" s="15"/>
      <c r="J1306" s="15"/>
      <c r="K1306" s="328" t="str">
        <f t="shared" si="86"/>
        <v/>
      </c>
      <c r="L1306" s="381" t="str">
        <f t="shared" si="85"/>
        <v/>
      </c>
      <c r="M1306" s="265"/>
      <c r="N1306" s="265"/>
      <c r="O1306" s="265"/>
      <c r="P1306" s="77"/>
    </row>
    <row r="1307" spans="3:16" ht="14.25" customHeight="1" x14ac:dyDescent="0.15">
      <c r="C1307" s="283">
        <f t="shared" si="88"/>
        <v>1295</v>
      </c>
      <c r="D1307" s="44" t="str">
        <f t="shared" si="87"/>
        <v/>
      </c>
      <c r="E1307" s="477"/>
      <c r="F1307" s="368"/>
      <c r="G1307" s="368"/>
      <c r="H1307" s="329"/>
      <c r="I1307" s="15"/>
      <c r="J1307" s="15"/>
      <c r="K1307" s="328" t="str">
        <f t="shared" si="86"/>
        <v/>
      </c>
      <c r="L1307" s="381" t="str">
        <f t="shared" si="85"/>
        <v/>
      </c>
      <c r="M1307" s="265"/>
      <c r="N1307" s="265"/>
      <c r="O1307" s="265"/>
      <c r="P1307" s="77"/>
    </row>
    <row r="1308" spans="3:16" ht="14.25" customHeight="1" x14ac:dyDescent="0.15">
      <c r="C1308" s="283">
        <f t="shared" si="88"/>
        <v>1296</v>
      </c>
      <c r="D1308" s="44" t="str">
        <f t="shared" si="87"/>
        <v/>
      </c>
      <c r="E1308" s="477"/>
      <c r="F1308" s="368"/>
      <c r="G1308" s="368"/>
      <c r="H1308" s="329"/>
      <c r="I1308" s="15"/>
      <c r="J1308" s="15"/>
      <c r="K1308" s="328" t="str">
        <f t="shared" si="86"/>
        <v/>
      </c>
      <c r="L1308" s="381" t="str">
        <f t="shared" si="85"/>
        <v/>
      </c>
      <c r="M1308" s="265"/>
      <c r="N1308" s="265"/>
      <c r="O1308" s="265"/>
      <c r="P1308" s="77"/>
    </row>
    <row r="1309" spans="3:16" ht="14.25" customHeight="1" x14ac:dyDescent="0.15">
      <c r="C1309" s="283">
        <f t="shared" si="88"/>
        <v>1297</v>
      </c>
      <c r="D1309" s="44" t="str">
        <f t="shared" si="87"/>
        <v/>
      </c>
      <c r="E1309" s="477"/>
      <c r="F1309" s="368"/>
      <c r="G1309" s="368"/>
      <c r="H1309" s="329"/>
      <c r="I1309" s="15"/>
      <c r="J1309" s="15"/>
      <c r="K1309" s="328" t="str">
        <f t="shared" si="86"/>
        <v/>
      </c>
      <c r="L1309" s="381" t="str">
        <f t="shared" si="85"/>
        <v/>
      </c>
      <c r="M1309" s="265"/>
      <c r="N1309" s="265"/>
      <c r="O1309" s="265"/>
      <c r="P1309" s="77"/>
    </row>
    <row r="1310" spans="3:16" ht="14.25" customHeight="1" x14ac:dyDescent="0.15">
      <c r="C1310" s="283">
        <f t="shared" si="88"/>
        <v>1298</v>
      </c>
      <c r="D1310" s="44" t="str">
        <f t="shared" si="87"/>
        <v/>
      </c>
      <c r="E1310" s="477"/>
      <c r="F1310" s="368"/>
      <c r="G1310" s="368"/>
      <c r="H1310" s="329"/>
      <c r="I1310" s="15"/>
      <c r="J1310" s="15"/>
      <c r="K1310" s="328" t="str">
        <f t="shared" si="86"/>
        <v/>
      </c>
      <c r="L1310" s="381" t="str">
        <f t="shared" si="85"/>
        <v/>
      </c>
      <c r="M1310" s="265"/>
      <c r="N1310" s="265"/>
      <c r="O1310" s="265"/>
      <c r="P1310" s="77"/>
    </row>
    <row r="1311" spans="3:16" ht="14.25" customHeight="1" x14ac:dyDescent="0.15">
      <c r="C1311" s="283">
        <f t="shared" si="88"/>
        <v>1299</v>
      </c>
      <c r="D1311" s="44" t="str">
        <f t="shared" si="87"/>
        <v/>
      </c>
      <c r="E1311" s="477"/>
      <c r="F1311" s="368"/>
      <c r="G1311" s="368"/>
      <c r="H1311" s="329"/>
      <c r="I1311" s="15"/>
      <c r="J1311" s="15"/>
      <c r="K1311" s="328" t="str">
        <f t="shared" si="86"/>
        <v/>
      </c>
      <c r="L1311" s="381" t="str">
        <f t="shared" si="85"/>
        <v/>
      </c>
      <c r="M1311" s="265"/>
      <c r="N1311" s="265"/>
      <c r="O1311" s="265"/>
      <c r="P1311" s="77"/>
    </row>
    <row r="1312" spans="3:16" ht="14.25" customHeight="1" x14ac:dyDescent="0.15">
      <c r="C1312" s="283">
        <f t="shared" si="88"/>
        <v>1300</v>
      </c>
      <c r="D1312" s="44" t="str">
        <f t="shared" si="87"/>
        <v/>
      </c>
      <c r="E1312" s="477"/>
      <c r="F1312" s="368"/>
      <c r="G1312" s="368"/>
      <c r="H1312" s="329"/>
      <c r="I1312" s="15"/>
      <c r="J1312" s="15"/>
      <c r="K1312" s="328" t="str">
        <f t="shared" si="86"/>
        <v/>
      </c>
      <c r="L1312" s="381" t="str">
        <f t="shared" si="85"/>
        <v/>
      </c>
      <c r="M1312" s="265"/>
      <c r="N1312" s="265"/>
      <c r="O1312" s="265"/>
      <c r="P1312" s="77"/>
    </row>
    <row r="1313" spans="3:16" ht="14.25" customHeight="1" x14ac:dyDescent="0.15">
      <c r="C1313" s="283">
        <f t="shared" si="88"/>
        <v>1301</v>
      </c>
      <c r="D1313" s="44" t="str">
        <f t="shared" si="87"/>
        <v/>
      </c>
      <c r="E1313" s="477"/>
      <c r="F1313" s="368"/>
      <c r="G1313" s="368"/>
      <c r="H1313" s="329"/>
      <c r="I1313" s="15"/>
      <c r="J1313" s="15"/>
      <c r="K1313" s="328" t="str">
        <f t="shared" si="86"/>
        <v/>
      </c>
      <c r="L1313" s="381" t="str">
        <f t="shared" si="85"/>
        <v/>
      </c>
      <c r="M1313" s="265"/>
      <c r="N1313" s="265"/>
      <c r="O1313" s="265"/>
      <c r="P1313" s="77"/>
    </row>
    <row r="1314" spans="3:16" ht="14.25" customHeight="1" x14ac:dyDescent="0.15">
      <c r="C1314" s="283">
        <f t="shared" si="88"/>
        <v>1302</v>
      </c>
      <c r="D1314" s="44" t="str">
        <f t="shared" si="87"/>
        <v/>
      </c>
      <c r="E1314" s="477"/>
      <c r="F1314" s="368"/>
      <c r="G1314" s="368"/>
      <c r="H1314" s="329"/>
      <c r="I1314" s="15"/>
      <c r="J1314" s="15"/>
      <c r="K1314" s="328" t="str">
        <f t="shared" si="86"/>
        <v/>
      </c>
      <c r="L1314" s="381" t="str">
        <f t="shared" si="85"/>
        <v/>
      </c>
      <c r="M1314" s="265"/>
      <c r="N1314" s="265"/>
      <c r="O1314" s="265"/>
      <c r="P1314" s="77"/>
    </row>
    <row r="1315" spans="3:16" ht="14.25" customHeight="1" x14ac:dyDescent="0.15">
      <c r="C1315" s="283">
        <f t="shared" si="88"/>
        <v>1303</v>
      </c>
      <c r="D1315" s="44" t="str">
        <f t="shared" si="87"/>
        <v/>
      </c>
      <c r="E1315" s="477"/>
      <c r="F1315" s="368"/>
      <c r="G1315" s="368"/>
      <c r="H1315" s="329"/>
      <c r="I1315" s="15"/>
      <c r="J1315" s="15"/>
      <c r="K1315" s="328" t="str">
        <f t="shared" si="86"/>
        <v/>
      </c>
      <c r="L1315" s="381" t="str">
        <f t="shared" si="85"/>
        <v/>
      </c>
      <c r="M1315" s="265"/>
      <c r="N1315" s="265"/>
      <c r="O1315" s="265"/>
      <c r="P1315" s="77"/>
    </row>
    <row r="1316" spans="3:16" ht="14.25" customHeight="1" x14ac:dyDescent="0.15">
      <c r="C1316" s="283">
        <f t="shared" si="88"/>
        <v>1304</v>
      </c>
      <c r="D1316" s="44" t="str">
        <f t="shared" si="87"/>
        <v/>
      </c>
      <c r="E1316" s="477"/>
      <c r="F1316" s="368"/>
      <c r="G1316" s="368"/>
      <c r="H1316" s="329"/>
      <c r="I1316" s="15"/>
      <c r="J1316" s="15"/>
      <c r="K1316" s="328" t="str">
        <f t="shared" si="86"/>
        <v/>
      </c>
      <c r="L1316" s="381" t="str">
        <f t="shared" si="85"/>
        <v/>
      </c>
      <c r="M1316" s="265"/>
      <c r="N1316" s="265"/>
      <c r="O1316" s="265"/>
      <c r="P1316" s="77"/>
    </row>
    <row r="1317" spans="3:16" ht="14.25" customHeight="1" x14ac:dyDescent="0.15">
      <c r="C1317" s="283">
        <f t="shared" si="88"/>
        <v>1305</v>
      </c>
      <c r="D1317" s="44" t="str">
        <f t="shared" si="87"/>
        <v/>
      </c>
      <c r="E1317" s="477"/>
      <c r="F1317" s="368"/>
      <c r="G1317" s="368"/>
      <c r="H1317" s="329"/>
      <c r="I1317" s="15"/>
      <c r="J1317" s="15"/>
      <c r="K1317" s="328" t="str">
        <f t="shared" si="86"/>
        <v/>
      </c>
      <c r="L1317" s="381" t="str">
        <f t="shared" si="85"/>
        <v/>
      </c>
      <c r="M1317" s="265"/>
      <c r="N1317" s="265"/>
      <c r="O1317" s="265"/>
      <c r="P1317" s="77"/>
    </row>
    <row r="1318" spans="3:16" ht="14.25" customHeight="1" x14ac:dyDescent="0.15">
      <c r="C1318" s="283">
        <f t="shared" si="88"/>
        <v>1306</v>
      </c>
      <c r="D1318" s="44" t="str">
        <f t="shared" si="87"/>
        <v/>
      </c>
      <c r="E1318" s="477"/>
      <c r="F1318" s="368"/>
      <c r="G1318" s="368"/>
      <c r="H1318" s="329"/>
      <c r="I1318" s="15"/>
      <c r="J1318" s="15"/>
      <c r="K1318" s="328" t="str">
        <f t="shared" si="86"/>
        <v/>
      </c>
      <c r="L1318" s="381" t="str">
        <f t="shared" si="85"/>
        <v/>
      </c>
      <c r="M1318" s="265"/>
      <c r="N1318" s="265"/>
      <c r="O1318" s="265"/>
      <c r="P1318" s="77"/>
    </row>
    <row r="1319" spans="3:16" ht="14.25" customHeight="1" x14ac:dyDescent="0.15">
      <c r="C1319" s="283">
        <f t="shared" si="88"/>
        <v>1307</v>
      </c>
      <c r="D1319" s="44" t="str">
        <f t="shared" si="87"/>
        <v/>
      </c>
      <c r="E1319" s="477"/>
      <c r="F1319" s="368"/>
      <c r="G1319" s="368"/>
      <c r="H1319" s="329"/>
      <c r="I1319" s="15"/>
      <c r="J1319" s="15"/>
      <c r="K1319" s="328" t="str">
        <f t="shared" si="86"/>
        <v/>
      </c>
      <c r="L1319" s="381" t="str">
        <f t="shared" si="85"/>
        <v/>
      </c>
      <c r="M1319" s="265"/>
      <c r="N1319" s="265"/>
      <c r="O1319" s="265"/>
      <c r="P1319" s="77"/>
    </row>
    <row r="1320" spans="3:16" ht="14.25" customHeight="1" x14ac:dyDescent="0.15">
      <c r="C1320" s="283">
        <f t="shared" si="88"/>
        <v>1308</v>
      </c>
      <c r="D1320" s="44" t="str">
        <f t="shared" si="87"/>
        <v/>
      </c>
      <c r="E1320" s="477"/>
      <c r="F1320" s="368"/>
      <c r="G1320" s="368"/>
      <c r="H1320" s="329"/>
      <c r="I1320" s="15"/>
      <c r="J1320" s="15"/>
      <c r="K1320" s="328" t="str">
        <f t="shared" si="86"/>
        <v/>
      </c>
      <c r="L1320" s="381" t="str">
        <f t="shared" si="85"/>
        <v/>
      </c>
      <c r="M1320" s="265"/>
      <c r="N1320" s="265"/>
      <c r="O1320" s="265"/>
      <c r="P1320" s="77"/>
    </row>
    <row r="1321" spans="3:16" ht="14.25" customHeight="1" x14ac:dyDescent="0.15">
      <c r="C1321" s="283">
        <f t="shared" si="88"/>
        <v>1309</v>
      </c>
      <c r="D1321" s="44" t="str">
        <f t="shared" si="87"/>
        <v/>
      </c>
      <c r="E1321" s="477"/>
      <c r="F1321" s="368"/>
      <c r="G1321" s="368"/>
      <c r="H1321" s="329"/>
      <c r="I1321" s="15"/>
      <c r="J1321" s="15"/>
      <c r="K1321" s="328" t="str">
        <f t="shared" si="86"/>
        <v/>
      </c>
      <c r="L1321" s="381" t="str">
        <f t="shared" si="85"/>
        <v/>
      </c>
      <c r="M1321" s="265"/>
      <c r="N1321" s="265"/>
      <c r="O1321" s="265"/>
      <c r="P1321" s="77"/>
    </row>
    <row r="1322" spans="3:16" ht="14.25" customHeight="1" x14ac:dyDescent="0.15">
      <c r="C1322" s="283">
        <f t="shared" si="88"/>
        <v>1310</v>
      </c>
      <c r="D1322" s="44" t="str">
        <f t="shared" si="87"/>
        <v/>
      </c>
      <c r="E1322" s="477"/>
      <c r="F1322" s="368"/>
      <c r="G1322" s="368"/>
      <c r="H1322" s="329"/>
      <c r="I1322" s="15"/>
      <c r="J1322" s="15"/>
      <c r="K1322" s="328" t="str">
        <f t="shared" si="86"/>
        <v/>
      </c>
      <c r="L1322" s="381" t="str">
        <f t="shared" ref="L1322:L1385" si="89">IF(H1322="","",IF(HLOOKUP(H1322,$V$2:$AJ$3,2,FALSE)&gt;=0.8,"○",""))</f>
        <v/>
      </c>
      <c r="M1322" s="265"/>
      <c r="N1322" s="265"/>
      <c r="O1322" s="265"/>
      <c r="P1322" s="77"/>
    </row>
    <row r="1323" spans="3:16" ht="14.25" customHeight="1" x14ac:dyDescent="0.15">
      <c r="C1323" s="283">
        <f t="shared" si="88"/>
        <v>1311</v>
      </c>
      <c r="D1323" s="44" t="str">
        <f t="shared" si="87"/>
        <v/>
      </c>
      <c r="E1323" s="477"/>
      <c r="F1323" s="368"/>
      <c r="G1323" s="368"/>
      <c r="H1323" s="329"/>
      <c r="I1323" s="15"/>
      <c r="J1323" s="15"/>
      <c r="K1323" s="328" t="str">
        <f t="shared" si="86"/>
        <v/>
      </c>
      <c r="L1323" s="381" t="str">
        <f t="shared" si="89"/>
        <v/>
      </c>
      <c r="M1323" s="265"/>
      <c r="N1323" s="265"/>
      <c r="O1323" s="265"/>
      <c r="P1323" s="77"/>
    </row>
    <row r="1324" spans="3:16" ht="14.25" customHeight="1" x14ac:dyDescent="0.15">
      <c r="C1324" s="283">
        <f t="shared" si="88"/>
        <v>1312</v>
      </c>
      <c r="D1324" s="44" t="str">
        <f t="shared" si="87"/>
        <v/>
      </c>
      <c r="E1324" s="477"/>
      <c r="F1324" s="368"/>
      <c r="G1324" s="368"/>
      <c r="H1324" s="329"/>
      <c r="I1324" s="15"/>
      <c r="J1324" s="15"/>
      <c r="K1324" s="328" t="str">
        <f t="shared" si="86"/>
        <v/>
      </c>
      <c r="L1324" s="381" t="str">
        <f t="shared" si="89"/>
        <v/>
      </c>
      <c r="M1324" s="265"/>
      <c r="N1324" s="265"/>
      <c r="O1324" s="265"/>
      <c r="P1324" s="77"/>
    </row>
    <row r="1325" spans="3:16" ht="14.25" customHeight="1" x14ac:dyDescent="0.15">
      <c r="C1325" s="283">
        <f t="shared" si="88"/>
        <v>1313</v>
      </c>
      <c r="D1325" s="44" t="str">
        <f t="shared" si="87"/>
        <v/>
      </c>
      <c r="E1325" s="477"/>
      <c r="F1325" s="368"/>
      <c r="G1325" s="368"/>
      <c r="H1325" s="329"/>
      <c r="I1325" s="15"/>
      <c r="J1325" s="15"/>
      <c r="K1325" s="328" t="str">
        <f t="shared" si="86"/>
        <v/>
      </c>
      <c r="L1325" s="381" t="str">
        <f t="shared" si="89"/>
        <v/>
      </c>
      <c r="M1325" s="265"/>
      <c r="N1325" s="265"/>
      <c r="O1325" s="265"/>
      <c r="P1325" s="77"/>
    </row>
    <row r="1326" spans="3:16" ht="14.25" customHeight="1" x14ac:dyDescent="0.15">
      <c r="C1326" s="283">
        <f t="shared" si="88"/>
        <v>1314</v>
      </c>
      <c r="D1326" s="44" t="str">
        <f t="shared" si="87"/>
        <v/>
      </c>
      <c r="E1326" s="477"/>
      <c r="F1326" s="368"/>
      <c r="G1326" s="368"/>
      <c r="H1326" s="329"/>
      <c r="I1326" s="15"/>
      <c r="J1326" s="15"/>
      <c r="K1326" s="328" t="str">
        <f t="shared" si="86"/>
        <v/>
      </c>
      <c r="L1326" s="381" t="str">
        <f t="shared" si="89"/>
        <v/>
      </c>
      <c r="M1326" s="265"/>
      <c r="N1326" s="265"/>
      <c r="O1326" s="265"/>
      <c r="P1326" s="77"/>
    </row>
    <row r="1327" spans="3:16" ht="14.25" customHeight="1" x14ac:dyDescent="0.15">
      <c r="C1327" s="283">
        <f t="shared" si="88"/>
        <v>1315</v>
      </c>
      <c r="D1327" s="44" t="str">
        <f t="shared" si="87"/>
        <v/>
      </c>
      <c r="E1327" s="477"/>
      <c r="F1327" s="368"/>
      <c r="G1327" s="368"/>
      <c r="H1327" s="329"/>
      <c r="I1327" s="15"/>
      <c r="J1327" s="15"/>
      <c r="K1327" s="328" t="str">
        <f t="shared" si="86"/>
        <v/>
      </c>
      <c r="L1327" s="381" t="str">
        <f t="shared" si="89"/>
        <v/>
      </c>
      <c r="M1327" s="265"/>
      <c r="N1327" s="265"/>
      <c r="O1327" s="265"/>
      <c r="P1327" s="77"/>
    </row>
    <row r="1328" spans="3:16" ht="14.25" customHeight="1" x14ac:dyDescent="0.15">
      <c r="C1328" s="283">
        <f t="shared" si="88"/>
        <v>1316</v>
      </c>
      <c r="D1328" s="44" t="str">
        <f t="shared" si="87"/>
        <v/>
      </c>
      <c r="E1328" s="477"/>
      <c r="F1328" s="368"/>
      <c r="G1328" s="368"/>
      <c r="H1328" s="329"/>
      <c r="I1328" s="15"/>
      <c r="J1328" s="15"/>
      <c r="K1328" s="328" t="str">
        <f t="shared" si="86"/>
        <v/>
      </c>
      <c r="L1328" s="381" t="str">
        <f t="shared" si="89"/>
        <v/>
      </c>
      <c r="M1328" s="265"/>
      <c r="N1328" s="265"/>
      <c r="O1328" s="265"/>
      <c r="P1328" s="77"/>
    </row>
    <row r="1329" spans="3:16" ht="14.25" customHeight="1" x14ac:dyDescent="0.15">
      <c r="C1329" s="283">
        <f t="shared" si="88"/>
        <v>1317</v>
      </c>
      <c r="D1329" s="44" t="str">
        <f t="shared" si="87"/>
        <v/>
      </c>
      <c r="E1329" s="477"/>
      <c r="F1329" s="368"/>
      <c r="G1329" s="368"/>
      <c r="H1329" s="329"/>
      <c r="I1329" s="15"/>
      <c r="J1329" s="15"/>
      <c r="K1329" s="328" t="str">
        <f t="shared" si="86"/>
        <v/>
      </c>
      <c r="L1329" s="381" t="str">
        <f t="shared" si="89"/>
        <v/>
      </c>
      <c r="M1329" s="265"/>
      <c r="N1329" s="265"/>
      <c r="O1329" s="265"/>
      <c r="P1329" s="77"/>
    </row>
    <row r="1330" spans="3:16" ht="14.25" customHeight="1" x14ac:dyDescent="0.15">
      <c r="C1330" s="283">
        <f t="shared" si="88"/>
        <v>1318</v>
      </c>
      <c r="D1330" s="44" t="str">
        <f t="shared" si="87"/>
        <v/>
      </c>
      <c r="E1330" s="477"/>
      <c r="F1330" s="368"/>
      <c r="G1330" s="368"/>
      <c r="H1330" s="329"/>
      <c r="I1330" s="15"/>
      <c r="J1330" s="15"/>
      <c r="K1330" s="328" t="str">
        <f>IF(J1330="","",I1330*J1330)</f>
        <v/>
      </c>
      <c r="L1330" s="381" t="str">
        <f t="shared" si="89"/>
        <v/>
      </c>
      <c r="M1330" s="265"/>
      <c r="N1330" s="265"/>
      <c r="O1330" s="265"/>
      <c r="P1330" s="77"/>
    </row>
    <row r="1331" spans="3:16" ht="14.25" customHeight="1" x14ac:dyDescent="0.15">
      <c r="C1331" s="283">
        <f t="shared" si="88"/>
        <v>1319</v>
      </c>
      <c r="D1331" s="44" t="str">
        <f t="shared" si="87"/>
        <v/>
      </c>
      <c r="E1331" s="477"/>
      <c r="F1331" s="368"/>
      <c r="G1331" s="368"/>
      <c r="H1331" s="329"/>
      <c r="I1331" s="15"/>
      <c r="J1331" s="15"/>
      <c r="K1331" s="328" t="str">
        <f t="shared" ref="K1331:K1389" si="90">IF(J1331="","",I1331*J1331)</f>
        <v/>
      </c>
      <c r="L1331" s="381" t="str">
        <f t="shared" si="89"/>
        <v/>
      </c>
      <c r="M1331" s="265"/>
      <c r="N1331" s="265"/>
      <c r="O1331" s="265"/>
      <c r="P1331" s="77"/>
    </row>
    <row r="1332" spans="3:16" ht="14.25" customHeight="1" x14ac:dyDescent="0.15">
      <c r="C1332" s="283">
        <f t="shared" si="88"/>
        <v>1320</v>
      </c>
      <c r="D1332" s="44" t="str">
        <f t="shared" si="87"/>
        <v/>
      </c>
      <c r="E1332" s="477"/>
      <c r="F1332" s="368"/>
      <c r="G1332" s="368"/>
      <c r="H1332" s="329"/>
      <c r="I1332" s="15"/>
      <c r="J1332" s="15"/>
      <c r="K1332" s="328" t="str">
        <f t="shared" si="90"/>
        <v/>
      </c>
      <c r="L1332" s="381" t="str">
        <f t="shared" si="89"/>
        <v/>
      </c>
      <c r="M1332" s="265"/>
      <c r="N1332" s="265"/>
      <c r="O1332" s="265"/>
      <c r="P1332" s="77"/>
    </row>
    <row r="1333" spans="3:16" ht="14.25" customHeight="1" x14ac:dyDescent="0.15">
      <c r="C1333" s="283">
        <f t="shared" si="88"/>
        <v>1321</v>
      </c>
      <c r="D1333" s="44" t="str">
        <f t="shared" si="87"/>
        <v/>
      </c>
      <c r="E1333" s="477"/>
      <c r="F1333" s="368"/>
      <c r="G1333" s="368"/>
      <c r="H1333" s="329"/>
      <c r="I1333" s="15"/>
      <c r="J1333" s="15"/>
      <c r="K1333" s="328" t="str">
        <f t="shared" si="90"/>
        <v/>
      </c>
      <c r="L1333" s="381" t="str">
        <f t="shared" si="89"/>
        <v/>
      </c>
      <c r="M1333" s="265"/>
      <c r="N1333" s="265"/>
      <c r="O1333" s="265"/>
      <c r="P1333" s="77"/>
    </row>
    <row r="1334" spans="3:16" ht="14.25" customHeight="1" x14ac:dyDescent="0.15">
      <c r="C1334" s="283">
        <f t="shared" si="88"/>
        <v>1322</v>
      </c>
      <c r="D1334" s="44" t="str">
        <f t="shared" si="87"/>
        <v/>
      </c>
      <c r="E1334" s="477"/>
      <c r="F1334" s="368"/>
      <c r="G1334" s="368"/>
      <c r="H1334" s="329"/>
      <c r="I1334" s="15"/>
      <c r="J1334" s="15"/>
      <c r="K1334" s="328" t="str">
        <f t="shared" si="90"/>
        <v/>
      </c>
      <c r="L1334" s="381" t="str">
        <f t="shared" si="89"/>
        <v/>
      </c>
      <c r="M1334" s="265"/>
      <c r="N1334" s="265"/>
      <c r="O1334" s="265"/>
      <c r="P1334" s="77"/>
    </row>
    <row r="1335" spans="3:16" ht="14.25" customHeight="1" x14ac:dyDescent="0.15">
      <c r="C1335" s="283">
        <f t="shared" si="88"/>
        <v>1323</v>
      </c>
      <c r="D1335" s="44" t="str">
        <f t="shared" si="87"/>
        <v/>
      </c>
      <c r="E1335" s="477"/>
      <c r="F1335" s="368"/>
      <c r="G1335" s="368"/>
      <c r="H1335" s="329"/>
      <c r="I1335" s="15"/>
      <c r="J1335" s="15"/>
      <c r="K1335" s="328" t="str">
        <f t="shared" si="90"/>
        <v/>
      </c>
      <c r="L1335" s="381" t="str">
        <f t="shared" si="89"/>
        <v/>
      </c>
      <c r="M1335" s="265"/>
      <c r="N1335" s="265"/>
      <c r="O1335" s="265"/>
      <c r="P1335" s="77"/>
    </row>
    <row r="1336" spans="3:16" ht="14.25" customHeight="1" x14ac:dyDescent="0.15">
      <c r="C1336" s="283">
        <f t="shared" si="88"/>
        <v>1324</v>
      </c>
      <c r="D1336" s="44" t="str">
        <f t="shared" si="87"/>
        <v/>
      </c>
      <c r="E1336" s="477"/>
      <c r="F1336" s="368"/>
      <c r="G1336" s="368"/>
      <c r="H1336" s="329"/>
      <c r="I1336" s="15"/>
      <c r="J1336" s="15"/>
      <c r="K1336" s="328" t="str">
        <f t="shared" si="90"/>
        <v/>
      </c>
      <c r="L1336" s="381" t="str">
        <f t="shared" si="89"/>
        <v/>
      </c>
      <c r="M1336" s="265"/>
      <c r="N1336" s="265"/>
      <c r="O1336" s="265"/>
      <c r="P1336" s="77"/>
    </row>
    <row r="1337" spans="3:16" ht="14.25" customHeight="1" x14ac:dyDescent="0.15">
      <c r="C1337" s="283">
        <f t="shared" si="88"/>
        <v>1325</v>
      </c>
      <c r="D1337" s="44" t="str">
        <f t="shared" si="87"/>
        <v/>
      </c>
      <c r="E1337" s="477"/>
      <c r="F1337" s="368"/>
      <c r="G1337" s="368"/>
      <c r="H1337" s="329"/>
      <c r="I1337" s="15"/>
      <c r="J1337" s="15"/>
      <c r="K1337" s="328" t="str">
        <f t="shared" si="90"/>
        <v/>
      </c>
      <c r="L1337" s="381" t="str">
        <f t="shared" si="89"/>
        <v/>
      </c>
      <c r="M1337" s="265"/>
      <c r="N1337" s="265"/>
      <c r="O1337" s="265"/>
      <c r="P1337" s="77"/>
    </row>
    <row r="1338" spans="3:16" ht="14.25" customHeight="1" x14ac:dyDescent="0.15">
      <c r="C1338" s="283">
        <f t="shared" si="88"/>
        <v>1326</v>
      </c>
      <c r="D1338" s="44" t="str">
        <f t="shared" si="87"/>
        <v/>
      </c>
      <c r="E1338" s="477"/>
      <c r="F1338" s="368"/>
      <c r="G1338" s="368"/>
      <c r="H1338" s="329"/>
      <c r="I1338" s="15"/>
      <c r="J1338" s="15"/>
      <c r="K1338" s="328" t="str">
        <f t="shared" si="90"/>
        <v/>
      </c>
      <c r="L1338" s="381" t="str">
        <f t="shared" si="89"/>
        <v/>
      </c>
      <c r="M1338" s="265"/>
      <c r="N1338" s="265"/>
      <c r="O1338" s="265"/>
      <c r="P1338" s="77"/>
    </row>
    <row r="1339" spans="3:16" ht="14.25" customHeight="1" x14ac:dyDescent="0.15">
      <c r="C1339" s="283">
        <f t="shared" si="88"/>
        <v>1327</v>
      </c>
      <c r="D1339" s="44" t="str">
        <f t="shared" si="87"/>
        <v/>
      </c>
      <c r="E1339" s="477"/>
      <c r="F1339" s="368"/>
      <c r="G1339" s="368"/>
      <c r="H1339" s="329"/>
      <c r="I1339" s="15"/>
      <c r="J1339" s="15"/>
      <c r="K1339" s="328" t="str">
        <f t="shared" si="90"/>
        <v/>
      </c>
      <c r="L1339" s="381" t="str">
        <f t="shared" si="89"/>
        <v/>
      </c>
      <c r="M1339" s="265"/>
      <c r="N1339" s="265"/>
      <c r="O1339" s="265"/>
      <c r="P1339" s="77"/>
    </row>
    <row r="1340" spans="3:16" ht="14.25" customHeight="1" x14ac:dyDescent="0.15">
      <c r="C1340" s="283">
        <f t="shared" si="88"/>
        <v>1328</v>
      </c>
      <c r="D1340" s="44" t="str">
        <f t="shared" si="87"/>
        <v/>
      </c>
      <c r="E1340" s="477"/>
      <c r="F1340" s="368"/>
      <c r="G1340" s="368"/>
      <c r="H1340" s="329"/>
      <c r="I1340" s="15"/>
      <c r="J1340" s="15"/>
      <c r="K1340" s="328" t="str">
        <f t="shared" si="90"/>
        <v/>
      </c>
      <c r="L1340" s="381" t="str">
        <f t="shared" si="89"/>
        <v/>
      </c>
      <c r="M1340" s="265"/>
      <c r="N1340" s="265"/>
      <c r="O1340" s="265"/>
      <c r="P1340" s="77"/>
    </row>
    <row r="1341" spans="3:16" ht="14.25" customHeight="1" x14ac:dyDescent="0.15">
      <c r="C1341" s="283">
        <f t="shared" si="88"/>
        <v>1329</v>
      </c>
      <c r="D1341" s="44" t="str">
        <f t="shared" si="87"/>
        <v/>
      </c>
      <c r="E1341" s="477"/>
      <c r="F1341" s="368"/>
      <c r="G1341" s="368"/>
      <c r="H1341" s="329"/>
      <c r="I1341" s="15"/>
      <c r="J1341" s="15"/>
      <c r="K1341" s="328" t="str">
        <f t="shared" si="90"/>
        <v/>
      </c>
      <c r="L1341" s="381" t="str">
        <f t="shared" si="89"/>
        <v/>
      </c>
      <c r="M1341" s="265"/>
      <c r="N1341" s="265"/>
      <c r="O1341" s="265"/>
      <c r="P1341" s="77"/>
    </row>
    <row r="1342" spans="3:16" ht="14.25" customHeight="1" x14ac:dyDescent="0.15">
      <c r="C1342" s="283">
        <f t="shared" si="88"/>
        <v>1330</v>
      </c>
      <c r="D1342" s="44" t="str">
        <f t="shared" si="87"/>
        <v/>
      </c>
      <c r="E1342" s="477"/>
      <c r="F1342" s="368"/>
      <c r="G1342" s="368"/>
      <c r="H1342" s="329"/>
      <c r="I1342" s="15"/>
      <c r="J1342" s="15"/>
      <c r="K1342" s="328" t="str">
        <f t="shared" si="90"/>
        <v/>
      </c>
      <c r="L1342" s="381" t="str">
        <f t="shared" si="89"/>
        <v/>
      </c>
      <c r="M1342" s="265"/>
      <c r="N1342" s="265"/>
      <c r="O1342" s="265"/>
      <c r="P1342" s="77"/>
    </row>
    <row r="1343" spans="3:16" ht="14.25" customHeight="1" x14ac:dyDescent="0.15">
      <c r="C1343" s="283">
        <f t="shared" si="88"/>
        <v>1331</v>
      </c>
      <c r="D1343" s="44" t="str">
        <f t="shared" si="87"/>
        <v/>
      </c>
      <c r="E1343" s="477"/>
      <c r="F1343" s="368"/>
      <c r="G1343" s="368"/>
      <c r="H1343" s="329"/>
      <c r="I1343" s="15"/>
      <c r="J1343" s="15"/>
      <c r="K1343" s="328" t="str">
        <f t="shared" si="90"/>
        <v/>
      </c>
      <c r="L1343" s="381" t="str">
        <f t="shared" si="89"/>
        <v/>
      </c>
      <c r="M1343" s="265"/>
      <c r="N1343" s="265"/>
      <c r="O1343" s="265"/>
      <c r="P1343" s="77"/>
    </row>
    <row r="1344" spans="3:16" ht="14.25" customHeight="1" x14ac:dyDescent="0.15">
      <c r="C1344" s="283">
        <f t="shared" si="88"/>
        <v>1332</v>
      </c>
      <c r="D1344" s="44" t="str">
        <f t="shared" si="87"/>
        <v/>
      </c>
      <c r="E1344" s="477"/>
      <c r="F1344" s="368"/>
      <c r="G1344" s="368"/>
      <c r="H1344" s="329"/>
      <c r="I1344" s="15"/>
      <c r="J1344" s="15"/>
      <c r="K1344" s="328" t="str">
        <f t="shared" si="90"/>
        <v/>
      </c>
      <c r="L1344" s="381" t="str">
        <f t="shared" si="89"/>
        <v/>
      </c>
      <c r="M1344" s="265"/>
      <c r="N1344" s="265"/>
      <c r="O1344" s="265"/>
      <c r="P1344" s="77"/>
    </row>
    <row r="1345" spans="3:16" ht="14.25" customHeight="1" x14ac:dyDescent="0.15">
      <c r="C1345" s="283">
        <f t="shared" si="88"/>
        <v>1333</v>
      </c>
      <c r="D1345" s="44" t="str">
        <f t="shared" si="87"/>
        <v/>
      </c>
      <c r="E1345" s="477"/>
      <c r="F1345" s="368"/>
      <c r="G1345" s="368"/>
      <c r="H1345" s="329"/>
      <c r="I1345" s="15"/>
      <c r="J1345" s="15"/>
      <c r="K1345" s="328" t="str">
        <f t="shared" si="90"/>
        <v/>
      </c>
      <c r="L1345" s="381" t="str">
        <f t="shared" si="89"/>
        <v/>
      </c>
      <c r="M1345" s="265"/>
      <c r="N1345" s="265"/>
      <c r="O1345" s="265"/>
      <c r="P1345" s="77"/>
    </row>
    <row r="1346" spans="3:16" ht="14.25" customHeight="1" x14ac:dyDescent="0.15">
      <c r="C1346" s="283">
        <f t="shared" si="88"/>
        <v>1334</v>
      </c>
      <c r="D1346" s="44" t="str">
        <f t="shared" si="87"/>
        <v/>
      </c>
      <c r="E1346" s="477"/>
      <c r="F1346" s="368"/>
      <c r="G1346" s="368"/>
      <c r="H1346" s="329"/>
      <c r="I1346" s="15"/>
      <c r="J1346" s="15"/>
      <c r="K1346" s="328" t="str">
        <f t="shared" si="90"/>
        <v/>
      </c>
      <c r="L1346" s="381" t="str">
        <f t="shared" si="89"/>
        <v/>
      </c>
      <c r="M1346" s="265"/>
      <c r="N1346" s="265"/>
      <c r="O1346" s="265"/>
      <c r="P1346" s="77"/>
    </row>
    <row r="1347" spans="3:16" ht="14.25" customHeight="1" x14ac:dyDescent="0.15">
      <c r="C1347" s="283">
        <f t="shared" si="88"/>
        <v>1335</v>
      </c>
      <c r="D1347" s="44" t="str">
        <f t="shared" si="87"/>
        <v/>
      </c>
      <c r="E1347" s="477"/>
      <c r="F1347" s="368"/>
      <c r="G1347" s="368"/>
      <c r="H1347" s="329"/>
      <c r="I1347" s="15"/>
      <c r="J1347" s="15"/>
      <c r="K1347" s="328" t="str">
        <f t="shared" si="90"/>
        <v/>
      </c>
      <c r="L1347" s="381" t="str">
        <f t="shared" si="89"/>
        <v/>
      </c>
      <c r="M1347" s="265"/>
      <c r="N1347" s="265"/>
      <c r="O1347" s="265"/>
      <c r="P1347" s="77"/>
    </row>
    <row r="1348" spans="3:16" ht="14.25" customHeight="1" x14ac:dyDescent="0.15">
      <c r="C1348" s="283">
        <f t="shared" si="88"/>
        <v>1336</v>
      </c>
      <c r="D1348" s="44" t="str">
        <f t="shared" si="87"/>
        <v/>
      </c>
      <c r="E1348" s="477"/>
      <c r="F1348" s="368"/>
      <c r="G1348" s="368"/>
      <c r="H1348" s="329"/>
      <c r="I1348" s="15"/>
      <c r="J1348" s="15"/>
      <c r="K1348" s="328" t="str">
        <f t="shared" si="90"/>
        <v/>
      </c>
      <c r="L1348" s="381" t="str">
        <f t="shared" si="89"/>
        <v/>
      </c>
      <c r="M1348" s="265"/>
      <c r="N1348" s="265"/>
      <c r="O1348" s="265"/>
      <c r="P1348" s="77"/>
    </row>
    <row r="1349" spans="3:16" ht="14.25" customHeight="1" x14ac:dyDescent="0.15">
      <c r="C1349" s="283">
        <f t="shared" si="88"/>
        <v>1337</v>
      </c>
      <c r="D1349" s="44" t="str">
        <f t="shared" si="87"/>
        <v/>
      </c>
      <c r="E1349" s="477"/>
      <c r="F1349" s="368"/>
      <c r="G1349" s="368"/>
      <c r="H1349" s="329"/>
      <c r="I1349" s="15"/>
      <c r="J1349" s="15"/>
      <c r="K1349" s="328" t="str">
        <f t="shared" si="90"/>
        <v/>
      </c>
      <c r="L1349" s="381" t="str">
        <f t="shared" si="89"/>
        <v/>
      </c>
      <c r="M1349" s="265"/>
      <c r="N1349" s="265"/>
      <c r="O1349" s="265"/>
      <c r="P1349" s="77"/>
    </row>
    <row r="1350" spans="3:16" ht="14.25" customHeight="1" x14ac:dyDescent="0.15">
      <c r="C1350" s="283">
        <f t="shared" si="88"/>
        <v>1338</v>
      </c>
      <c r="D1350" s="44" t="str">
        <f t="shared" si="87"/>
        <v/>
      </c>
      <c r="E1350" s="477"/>
      <c r="F1350" s="368"/>
      <c r="G1350" s="368"/>
      <c r="H1350" s="329"/>
      <c r="I1350" s="15"/>
      <c r="J1350" s="15"/>
      <c r="K1350" s="328" t="str">
        <f t="shared" si="90"/>
        <v/>
      </c>
      <c r="L1350" s="381" t="str">
        <f t="shared" si="89"/>
        <v/>
      </c>
      <c r="M1350" s="265"/>
      <c r="N1350" s="265"/>
      <c r="O1350" s="265"/>
      <c r="P1350" s="77"/>
    </row>
    <row r="1351" spans="3:16" ht="14.25" customHeight="1" x14ac:dyDescent="0.15">
      <c r="C1351" s="283">
        <f t="shared" si="88"/>
        <v>1339</v>
      </c>
      <c r="D1351" s="44" t="str">
        <f t="shared" si="87"/>
        <v/>
      </c>
      <c r="E1351" s="477"/>
      <c r="F1351" s="368"/>
      <c r="G1351" s="368"/>
      <c r="H1351" s="329"/>
      <c r="I1351" s="15"/>
      <c r="J1351" s="15"/>
      <c r="K1351" s="328" t="str">
        <f t="shared" si="90"/>
        <v/>
      </c>
      <c r="L1351" s="381" t="str">
        <f t="shared" si="89"/>
        <v/>
      </c>
      <c r="M1351" s="265"/>
      <c r="N1351" s="265"/>
      <c r="O1351" s="265"/>
      <c r="P1351" s="77"/>
    </row>
    <row r="1352" spans="3:16" ht="14.25" customHeight="1" x14ac:dyDescent="0.15">
      <c r="C1352" s="283">
        <f t="shared" si="88"/>
        <v>1340</v>
      </c>
      <c r="D1352" s="44" t="str">
        <f t="shared" si="87"/>
        <v/>
      </c>
      <c r="E1352" s="477"/>
      <c r="F1352" s="368"/>
      <c r="G1352" s="368"/>
      <c r="H1352" s="329"/>
      <c r="I1352" s="15"/>
      <c r="J1352" s="15"/>
      <c r="K1352" s="328" t="str">
        <f t="shared" si="90"/>
        <v/>
      </c>
      <c r="L1352" s="381" t="str">
        <f t="shared" si="89"/>
        <v/>
      </c>
      <c r="M1352" s="265"/>
      <c r="N1352" s="265"/>
      <c r="O1352" s="265"/>
      <c r="P1352" s="77"/>
    </row>
    <row r="1353" spans="3:16" ht="14.25" customHeight="1" x14ac:dyDescent="0.15">
      <c r="C1353" s="283">
        <f t="shared" si="88"/>
        <v>1341</v>
      </c>
      <c r="D1353" s="44" t="str">
        <f t="shared" si="87"/>
        <v/>
      </c>
      <c r="E1353" s="477"/>
      <c r="F1353" s="368"/>
      <c r="G1353" s="368"/>
      <c r="H1353" s="329"/>
      <c r="I1353" s="15"/>
      <c r="J1353" s="15"/>
      <c r="K1353" s="328" t="str">
        <f t="shared" si="90"/>
        <v/>
      </c>
      <c r="L1353" s="381" t="str">
        <f t="shared" si="89"/>
        <v/>
      </c>
      <c r="M1353" s="265"/>
      <c r="N1353" s="265"/>
      <c r="O1353" s="265"/>
      <c r="P1353" s="77"/>
    </row>
    <row r="1354" spans="3:16" ht="14.25" customHeight="1" x14ac:dyDescent="0.15">
      <c r="C1354" s="283">
        <f t="shared" si="88"/>
        <v>1342</v>
      </c>
      <c r="D1354" s="44" t="str">
        <f t="shared" si="87"/>
        <v/>
      </c>
      <c r="E1354" s="477"/>
      <c r="F1354" s="368"/>
      <c r="G1354" s="368"/>
      <c r="H1354" s="329"/>
      <c r="I1354" s="15"/>
      <c r="J1354" s="15"/>
      <c r="K1354" s="328" t="str">
        <f t="shared" si="90"/>
        <v/>
      </c>
      <c r="L1354" s="381" t="str">
        <f t="shared" si="89"/>
        <v/>
      </c>
      <c r="M1354" s="265"/>
      <c r="N1354" s="265"/>
      <c r="O1354" s="265"/>
      <c r="P1354" s="77"/>
    </row>
    <row r="1355" spans="3:16" ht="14.25" customHeight="1" x14ac:dyDescent="0.15">
      <c r="C1355" s="283">
        <f t="shared" si="88"/>
        <v>1343</v>
      </c>
      <c r="D1355" s="44" t="str">
        <f t="shared" si="87"/>
        <v/>
      </c>
      <c r="E1355" s="477"/>
      <c r="F1355" s="368"/>
      <c r="G1355" s="368"/>
      <c r="H1355" s="329"/>
      <c r="I1355" s="15"/>
      <c r="J1355" s="15"/>
      <c r="K1355" s="328" t="str">
        <f t="shared" si="90"/>
        <v/>
      </c>
      <c r="L1355" s="381" t="str">
        <f t="shared" si="89"/>
        <v/>
      </c>
      <c r="M1355" s="265"/>
      <c r="N1355" s="265"/>
      <c r="O1355" s="265"/>
      <c r="P1355" s="77"/>
    </row>
    <row r="1356" spans="3:16" ht="14.25" customHeight="1" x14ac:dyDescent="0.15">
      <c r="C1356" s="283">
        <f t="shared" si="88"/>
        <v>1344</v>
      </c>
      <c r="D1356" s="44" t="str">
        <f t="shared" si="87"/>
        <v/>
      </c>
      <c r="E1356" s="477"/>
      <c r="F1356" s="368"/>
      <c r="G1356" s="368"/>
      <c r="H1356" s="329"/>
      <c r="I1356" s="15"/>
      <c r="J1356" s="15"/>
      <c r="K1356" s="328" t="str">
        <f t="shared" si="90"/>
        <v/>
      </c>
      <c r="L1356" s="381" t="str">
        <f t="shared" si="89"/>
        <v/>
      </c>
      <c r="M1356" s="265"/>
      <c r="N1356" s="265"/>
      <c r="O1356" s="265"/>
      <c r="P1356" s="77"/>
    </row>
    <row r="1357" spans="3:16" ht="14.25" customHeight="1" x14ac:dyDescent="0.15">
      <c r="C1357" s="283">
        <f t="shared" si="88"/>
        <v>1345</v>
      </c>
      <c r="D1357" s="44" t="str">
        <f t="shared" ref="D1357:D1420" si="91">IF(E1357="","",IF(E1357&lt;=$T$2,"○",""))</f>
        <v/>
      </c>
      <c r="E1357" s="477"/>
      <c r="F1357" s="368"/>
      <c r="G1357" s="368"/>
      <c r="H1357" s="329"/>
      <c r="I1357" s="15"/>
      <c r="J1357" s="15"/>
      <c r="K1357" s="328" t="str">
        <f t="shared" si="90"/>
        <v/>
      </c>
      <c r="L1357" s="381" t="str">
        <f t="shared" si="89"/>
        <v/>
      </c>
      <c r="M1357" s="265"/>
      <c r="N1357" s="265"/>
      <c r="O1357" s="265"/>
      <c r="P1357" s="77"/>
    </row>
    <row r="1358" spans="3:16" ht="14.25" customHeight="1" x14ac:dyDescent="0.15">
      <c r="C1358" s="283">
        <f t="shared" si="88"/>
        <v>1346</v>
      </c>
      <c r="D1358" s="44" t="str">
        <f t="shared" si="91"/>
        <v/>
      </c>
      <c r="E1358" s="477"/>
      <c r="F1358" s="368"/>
      <c r="G1358" s="368"/>
      <c r="H1358" s="329"/>
      <c r="I1358" s="15"/>
      <c r="J1358" s="15"/>
      <c r="K1358" s="328" t="str">
        <f t="shared" si="90"/>
        <v/>
      </c>
      <c r="L1358" s="381" t="str">
        <f t="shared" si="89"/>
        <v/>
      </c>
      <c r="M1358" s="265"/>
      <c r="N1358" s="265"/>
      <c r="O1358" s="265"/>
      <c r="P1358" s="77"/>
    </row>
    <row r="1359" spans="3:16" ht="14.25" customHeight="1" x14ac:dyDescent="0.15">
      <c r="C1359" s="283">
        <f t="shared" ref="C1359:C1422" si="92">C1358+1</f>
        <v>1347</v>
      </c>
      <c r="D1359" s="44" t="str">
        <f t="shared" si="91"/>
        <v/>
      </c>
      <c r="E1359" s="477"/>
      <c r="F1359" s="368"/>
      <c r="G1359" s="368"/>
      <c r="H1359" s="329"/>
      <c r="I1359" s="15"/>
      <c r="J1359" s="15"/>
      <c r="K1359" s="328" t="str">
        <f t="shared" si="90"/>
        <v/>
      </c>
      <c r="L1359" s="381" t="str">
        <f t="shared" si="89"/>
        <v/>
      </c>
      <c r="M1359" s="265"/>
      <c r="N1359" s="265"/>
      <c r="O1359" s="265"/>
      <c r="P1359" s="77"/>
    </row>
    <row r="1360" spans="3:16" ht="14.25" customHeight="1" x14ac:dyDescent="0.15">
      <c r="C1360" s="283">
        <f t="shared" si="92"/>
        <v>1348</v>
      </c>
      <c r="D1360" s="44" t="str">
        <f t="shared" si="91"/>
        <v/>
      </c>
      <c r="E1360" s="477"/>
      <c r="F1360" s="368"/>
      <c r="G1360" s="368"/>
      <c r="H1360" s="329"/>
      <c r="I1360" s="15"/>
      <c r="J1360" s="15"/>
      <c r="K1360" s="328" t="str">
        <f t="shared" si="90"/>
        <v/>
      </c>
      <c r="L1360" s="381" t="str">
        <f t="shared" si="89"/>
        <v/>
      </c>
      <c r="M1360" s="265"/>
      <c r="N1360" s="265"/>
      <c r="O1360" s="265"/>
      <c r="P1360" s="77"/>
    </row>
    <row r="1361" spans="3:16" ht="14.25" customHeight="1" x14ac:dyDescent="0.15">
      <c r="C1361" s="283">
        <f t="shared" si="92"/>
        <v>1349</v>
      </c>
      <c r="D1361" s="44" t="str">
        <f t="shared" si="91"/>
        <v/>
      </c>
      <c r="E1361" s="477"/>
      <c r="F1361" s="368"/>
      <c r="G1361" s="368"/>
      <c r="H1361" s="329"/>
      <c r="I1361" s="15"/>
      <c r="J1361" s="15"/>
      <c r="K1361" s="328" t="str">
        <f t="shared" si="90"/>
        <v/>
      </c>
      <c r="L1361" s="381" t="str">
        <f t="shared" si="89"/>
        <v/>
      </c>
      <c r="M1361" s="265"/>
      <c r="N1361" s="265"/>
      <c r="O1361" s="265"/>
      <c r="P1361" s="77"/>
    </row>
    <row r="1362" spans="3:16" ht="14.25" customHeight="1" x14ac:dyDescent="0.15">
      <c r="C1362" s="283">
        <f t="shared" si="92"/>
        <v>1350</v>
      </c>
      <c r="D1362" s="44" t="str">
        <f t="shared" si="91"/>
        <v/>
      </c>
      <c r="E1362" s="477"/>
      <c r="F1362" s="368"/>
      <c r="G1362" s="368"/>
      <c r="H1362" s="329"/>
      <c r="I1362" s="15"/>
      <c r="J1362" s="15"/>
      <c r="K1362" s="328" t="str">
        <f t="shared" si="90"/>
        <v/>
      </c>
      <c r="L1362" s="381" t="str">
        <f t="shared" si="89"/>
        <v/>
      </c>
      <c r="M1362" s="265"/>
      <c r="N1362" s="265"/>
      <c r="O1362" s="265"/>
      <c r="P1362" s="77"/>
    </row>
    <row r="1363" spans="3:16" ht="14.25" customHeight="1" x14ac:dyDescent="0.15">
      <c r="C1363" s="283">
        <f t="shared" si="92"/>
        <v>1351</v>
      </c>
      <c r="D1363" s="44" t="str">
        <f t="shared" si="91"/>
        <v/>
      </c>
      <c r="E1363" s="477"/>
      <c r="F1363" s="368"/>
      <c r="G1363" s="368"/>
      <c r="H1363" s="329"/>
      <c r="I1363" s="15"/>
      <c r="J1363" s="15"/>
      <c r="K1363" s="328" t="str">
        <f t="shared" si="90"/>
        <v/>
      </c>
      <c r="L1363" s="381" t="str">
        <f t="shared" si="89"/>
        <v/>
      </c>
      <c r="M1363" s="265"/>
      <c r="N1363" s="265"/>
      <c r="O1363" s="265"/>
      <c r="P1363" s="77"/>
    </row>
    <row r="1364" spans="3:16" ht="14.25" customHeight="1" x14ac:dyDescent="0.15">
      <c r="C1364" s="283">
        <f t="shared" si="92"/>
        <v>1352</v>
      </c>
      <c r="D1364" s="44" t="str">
        <f t="shared" si="91"/>
        <v/>
      </c>
      <c r="E1364" s="477"/>
      <c r="F1364" s="368"/>
      <c r="G1364" s="368"/>
      <c r="H1364" s="329"/>
      <c r="I1364" s="15"/>
      <c r="J1364" s="15"/>
      <c r="K1364" s="328" t="str">
        <f t="shared" si="90"/>
        <v/>
      </c>
      <c r="L1364" s="381" t="str">
        <f t="shared" si="89"/>
        <v/>
      </c>
      <c r="M1364" s="265"/>
      <c r="N1364" s="265"/>
      <c r="O1364" s="265"/>
      <c r="P1364" s="77"/>
    </row>
    <row r="1365" spans="3:16" ht="14.25" customHeight="1" x14ac:dyDescent="0.15">
      <c r="C1365" s="283">
        <f t="shared" si="92"/>
        <v>1353</v>
      </c>
      <c r="D1365" s="44" t="str">
        <f t="shared" si="91"/>
        <v/>
      </c>
      <c r="E1365" s="477"/>
      <c r="F1365" s="368"/>
      <c r="G1365" s="368"/>
      <c r="H1365" s="329"/>
      <c r="I1365" s="15"/>
      <c r="J1365" s="15"/>
      <c r="K1365" s="328" t="str">
        <f t="shared" si="90"/>
        <v/>
      </c>
      <c r="L1365" s="381" t="str">
        <f t="shared" si="89"/>
        <v/>
      </c>
      <c r="M1365" s="265"/>
      <c r="N1365" s="265"/>
      <c r="O1365" s="265"/>
      <c r="P1365" s="77"/>
    </row>
    <row r="1366" spans="3:16" ht="14.25" customHeight="1" x14ac:dyDescent="0.15">
      <c r="C1366" s="283">
        <f t="shared" si="92"/>
        <v>1354</v>
      </c>
      <c r="D1366" s="44" t="str">
        <f t="shared" si="91"/>
        <v/>
      </c>
      <c r="E1366" s="477"/>
      <c r="F1366" s="368"/>
      <c r="G1366" s="368"/>
      <c r="H1366" s="329"/>
      <c r="I1366" s="15"/>
      <c r="J1366" s="15"/>
      <c r="K1366" s="328" t="str">
        <f t="shared" si="90"/>
        <v/>
      </c>
      <c r="L1366" s="381" t="str">
        <f t="shared" si="89"/>
        <v/>
      </c>
      <c r="M1366" s="265"/>
      <c r="N1366" s="265"/>
      <c r="O1366" s="265"/>
      <c r="P1366" s="77"/>
    </row>
    <row r="1367" spans="3:16" ht="14.25" customHeight="1" x14ac:dyDescent="0.15">
      <c r="C1367" s="283">
        <f t="shared" si="92"/>
        <v>1355</v>
      </c>
      <c r="D1367" s="44" t="str">
        <f t="shared" si="91"/>
        <v/>
      </c>
      <c r="E1367" s="477"/>
      <c r="F1367" s="368"/>
      <c r="G1367" s="368"/>
      <c r="H1367" s="329"/>
      <c r="I1367" s="15"/>
      <c r="J1367" s="15"/>
      <c r="K1367" s="328" t="str">
        <f t="shared" si="90"/>
        <v/>
      </c>
      <c r="L1367" s="381" t="str">
        <f t="shared" si="89"/>
        <v/>
      </c>
      <c r="M1367" s="265"/>
      <c r="N1367" s="265"/>
      <c r="O1367" s="265"/>
      <c r="P1367" s="77"/>
    </row>
    <row r="1368" spans="3:16" ht="14.25" customHeight="1" x14ac:dyDescent="0.15">
      <c r="C1368" s="283">
        <f t="shared" si="92"/>
        <v>1356</v>
      </c>
      <c r="D1368" s="44" t="str">
        <f t="shared" si="91"/>
        <v/>
      </c>
      <c r="E1368" s="477"/>
      <c r="F1368" s="368"/>
      <c r="G1368" s="368"/>
      <c r="H1368" s="329"/>
      <c r="I1368" s="15"/>
      <c r="J1368" s="15"/>
      <c r="K1368" s="328" t="str">
        <f t="shared" si="90"/>
        <v/>
      </c>
      <c r="L1368" s="381" t="str">
        <f t="shared" si="89"/>
        <v/>
      </c>
      <c r="M1368" s="265"/>
      <c r="N1368" s="265"/>
      <c r="O1368" s="265"/>
      <c r="P1368" s="77"/>
    </row>
    <row r="1369" spans="3:16" ht="14.25" customHeight="1" x14ac:dyDescent="0.15">
      <c r="C1369" s="283">
        <f t="shared" si="92"/>
        <v>1357</v>
      </c>
      <c r="D1369" s="44" t="str">
        <f t="shared" si="91"/>
        <v/>
      </c>
      <c r="E1369" s="477"/>
      <c r="F1369" s="368"/>
      <c r="G1369" s="368"/>
      <c r="H1369" s="329"/>
      <c r="I1369" s="15"/>
      <c r="J1369" s="15"/>
      <c r="K1369" s="328" t="str">
        <f t="shared" si="90"/>
        <v/>
      </c>
      <c r="L1369" s="381" t="str">
        <f t="shared" si="89"/>
        <v/>
      </c>
      <c r="M1369" s="265"/>
      <c r="N1369" s="265"/>
      <c r="O1369" s="265"/>
      <c r="P1369" s="77"/>
    </row>
    <row r="1370" spans="3:16" ht="14.25" customHeight="1" x14ac:dyDescent="0.15">
      <c r="C1370" s="283">
        <f t="shared" si="92"/>
        <v>1358</v>
      </c>
      <c r="D1370" s="44" t="str">
        <f t="shared" si="91"/>
        <v/>
      </c>
      <c r="E1370" s="477"/>
      <c r="F1370" s="368"/>
      <c r="G1370" s="368"/>
      <c r="H1370" s="329"/>
      <c r="I1370" s="15"/>
      <c r="J1370" s="15"/>
      <c r="K1370" s="328" t="str">
        <f t="shared" si="90"/>
        <v/>
      </c>
      <c r="L1370" s="381" t="str">
        <f t="shared" si="89"/>
        <v/>
      </c>
      <c r="M1370" s="265"/>
      <c r="N1370" s="265"/>
      <c r="O1370" s="265"/>
      <c r="P1370" s="77"/>
    </row>
    <row r="1371" spans="3:16" ht="14.25" customHeight="1" x14ac:dyDescent="0.15">
      <c r="C1371" s="283">
        <f t="shared" si="92"/>
        <v>1359</v>
      </c>
      <c r="D1371" s="44" t="str">
        <f t="shared" si="91"/>
        <v/>
      </c>
      <c r="E1371" s="477"/>
      <c r="F1371" s="368"/>
      <c r="G1371" s="368"/>
      <c r="H1371" s="329"/>
      <c r="I1371" s="15"/>
      <c r="J1371" s="15"/>
      <c r="K1371" s="328" t="str">
        <f t="shared" si="90"/>
        <v/>
      </c>
      <c r="L1371" s="381" t="str">
        <f t="shared" si="89"/>
        <v/>
      </c>
      <c r="M1371" s="265"/>
      <c r="N1371" s="265"/>
      <c r="O1371" s="265"/>
      <c r="P1371" s="77"/>
    </row>
    <row r="1372" spans="3:16" ht="14.25" customHeight="1" x14ac:dyDescent="0.15">
      <c r="C1372" s="283">
        <f t="shared" si="92"/>
        <v>1360</v>
      </c>
      <c r="D1372" s="44" t="str">
        <f t="shared" si="91"/>
        <v/>
      </c>
      <c r="E1372" s="477"/>
      <c r="F1372" s="368"/>
      <c r="G1372" s="368"/>
      <c r="H1372" s="329"/>
      <c r="I1372" s="15"/>
      <c r="J1372" s="15"/>
      <c r="K1372" s="328" t="str">
        <f t="shared" si="90"/>
        <v/>
      </c>
      <c r="L1372" s="381" t="str">
        <f t="shared" si="89"/>
        <v/>
      </c>
      <c r="M1372" s="265"/>
      <c r="N1372" s="265"/>
      <c r="O1372" s="265"/>
      <c r="P1372" s="77"/>
    </row>
    <row r="1373" spans="3:16" ht="14.25" customHeight="1" x14ac:dyDescent="0.15">
      <c r="C1373" s="283">
        <f t="shared" si="92"/>
        <v>1361</v>
      </c>
      <c r="D1373" s="44" t="str">
        <f t="shared" si="91"/>
        <v/>
      </c>
      <c r="E1373" s="477"/>
      <c r="F1373" s="368"/>
      <c r="G1373" s="368"/>
      <c r="H1373" s="329"/>
      <c r="I1373" s="15"/>
      <c r="J1373" s="15"/>
      <c r="K1373" s="328" t="str">
        <f t="shared" si="90"/>
        <v/>
      </c>
      <c r="L1373" s="381" t="str">
        <f t="shared" si="89"/>
        <v/>
      </c>
      <c r="M1373" s="265"/>
      <c r="N1373" s="265"/>
      <c r="O1373" s="265"/>
      <c r="P1373" s="77"/>
    </row>
    <row r="1374" spans="3:16" ht="14.25" customHeight="1" x14ac:dyDescent="0.15">
      <c r="C1374" s="283">
        <f t="shared" si="92"/>
        <v>1362</v>
      </c>
      <c r="D1374" s="44" t="str">
        <f t="shared" si="91"/>
        <v/>
      </c>
      <c r="E1374" s="477"/>
      <c r="F1374" s="368"/>
      <c r="G1374" s="368"/>
      <c r="H1374" s="329"/>
      <c r="I1374" s="15"/>
      <c r="J1374" s="15"/>
      <c r="K1374" s="328" t="str">
        <f t="shared" si="90"/>
        <v/>
      </c>
      <c r="L1374" s="381" t="str">
        <f t="shared" si="89"/>
        <v/>
      </c>
      <c r="M1374" s="265"/>
      <c r="N1374" s="265"/>
      <c r="O1374" s="265"/>
      <c r="P1374" s="77"/>
    </row>
    <row r="1375" spans="3:16" ht="14.25" customHeight="1" x14ac:dyDescent="0.15">
      <c r="C1375" s="283">
        <f t="shared" si="92"/>
        <v>1363</v>
      </c>
      <c r="D1375" s="44" t="str">
        <f t="shared" si="91"/>
        <v/>
      </c>
      <c r="E1375" s="477"/>
      <c r="F1375" s="368"/>
      <c r="G1375" s="368"/>
      <c r="H1375" s="329"/>
      <c r="I1375" s="15"/>
      <c r="J1375" s="15"/>
      <c r="K1375" s="328" t="str">
        <f t="shared" si="90"/>
        <v/>
      </c>
      <c r="L1375" s="381" t="str">
        <f t="shared" si="89"/>
        <v/>
      </c>
      <c r="M1375" s="265"/>
      <c r="N1375" s="265"/>
      <c r="O1375" s="265"/>
      <c r="P1375" s="77"/>
    </row>
    <row r="1376" spans="3:16" ht="14.25" customHeight="1" x14ac:dyDescent="0.15">
      <c r="C1376" s="283">
        <f t="shared" si="92"/>
        <v>1364</v>
      </c>
      <c r="D1376" s="44" t="str">
        <f t="shared" si="91"/>
        <v/>
      </c>
      <c r="E1376" s="477"/>
      <c r="F1376" s="368"/>
      <c r="G1376" s="368"/>
      <c r="H1376" s="329"/>
      <c r="I1376" s="15"/>
      <c r="J1376" s="15"/>
      <c r="K1376" s="328" t="str">
        <f t="shared" si="90"/>
        <v/>
      </c>
      <c r="L1376" s="381" t="str">
        <f t="shared" si="89"/>
        <v/>
      </c>
      <c r="M1376" s="265"/>
      <c r="N1376" s="265"/>
      <c r="O1376" s="265"/>
      <c r="P1376" s="77"/>
    </row>
    <row r="1377" spans="3:16" ht="14.25" customHeight="1" x14ac:dyDescent="0.15">
      <c r="C1377" s="283">
        <f t="shared" si="92"/>
        <v>1365</v>
      </c>
      <c r="D1377" s="44" t="str">
        <f t="shared" si="91"/>
        <v/>
      </c>
      <c r="E1377" s="477"/>
      <c r="F1377" s="368"/>
      <c r="G1377" s="368"/>
      <c r="H1377" s="329"/>
      <c r="I1377" s="15"/>
      <c r="J1377" s="15"/>
      <c r="K1377" s="328" t="str">
        <f t="shared" si="90"/>
        <v/>
      </c>
      <c r="L1377" s="381" t="str">
        <f t="shared" si="89"/>
        <v/>
      </c>
      <c r="M1377" s="265"/>
      <c r="N1377" s="265"/>
      <c r="O1377" s="265"/>
      <c r="P1377" s="77"/>
    </row>
    <row r="1378" spans="3:16" ht="14.25" customHeight="1" x14ac:dyDescent="0.15">
      <c r="C1378" s="283">
        <f t="shared" si="92"/>
        <v>1366</v>
      </c>
      <c r="D1378" s="44" t="str">
        <f t="shared" si="91"/>
        <v/>
      </c>
      <c r="E1378" s="477"/>
      <c r="F1378" s="368"/>
      <c r="G1378" s="368"/>
      <c r="H1378" s="329"/>
      <c r="I1378" s="15"/>
      <c r="J1378" s="15"/>
      <c r="K1378" s="328" t="str">
        <f t="shared" si="90"/>
        <v/>
      </c>
      <c r="L1378" s="381" t="str">
        <f t="shared" si="89"/>
        <v/>
      </c>
      <c r="M1378" s="265"/>
      <c r="N1378" s="265"/>
      <c r="O1378" s="265"/>
      <c r="P1378" s="77"/>
    </row>
    <row r="1379" spans="3:16" ht="14.25" customHeight="1" x14ac:dyDescent="0.15">
      <c r="C1379" s="283">
        <f t="shared" si="92"/>
        <v>1367</v>
      </c>
      <c r="D1379" s="44" t="str">
        <f t="shared" si="91"/>
        <v/>
      </c>
      <c r="E1379" s="477"/>
      <c r="F1379" s="368"/>
      <c r="G1379" s="368"/>
      <c r="H1379" s="329"/>
      <c r="I1379" s="15"/>
      <c r="J1379" s="15"/>
      <c r="K1379" s="328" t="str">
        <f t="shared" si="90"/>
        <v/>
      </c>
      <c r="L1379" s="381" t="str">
        <f t="shared" si="89"/>
        <v/>
      </c>
      <c r="M1379" s="265"/>
      <c r="N1379" s="265"/>
      <c r="O1379" s="265"/>
      <c r="P1379" s="77"/>
    </row>
    <row r="1380" spans="3:16" ht="14.25" customHeight="1" x14ac:dyDescent="0.15">
      <c r="C1380" s="283">
        <f t="shared" si="92"/>
        <v>1368</v>
      </c>
      <c r="D1380" s="44" t="str">
        <f t="shared" si="91"/>
        <v/>
      </c>
      <c r="E1380" s="477"/>
      <c r="F1380" s="368"/>
      <c r="G1380" s="368"/>
      <c r="H1380" s="329"/>
      <c r="I1380" s="15"/>
      <c r="J1380" s="15"/>
      <c r="K1380" s="328" t="str">
        <f t="shared" si="90"/>
        <v/>
      </c>
      <c r="L1380" s="381" t="str">
        <f t="shared" si="89"/>
        <v/>
      </c>
      <c r="M1380" s="265"/>
      <c r="N1380" s="265"/>
      <c r="O1380" s="265"/>
      <c r="P1380" s="77"/>
    </row>
    <row r="1381" spans="3:16" ht="14.25" customHeight="1" x14ac:dyDescent="0.15">
      <c r="C1381" s="283">
        <f t="shared" si="92"/>
        <v>1369</v>
      </c>
      <c r="D1381" s="44" t="str">
        <f t="shared" si="91"/>
        <v/>
      </c>
      <c r="E1381" s="477"/>
      <c r="F1381" s="368"/>
      <c r="G1381" s="368"/>
      <c r="H1381" s="329"/>
      <c r="I1381" s="15"/>
      <c r="J1381" s="15"/>
      <c r="K1381" s="328" t="str">
        <f t="shared" si="90"/>
        <v/>
      </c>
      <c r="L1381" s="381" t="str">
        <f t="shared" si="89"/>
        <v/>
      </c>
      <c r="M1381" s="265"/>
      <c r="N1381" s="265"/>
      <c r="O1381" s="265"/>
      <c r="P1381" s="77"/>
    </row>
    <row r="1382" spans="3:16" ht="14.25" customHeight="1" x14ac:dyDescent="0.15">
      <c r="C1382" s="283">
        <f t="shared" si="92"/>
        <v>1370</v>
      </c>
      <c r="D1382" s="44" t="str">
        <f t="shared" si="91"/>
        <v/>
      </c>
      <c r="E1382" s="477"/>
      <c r="F1382" s="368"/>
      <c r="G1382" s="368"/>
      <c r="H1382" s="329"/>
      <c r="I1382" s="15"/>
      <c r="J1382" s="15"/>
      <c r="K1382" s="328" t="str">
        <f t="shared" si="90"/>
        <v/>
      </c>
      <c r="L1382" s="381" t="str">
        <f t="shared" si="89"/>
        <v/>
      </c>
      <c r="M1382" s="265"/>
      <c r="N1382" s="265"/>
      <c r="O1382" s="265"/>
      <c r="P1382" s="77"/>
    </row>
    <row r="1383" spans="3:16" ht="14.25" customHeight="1" x14ac:dyDescent="0.15">
      <c r="C1383" s="283">
        <f t="shared" si="92"/>
        <v>1371</v>
      </c>
      <c r="D1383" s="44" t="str">
        <f t="shared" si="91"/>
        <v/>
      </c>
      <c r="E1383" s="477"/>
      <c r="F1383" s="368"/>
      <c r="G1383" s="368"/>
      <c r="H1383" s="329"/>
      <c r="I1383" s="15"/>
      <c r="J1383" s="15"/>
      <c r="K1383" s="328" t="str">
        <f t="shared" si="90"/>
        <v/>
      </c>
      <c r="L1383" s="381" t="str">
        <f t="shared" si="89"/>
        <v/>
      </c>
      <c r="M1383" s="265"/>
      <c r="N1383" s="265"/>
      <c r="O1383" s="265"/>
      <c r="P1383" s="77"/>
    </row>
    <row r="1384" spans="3:16" ht="14.25" customHeight="1" x14ac:dyDescent="0.15">
      <c r="C1384" s="283">
        <f t="shared" si="92"/>
        <v>1372</v>
      </c>
      <c r="D1384" s="44" t="str">
        <f t="shared" si="91"/>
        <v/>
      </c>
      <c r="E1384" s="477"/>
      <c r="F1384" s="368"/>
      <c r="G1384" s="368"/>
      <c r="H1384" s="329"/>
      <c r="I1384" s="15"/>
      <c r="J1384" s="15"/>
      <c r="K1384" s="328" t="str">
        <f t="shared" si="90"/>
        <v/>
      </c>
      <c r="L1384" s="381" t="str">
        <f t="shared" si="89"/>
        <v/>
      </c>
      <c r="M1384" s="265"/>
      <c r="N1384" s="265"/>
      <c r="O1384" s="265"/>
      <c r="P1384" s="77"/>
    </row>
    <row r="1385" spans="3:16" ht="14.25" customHeight="1" x14ac:dyDescent="0.15">
      <c r="C1385" s="283">
        <f t="shared" si="92"/>
        <v>1373</v>
      </c>
      <c r="D1385" s="44" t="str">
        <f t="shared" si="91"/>
        <v/>
      </c>
      <c r="E1385" s="477"/>
      <c r="F1385" s="368"/>
      <c r="G1385" s="368"/>
      <c r="H1385" s="329"/>
      <c r="I1385" s="15"/>
      <c r="J1385" s="15"/>
      <c r="K1385" s="328" t="str">
        <f t="shared" si="90"/>
        <v/>
      </c>
      <c r="L1385" s="381" t="str">
        <f t="shared" si="89"/>
        <v/>
      </c>
      <c r="M1385" s="265"/>
      <c r="N1385" s="265"/>
      <c r="O1385" s="265"/>
      <c r="P1385" s="77"/>
    </row>
    <row r="1386" spans="3:16" ht="14.25" customHeight="1" x14ac:dyDescent="0.15">
      <c r="C1386" s="283">
        <f t="shared" si="92"/>
        <v>1374</v>
      </c>
      <c r="D1386" s="44" t="str">
        <f t="shared" si="91"/>
        <v/>
      </c>
      <c r="E1386" s="477"/>
      <c r="F1386" s="368"/>
      <c r="G1386" s="368"/>
      <c r="H1386" s="329"/>
      <c r="I1386" s="15"/>
      <c r="J1386" s="15"/>
      <c r="K1386" s="328" t="str">
        <f t="shared" si="90"/>
        <v/>
      </c>
      <c r="L1386" s="381" t="str">
        <f t="shared" ref="L1386:L1449" si="93">IF(H1386="","",IF(HLOOKUP(H1386,$V$2:$AJ$3,2,FALSE)&gt;=0.8,"○",""))</f>
        <v/>
      </c>
      <c r="M1386" s="265"/>
      <c r="N1386" s="265"/>
      <c r="O1386" s="265"/>
      <c r="P1386" s="77"/>
    </row>
    <row r="1387" spans="3:16" ht="14.25" customHeight="1" x14ac:dyDescent="0.15">
      <c r="C1387" s="283">
        <f t="shared" si="92"/>
        <v>1375</v>
      </c>
      <c r="D1387" s="44" t="str">
        <f t="shared" si="91"/>
        <v/>
      </c>
      <c r="E1387" s="477"/>
      <c r="F1387" s="368"/>
      <c r="G1387" s="368"/>
      <c r="H1387" s="329"/>
      <c r="I1387" s="15"/>
      <c r="J1387" s="15"/>
      <c r="K1387" s="328" t="str">
        <f t="shared" si="90"/>
        <v/>
      </c>
      <c r="L1387" s="381" t="str">
        <f t="shared" si="93"/>
        <v/>
      </c>
      <c r="M1387" s="265"/>
      <c r="N1387" s="265"/>
      <c r="O1387" s="265"/>
      <c r="P1387" s="77"/>
    </row>
    <row r="1388" spans="3:16" ht="14.25" customHeight="1" x14ac:dyDescent="0.15">
      <c r="C1388" s="283">
        <f t="shared" si="92"/>
        <v>1376</v>
      </c>
      <c r="D1388" s="44" t="str">
        <f t="shared" si="91"/>
        <v/>
      </c>
      <c r="E1388" s="477"/>
      <c r="F1388" s="368"/>
      <c r="G1388" s="368"/>
      <c r="H1388" s="329"/>
      <c r="I1388" s="15"/>
      <c r="J1388" s="15"/>
      <c r="K1388" s="328" t="str">
        <f t="shared" si="90"/>
        <v/>
      </c>
      <c r="L1388" s="381" t="str">
        <f t="shared" si="93"/>
        <v/>
      </c>
      <c r="M1388" s="265"/>
      <c r="N1388" s="265"/>
      <c r="O1388" s="265"/>
      <c r="P1388" s="77"/>
    </row>
    <row r="1389" spans="3:16" ht="14.25" customHeight="1" x14ac:dyDescent="0.15">
      <c r="C1389" s="283">
        <f t="shared" si="92"/>
        <v>1377</v>
      </c>
      <c r="D1389" s="44" t="str">
        <f t="shared" si="91"/>
        <v/>
      </c>
      <c r="E1389" s="477"/>
      <c r="F1389" s="368"/>
      <c r="G1389" s="368"/>
      <c r="H1389" s="329"/>
      <c r="I1389" s="15"/>
      <c r="J1389" s="15"/>
      <c r="K1389" s="328" t="str">
        <f t="shared" si="90"/>
        <v/>
      </c>
      <c r="L1389" s="381" t="str">
        <f t="shared" si="93"/>
        <v/>
      </c>
      <c r="M1389" s="265"/>
      <c r="N1389" s="265"/>
      <c r="O1389" s="265"/>
      <c r="P1389" s="77"/>
    </row>
    <row r="1390" spans="3:16" ht="14.25" customHeight="1" x14ac:dyDescent="0.15">
      <c r="C1390" s="283">
        <f t="shared" si="92"/>
        <v>1378</v>
      </c>
      <c r="D1390" s="44" t="str">
        <f t="shared" si="91"/>
        <v/>
      </c>
      <c r="E1390" s="477"/>
      <c r="F1390" s="368"/>
      <c r="G1390" s="368"/>
      <c r="H1390" s="329"/>
      <c r="I1390" s="15"/>
      <c r="J1390" s="15"/>
      <c r="K1390" s="328" t="str">
        <f>IF(J1390="","",I1390*J1390)</f>
        <v/>
      </c>
      <c r="L1390" s="381" t="str">
        <f t="shared" si="93"/>
        <v/>
      </c>
      <c r="M1390" s="265"/>
      <c r="N1390" s="265"/>
      <c r="O1390" s="265"/>
      <c r="P1390" s="77"/>
    </row>
    <row r="1391" spans="3:16" ht="14.25" customHeight="1" x14ac:dyDescent="0.15">
      <c r="C1391" s="283">
        <f t="shared" si="92"/>
        <v>1379</v>
      </c>
      <c r="D1391" s="44" t="str">
        <f t="shared" si="91"/>
        <v/>
      </c>
      <c r="E1391" s="477"/>
      <c r="F1391" s="368"/>
      <c r="G1391" s="368"/>
      <c r="H1391" s="329"/>
      <c r="I1391" s="15"/>
      <c r="J1391" s="15"/>
      <c r="K1391" s="328" t="str">
        <f t="shared" ref="K1391:K1454" si="94">IF(J1391="","",I1391*J1391)</f>
        <v/>
      </c>
      <c r="L1391" s="381" t="str">
        <f t="shared" si="93"/>
        <v/>
      </c>
      <c r="M1391" s="265"/>
      <c r="N1391" s="265"/>
      <c r="O1391" s="265"/>
      <c r="P1391" s="77"/>
    </row>
    <row r="1392" spans="3:16" ht="14.25" customHeight="1" x14ac:dyDescent="0.15">
      <c r="C1392" s="283">
        <f t="shared" si="92"/>
        <v>1380</v>
      </c>
      <c r="D1392" s="44" t="str">
        <f t="shared" si="91"/>
        <v/>
      </c>
      <c r="E1392" s="477"/>
      <c r="F1392" s="368"/>
      <c r="G1392" s="368"/>
      <c r="H1392" s="329"/>
      <c r="I1392" s="15"/>
      <c r="J1392" s="15"/>
      <c r="K1392" s="328" t="str">
        <f t="shared" si="94"/>
        <v/>
      </c>
      <c r="L1392" s="381" t="str">
        <f t="shared" si="93"/>
        <v/>
      </c>
      <c r="M1392" s="265"/>
      <c r="N1392" s="265"/>
      <c r="O1392" s="265"/>
      <c r="P1392" s="77"/>
    </row>
    <row r="1393" spans="3:16" ht="14.25" customHeight="1" x14ac:dyDescent="0.15">
      <c r="C1393" s="283">
        <f t="shared" si="92"/>
        <v>1381</v>
      </c>
      <c r="D1393" s="44" t="str">
        <f t="shared" si="91"/>
        <v/>
      </c>
      <c r="E1393" s="477"/>
      <c r="F1393" s="368"/>
      <c r="G1393" s="368"/>
      <c r="H1393" s="329"/>
      <c r="I1393" s="15"/>
      <c r="J1393" s="15"/>
      <c r="K1393" s="328" t="str">
        <f t="shared" si="94"/>
        <v/>
      </c>
      <c r="L1393" s="381" t="str">
        <f t="shared" si="93"/>
        <v/>
      </c>
      <c r="M1393" s="265"/>
      <c r="N1393" s="265"/>
      <c r="O1393" s="265"/>
      <c r="P1393" s="77"/>
    </row>
    <row r="1394" spans="3:16" ht="14.25" customHeight="1" x14ac:dyDescent="0.15">
      <c r="C1394" s="283">
        <f t="shared" si="92"/>
        <v>1382</v>
      </c>
      <c r="D1394" s="44" t="str">
        <f t="shared" si="91"/>
        <v/>
      </c>
      <c r="E1394" s="477"/>
      <c r="F1394" s="368"/>
      <c r="G1394" s="368"/>
      <c r="H1394" s="329"/>
      <c r="I1394" s="15"/>
      <c r="J1394" s="15"/>
      <c r="K1394" s="328" t="str">
        <f t="shared" si="94"/>
        <v/>
      </c>
      <c r="L1394" s="381" t="str">
        <f t="shared" si="93"/>
        <v/>
      </c>
      <c r="M1394" s="265"/>
      <c r="N1394" s="265"/>
      <c r="O1394" s="265"/>
      <c r="P1394" s="77"/>
    </row>
    <row r="1395" spans="3:16" ht="14.25" customHeight="1" x14ac:dyDescent="0.15">
      <c r="C1395" s="283">
        <f t="shared" si="92"/>
        <v>1383</v>
      </c>
      <c r="D1395" s="44" t="str">
        <f t="shared" si="91"/>
        <v/>
      </c>
      <c r="E1395" s="477"/>
      <c r="F1395" s="368"/>
      <c r="G1395" s="368"/>
      <c r="H1395" s="329"/>
      <c r="I1395" s="15"/>
      <c r="J1395" s="15"/>
      <c r="K1395" s="328" t="str">
        <f t="shared" si="94"/>
        <v/>
      </c>
      <c r="L1395" s="381" t="str">
        <f t="shared" si="93"/>
        <v/>
      </c>
      <c r="M1395" s="265"/>
      <c r="N1395" s="265"/>
      <c r="O1395" s="265"/>
      <c r="P1395" s="77"/>
    </row>
    <row r="1396" spans="3:16" ht="14.25" customHeight="1" x14ac:dyDescent="0.15">
      <c r="C1396" s="283">
        <f t="shared" si="92"/>
        <v>1384</v>
      </c>
      <c r="D1396" s="44" t="str">
        <f t="shared" si="91"/>
        <v/>
      </c>
      <c r="E1396" s="477"/>
      <c r="F1396" s="368"/>
      <c r="G1396" s="368"/>
      <c r="H1396" s="329"/>
      <c r="I1396" s="15"/>
      <c r="J1396" s="15"/>
      <c r="K1396" s="328" t="str">
        <f t="shared" si="94"/>
        <v/>
      </c>
      <c r="L1396" s="381" t="str">
        <f t="shared" si="93"/>
        <v/>
      </c>
      <c r="M1396" s="265"/>
      <c r="N1396" s="265"/>
      <c r="O1396" s="265"/>
      <c r="P1396" s="77"/>
    </row>
    <row r="1397" spans="3:16" ht="14.25" customHeight="1" x14ac:dyDescent="0.15">
      <c r="C1397" s="283">
        <f t="shared" si="92"/>
        <v>1385</v>
      </c>
      <c r="D1397" s="44" t="str">
        <f t="shared" si="91"/>
        <v/>
      </c>
      <c r="E1397" s="477"/>
      <c r="F1397" s="368"/>
      <c r="G1397" s="368"/>
      <c r="H1397" s="329"/>
      <c r="I1397" s="15"/>
      <c r="J1397" s="15"/>
      <c r="K1397" s="328" t="str">
        <f t="shared" si="94"/>
        <v/>
      </c>
      <c r="L1397" s="381" t="str">
        <f t="shared" si="93"/>
        <v/>
      </c>
      <c r="M1397" s="265"/>
      <c r="N1397" s="265"/>
      <c r="O1397" s="265"/>
      <c r="P1397" s="77"/>
    </row>
    <row r="1398" spans="3:16" ht="14.25" customHeight="1" x14ac:dyDescent="0.15">
      <c r="C1398" s="283">
        <f t="shared" si="92"/>
        <v>1386</v>
      </c>
      <c r="D1398" s="44" t="str">
        <f t="shared" si="91"/>
        <v/>
      </c>
      <c r="E1398" s="477"/>
      <c r="F1398" s="368"/>
      <c r="G1398" s="368"/>
      <c r="H1398" s="329"/>
      <c r="I1398" s="15"/>
      <c r="J1398" s="15"/>
      <c r="K1398" s="328" t="str">
        <f t="shared" si="94"/>
        <v/>
      </c>
      <c r="L1398" s="381" t="str">
        <f t="shared" si="93"/>
        <v/>
      </c>
      <c r="M1398" s="265"/>
      <c r="N1398" s="265"/>
      <c r="O1398" s="265"/>
      <c r="P1398" s="77"/>
    </row>
    <row r="1399" spans="3:16" ht="14.25" customHeight="1" x14ac:dyDescent="0.15">
      <c r="C1399" s="283">
        <f t="shared" si="92"/>
        <v>1387</v>
      </c>
      <c r="D1399" s="44" t="str">
        <f t="shared" si="91"/>
        <v/>
      </c>
      <c r="E1399" s="477"/>
      <c r="F1399" s="368"/>
      <c r="G1399" s="368"/>
      <c r="H1399" s="329"/>
      <c r="I1399" s="15"/>
      <c r="J1399" s="15"/>
      <c r="K1399" s="328" t="str">
        <f t="shared" si="94"/>
        <v/>
      </c>
      <c r="L1399" s="381" t="str">
        <f t="shared" si="93"/>
        <v/>
      </c>
      <c r="M1399" s="265"/>
      <c r="N1399" s="265"/>
      <c r="O1399" s="265"/>
      <c r="P1399" s="77"/>
    </row>
    <row r="1400" spans="3:16" ht="14.25" customHeight="1" x14ac:dyDescent="0.15">
      <c r="C1400" s="283">
        <f t="shared" si="92"/>
        <v>1388</v>
      </c>
      <c r="D1400" s="44" t="str">
        <f t="shared" si="91"/>
        <v/>
      </c>
      <c r="E1400" s="477"/>
      <c r="F1400" s="368"/>
      <c r="G1400" s="368"/>
      <c r="H1400" s="329"/>
      <c r="I1400" s="15"/>
      <c r="J1400" s="15"/>
      <c r="K1400" s="328" t="str">
        <f t="shared" si="94"/>
        <v/>
      </c>
      <c r="L1400" s="381" t="str">
        <f t="shared" si="93"/>
        <v/>
      </c>
      <c r="M1400" s="265"/>
      <c r="N1400" s="265"/>
      <c r="O1400" s="265"/>
      <c r="P1400" s="77"/>
    </row>
    <row r="1401" spans="3:16" ht="14.25" customHeight="1" x14ac:dyDescent="0.15">
      <c r="C1401" s="283">
        <f t="shared" si="92"/>
        <v>1389</v>
      </c>
      <c r="D1401" s="44" t="str">
        <f t="shared" si="91"/>
        <v/>
      </c>
      <c r="E1401" s="477"/>
      <c r="F1401" s="368"/>
      <c r="G1401" s="368"/>
      <c r="H1401" s="329"/>
      <c r="I1401" s="15"/>
      <c r="J1401" s="15"/>
      <c r="K1401" s="328" t="str">
        <f t="shared" si="94"/>
        <v/>
      </c>
      <c r="L1401" s="381" t="str">
        <f t="shared" si="93"/>
        <v/>
      </c>
      <c r="M1401" s="265"/>
      <c r="N1401" s="265"/>
      <c r="O1401" s="265"/>
      <c r="P1401" s="77"/>
    </row>
    <row r="1402" spans="3:16" ht="14.25" customHeight="1" x14ac:dyDescent="0.15">
      <c r="C1402" s="283">
        <f t="shared" si="92"/>
        <v>1390</v>
      </c>
      <c r="D1402" s="44" t="str">
        <f t="shared" si="91"/>
        <v/>
      </c>
      <c r="E1402" s="477"/>
      <c r="F1402" s="368"/>
      <c r="G1402" s="368"/>
      <c r="H1402" s="329"/>
      <c r="I1402" s="15"/>
      <c r="J1402" s="15"/>
      <c r="K1402" s="328" t="str">
        <f t="shared" si="94"/>
        <v/>
      </c>
      <c r="L1402" s="381" t="str">
        <f t="shared" si="93"/>
        <v/>
      </c>
      <c r="M1402" s="265"/>
      <c r="N1402" s="265"/>
      <c r="O1402" s="265"/>
      <c r="P1402" s="77"/>
    </row>
    <row r="1403" spans="3:16" ht="14.25" customHeight="1" x14ac:dyDescent="0.15">
      <c r="C1403" s="283">
        <f t="shared" si="92"/>
        <v>1391</v>
      </c>
      <c r="D1403" s="44" t="str">
        <f t="shared" si="91"/>
        <v/>
      </c>
      <c r="E1403" s="477"/>
      <c r="F1403" s="368"/>
      <c r="G1403" s="368"/>
      <c r="H1403" s="329"/>
      <c r="I1403" s="15"/>
      <c r="J1403" s="15"/>
      <c r="K1403" s="328" t="str">
        <f t="shared" si="94"/>
        <v/>
      </c>
      <c r="L1403" s="381" t="str">
        <f t="shared" si="93"/>
        <v/>
      </c>
      <c r="M1403" s="265"/>
      <c r="N1403" s="265"/>
      <c r="O1403" s="265"/>
      <c r="P1403" s="77"/>
    </row>
    <row r="1404" spans="3:16" ht="14.25" customHeight="1" x14ac:dyDescent="0.15">
      <c r="C1404" s="283">
        <f t="shared" si="92"/>
        <v>1392</v>
      </c>
      <c r="D1404" s="44" t="str">
        <f t="shared" si="91"/>
        <v/>
      </c>
      <c r="E1404" s="477"/>
      <c r="F1404" s="368"/>
      <c r="G1404" s="368"/>
      <c r="H1404" s="329"/>
      <c r="I1404" s="15"/>
      <c r="J1404" s="15"/>
      <c r="K1404" s="328" t="str">
        <f t="shared" si="94"/>
        <v/>
      </c>
      <c r="L1404" s="381" t="str">
        <f t="shared" si="93"/>
        <v/>
      </c>
      <c r="M1404" s="265"/>
      <c r="N1404" s="265"/>
      <c r="O1404" s="265"/>
      <c r="P1404" s="77"/>
    </row>
    <row r="1405" spans="3:16" ht="14.25" customHeight="1" x14ac:dyDescent="0.15">
      <c r="C1405" s="283">
        <f t="shared" si="92"/>
        <v>1393</v>
      </c>
      <c r="D1405" s="44" t="str">
        <f t="shared" si="91"/>
        <v/>
      </c>
      <c r="E1405" s="477"/>
      <c r="F1405" s="368"/>
      <c r="G1405" s="368"/>
      <c r="H1405" s="329"/>
      <c r="I1405" s="15"/>
      <c r="J1405" s="15"/>
      <c r="K1405" s="328" t="str">
        <f t="shared" si="94"/>
        <v/>
      </c>
      <c r="L1405" s="381" t="str">
        <f t="shared" si="93"/>
        <v/>
      </c>
      <c r="M1405" s="265"/>
      <c r="N1405" s="265"/>
      <c r="O1405" s="265"/>
      <c r="P1405" s="77"/>
    </row>
    <row r="1406" spans="3:16" ht="14.25" customHeight="1" x14ac:dyDescent="0.15">
      <c r="C1406" s="283">
        <f t="shared" si="92"/>
        <v>1394</v>
      </c>
      <c r="D1406" s="44" t="str">
        <f t="shared" si="91"/>
        <v/>
      </c>
      <c r="E1406" s="477"/>
      <c r="F1406" s="368"/>
      <c r="G1406" s="368"/>
      <c r="H1406" s="329"/>
      <c r="I1406" s="15"/>
      <c r="J1406" s="15"/>
      <c r="K1406" s="328" t="str">
        <f t="shared" si="94"/>
        <v/>
      </c>
      <c r="L1406" s="381" t="str">
        <f t="shared" si="93"/>
        <v/>
      </c>
      <c r="M1406" s="265"/>
      <c r="N1406" s="265"/>
      <c r="O1406" s="265"/>
      <c r="P1406" s="77"/>
    </row>
    <row r="1407" spans="3:16" ht="14.25" customHeight="1" x14ac:dyDescent="0.15">
      <c r="C1407" s="283">
        <f t="shared" si="92"/>
        <v>1395</v>
      </c>
      <c r="D1407" s="44" t="str">
        <f t="shared" si="91"/>
        <v/>
      </c>
      <c r="E1407" s="477"/>
      <c r="F1407" s="368"/>
      <c r="G1407" s="368"/>
      <c r="H1407" s="329"/>
      <c r="I1407" s="15"/>
      <c r="J1407" s="15"/>
      <c r="K1407" s="328" t="str">
        <f t="shared" si="94"/>
        <v/>
      </c>
      <c r="L1407" s="381" t="str">
        <f t="shared" si="93"/>
        <v/>
      </c>
      <c r="M1407" s="265"/>
      <c r="N1407" s="265"/>
      <c r="O1407" s="265"/>
      <c r="P1407" s="77"/>
    </row>
    <row r="1408" spans="3:16" ht="14.25" customHeight="1" x14ac:dyDescent="0.15">
      <c r="C1408" s="283">
        <f t="shared" si="92"/>
        <v>1396</v>
      </c>
      <c r="D1408" s="44" t="str">
        <f t="shared" si="91"/>
        <v/>
      </c>
      <c r="E1408" s="477"/>
      <c r="F1408" s="368"/>
      <c r="G1408" s="368"/>
      <c r="H1408" s="329"/>
      <c r="I1408" s="15"/>
      <c r="J1408" s="15"/>
      <c r="K1408" s="328" t="str">
        <f t="shared" si="94"/>
        <v/>
      </c>
      <c r="L1408" s="381" t="str">
        <f t="shared" si="93"/>
        <v/>
      </c>
      <c r="M1408" s="265"/>
      <c r="N1408" s="265"/>
      <c r="O1408" s="265"/>
      <c r="P1408" s="77"/>
    </row>
    <row r="1409" spans="3:16" ht="14.25" customHeight="1" x14ac:dyDescent="0.15">
      <c r="C1409" s="283">
        <f t="shared" si="92"/>
        <v>1397</v>
      </c>
      <c r="D1409" s="44" t="str">
        <f t="shared" si="91"/>
        <v/>
      </c>
      <c r="E1409" s="477"/>
      <c r="F1409" s="368"/>
      <c r="G1409" s="368"/>
      <c r="H1409" s="329"/>
      <c r="I1409" s="15"/>
      <c r="J1409" s="15"/>
      <c r="K1409" s="328" t="str">
        <f t="shared" si="94"/>
        <v/>
      </c>
      <c r="L1409" s="381" t="str">
        <f t="shared" si="93"/>
        <v/>
      </c>
      <c r="M1409" s="265"/>
      <c r="N1409" s="265"/>
      <c r="O1409" s="265"/>
      <c r="P1409" s="77"/>
    </row>
    <row r="1410" spans="3:16" ht="14.25" customHeight="1" x14ac:dyDescent="0.15">
      <c r="C1410" s="283">
        <f t="shared" si="92"/>
        <v>1398</v>
      </c>
      <c r="D1410" s="44" t="str">
        <f t="shared" si="91"/>
        <v/>
      </c>
      <c r="E1410" s="477"/>
      <c r="F1410" s="368"/>
      <c r="G1410" s="368"/>
      <c r="H1410" s="329"/>
      <c r="I1410" s="15"/>
      <c r="J1410" s="15"/>
      <c r="K1410" s="328" t="str">
        <f t="shared" si="94"/>
        <v/>
      </c>
      <c r="L1410" s="381" t="str">
        <f t="shared" si="93"/>
        <v/>
      </c>
      <c r="M1410" s="265"/>
      <c r="N1410" s="265"/>
      <c r="O1410" s="265"/>
      <c r="P1410" s="77"/>
    </row>
    <row r="1411" spans="3:16" ht="14.25" customHeight="1" x14ac:dyDescent="0.15">
      <c r="C1411" s="283">
        <f t="shared" si="92"/>
        <v>1399</v>
      </c>
      <c r="D1411" s="44" t="str">
        <f t="shared" si="91"/>
        <v/>
      </c>
      <c r="E1411" s="477"/>
      <c r="F1411" s="368"/>
      <c r="G1411" s="368"/>
      <c r="H1411" s="329"/>
      <c r="I1411" s="15"/>
      <c r="J1411" s="15"/>
      <c r="K1411" s="328" t="str">
        <f t="shared" si="94"/>
        <v/>
      </c>
      <c r="L1411" s="381" t="str">
        <f t="shared" si="93"/>
        <v/>
      </c>
      <c r="M1411" s="265"/>
      <c r="N1411" s="265"/>
      <c r="O1411" s="265"/>
      <c r="P1411" s="77"/>
    </row>
    <row r="1412" spans="3:16" ht="14.25" customHeight="1" x14ac:dyDescent="0.15">
      <c r="C1412" s="283">
        <f t="shared" si="92"/>
        <v>1400</v>
      </c>
      <c r="D1412" s="44" t="str">
        <f t="shared" si="91"/>
        <v/>
      </c>
      <c r="E1412" s="477"/>
      <c r="F1412" s="368"/>
      <c r="G1412" s="368"/>
      <c r="H1412" s="329"/>
      <c r="I1412" s="15"/>
      <c r="J1412" s="15"/>
      <c r="K1412" s="328" t="str">
        <f t="shared" si="94"/>
        <v/>
      </c>
      <c r="L1412" s="381" t="str">
        <f t="shared" si="93"/>
        <v/>
      </c>
      <c r="M1412" s="265"/>
      <c r="N1412" s="265"/>
      <c r="O1412" s="265"/>
      <c r="P1412" s="77"/>
    </row>
    <row r="1413" spans="3:16" ht="14.25" customHeight="1" x14ac:dyDescent="0.15">
      <c r="C1413" s="283">
        <f t="shared" si="92"/>
        <v>1401</v>
      </c>
      <c r="D1413" s="44" t="str">
        <f t="shared" si="91"/>
        <v/>
      </c>
      <c r="E1413" s="477"/>
      <c r="F1413" s="368"/>
      <c r="G1413" s="368"/>
      <c r="H1413" s="329"/>
      <c r="I1413" s="15"/>
      <c r="J1413" s="15"/>
      <c r="K1413" s="328" t="str">
        <f t="shared" si="94"/>
        <v/>
      </c>
      <c r="L1413" s="381" t="str">
        <f t="shared" si="93"/>
        <v/>
      </c>
      <c r="M1413" s="265"/>
      <c r="N1413" s="265"/>
      <c r="O1413" s="265"/>
      <c r="P1413" s="77"/>
    </row>
    <row r="1414" spans="3:16" ht="14.25" customHeight="1" x14ac:dyDescent="0.15">
      <c r="C1414" s="283">
        <f t="shared" si="92"/>
        <v>1402</v>
      </c>
      <c r="D1414" s="44" t="str">
        <f t="shared" si="91"/>
        <v/>
      </c>
      <c r="E1414" s="477"/>
      <c r="F1414" s="368"/>
      <c r="G1414" s="368"/>
      <c r="H1414" s="329"/>
      <c r="I1414" s="15"/>
      <c r="J1414" s="15"/>
      <c r="K1414" s="328" t="str">
        <f t="shared" si="94"/>
        <v/>
      </c>
      <c r="L1414" s="381" t="str">
        <f t="shared" si="93"/>
        <v/>
      </c>
      <c r="M1414" s="265"/>
      <c r="N1414" s="265"/>
      <c r="O1414" s="265"/>
      <c r="P1414" s="77"/>
    </row>
    <row r="1415" spans="3:16" ht="14.25" customHeight="1" x14ac:dyDescent="0.15">
      <c r="C1415" s="283">
        <f t="shared" si="92"/>
        <v>1403</v>
      </c>
      <c r="D1415" s="44" t="str">
        <f t="shared" si="91"/>
        <v/>
      </c>
      <c r="E1415" s="477"/>
      <c r="F1415" s="368"/>
      <c r="G1415" s="368"/>
      <c r="H1415" s="329"/>
      <c r="I1415" s="15"/>
      <c r="J1415" s="15"/>
      <c r="K1415" s="328" t="str">
        <f t="shared" si="94"/>
        <v/>
      </c>
      <c r="L1415" s="381" t="str">
        <f t="shared" si="93"/>
        <v/>
      </c>
      <c r="M1415" s="265"/>
      <c r="N1415" s="265"/>
      <c r="O1415" s="265"/>
      <c r="P1415" s="77"/>
    </row>
    <row r="1416" spans="3:16" ht="14.25" customHeight="1" x14ac:dyDescent="0.15">
      <c r="C1416" s="283">
        <f t="shared" si="92"/>
        <v>1404</v>
      </c>
      <c r="D1416" s="44" t="str">
        <f t="shared" si="91"/>
        <v/>
      </c>
      <c r="E1416" s="477"/>
      <c r="F1416" s="368"/>
      <c r="G1416" s="368"/>
      <c r="H1416" s="329"/>
      <c r="I1416" s="15"/>
      <c r="J1416" s="15"/>
      <c r="K1416" s="328" t="str">
        <f t="shared" si="94"/>
        <v/>
      </c>
      <c r="L1416" s="381" t="str">
        <f t="shared" si="93"/>
        <v/>
      </c>
      <c r="M1416" s="265"/>
      <c r="N1416" s="265"/>
      <c r="O1416" s="265"/>
      <c r="P1416" s="77"/>
    </row>
    <row r="1417" spans="3:16" ht="14.25" customHeight="1" x14ac:dyDescent="0.15">
      <c r="C1417" s="283">
        <f t="shared" si="92"/>
        <v>1405</v>
      </c>
      <c r="D1417" s="44" t="str">
        <f t="shared" si="91"/>
        <v/>
      </c>
      <c r="E1417" s="477"/>
      <c r="F1417" s="368"/>
      <c r="G1417" s="368"/>
      <c r="H1417" s="329"/>
      <c r="I1417" s="15"/>
      <c r="J1417" s="15"/>
      <c r="K1417" s="328" t="str">
        <f t="shared" si="94"/>
        <v/>
      </c>
      <c r="L1417" s="381" t="str">
        <f t="shared" si="93"/>
        <v/>
      </c>
      <c r="M1417" s="265"/>
      <c r="N1417" s="265"/>
      <c r="O1417" s="265"/>
      <c r="P1417" s="77"/>
    </row>
    <row r="1418" spans="3:16" ht="14.25" customHeight="1" x14ac:dyDescent="0.15">
      <c r="C1418" s="283">
        <f t="shared" si="92"/>
        <v>1406</v>
      </c>
      <c r="D1418" s="44" t="str">
        <f t="shared" si="91"/>
        <v/>
      </c>
      <c r="E1418" s="477"/>
      <c r="F1418" s="368"/>
      <c r="G1418" s="368"/>
      <c r="H1418" s="329"/>
      <c r="I1418" s="15"/>
      <c r="J1418" s="15"/>
      <c r="K1418" s="328" t="str">
        <f t="shared" si="94"/>
        <v/>
      </c>
      <c r="L1418" s="381" t="str">
        <f t="shared" si="93"/>
        <v/>
      </c>
      <c r="M1418" s="265"/>
      <c r="N1418" s="265"/>
      <c r="O1418" s="265"/>
      <c r="P1418" s="77"/>
    </row>
    <row r="1419" spans="3:16" ht="14.25" customHeight="1" x14ac:dyDescent="0.15">
      <c r="C1419" s="283">
        <f t="shared" si="92"/>
        <v>1407</v>
      </c>
      <c r="D1419" s="44" t="str">
        <f t="shared" si="91"/>
        <v/>
      </c>
      <c r="E1419" s="477"/>
      <c r="F1419" s="368"/>
      <c r="G1419" s="368"/>
      <c r="H1419" s="329"/>
      <c r="I1419" s="15"/>
      <c r="J1419" s="15"/>
      <c r="K1419" s="328" t="str">
        <f t="shared" si="94"/>
        <v/>
      </c>
      <c r="L1419" s="381" t="str">
        <f t="shared" si="93"/>
        <v/>
      </c>
      <c r="M1419" s="265"/>
      <c r="N1419" s="265"/>
      <c r="O1419" s="265"/>
      <c r="P1419" s="77"/>
    </row>
    <row r="1420" spans="3:16" ht="14.25" customHeight="1" x14ac:dyDescent="0.15">
      <c r="C1420" s="283">
        <f t="shared" si="92"/>
        <v>1408</v>
      </c>
      <c r="D1420" s="44" t="str">
        <f t="shared" si="91"/>
        <v/>
      </c>
      <c r="E1420" s="477"/>
      <c r="F1420" s="368"/>
      <c r="G1420" s="368"/>
      <c r="H1420" s="329"/>
      <c r="I1420" s="15"/>
      <c r="J1420" s="15"/>
      <c r="K1420" s="328" t="str">
        <f t="shared" si="94"/>
        <v/>
      </c>
      <c r="L1420" s="381" t="str">
        <f t="shared" si="93"/>
        <v/>
      </c>
      <c r="M1420" s="265"/>
      <c r="N1420" s="265"/>
      <c r="O1420" s="265"/>
      <c r="P1420" s="77"/>
    </row>
    <row r="1421" spans="3:16" ht="14.25" customHeight="1" x14ac:dyDescent="0.15">
      <c r="C1421" s="283">
        <f t="shared" si="92"/>
        <v>1409</v>
      </c>
      <c r="D1421" s="44" t="str">
        <f t="shared" ref="D1421:D1484" si="95">IF(E1421="","",IF(E1421&lt;=$T$2,"○",""))</f>
        <v/>
      </c>
      <c r="E1421" s="477"/>
      <c r="F1421" s="368"/>
      <c r="G1421" s="368"/>
      <c r="H1421" s="329"/>
      <c r="I1421" s="15"/>
      <c r="J1421" s="15"/>
      <c r="K1421" s="328" t="str">
        <f t="shared" si="94"/>
        <v/>
      </c>
      <c r="L1421" s="381" t="str">
        <f t="shared" si="93"/>
        <v/>
      </c>
      <c r="M1421" s="265"/>
      <c r="N1421" s="265"/>
      <c r="O1421" s="265"/>
      <c r="P1421" s="77"/>
    </row>
    <row r="1422" spans="3:16" ht="14.25" customHeight="1" x14ac:dyDescent="0.15">
      <c r="C1422" s="283">
        <f t="shared" si="92"/>
        <v>1410</v>
      </c>
      <c r="D1422" s="44" t="str">
        <f t="shared" si="95"/>
        <v/>
      </c>
      <c r="E1422" s="477"/>
      <c r="F1422" s="368"/>
      <c r="G1422" s="368"/>
      <c r="H1422" s="329"/>
      <c r="I1422" s="15"/>
      <c r="J1422" s="15"/>
      <c r="K1422" s="328" t="str">
        <f t="shared" si="94"/>
        <v/>
      </c>
      <c r="L1422" s="381" t="str">
        <f t="shared" si="93"/>
        <v/>
      </c>
      <c r="M1422" s="265"/>
      <c r="N1422" s="265"/>
      <c r="O1422" s="265"/>
      <c r="P1422" s="77"/>
    </row>
    <row r="1423" spans="3:16" ht="14.25" customHeight="1" x14ac:dyDescent="0.15">
      <c r="C1423" s="283">
        <f t="shared" ref="C1423:C1486" si="96">C1422+1</f>
        <v>1411</v>
      </c>
      <c r="D1423" s="44" t="str">
        <f t="shared" si="95"/>
        <v/>
      </c>
      <c r="E1423" s="477"/>
      <c r="F1423" s="368"/>
      <c r="G1423" s="368"/>
      <c r="H1423" s="329"/>
      <c r="I1423" s="15"/>
      <c r="J1423" s="15"/>
      <c r="K1423" s="328" t="str">
        <f t="shared" si="94"/>
        <v/>
      </c>
      <c r="L1423" s="381" t="str">
        <f t="shared" si="93"/>
        <v/>
      </c>
      <c r="M1423" s="265"/>
      <c r="N1423" s="265"/>
      <c r="O1423" s="265"/>
      <c r="P1423" s="77"/>
    </row>
    <row r="1424" spans="3:16" ht="14.25" customHeight="1" x14ac:dyDescent="0.15">
      <c r="C1424" s="283">
        <f t="shared" si="96"/>
        <v>1412</v>
      </c>
      <c r="D1424" s="44" t="str">
        <f t="shared" si="95"/>
        <v/>
      </c>
      <c r="E1424" s="477"/>
      <c r="F1424" s="368"/>
      <c r="G1424" s="368"/>
      <c r="H1424" s="329"/>
      <c r="I1424" s="15"/>
      <c r="J1424" s="15"/>
      <c r="K1424" s="328" t="str">
        <f t="shared" si="94"/>
        <v/>
      </c>
      <c r="L1424" s="381" t="str">
        <f t="shared" si="93"/>
        <v/>
      </c>
      <c r="M1424" s="265"/>
      <c r="N1424" s="265"/>
      <c r="O1424" s="265"/>
      <c r="P1424" s="77"/>
    </row>
    <row r="1425" spans="3:16" ht="14.25" customHeight="1" x14ac:dyDescent="0.15">
      <c r="C1425" s="283">
        <f t="shared" si="96"/>
        <v>1413</v>
      </c>
      <c r="D1425" s="44" t="str">
        <f t="shared" si="95"/>
        <v/>
      </c>
      <c r="E1425" s="477"/>
      <c r="F1425" s="368"/>
      <c r="G1425" s="368"/>
      <c r="H1425" s="329"/>
      <c r="I1425" s="15"/>
      <c r="J1425" s="15"/>
      <c r="K1425" s="328" t="str">
        <f t="shared" si="94"/>
        <v/>
      </c>
      <c r="L1425" s="381" t="str">
        <f t="shared" si="93"/>
        <v/>
      </c>
      <c r="M1425" s="265"/>
      <c r="N1425" s="265"/>
      <c r="O1425" s="265"/>
      <c r="P1425" s="77"/>
    </row>
    <row r="1426" spans="3:16" ht="14.25" customHeight="1" x14ac:dyDescent="0.15">
      <c r="C1426" s="283">
        <f t="shared" si="96"/>
        <v>1414</v>
      </c>
      <c r="D1426" s="44" t="str">
        <f t="shared" si="95"/>
        <v/>
      </c>
      <c r="E1426" s="477"/>
      <c r="F1426" s="368"/>
      <c r="G1426" s="368"/>
      <c r="H1426" s="329"/>
      <c r="I1426" s="15"/>
      <c r="J1426" s="15"/>
      <c r="K1426" s="328" t="str">
        <f t="shared" si="94"/>
        <v/>
      </c>
      <c r="L1426" s="381" t="str">
        <f t="shared" si="93"/>
        <v/>
      </c>
      <c r="M1426" s="265"/>
      <c r="N1426" s="265"/>
      <c r="O1426" s="265"/>
      <c r="P1426" s="77"/>
    </row>
    <row r="1427" spans="3:16" ht="14.25" customHeight="1" x14ac:dyDescent="0.15">
      <c r="C1427" s="283">
        <f t="shared" si="96"/>
        <v>1415</v>
      </c>
      <c r="D1427" s="44" t="str">
        <f t="shared" si="95"/>
        <v/>
      </c>
      <c r="E1427" s="477"/>
      <c r="F1427" s="368"/>
      <c r="G1427" s="368"/>
      <c r="H1427" s="329"/>
      <c r="I1427" s="15"/>
      <c r="J1427" s="15"/>
      <c r="K1427" s="328" t="str">
        <f t="shared" si="94"/>
        <v/>
      </c>
      <c r="L1427" s="381" t="str">
        <f t="shared" si="93"/>
        <v/>
      </c>
      <c r="M1427" s="265"/>
      <c r="N1427" s="265"/>
      <c r="O1427" s="265"/>
      <c r="P1427" s="77"/>
    </row>
    <row r="1428" spans="3:16" ht="14.25" customHeight="1" x14ac:dyDescent="0.15">
      <c r="C1428" s="283">
        <f t="shared" si="96"/>
        <v>1416</v>
      </c>
      <c r="D1428" s="44" t="str">
        <f t="shared" si="95"/>
        <v/>
      </c>
      <c r="E1428" s="477"/>
      <c r="F1428" s="368"/>
      <c r="G1428" s="368"/>
      <c r="H1428" s="329"/>
      <c r="I1428" s="15"/>
      <c r="J1428" s="15"/>
      <c r="K1428" s="328" t="str">
        <f t="shared" si="94"/>
        <v/>
      </c>
      <c r="L1428" s="381" t="str">
        <f t="shared" si="93"/>
        <v/>
      </c>
      <c r="M1428" s="265"/>
      <c r="N1428" s="265"/>
      <c r="O1428" s="265"/>
      <c r="P1428" s="77"/>
    </row>
    <row r="1429" spans="3:16" ht="14.25" customHeight="1" x14ac:dyDescent="0.15">
      <c r="C1429" s="283">
        <f t="shared" si="96"/>
        <v>1417</v>
      </c>
      <c r="D1429" s="44" t="str">
        <f t="shared" si="95"/>
        <v/>
      </c>
      <c r="E1429" s="477"/>
      <c r="F1429" s="368"/>
      <c r="G1429" s="368"/>
      <c r="H1429" s="329"/>
      <c r="I1429" s="15"/>
      <c r="J1429" s="15"/>
      <c r="K1429" s="328" t="str">
        <f t="shared" si="94"/>
        <v/>
      </c>
      <c r="L1429" s="381" t="str">
        <f t="shared" si="93"/>
        <v/>
      </c>
      <c r="M1429" s="265"/>
      <c r="N1429" s="265"/>
      <c r="O1429" s="265"/>
      <c r="P1429" s="77"/>
    </row>
    <row r="1430" spans="3:16" ht="14.25" customHeight="1" x14ac:dyDescent="0.15">
      <c r="C1430" s="283">
        <f t="shared" si="96"/>
        <v>1418</v>
      </c>
      <c r="D1430" s="44" t="str">
        <f t="shared" si="95"/>
        <v/>
      </c>
      <c r="E1430" s="477"/>
      <c r="F1430" s="368"/>
      <c r="G1430" s="368"/>
      <c r="H1430" s="329"/>
      <c r="I1430" s="15"/>
      <c r="J1430" s="15"/>
      <c r="K1430" s="328" t="str">
        <f t="shared" si="94"/>
        <v/>
      </c>
      <c r="L1430" s="381" t="str">
        <f t="shared" si="93"/>
        <v/>
      </c>
      <c r="M1430" s="265"/>
      <c r="N1430" s="265"/>
      <c r="O1430" s="265"/>
      <c r="P1430" s="77"/>
    </row>
    <row r="1431" spans="3:16" ht="14.25" customHeight="1" x14ac:dyDescent="0.15">
      <c r="C1431" s="283">
        <f t="shared" si="96"/>
        <v>1419</v>
      </c>
      <c r="D1431" s="44" t="str">
        <f t="shared" si="95"/>
        <v/>
      </c>
      <c r="E1431" s="477"/>
      <c r="F1431" s="368"/>
      <c r="G1431" s="368"/>
      <c r="H1431" s="329"/>
      <c r="I1431" s="15"/>
      <c r="J1431" s="15"/>
      <c r="K1431" s="328" t="str">
        <f t="shared" si="94"/>
        <v/>
      </c>
      <c r="L1431" s="381" t="str">
        <f t="shared" si="93"/>
        <v/>
      </c>
      <c r="M1431" s="265"/>
      <c r="N1431" s="265"/>
      <c r="O1431" s="265"/>
      <c r="P1431" s="77"/>
    </row>
    <row r="1432" spans="3:16" ht="14.25" customHeight="1" x14ac:dyDescent="0.15">
      <c r="C1432" s="283">
        <f t="shared" si="96"/>
        <v>1420</v>
      </c>
      <c r="D1432" s="44" t="str">
        <f t="shared" si="95"/>
        <v/>
      </c>
      <c r="E1432" s="477"/>
      <c r="F1432" s="368"/>
      <c r="G1432" s="368"/>
      <c r="H1432" s="329"/>
      <c r="I1432" s="15"/>
      <c r="J1432" s="15"/>
      <c r="K1432" s="328" t="str">
        <f t="shared" si="94"/>
        <v/>
      </c>
      <c r="L1432" s="381" t="str">
        <f t="shared" si="93"/>
        <v/>
      </c>
      <c r="M1432" s="265"/>
      <c r="N1432" s="265"/>
      <c r="O1432" s="265"/>
      <c r="P1432" s="77"/>
    </row>
    <row r="1433" spans="3:16" ht="14.25" customHeight="1" x14ac:dyDescent="0.15">
      <c r="C1433" s="283">
        <f t="shared" si="96"/>
        <v>1421</v>
      </c>
      <c r="D1433" s="44" t="str">
        <f t="shared" si="95"/>
        <v/>
      </c>
      <c r="E1433" s="477"/>
      <c r="F1433" s="368"/>
      <c r="G1433" s="368"/>
      <c r="H1433" s="329"/>
      <c r="I1433" s="15"/>
      <c r="J1433" s="15"/>
      <c r="K1433" s="328" t="str">
        <f t="shared" si="94"/>
        <v/>
      </c>
      <c r="L1433" s="381" t="str">
        <f t="shared" si="93"/>
        <v/>
      </c>
      <c r="M1433" s="265"/>
      <c r="N1433" s="265"/>
      <c r="O1433" s="265"/>
      <c r="P1433" s="77"/>
    </row>
    <row r="1434" spans="3:16" ht="14.25" customHeight="1" x14ac:dyDescent="0.15">
      <c r="C1434" s="283">
        <f t="shared" si="96"/>
        <v>1422</v>
      </c>
      <c r="D1434" s="44" t="str">
        <f t="shared" si="95"/>
        <v/>
      </c>
      <c r="E1434" s="477"/>
      <c r="F1434" s="368"/>
      <c r="G1434" s="368"/>
      <c r="H1434" s="329"/>
      <c r="I1434" s="15"/>
      <c r="J1434" s="15"/>
      <c r="K1434" s="328" t="str">
        <f t="shared" si="94"/>
        <v/>
      </c>
      <c r="L1434" s="381" t="str">
        <f t="shared" si="93"/>
        <v/>
      </c>
      <c r="M1434" s="265"/>
      <c r="N1434" s="265"/>
      <c r="O1434" s="265"/>
      <c r="P1434" s="77"/>
    </row>
    <row r="1435" spans="3:16" ht="14.25" customHeight="1" x14ac:dyDescent="0.15">
      <c r="C1435" s="283">
        <f t="shared" si="96"/>
        <v>1423</v>
      </c>
      <c r="D1435" s="44" t="str">
        <f t="shared" si="95"/>
        <v/>
      </c>
      <c r="E1435" s="477"/>
      <c r="F1435" s="368"/>
      <c r="G1435" s="368"/>
      <c r="H1435" s="329"/>
      <c r="I1435" s="15"/>
      <c r="J1435" s="15"/>
      <c r="K1435" s="328" t="str">
        <f t="shared" si="94"/>
        <v/>
      </c>
      <c r="L1435" s="381" t="str">
        <f t="shared" si="93"/>
        <v/>
      </c>
      <c r="M1435" s="265"/>
      <c r="N1435" s="265"/>
      <c r="O1435" s="265"/>
      <c r="P1435" s="77"/>
    </row>
    <row r="1436" spans="3:16" ht="14.25" customHeight="1" x14ac:dyDescent="0.15">
      <c r="C1436" s="283">
        <f t="shared" si="96"/>
        <v>1424</v>
      </c>
      <c r="D1436" s="44" t="str">
        <f t="shared" si="95"/>
        <v/>
      </c>
      <c r="E1436" s="477"/>
      <c r="F1436" s="368"/>
      <c r="G1436" s="368"/>
      <c r="H1436" s="329"/>
      <c r="I1436" s="15"/>
      <c r="J1436" s="15"/>
      <c r="K1436" s="328" t="str">
        <f t="shared" si="94"/>
        <v/>
      </c>
      <c r="L1436" s="381" t="str">
        <f t="shared" si="93"/>
        <v/>
      </c>
      <c r="M1436" s="265"/>
      <c r="N1436" s="265"/>
      <c r="O1436" s="265"/>
      <c r="P1436" s="77"/>
    </row>
    <row r="1437" spans="3:16" ht="14.25" customHeight="1" x14ac:dyDescent="0.15">
      <c r="C1437" s="283">
        <f t="shared" si="96"/>
        <v>1425</v>
      </c>
      <c r="D1437" s="44" t="str">
        <f t="shared" si="95"/>
        <v/>
      </c>
      <c r="E1437" s="477"/>
      <c r="F1437" s="368"/>
      <c r="G1437" s="368"/>
      <c r="H1437" s="329"/>
      <c r="I1437" s="15"/>
      <c r="J1437" s="15"/>
      <c r="K1437" s="328" t="str">
        <f t="shared" si="94"/>
        <v/>
      </c>
      <c r="L1437" s="381" t="str">
        <f t="shared" si="93"/>
        <v/>
      </c>
      <c r="M1437" s="265"/>
      <c r="N1437" s="265"/>
      <c r="O1437" s="265"/>
      <c r="P1437" s="77"/>
    </row>
    <row r="1438" spans="3:16" ht="14.25" customHeight="1" x14ac:dyDescent="0.15">
      <c r="C1438" s="283">
        <f t="shared" si="96"/>
        <v>1426</v>
      </c>
      <c r="D1438" s="44" t="str">
        <f t="shared" si="95"/>
        <v/>
      </c>
      <c r="E1438" s="477"/>
      <c r="F1438" s="368"/>
      <c r="G1438" s="368"/>
      <c r="H1438" s="329"/>
      <c r="I1438" s="15"/>
      <c r="J1438" s="15"/>
      <c r="K1438" s="328" t="str">
        <f t="shared" si="94"/>
        <v/>
      </c>
      <c r="L1438" s="381" t="str">
        <f t="shared" si="93"/>
        <v/>
      </c>
      <c r="M1438" s="265"/>
      <c r="N1438" s="265"/>
      <c r="O1438" s="265"/>
      <c r="P1438" s="77"/>
    </row>
    <row r="1439" spans="3:16" ht="14.25" customHeight="1" x14ac:dyDescent="0.15">
      <c r="C1439" s="283">
        <f t="shared" si="96"/>
        <v>1427</v>
      </c>
      <c r="D1439" s="44" t="str">
        <f t="shared" si="95"/>
        <v/>
      </c>
      <c r="E1439" s="477"/>
      <c r="F1439" s="368"/>
      <c r="G1439" s="368"/>
      <c r="H1439" s="329"/>
      <c r="I1439" s="15"/>
      <c r="J1439" s="15"/>
      <c r="K1439" s="328" t="str">
        <f t="shared" si="94"/>
        <v/>
      </c>
      <c r="L1439" s="381" t="str">
        <f t="shared" si="93"/>
        <v/>
      </c>
      <c r="M1439" s="265"/>
      <c r="N1439" s="265"/>
      <c r="O1439" s="265"/>
      <c r="P1439" s="77"/>
    </row>
    <row r="1440" spans="3:16" ht="14.25" customHeight="1" x14ac:dyDescent="0.15">
      <c r="C1440" s="283">
        <f t="shared" si="96"/>
        <v>1428</v>
      </c>
      <c r="D1440" s="44" t="str">
        <f t="shared" si="95"/>
        <v/>
      </c>
      <c r="E1440" s="477"/>
      <c r="F1440" s="368"/>
      <c r="G1440" s="368"/>
      <c r="H1440" s="329"/>
      <c r="I1440" s="15"/>
      <c r="J1440" s="15"/>
      <c r="K1440" s="328" t="str">
        <f t="shared" si="94"/>
        <v/>
      </c>
      <c r="L1440" s="381" t="str">
        <f t="shared" si="93"/>
        <v/>
      </c>
      <c r="M1440" s="265"/>
      <c r="N1440" s="265"/>
      <c r="O1440" s="265"/>
      <c r="P1440" s="77"/>
    </row>
    <row r="1441" spans="3:16" ht="14.25" customHeight="1" x14ac:dyDescent="0.15">
      <c r="C1441" s="283">
        <f t="shared" si="96"/>
        <v>1429</v>
      </c>
      <c r="D1441" s="44" t="str">
        <f t="shared" si="95"/>
        <v/>
      </c>
      <c r="E1441" s="477"/>
      <c r="F1441" s="368"/>
      <c r="G1441" s="368"/>
      <c r="H1441" s="329"/>
      <c r="I1441" s="15"/>
      <c r="J1441" s="15"/>
      <c r="K1441" s="328" t="str">
        <f t="shared" si="94"/>
        <v/>
      </c>
      <c r="L1441" s="381" t="str">
        <f t="shared" si="93"/>
        <v/>
      </c>
      <c r="M1441" s="265"/>
      <c r="N1441" s="265"/>
      <c r="O1441" s="265"/>
      <c r="P1441" s="77"/>
    </row>
    <row r="1442" spans="3:16" ht="14.25" customHeight="1" x14ac:dyDescent="0.15">
      <c r="C1442" s="283">
        <f t="shared" si="96"/>
        <v>1430</v>
      </c>
      <c r="D1442" s="44" t="str">
        <f t="shared" si="95"/>
        <v/>
      </c>
      <c r="E1442" s="477"/>
      <c r="F1442" s="368"/>
      <c r="G1442" s="368"/>
      <c r="H1442" s="329"/>
      <c r="I1442" s="15"/>
      <c r="J1442" s="15"/>
      <c r="K1442" s="328" t="str">
        <f t="shared" si="94"/>
        <v/>
      </c>
      <c r="L1442" s="381" t="str">
        <f t="shared" si="93"/>
        <v/>
      </c>
      <c r="M1442" s="265"/>
      <c r="N1442" s="265"/>
      <c r="O1442" s="265"/>
      <c r="P1442" s="77"/>
    </row>
    <row r="1443" spans="3:16" ht="14.25" customHeight="1" x14ac:dyDescent="0.15">
      <c r="C1443" s="283">
        <f t="shared" si="96"/>
        <v>1431</v>
      </c>
      <c r="D1443" s="44" t="str">
        <f t="shared" si="95"/>
        <v/>
      </c>
      <c r="E1443" s="477"/>
      <c r="F1443" s="368"/>
      <c r="G1443" s="368"/>
      <c r="H1443" s="329"/>
      <c r="I1443" s="15"/>
      <c r="J1443" s="15"/>
      <c r="K1443" s="328" t="str">
        <f t="shared" si="94"/>
        <v/>
      </c>
      <c r="L1443" s="381" t="str">
        <f t="shared" si="93"/>
        <v/>
      </c>
      <c r="M1443" s="265"/>
      <c r="N1443" s="265"/>
      <c r="O1443" s="265"/>
      <c r="P1443" s="77"/>
    </row>
    <row r="1444" spans="3:16" ht="14.25" customHeight="1" x14ac:dyDescent="0.15">
      <c r="C1444" s="283">
        <f t="shared" si="96"/>
        <v>1432</v>
      </c>
      <c r="D1444" s="44" t="str">
        <f t="shared" si="95"/>
        <v/>
      </c>
      <c r="E1444" s="477"/>
      <c r="F1444" s="368"/>
      <c r="G1444" s="368"/>
      <c r="H1444" s="329"/>
      <c r="I1444" s="15"/>
      <c r="J1444" s="15"/>
      <c r="K1444" s="328" t="str">
        <f t="shared" si="94"/>
        <v/>
      </c>
      <c r="L1444" s="381" t="str">
        <f t="shared" si="93"/>
        <v/>
      </c>
      <c r="M1444" s="265"/>
      <c r="N1444" s="265"/>
      <c r="O1444" s="265"/>
      <c r="P1444" s="77"/>
    </row>
    <row r="1445" spans="3:16" ht="14.25" customHeight="1" x14ac:dyDescent="0.15">
      <c r="C1445" s="283">
        <f t="shared" si="96"/>
        <v>1433</v>
      </c>
      <c r="D1445" s="44" t="str">
        <f t="shared" si="95"/>
        <v/>
      </c>
      <c r="E1445" s="477"/>
      <c r="F1445" s="368"/>
      <c r="G1445" s="368"/>
      <c r="H1445" s="329"/>
      <c r="I1445" s="15"/>
      <c r="J1445" s="15"/>
      <c r="K1445" s="328" t="str">
        <f t="shared" si="94"/>
        <v/>
      </c>
      <c r="L1445" s="381" t="str">
        <f t="shared" si="93"/>
        <v/>
      </c>
      <c r="M1445" s="265"/>
      <c r="N1445" s="265"/>
      <c r="O1445" s="265"/>
      <c r="P1445" s="77"/>
    </row>
    <row r="1446" spans="3:16" ht="14.25" customHeight="1" x14ac:dyDescent="0.15">
      <c r="C1446" s="283">
        <f t="shared" si="96"/>
        <v>1434</v>
      </c>
      <c r="D1446" s="44" t="str">
        <f t="shared" si="95"/>
        <v/>
      </c>
      <c r="E1446" s="477"/>
      <c r="F1446" s="368"/>
      <c r="G1446" s="368"/>
      <c r="H1446" s="329"/>
      <c r="I1446" s="15"/>
      <c r="J1446" s="15"/>
      <c r="K1446" s="328" t="str">
        <f t="shared" si="94"/>
        <v/>
      </c>
      <c r="L1446" s="381" t="str">
        <f t="shared" si="93"/>
        <v/>
      </c>
      <c r="M1446" s="265"/>
      <c r="N1446" s="265"/>
      <c r="O1446" s="265"/>
      <c r="P1446" s="77"/>
    </row>
    <row r="1447" spans="3:16" ht="14.25" customHeight="1" x14ac:dyDescent="0.15">
      <c r="C1447" s="283">
        <f t="shared" si="96"/>
        <v>1435</v>
      </c>
      <c r="D1447" s="44" t="str">
        <f t="shared" si="95"/>
        <v/>
      </c>
      <c r="E1447" s="477"/>
      <c r="F1447" s="368"/>
      <c r="G1447" s="368"/>
      <c r="H1447" s="329"/>
      <c r="I1447" s="15"/>
      <c r="J1447" s="15"/>
      <c r="K1447" s="328" t="str">
        <f t="shared" si="94"/>
        <v/>
      </c>
      <c r="L1447" s="381" t="str">
        <f t="shared" si="93"/>
        <v/>
      </c>
      <c r="M1447" s="265"/>
      <c r="N1447" s="265"/>
      <c r="O1447" s="265"/>
      <c r="P1447" s="77"/>
    </row>
    <row r="1448" spans="3:16" ht="14.25" customHeight="1" x14ac:dyDescent="0.15">
      <c r="C1448" s="283">
        <f t="shared" si="96"/>
        <v>1436</v>
      </c>
      <c r="D1448" s="44" t="str">
        <f t="shared" si="95"/>
        <v/>
      </c>
      <c r="E1448" s="477"/>
      <c r="F1448" s="368"/>
      <c r="G1448" s="368"/>
      <c r="H1448" s="329"/>
      <c r="I1448" s="15"/>
      <c r="J1448" s="15"/>
      <c r="K1448" s="328" t="str">
        <f t="shared" si="94"/>
        <v/>
      </c>
      <c r="L1448" s="381" t="str">
        <f t="shared" si="93"/>
        <v/>
      </c>
      <c r="M1448" s="265"/>
      <c r="N1448" s="265"/>
      <c r="O1448" s="265"/>
      <c r="P1448" s="77"/>
    </row>
    <row r="1449" spans="3:16" ht="14.25" customHeight="1" x14ac:dyDescent="0.15">
      <c r="C1449" s="283">
        <f t="shared" si="96"/>
        <v>1437</v>
      </c>
      <c r="D1449" s="44" t="str">
        <f t="shared" si="95"/>
        <v/>
      </c>
      <c r="E1449" s="477"/>
      <c r="F1449" s="368"/>
      <c r="G1449" s="368"/>
      <c r="H1449" s="329"/>
      <c r="I1449" s="15"/>
      <c r="J1449" s="15"/>
      <c r="K1449" s="328" t="str">
        <f t="shared" si="94"/>
        <v/>
      </c>
      <c r="L1449" s="381" t="str">
        <f t="shared" si="93"/>
        <v/>
      </c>
      <c r="M1449" s="265"/>
      <c r="N1449" s="265"/>
      <c r="O1449" s="265"/>
      <c r="P1449" s="77"/>
    </row>
    <row r="1450" spans="3:16" ht="14.25" customHeight="1" x14ac:dyDescent="0.15">
      <c r="C1450" s="283">
        <f t="shared" si="96"/>
        <v>1438</v>
      </c>
      <c r="D1450" s="44" t="str">
        <f t="shared" si="95"/>
        <v/>
      </c>
      <c r="E1450" s="477"/>
      <c r="F1450" s="368"/>
      <c r="G1450" s="368"/>
      <c r="H1450" s="329"/>
      <c r="I1450" s="15"/>
      <c r="J1450" s="15"/>
      <c r="K1450" s="328" t="str">
        <f t="shared" si="94"/>
        <v/>
      </c>
      <c r="L1450" s="381" t="str">
        <f t="shared" ref="L1450:L1513" si="97">IF(H1450="","",IF(HLOOKUP(H1450,$V$2:$AJ$3,2,FALSE)&gt;=0.8,"○",""))</f>
        <v/>
      </c>
      <c r="M1450" s="265"/>
      <c r="N1450" s="265"/>
      <c r="O1450" s="265"/>
      <c r="P1450" s="77"/>
    </row>
    <row r="1451" spans="3:16" ht="14.25" customHeight="1" x14ac:dyDescent="0.15">
      <c r="C1451" s="283">
        <f t="shared" si="96"/>
        <v>1439</v>
      </c>
      <c r="D1451" s="44" t="str">
        <f t="shared" si="95"/>
        <v/>
      </c>
      <c r="E1451" s="477"/>
      <c r="F1451" s="368"/>
      <c r="G1451" s="368"/>
      <c r="H1451" s="329"/>
      <c r="I1451" s="15"/>
      <c r="J1451" s="15"/>
      <c r="K1451" s="328" t="str">
        <f t="shared" si="94"/>
        <v/>
      </c>
      <c r="L1451" s="381" t="str">
        <f t="shared" si="97"/>
        <v/>
      </c>
      <c r="M1451" s="265"/>
      <c r="N1451" s="265"/>
      <c r="O1451" s="265"/>
      <c r="P1451" s="77"/>
    </row>
    <row r="1452" spans="3:16" ht="14.25" customHeight="1" x14ac:dyDescent="0.15">
      <c r="C1452" s="283">
        <f t="shared" si="96"/>
        <v>1440</v>
      </c>
      <c r="D1452" s="44" t="str">
        <f t="shared" si="95"/>
        <v/>
      </c>
      <c r="E1452" s="477"/>
      <c r="F1452" s="368"/>
      <c r="G1452" s="368"/>
      <c r="H1452" s="329"/>
      <c r="I1452" s="15"/>
      <c r="J1452" s="15"/>
      <c r="K1452" s="328" t="str">
        <f t="shared" si="94"/>
        <v/>
      </c>
      <c r="L1452" s="381" t="str">
        <f t="shared" si="97"/>
        <v/>
      </c>
      <c r="M1452" s="265"/>
      <c r="N1452" s="265"/>
      <c r="O1452" s="265"/>
      <c r="P1452" s="77"/>
    </row>
    <row r="1453" spans="3:16" ht="14.25" customHeight="1" x14ac:dyDescent="0.15">
      <c r="C1453" s="283">
        <f t="shared" si="96"/>
        <v>1441</v>
      </c>
      <c r="D1453" s="44" t="str">
        <f t="shared" si="95"/>
        <v/>
      </c>
      <c r="E1453" s="477"/>
      <c r="F1453" s="368"/>
      <c r="G1453" s="368"/>
      <c r="H1453" s="329"/>
      <c r="I1453" s="15"/>
      <c r="J1453" s="15"/>
      <c r="K1453" s="328" t="str">
        <f t="shared" si="94"/>
        <v/>
      </c>
      <c r="L1453" s="381" t="str">
        <f t="shared" si="97"/>
        <v/>
      </c>
      <c r="M1453" s="265"/>
      <c r="N1453" s="265"/>
      <c r="O1453" s="265"/>
      <c r="P1453" s="77"/>
    </row>
    <row r="1454" spans="3:16" ht="14.25" customHeight="1" x14ac:dyDescent="0.15">
      <c r="C1454" s="283">
        <f t="shared" si="96"/>
        <v>1442</v>
      </c>
      <c r="D1454" s="44" t="str">
        <f t="shared" si="95"/>
        <v/>
      </c>
      <c r="E1454" s="477"/>
      <c r="F1454" s="368"/>
      <c r="G1454" s="368"/>
      <c r="H1454" s="329"/>
      <c r="I1454" s="15"/>
      <c r="J1454" s="15"/>
      <c r="K1454" s="328" t="str">
        <f t="shared" si="94"/>
        <v/>
      </c>
      <c r="L1454" s="381" t="str">
        <f t="shared" si="97"/>
        <v/>
      </c>
      <c r="M1454" s="265"/>
      <c r="N1454" s="265"/>
      <c r="O1454" s="265"/>
      <c r="P1454" s="77"/>
    </row>
    <row r="1455" spans="3:16" ht="14.25" customHeight="1" x14ac:dyDescent="0.15">
      <c r="C1455" s="283">
        <f t="shared" si="96"/>
        <v>1443</v>
      </c>
      <c r="D1455" s="44" t="str">
        <f t="shared" si="95"/>
        <v/>
      </c>
      <c r="E1455" s="477"/>
      <c r="F1455" s="368"/>
      <c r="G1455" s="368"/>
      <c r="H1455" s="329"/>
      <c r="I1455" s="15"/>
      <c r="J1455" s="15"/>
      <c r="K1455" s="328" t="str">
        <f t="shared" ref="K1455:K1518" si="98">IF(J1455="","",I1455*J1455)</f>
        <v/>
      </c>
      <c r="L1455" s="381" t="str">
        <f t="shared" si="97"/>
        <v/>
      </c>
      <c r="M1455" s="265"/>
      <c r="N1455" s="265"/>
      <c r="O1455" s="265"/>
      <c r="P1455" s="77"/>
    </row>
    <row r="1456" spans="3:16" ht="14.25" customHeight="1" x14ac:dyDescent="0.15">
      <c r="C1456" s="283">
        <f t="shared" si="96"/>
        <v>1444</v>
      </c>
      <c r="D1456" s="44" t="str">
        <f t="shared" si="95"/>
        <v/>
      </c>
      <c r="E1456" s="477"/>
      <c r="F1456" s="368"/>
      <c r="G1456" s="368"/>
      <c r="H1456" s="329"/>
      <c r="I1456" s="15"/>
      <c r="J1456" s="15"/>
      <c r="K1456" s="328" t="str">
        <f t="shared" si="98"/>
        <v/>
      </c>
      <c r="L1456" s="381" t="str">
        <f t="shared" si="97"/>
        <v/>
      </c>
      <c r="M1456" s="265"/>
      <c r="N1456" s="265"/>
      <c r="O1456" s="265"/>
      <c r="P1456" s="77"/>
    </row>
    <row r="1457" spans="3:16" ht="14.25" customHeight="1" x14ac:dyDescent="0.15">
      <c r="C1457" s="283">
        <f t="shared" si="96"/>
        <v>1445</v>
      </c>
      <c r="D1457" s="44" t="str">
        <f t="shared" si="95"/>
        <v/>
      </c>
      <c r="E1457" s="477"/>
      <c r="F1457" s="368"/>
      <c r="G1457" s="368"/>
      <c r="H1457" s="329"/>
      <c r="I1457" s="15"/>
      <c r="J1457" s="15"/>
      <c r="K1457" s="328" t="str">
        <f t="shared" si="98"/>
        <v/>
      </c>
      <c r="L1457" s="381" t="str">
        <f t="shared" si="97"/>
        <v/>
      </c>
      <c r="M1457" s="265"/>
      <c r="N1457" s="265"/>
      <c r="O1457" s="265"/>
      <c r="P1457" s="77"/>
    </row>
    <row r="1458" spans="3:16" ht="14.25" customHeight="1" x14ac:dyDescent="0.15">
      <c r="C1458" s="283">
        <f t="shared" si="96"/>
        <v>1446</v>
      </c>
      <c r="D1458" s="44" t="str">
        <f t="shared" si="95"/>
        <v/>
      </c>
      <c r="E1458" s="477"/>
      <c r="F1458" s="368"/>
      <c r="G1458" s="368"/>
      <c r="H1458" s="329"/>
      <c r="I1458" s="15"/>
      <c r="J1458" s="15"/>
      <c r="K1458" s="328" t="str">
        <f t="shared" si="98"/>
        <v/>
      </c>
      <c r="L1458" s="381" t="str">
        <f t="shared" si="97"/>
        <v/>
      </c>
      <c r="M1458" s="265"/>
      <c r="N1458" s="265"/>
      <c r="O1458" s="265"/>
      <c r="P1458" s="77"/>
    </row>
    <row r="1459" spans="3:16" ht="14.25" customHeight="1" x14ac:dyDescent="0.15">
      <c r="C1459" s="283">
        <f t="shared" si="96"/>
        <v>1447</v>
      </c>
      <c r="D1459" s="44" t="str">
        <f t="shared" si="95"/>
        <v/>
      </c>
      <c r="E1459" s="477"/>
      <c r="F1459" s="368"/>
      <c r="G1459" s="368"/>
      <c r="H1459" s="329"/>
      <c r="I1459" s="15"/>
      <c r="J1459" s="15"/>
      <c r="K1459" s="328" t="str">
        <f t="shared" si="98"/>
        <v/>
      </c>
      <c r="L1459" s="381" t="str">
        <f t="shared" si="97"/>
        <v/>
      </c>
      <c r="M1459" s="265"/>
      <c r="N1459" s="265"/>
      <c r="O1459" s="265"/>
      <c r="P1459" s="77"/>
    </row>
    <row r="1460" spans="3:16" ht="14.25" customHeight="1" x14ac:dyDescent="0.15">
      <c r="C1460" s="283">
        <f t="shared" si="96"/>
        <v>1448</v>
      </c>
      <c r="D1460" s="44" t="str">
        <f t="shared" si="95"/>
        <v/>
      </c>
      <c r="E1460" s="477"/>
      <c r="F1460" s="368"/>
      <c r="G1460" s="368"/>
      <c r="H1460" s="329"/>
      <c r="I1460" s="15"/>
      <c r="J1460" s="15"/>
      <c r="K1460" s="328" t="str">
        <f t="shared" si="98"/>
        <v/>
      </c>
      <c r="L1460" s="381" t="str">
        <f t="shared" si="97"/>
        <v/>
      </c>
      <c r="M1460" s="265"/>
      <c r="N1460" s="265"/>
      <c r="O1460" s="265"/>
      <c r="P1460" s="77"/>
    </row>
    <row r="1461" spans="3:16" ht="14.25" customHeight="1" x14ac:dyDescent="0.15">
      <c r="C1461" s="283">
        <f t="shared" si="96"/>
        <v>1449</v>
      </c>
      <c r="D1461" s="44" t="str">
        <f t="shared" si="95"/>
        <v/>
      </c>
      <c r="E1461" s="477"/>
      <c r="F1461" s="368"/>
      <c r="G1461" s="368"/>
      <c r="H1461" s="329"/>
      <c r="I1461" s="15"/>
      <c r="J1461" s="15"/>
      <c r="K1461" s="328" t="str">
        <f t="shared" si="98"/>
        <v/>
      </c>
      <c r="L1461" s="381" t="str">
        <f t="shared" si="97"/>
        <v/>
      </c>
      <c r="M1461" s="265"/>
      <c r="N1461" s="265"/>
      <c r="O1461" s="265"/>
      <c r="P1461" s="77"/>
    </row>
    <row r="1462" spans="3:16" ht="14.25" customHeight="1" x14ac:dyDescent="0.15">
      <c r="C1462" s="283">
        <f t="shared" si="96"/>
        <v>1450</v>
      </c>
      <c r="D1462" s="44" t="str">
        <f t="shared" si="95"/>
        <v/>
      </c>
      <c r="E1462" s="477"/>
      <c r="F1462" s="368"/>
      <c r="G1462" s="368"/>
      <c r="H1462" s="329"/>
      <c r="I1462" s="15"/>
      <c r="J1462" s="15"/>
      <c r="K1462" s="328" t="str">
        <f t="shared" si="98"/>
        <v/>
      </c>
      <c r="L1462" s="381" t="str">
        <f t="shared" si="97"/>
        <v/>
      </c>
      <c r="M1462" s="265"/>
      <c r="N1462" s="265"/>
      <c r="O1462" s="265"/>
      <c r="P1462" s="77"/>
    </row>
    <row r="1463" spans="3:16" ht="14.25" customHeight="1" x14ac:dyDescent="0.15">
      <c r="C1463" s="283">
        <f t="shared" si="96"/>
        <v>1451</v>
      </c>
      <c r="D1463" s="44" t="str">
        <f t="shared" si="95"/>
        <v/>
      </c>
      <c r="E1463" s="477"/>
      <c r="F1463" s="368"/>
      <c r="G1463" s="368"/>
      <c r="H1463" s="329"/>
      <c r="I1463" s="15"/>
      <c r="J1463" s="15"/>
      <c r="K1463" s="328" t="str">
        <f t="shared" si="98"/>
        <v/>
      </c>
      <c r="L1463" s="381" t="str">
        <f t="shared" si="97"/>
        <v/>
      </c>
      <c r="M1463" s="265"/>
      <c r="N1463" s="265"/>
      <c r="O1463" s="265"/>
      <c r="P1463" s="77"/>
    </row>
    <row r="1464" spans="3:16" ht="14.25" customHeight="1" x14ac:dyDescent="0.15">
      <c r="C1464" s="283">
        <f t="shared" si="96"/>
        <v>1452</v>
      </c>
      <c r="D1464" s="44" t="str">
        <f t="shared" si="95"/>
        <v/>
      </c>
      <c r="E1464" s="477"/>
      <c r="F1464" s="368"/>
      <c r="G1464" s="368"/>
      <c r="H1464" s="329"/>
      <c r="I1464" s="15"/>
      <c r="J1464" s="15"/>
      <c r="K1464" s="328" t="str">
        <f t="shared" si="98"/>
        <v/>
      </c>
      <c r="L1464" s="381" t="str">
        <f t="shared" si="97"/>
        <v/>
      </c>
      <c r="M1464" s="265"/>
      <c r="N1464" s="265"/>
      <c r="O1464" s="265"/>
      <c r="P1464" s="77"/>
    </row>
    <row r="1465" spans="3:16" ht="14.25" customHeight="1" x14ac:dyDescent="0.15">
      <c r="C1465" s="283">
        <f t="shared" si="96"/>
        <v>1453</v>
      </c>
      <c r="D1465" s="44" t="str">
        <f t="shared" si="95"/>
        <v/>
      </c>
      <c r="E1465" s="477"/>
      <c r="F1465" s="368"/>
      <c r="G1465" s="368"/>
      <c r="H1465" s="329"/>
      <c r="I1465" s="15"/>
      <c r="J1465" s="15"/>
      <c r="K1465" s="328" t="str">
        <f t="shared" si="98"/>
        <v/>
      </c>
      <c r="L1465" s="381" t="str">
        <f t="shared" si="97"/>
        <v/>
      </c>
      <c r="M1465" s="265"/>
      <c r="N1465" s="265"/>
      <c r="O1465" s="265"/>
      <c r="P1465" s="77"/>
    </row>
    <row r="1466" spans="3:16" ht="14.25" customHeight="1" x14ac:dyDescent="0.15">
      <c r="C1466" s="283">
        <f t="shared" si="96"/>
        <v>1454</v>
      </c>
      <c r="D1466" s="44" t="str">
        <f t="shared" si="95"/>
        <v/>
      </c>
      <c r="E1466" s="477"/>
      <c r="F1466" s="368"/>
      <c r="G1466" s="368"/>
      <c r="H1466" s="329"/>
      <c r="I1466" s="15"/>
      <c r="J1466" s="15"/>
      <c r="K1466" s="328" t="str">
        <f t="shared" si="98"/>
        <v/>
      </c>
      <c r="L1466" s="381" t="str">
        <f t="shared" si="97"/>
        <v/>
      </c>
      <c r="M1466" s="265"/>
      <c r="N1466" s="265"/>
      <c r="O1466" s="265"/>
      <c r="P1466" s="77"/>
    </row>
    <row r="1467" spans="3:16" ht="14.25" customHeight="1" x14ac:dyDescent="0.15">
      <c r="C1467" s="283">
        <f t="shared" si="96"/>
        <v>1455</v>
      </c>
      <c r="D1467" s="44" t="str">
        <f t="shared" si="95"/>
        <v/>
      </c>
      <c r="E1467" s="477"/>
      <c r="F1467" s="368"/>
      <c r="G1467" s="368"/>
      <c r="H1467" s="329"/>
      <c r="I1467" s="15"/>
      <c r="J1467" s="15"/>
      <c r="K1467" s="328" t="str">
        <f t="shared" si="98"/>
        <v/>
      </c>
      <c r="L1467" s="381" t="str">
        <f t="shared" si="97"/>
        <v/>
      </c>
      <c r="M1467" s="265"/>
      <c r="N1467" s="265"/>
      <c r="O1467" s="265"/>
      <c r="P1467" s="77"/>
    </row>
    <row r="1468" spans="3:16" ht="14.25" customHeight="1" x14ac:dyDescent="0.15">
      <c r="C1468" s="283">
        <f t="shared" si="96"/>
        <v>1456</v>
      </c>
      <c r="D1468" s="44" t="str">
        <f t="shared" si="95"/>
        <v/>
      </c>
      <c r="E1468" s="477"/>
      <c r="F1468" s="368"/>
      <c r="G1468" s="368"/>
      <c r="H1468" s="329"/>
      <c r="I1468" s="15"/>
      <c r="J1468" s="15"/>
      <c r="K1468" s="328" t="str">
        <f t="shared" si="98"/>
        <v/>
      </c>
      <c r="L1468" s="381" t="str">
        <f t="shared" si="97"/>
        <v/>
      </c>
      <c r="M1468" s="265"/>
      <c r="N1468" s="265"/>
      <c r="O1468" s="265"/>
      <c r="P1468" s="77"/>
    </row>
    <row r="1469" spans="3:16" ht="14.25" customHeight="1" x14ac:dyDescent="0.15">
      <c r="C1469" s="283">
        <f t="shared" si="96"/>
        <v>1457</v>
      </c>
      <c r="D1469" s="44" t="str">
        <f t="shared" si="95"/>
        <v/>
      </c>
      <c r="E1469" s="477"/>
      <c r="F1469" s="368"/>
      <c r="G1469" s="368"/>
      <c r="H1469" s="329"/>
      <c r="I1469" s="15"/>
      <c r="J1469" s="15"/>
      <c r="K1469" s="328" t="str">
        <f t="shared" si="98"/>
        <v/>
      </c>
      <c r="L1469" s="381" t="str">
        <f t="shared" si="97"/>
        <v/>
      </c>
      <c r="M1469" s="265"/>
      <c r="N1469" s="265"/>
      <c r="O1469" s="265"/>
      <c r="P1469" s="77"/>
    </row>
    <row r="1470" spans="3:16" ht="14.25" customHeight="1" x14ac:dyDescent="0.15">
      <c r="C1470" s="283">
        <f t="shared" si="96"/>
        <v>1458</v>
      </c>
      <c r="D1470" s="44" t="str">
        <f t="shared" si="95"/>
        <v/>
      </c>
      <c r="E1470" s="477"/>
      <c r="F1470" s="368"/>
      <c r="G1470" s="368"/>
      <c r="H1470" s="329"/>
      <c r="I1470" s="15"/>
      <c r="J1470" s="15"/>
      <c r="K1470" s="328" t="str">
        <f t="shared" si="98"/>
        <v/>
      </c>
      <c r="L1470" s="381" t="str">
        <f t="shared" si="97"/>
        <v/>
      </c>
      <c r="M1470" s="265"/>
      <c r="N1470" s="265"/>
      <c r="O1470" s="265"/>
      <c r="P1470" s="77"/>
    </row>
    <row r="1471" spans="3:16" ht="14.25" customHeight="1" x14ac:dyDescent="0.15">
      <c r="C1471" s="283">
        <f t="shared" si="96"/>
        <v>1459</v>
      </c>
      <c r="D1471" s="44" t="str">
        <f t="shared" si="95"/>
        <v/>
      </c>
      <c r="E1471" s="477"/>
      <c r="F1471" s="368"/>
      <c r="G1471" s="368"/>
      <c r="H1471" s="329"/>
      <c r="I1471" s="15"/>
      <c r="J1471" s="15"/>
      <c r="K1471" s="328" t="str">
        <f t="shared" si="98"/>
        <v/>
      </c>
      <c r="L1471" s="381" t="str">
        <f t="shared" si="97"/>
        <v/>
      </c>
      <c r="M1471" s="265"/>
      <c r="N1471" s="265"/>
      <c r="O1471" s="265"/>
      <c r="P1471" s="77"/>
    </row>
    <row r="1472" spans="3:16" ht="14.25" customHeight="1" x14ac:dyDescent="0.15">
      <c r="C1472" s="283">
        <f t="shared" si="96"/>
        <v>1460</v>
      </c>
      <c r="D1472" s="44" t="str">
        <f t="shared" si="95"/>
        <v/>
      </c>
      <c r="E1472" s="477"/>
      <c r="F1472" s="368"/>
      <c r="G1472" s="368"/>
      <c r="H1472" s="329"/>
      <c r="I1472" s="15"/>
      <c r="J1472" s="15"/>
      <c r="K1472" s="328" t="str">
        <f t="shared" si="98"/>
        <v/>
      </c>
      <c r="L1472" s="381" t="str">
        <f t="shared" si="97"/>
        <v/>
      </c>
      <c r="M1472" s="265"/>
      <c r="N1472" s="265"/>
      <c r="O1472" s="265"/>
      <c r="P1472" s="77"/>
    </row>
    <row r="1473" spans="3:16" ht="14.25" customHeight="1" x14ac:dyDescent="0.15">
      <c r="C1473" s="283">
        <f t="shared" si="96"/>
        <v>1461</v>
      </c>
      <c r="D1473" s="44" t="str">
        <f t="shared" si="95"/>
        <v/>
      </c>
      <c r="E1473" s="477"/>
      <c r="F1473" s="368"/>
      <c r="G1473" s="368"/>
      <c r="H1473" s="329"/>
      <c r="I1473" s="15"/>
      <c r="J1473" s="15"/>
      <c r="K1473" s="328" t="str">
        <f t="shared" si="98"/>
        <v/>
      </c>
      <c r="L1473" s="381" t="str">
        <f t="shared" si="97"/>
        <v/>
      </c>
      <c r="M1473" s="265"/>
      <c r="N1473" s="265"/>
      <c r="O1473" s="265"/>
      <c r="P1473" s="77"/>
    </row>
    <row r="1474" spans="3:16" ht="14.25" customHeight="1" x14ac:dyDescent="0.15">
      <c r="C1474" s="283">
        <f t="shared" si="96"/>
        <v>1462</v>
      </c>
      <c r="D1474" s="44" t="str">
        <f t="shared" si="95"/>
        <v/>
      </c>
      <c r="E1474" s="477"/>
      <c r="F1474" s="368"/>
      <c r="G1474" s="368"/>
      <c r="H1474" s="329"/>
      <c r="I1474" s="15"/>
      <c r="J1474" s="15"/>
      <c r="K1474" s="328" t="str">
        <f t="shared" si="98"/>
        <v/>
      </c>
      <c r="L1474" s="381" t="str">
        <f t="shared" si="97"/>
        <v/>
      </c>
      <c r="M1474" s="265"/>
      <c r="N1474" s="265"/>
      <c r="O1474" s="265"/>
      <c r="P1474" s="77"/>
    </row>
    <row r="1475" spans="3:16" ht="14.25" customHeight="1" x14ac:dyDescent="0.15">
      <c r="C1475" s="283">
        <f t="shared" si="96"/>
        <v>1463</v>
      </c>
      <c r="D1475" s="44" t="str">
        <f t="shared" si="95"/>
        <v/>
      </c>
      <c r="E1475" s="477"/>
      <c r="F1475" s="368"/>
      <c r="G1475" s="368"/>
      <c r="H1475" s="329"/>
      <c r="I1475" s="15"/>
      <c r="J1475" s="15"/>
      <c r="K1475" s="328" t="str">
        <f t="shared" si="98"/>
        <v/>
      </c>
      <c r="L1475" s="381" t="str">
        <f t="shared" si="97"/>
        <v/>
      </c>
      <c r="M1475" s="265"/>
      <c r="N1475" s="265"/>
      <c r="O1475" s="265"/>
      <c r="P1475" s="77"/>
    </row>
    <row r="1476" spans="3:16" ht="14.25" customHeight="1" x14ac:dyDescent="0.15">
      <c r="C1476" s="283">
        <f t="shared" si="96"/>
        <v>1464</v>
      </c>
      <c r="D1476" s="44" t="str">
        <f t="shared" si="95"/>
        <v/>
      </c>
      <c r="E1476" s="477"/>
      <c r="F1476" s="368"/>
      <c r="G1476" s="368"/>
      <c r="H1476" s="329"/>
      <c r="I1476" s="15"/>
      <c r="J1476" s="15"/>
      <c r="K1476" s="328" t="str">
        <f t="shared" si="98"/>
        <v/>
      </c>
      <c r="L1476" s="381" t="str">
        <f t="shared" si="97"/>
        <v/>
      </c>
      <c r="M1476" s="265"/>
      <c r="N1476" s="265"/>
      <c r="O1476" s="265"/>
      <c r="P1476" s="77"/>
    </row>
    <row r="1477" spans="3:16" ht="14.25" customHeight="1" x14ac:dyDescent="0.15">
      <c r="C1477" s="283">
        <f t="shared" si="96"/>
        <v>1465</v>
      </c>
      <c r="D1477" s="44" t="str">
        <f t="shared" si="95"/>
        <v/>
      </c>
      <c r="E1477" s="477"/>
      <c r="F1477" s="368"/>
      <c r="G1477" s="368"/>
      <c r="H1477" s="329"/>
      <c r="I1477" s="15"/>
      <c r="J1477" s="15"/>
      <c r="K1477" s="328" t="str">
        <f t="shared" si="98"/>
        <v/>
      </c>
      <c r="L1477" s="381" t="str">
        <f t="shared" si="97"/>
        <v/>
      </c>
      <c r="M1477" s="265"/>
      <c r="N1477" s="265"/>
      <c r="O1477" s="265"/>
      <c r="P1477" s="77"/>
    </row>
    <row r="1478" spans="3:16" ht="14.25" customHeight="1" x14ac:dyDescent="0.15">
      <c r="C1478" s="283">
        <f t="shared" si="96"/>
        <v>1466</v>
      </c>
      <c r="D1478" s="44" t="str">
        <f t="shared" si="95"/>
        <v/>
      </c>
      <c r="E1478" s="477"/>
      <c r="F1478" s="368"/>
      <c r="G1478" s="368"/>
      <c r="H1478" s="329"/>
      <c r="I1478" s="15"/>
      <c r="J1478" s="15"/>
      <c r="K1478" s="328" t="str">
        <f t="shared" si="98"/>
        <v/>
      </c>
      <c r="L1478" s="381" t="str">
        <f t="shared" si="97"/>
        <v/>
      </c>
      <c r="M1478" s="265"/>
      <c r="N1478" s="265"/>
      <c r="O1478" s="265"/>
      <c r="P1478" s="77"/>
    </row>
    <row r="1479" spans="3:16" ht="14.25" customHeight="1" x14ac:dyDescent="0.15">
      <c r="C1479" s="283">
        <f t="shared" si="96"/>
        <v>1467</v>
      </c>
      <c r="D1479" s="44" t="str">
        <f t="shared" si="95"/>
        <v/>
      </c>
      <c r="E1479" s="477"/>
      <c r="F1479" s="368"/>
      <c r="G1479" s="368"/>
      <c r="H1479" s="329"/>
      <c r="I1479" s="15"/>
      <c r="J1479" s="15"/>
      <c r="K1479" s="328" t="str">
        <f t="shared" si="98"/>
        <v/>
      </c>
      <c r="L1479" s="381" t="str">
        <f t="shared" si="97"/>
        <v/>
      </c>
      <c r="M1479" s="265"/>
      <c r="N1479" s="265"/>
      <c r="O1479" s="265"/>
      <c r="P1479" s="77"/>
    </row>
    <row r="1480" spans="3:16" ht="14.25" customHeight="1" x14ac:dyDescent="0.15">
      <c r="C1480" s="283">
        <f t="shared" si="96"/>
        <v>1468</v>
      </c>
      <c r="D1480" s="44" t="str">
        <f t="shared" si="95"/>
        <v/>
      </c>
      <c r="E1480" s="477"/>
      <c r="F1480" s="368"/>
      <c r="G1480" s="368"/>
      <c r="H1480" s="329"/>
      <c r="I1480" s="15"/>
      <c r="J1480" s="15"/>
      <c r="K1480" s="328" t="str">
        <f t="shared" si="98"/>
        <v/>
      </c>
      <c r="L1480" s="381" t="str">
        <f t="shared" si="97"/>
        <v/>
      </c>
      <c r="M1480" s="265"/>
      <c r="N1480" s="265"/>
      <c r="O1480" s="265"/>
      <c r="P1480" s="77"/>
    </row>
    <row r="1481" spans="3:16" ht="14.25" customHeight="1" x14ac:dyDescent="0.15">
      <c r="C1481" s="283">
        <f t="shared" si="96"/>
        <v>1469</v>
      </c>
      <c r="D1481" s="44" t="str">
        <f t="shared" si="95"/>
        <v/>
      </c>
      <c r="E1481" s="477"/>
      <c r="F1481" s="368"/>
      <c r="G1481" s="368"/>
      <c r="H1481" s="329"/>
      <c r="I1481" s="15"/>
      <c r="J1481" s="15"/>
      <c r="K1481" s="328" t="str">
        <f t="shared" si="98"/>
        <v/>
      </c>
      <c r="L1481" s="381" t="str">
        <f t="shared" si="97"/>
        <v/>
      </c>
      <c r="M1481" s="265"/>
      <c r="N1481" s="265"/>
      <c r="O1481" s="265"/>
      <c r="P1481" s="77"/>
    </row>
    <row r="1482" spans="3:16" ht="14.25" customHeight="1" x14ac:dyDescent="0.15">
      <c r="C1482" s="283">
        <f t="shared" si="96"/>
        <v>1470</v>
      </c>
      <c r="D1482" s="44" t="str">
        <f t="shared" si="95"/>
        <v/>
      </c>
      <c r="E1482" s="477"/>
      <c r="F1482" s="368"/>
      <c r="G1482" s="368"/>
      <c r="H1482" s="329"/>
      <c r="I1482" s="15"/>
      <c r="J1482" s="15"/>
      <c r="K1482" s="328" t="str">
        <f t="shared" si="98"/>
        <v/>
      </c>
      <c r="L1482" s="381" t="str">
        <f t="shared" si="97"/>
        <v/>
      </c>
      <c r="M1482" s="265"/>
      <c r="N1482" s="265"/>
      <c r="O1482" s="265"/>
      <c r="P1482" s="77"/>
    </row>
    <row r="1483" spans="3:16" ht="14.25" customHeight="1" x14ac:dyDescent="0.15">
      <c r="C1483" s="283">
        <f t="shared" si="96"/>
        <v>1471</v>
      </c>
      <c r="D1483" s="44" t="str">
        <f t="shared" si="95"/>
        <v/>
      </c>
      <c r="E1483" s="477"/>
      <c r="F1483" s="368"/>
      <c r="G1483" s="368"/>
      <c r="H1483" s="329"/>
      <c r="I1483" s="15"/>
      <c r="J1483" s="15"/>
      <c r="K1483" s="328" t="str">
        <f t="shared" si="98"/>
        <v/>
      </c>
      <c r="L1483" s="381" t="str">
        <f t="shared" si="97"/>
        <v/>
      </c>
      <c r="M1483" s="265"/>
      <c r="N1483" s="265"/>
      <c r="O1483" s="265"/>
      <c r="P1483" s="77"/>
    </row>
    <row r="1484" spans="3:16" ht="14.25" customHeight="1" x14ac:dyDescent="0.15">
      <c r="C1484" s="283">
        <f t="shared" si="96"/>
        <v>1472</v>
      </c>
      <c r="D1484" s="44" t="str">
        <f t="shared" si="95"/>
        <v/>
      </c>
      <c r="E1484" s="477"/>
      <c r="F1484" s="368"/>
      <c r="G1484" s="368"/>
      <c r="H1484" s="329"/>
      <c r="I1484" s="15"/>
      <c r="J1484" s="15"/>
      <c r="K1484" s="328" t="str">
        <f t="shared" si="98"/>
        <v/>
      </c>
      <c r="L1484" s="381" t="str">
        <f t="shared" si="97"/>
        <v/>
      </c>
      <c r="M1484" s="265"/>
      <c r="N1484" s="265"/>
      <c r="O1484" s="265"/>
      <c r="P1484" s="77"/>
    </row>
    <row r="1485" spans="3:16" ht="14.25" customHeight="1" x14ac:dyDescent="0.15">
      <c r="C1485" s="283">
        <f t="shared" si="96"/>
        <v>1473</v>
      </c>
      <c r="D1485" s="44" t="str">
        <f t="shared" ref="D1485:D1548" si="99">IF(E1485="","",IF(E1485&lt;=$T$2,"○",""))</f>
        <v/>
      </c>
      <c r="E1485" s="477"/>
      <c r="F1485" s="368"/>
      <c r="G1485" s="368"/>
      <c r="H1485" s="329"/>
      <c r="I1485" s="15"/>
      <c r="J1485" s="15"/>
      <c r="K1485" s="328" t="str">
        <f t="shared" si="98"/>
        <v/>
      </c>
      <c r="L1485" s="381" t="str">
        <f t="shared" si="97"/>
        <v/>
      </c>
      <c r="M1485" s="265"/>
      <c r="N1485" s="265"/>
      <c r="O1485" s="265"/>
      <c r="P1485" s="77"/>
    </row>
    <row r="1486" spans="3:16" ht="14.25" customHeight="1" x14ac:dyDescent="0.15">
      <c r="C1486" s="283">
        <f t="shared" si="96"/>
        <v>1474</v>
      </c>
      <c r="D1486" s="44" t="str">
        <f t="shared" si="99"/>
        <v/>
      </c>
      <c r="E1486" s="477"/>
      <c r="F1486" s="368"/>
      <c r="G1486" s="368"/>
      <c r="H1486" s="329"/>
      <c r="I1486" s="15"/>
      <c r="J1486" s="15"/>
      <c r="K1486" s="328" t="str">
        <f t="shared" si="98"/>
        <v/>
      </c>
      <c r="L1486" s="381" t="str">
        <f t="shared" si="97"/>
        <v/>
      </c>
      <c r="M1486" s="265"/>
      <c r="N1486" s="265"/>
      <c r="O1486" s="265"/>
      <c r="P1486" s="77"/>
    </row>
    <row r="1487" spans="3:16" ht="14.25" customHeight="1" x14ac:dyDescent="0.15">
      <c r="C1487" s="283">
        <f t="shared" ref="C1487:C1550" si="100">C1486+1</f>
        <v>1475</v>
      </c>
      <c r="D1487" s="44" t="str">
        <f t="shared" si="99"/>
        <v/>
      </c>
      <c r="E1487" s="477"/>
      <c r="F1487" s="368"/>
      <c r="G1487" s="368"/>
      <c r="H1487" s="329"/>
      <c r="I1487" s="15"/>
      <c r="J1487" s="15"/>
      <c r="K1487" s="328" t="str">
        <f t="shared" si="98"/>
        <v/>
      </c>
      <c r="L1487" s="381" t="str">
        <f t="shared" si="97"/>
        <v/>
      </c>
      <c r="M1487" s="265"/>
      <c r="N1487" s="265"/>
      <c r="O1487" s="265"/>
      <c r="P1487" s="77"/>
    </row>
    <row r="1488" spans="3:16" ht="14.25" customHeight="1" x14ac:dyDescent="0.15">
      <c r="C1488" s="283">
        <f t="shared" si="100"/>
        <v>1476</v>
      </c>
      <c r="D1488" s="44" t="str">
        <f t="shared" si="99"/>
        <v/>
      </c>
      <c r="E1488" s="477"/>
      <c r="F1488" s="368"/>
      <c r="G1488" s="368"/>
      <c r="H1488" s="329"/>
      <c r="I1488" s="15"/>
      <c r="J1488" s="15"/>
      <c r="K1488" s="328" t="str">
        <f t="shared" si="98"/>
        <v/>
      </c>
      <c r="L1488" s="381" t="str">
        <f t="shared" si="97"/>
        <v/>
      </c>
      <c r="M1488" s="265"/>
      <c r="N1488" s="265"/>
      <c r="O1488" s="265"/>
      <c r="P1488" s="77"/>
    </row>
    <row r="1489" spans="3:16" ht="14.25" customHeight="1" x14ac:dyDescent="0.15">
      <c r="C1489" s="283">
        <f t="shared" si="100"/>
        <v>1477</v>
      </c>
      <c r="D1489" s="44" t="str">
        <f t="shared" si="99"/>
        <v/>
      </c>
      <c r="E1489" s="477"/>
      <c r="F1489" s="368"/>
      <c r="G1489" s="368"/>
      <c r="H1489" s="329"/>
      <c r="I1489" s="15"/>
      <c r="J1489" s="15"/>
      <c r="K1489" s="328" t="str">
        <f t="shared" si="98"/>
        <v/>
      </c>
      <c r="L1489" s="381" t="str">
        <f t="shared" si="97"/>
        <v/>
      </c>
      <c r="M1489" s="265"/>
      <c r="N1489" s="265"/>
      <c r="O1489" s="265"/>
      <c r="P1489" s="77"/>
    </row>
    <row r="1490" spans="3:16" ht="14.25" customHeight="1" x14ac:dyDescent="0.15">
      <c r="C1490" s="283">
        <f t="shared" si="100"/>
        <v>1478</v>
      </c>
      <c r="D1490" s="44" t="str">
        <f t="shared" si="99"/>
        <v/>
      </c>
      <c r="E1490" s="477"/>
      <c r="F1490" s="368"/>
      <c r="G1490" s="368"/>
      <c r="H1490" s="329"/>
      <c r="I1490" s="15"/>
      <c r="J1490" s="15"/>
      <c r="K1490" s="328" t="str">
        <f t="shared" si="98"/>
        <v/>
      </c>
      <c r="L1490" s="381" t="str">
        <f t="shared" si="97"/>
        <v/>
      </c>
      <c r="M1490" s="265"/>
      <c r="N1490" s="265"/>
      <c r="O1490" s="265"/>
      <c r="P1490" s="77"/>
    </row>
    <row r="1491" spans="3:16" ht="14.25" customHeight="1" x14ac:dyDescent="0.15">
      <c r="C1491" s="283">
        <f t="shared" si="100"/>
        <v>1479</v>
      </c>
      <c r="D1491" s="44" t="str">
        <f t="shared" si="99"/>
        <v/>
      </c>
      <c r="E1491" s="477"/>
      <c r="F1491" s="368"/>
      <c r="G1491" s="368"/>
      <c r="H1491" s="329"/>
      <c r="I1491" s="15"/>
      <c r="J1491" s="15"/>
      <c r="K1491" s="328" t="str">
        <f t="shared" si="98"/>
        <v/>
      </c>
      <c r="L1491" s="381" t="str">
        <f t="shared" si="97"/>
        <v/>
      </c>
      <c r="M1491" s="265"/>
      <c r="N1491" s="265"/>
      <c r="O1491" s="265"/>
      <c r="P1491" s="77"/>
    </row>
    <row r="1492" spans="3:16" ht="14.25" customHeight="1" x14ac:dyDescent="0.15">
      <c r="C1492" s="283">
        <f t="shared" si="100"/>
        <v>1480</v>
      </c>
      <c r="D1492" s="44" t="str">
        <f t="shared" si="99"/>
        <v/>
      </c>
      <c r="E1492" s="477"/>
      <c r="F1492" s="368"/>
      <c r="G1492" s="368"/>
      <c r="H1492" s="329"/>
      <c r="I1492" s="15"/>
      <c r="J1492" s="15"/>
      <c r="K1492" s="328" t="str">
        <f t="shared" si="98"/>
        <v/>
      </c>
      <c r="L1492" s="381" t="str">
        <f t="shared" si="97"/>
        <v/>
      </c>
      <c r="M1492" s="265"/>
      <c r="N1492" s="265"/>
      <c r="O1492" s="265"/>
      <c r="P1492" s="77"/>
    </row>
    <row r="1493" spans="3:16" ht="14.25" customHeight="1" x14ac:dyDescent="0.15">
      <c r="C1493" s="283">
        <f t="shared" si="100"/>
        <v>1481</v>
      </c>
      <c r="D1493" s="44" t="str">
        <f t="shared" si="99"/>
        <v/>
      </c>
      <c r="E1493" s="477"/>
      <c r="F1493" s="368"/>
      <c r="G1493" s="368"/>
      <c r="H1493" s="329"/>
      <c r="I1493" s="15"/>
      <c r="J1493" s="15"/>
      <c r="K1493" s="328" t="str">
        <f t="shared" si="98"/>
        <v/>
      </c>
      <c r="L1493" s="381" t="str">
        <f t="shared" si="97"/>
        <v/>
      </c>
      <c r="M1493" s="265"/>
      <c r="N1493" s="265"/>
      <c r="O1493" s="265"/>
      <c r="P1493" s="77"/>
    </row>
    <row r="1494" spans="3:16" ht="14.25" customHeight="1" x14ac:dyDescent="0.15">
      <c r="C1494" s="283">
        <f t="shared" si="100"/>
        <v>1482</v>
      </c>
      <c r="D1494" s="44" t="str">
        <f t="shared" si="99"/>
        <v/>
      </c>
      <c r="E1494" s="477"/>
      <c r="F1494" s="368"/>
      <c r="G1494" s="368"/>
      <c r="H1494" s="329"/>
      <c r="I1494" s="15"/>
      <c r="J1494" s="15"/>
      <c r="K1494" s="328" t="str">
        <f t="shared" si="98"/>
        <v/>
      </c>
      <c r="L1494" s="381" t="str">
        <f t="shared" si="97"/>
        <v/>
      </c>
      <c r="M1494" s="265"/>
      <c r="N1494" s="265"/>
      <c r="O1494" s="265"/>
      <c r="P1494" s="77"/>
    </row>
    <row r="1495" spans="3:16" ht="14.25" customHeight="1" x14ac:dyDescent="0.15">
      <c r="C1495" s="283">
        <f t="shared" si="100"/>
        <v>1483</v>
      </c>
      <c r="D1495" s="44" t="str">
        <f t="shared" si="99"/>
        <v/>
      </c>
      <c r="E1495" s="477"/>
      <c r="F1495" s="368"/>
      <c r="G1495" s="368"/>
      <c r="H1495" s="329"/>
      <c r="I1495" s="15"/>
      <c r="J1495" s="15"/>
      <c r="K1495" s="328" t="str">
        <f t="shared" si="98"/>
        <v/>
      </c>
      <c r="L1495" s="381" t="str">
        <f t="shared" si="97"/>
        <v/>
      </c>
      <c r="M1495" s="265"/>
      <c r="N1495" s="265"/>
      <c r="O1495" s="265"/>
      <c r="P1495" s="77"/>
    </row>
    <row r="1496" spans="3:16" ht="14.25" customHeight="1" x14ac:dyDescent="0.15">
      <c r="C1496" s="283">
        <f t="shared" si="100"/>
        <v>1484</v>
      </c>
      <c r="D1496" s="44" t="str">
        <f t="shared" si="99"/>
        <v/>
      </c>
      <c r="E1496" s="477"/>
      <c r="F1496" s="368"/>
      <c r="G1496" s="368"/>
      <c r="H1496" s="329"/>
      <c r="I1496" s="15"/>
      <c r="J1496" s="15"/>
      <c r="K1496" s="328" t="str">
        <f t="shared" si="98"/>
        <v/>
      </c>
      <c r="L1496" s="381" t="str">
        <f t="shared" si="97"/>
        <v/>
      </c>
      <c r="M1496" s="265"/>
      <c r="N1496" s="265"/>
      <c r="O1496" s="265"/>
      <c r="P1496" s="77"/>
    </row>
    <row r="1497" spans="3:16" ht="14.25" customHeight="1" x14ac:dyDescent="0.15">
      <c r="C1497" s="283">
        <f t="shared" si="100"/>
        <v>1485</v>
      </c>
      <c r="D1497" s="44" t="str">
        <f t="shared" si="99"/>
        <v/>
      </c>
      <c r="E1497" s="477"/>
      <c r="F1497" s="368"/>
      <c r="G1497" s="368"/>
      <c r="H1497" s="329"/>
      <c r="I1497" s="15"/>
      <c r="J1497" s="15"/>
      <c r="K1497" s="328" t="str">
        <f t="shared" si="98"/>
        <v/>
      </c>
      <c r="L1497" s="381" t="str">
        <f t="shared" si="97"/>
        <v/>
      </c>
      <c r="M1497" s="265"/>
      <c r="N1497" s="265"/>
      <c r="O1497" s="265"/>
      <c r="P1497" s="77"/>
    </row>
    <row r="1498" spans="3:16" ht="14.25" customHeight="1" x14ac:dyDescent="0.15">
      <c r="C1498" s="283">
        <f t="shared" si="100"/>
        <v>1486</v>
      </c>
      <c r="D1498" s="44" t="str">
        <f t="shared" si="99"/>
        <v/>
      </c>
      <c r="E1498" s="477"/>
      <c r="F1498" s="368"/>
      <c r="G1498" s="368"/>
      <c r="H1498" s="329"/>
      <c r="I1498" s="15"/>
      <c r="J1498" s="15"/>
      <c r="K1498" s="328" t="str">
        <f t="shared" si="98"/>
        <v/>
      </c>
      <c r="L1498" s="381" t="str">
        <f t="shared" si="97"/>
        <v/>
      </c>
      <c r="M1498" s="265"/>
      <c r="N1498" s="265"/>
      <c r="O1498" s="265"/>
      <c r="P1498" s="77"/>
    </row>
    <row r="1499" spans="3:16" ht="14.25" customHeight="1" x14ac:dyDescent="0.15">
      <c r="C1499" s="283">
        <f t="shared" si="100"/>
        <v>1487</v>
      </c>
      <c r="D1499" s="44" t="str">
        <f t="shared" si="99"/>
        <v/>
      </c>
      <c r="E1499" s="477"/>
      <c r="F1499" s="368"/>
      <c r="G1499" s="368"/>
      <c r="H1499" s="329"/>
      <c r="I1499" s="15"/>
      <c r="J1499" s="15"/>
      <c r="K1499" s="328" t="str">
        <f t="shared" si="98"/>
        <v/>
      </c>
      <c r="L1499" s="381" t="str">
        <f t="shared" si="97"/>
        <v/>
      </c>
      <c r="M1499" s="265"/>
      <c r="N1499" s="265"/>
      <c r="O1499" s="265"/>
      <c r="P1499" s="77"/>
    </row>
    <row r="1500" spans="3:16" ht="14.25" customHeight="1" x14ac:dyDescent="0.15">
      <c r="C1500" s="283">
        <f t="shared" si="100"/>
        <v>1488</v>
      </c>
      <c r="D1500" s="44" t="str">
        <f t="shared" si="99"/>
        <v/>
      </c>
      <c r="E1500" s="477"/>
      <c r="F1500" s="368"/>
      <c r="G1500" s="368"/>
      <c r="H1500" s="329"/>
      <c r="I1500" s="15"/>
      <c r="J1500" s="15"/>
      <c r="K1500" s="328" t="str">
        <f t="shared" si="98"/>
        <v/>
      </c>
      <c r="L1500" s="381" t="str">
        <f t="shared" si="97"/>
        <v/>
      </c>
      <c r="M1500" s="265"/>
      <c r="N1500" s="265"/>
      <c r="O1500" s="265"/>
      <c r="P1500" s="77"/>
    </row>
    <row r="1501" spans="3:16" ht="14.25" customHeight="1" x14ac:dyDescent="0.15">
      <c r="C1501" s="283">
        <f t="shared" si="100"/>
        <v>1489</v>
      </c>
      <c r="D1501" s="44" t="str">
        <f t="shared" si="99"/>
        <v/>
      </c>
      <c r="E1501" s="477"/>
      <c r="F1501" s="368"/>
      <c r="G1501" s="368"/>
      <c r="H1501" s="329"/>
      <c r="I1501" s="15"/>
      <c r="J1501" s="15"/>
      <c r="K1501" s="328" t="str">
        <f t="shared" si="98"/>
        <v/>
      </c>
      <c r="L1501" s="381" t="str">
        <f t="shared" si="97"/>
        <v/>
      </c>
      <c r="M1501" s="265"/>
      <c r="N1501" s="265"/>
      <c r="O1501" s="265"/>
      <c r="P1501" s="77"/>
    </row>
    <row r="1502" spans="3:16" ht="14.25" customHeight="1" x14ac:dyDescent="0.15">
      <c r="C1502" s="283">
        <f t="shared" si="100"/>
        <v>1490</v>
      </c>
      <c r="D1502" s="44" t="str">
        <f t="shared" si="99"/>
        <v/>
      </c>
      <c r="E1502" s="477"/>
      <c r="F1502" s="368"/>
      <c r="G1502" s="368"/>
      <c r="H1502" s="329"/>
      <c r="I1502" s="15"/>
      <c r="J1502" s="15"/>
      <c r="K1502" s="328" t="str">
        <f t="shared" si="98"/>
        <v/>
      </c>
      <c r="L1502" s="381" t="str">
        <f t="shared" si="97"/>
        <v/>
      </c>
      <c r="M1502" s="265"/>
      <c r="N1502" s="265"/>
      <c r="O1502" s="265"/>
      <c r="P1502" s="77"/>
    </row>
    <row r="1503" spans="3:16" ht="14.25" customHeight="1" x14ac:dyDescent="0.15">
      <c r="C1503" s="283">
        <f t="shared" si="100"/>
        <v>1491</v>
      </c>
      <c r="D1503" s="44" t="str">
        <f t="shared" si="99"/>
        <v/>
      </c>
      <c r="E1503" s="477"/>
      <c r="F1503" s="368"/>
      <c r="G1503" s="368"/>
      <c r="H1503" s="329"/>
      <c r="I1503" s="15"/>
      <c r="J1503" s="15"/>
      <c r="K1503" s="328" t="str">
        <f t="shared" si="98"/>
        <v/>
      </c>
      <c r="L1503" s="381" t="str">
        <f t="shared" si="97"/>
        <v/>
      </c>
      <c r="M1503" s="265"/>
      <c r="N1503" s="265"/>
      <c r="O1503" s="265"/>
      <c r="P1503" s="77"/>
    </row>
    <row r="1504" spans="3:16" ht="14.25" customHeight="1" x14ac:dyDescent="0.15">
      <c r="C1504" s="283">
        <f t="shared" si="100"/>
        <v>1492</v>
      </c>
      <c r="D1504" s="44" t="str">
        <f t="shared" si="99"/>
        <v/>
      </c>
      <c r="E1504" s="477"/>
      <c r="F1504" s="368"/>
      <c r="G1504" s="368"/>
      <c r="H1504" s="329"/>
      <c r="I1504" s="15"/>
      <c r="J1504" s="15"/>
      <c r="K1504" s="328" t="str">
        <f t="shared" si="98"/>
        <v/>
      </c>
      <c r="L1504" s="381" t="str">
        <f t="shared" si="97"/>
        <v/>
      </c>
      <c r="M1504" s="265"/>
      <c r="N1504" s="265"/>
      <c r="O1504" s="265"/>
      <c r="P1504" s="77"/>
    </row>
    <row r="1505" spans="3:16" ht="14.25" customHeight="1" x14ac:dyDescent="0.15">
      <c r="C1505" s="283">
        <f t="shared" si="100"/>
        <v>1493</v>
      </c>
      <c r="D1505" s="44" t="str">
        <f t="shared" si="99"/>
        <v/>
      </c>
      <c r="E1505" s="477"/>
      <c r="F1505" s="368"/>
      <c r="G1505" s="368"/>
      <c r="H1505" s="329"/>
      <c r="I1505" s="15"/>
      <c r="J1505" s="15"/>
      <c r="K1505" s="328" t="str">
        <f t="shared" si="98"/>
        <v/>
      </c>
      <c r="L1505" s="381" t="str">
        <f t="shared" si="97"/>
        <v/>
      </c>
      <c r="M1505" s="265"/>
      <c r="N1505" s="265"/>
      <c r="O1505" s="265"/>
      <c r="P1505" s="77"/>
    </row>
    <row r="1506" spans="3:16" ht="14.25" customHeight="1" x14ac:dyDescent="0.15">
      <c r="C1506" s="283">
        <f t="shared" si="100"/>
        <v>1494</v>
      </c>
      <c r="D1506" s="44" t="str">
        <f t="shared" si="99"/>
        <v/>
      </c>
      <c r="E1506" s="477"/>
      <c r="F1506" s="368"/>
      <c r="G1506" s="368"/>
      <c r="H1506" s="329"/>
      <c r="I1506" s="15"/>
      <c r="J1506" s="15"/>
      <c r="K1506" s="328" t="str">
        <f t="shared" si="98"/>
        <v/>
      </c>
      <c r="L1506" s="381" t="str">
        <f t="shared" si="97"/>
        <v/>
      </c>
      <c r="M1506" s="265"/>
      <c r="N1506" s="265"/>
      <c r="O1506" s="265"/>
      <c r="P1506" s="77"/>
    </row>
    <row r="1507" spans="3:16" ht="14.25" customHeight="1" x14ac:dyDescent="0.15">
      <c r="C1507" s="283">
        <f t="shared" si="100"/>
        <v>1495</v>
      </c>
      <c r="D1507" s="44" t="str">
        <f t="shared" si="99"/>
        <v/>
      </c>
      <c r="E1507" s="477"/>
      <c r="F1507" s="368"/>
      <c r="G1507" s="368"/>
      <c r="H1507" s="329"/>
      <c r="I1507" s="15"/>
      <c r="J1507" s="15"/>
      <c r="K1507" s="328" t="str">
        <f t="shared" si="98"/>
        <v/>
      </c>
      <c r="L1507" s="381" t="str">
        <f t="shared" si="97"/>
        <v/>
      </c>
      <c r="M1507" s="265"/>
      <c r="N1507" s="265"/>
      <c r="O1507" s="265"/>
      <c r="P1507" s="77"/>
    </row>
    <row r="1508" spans="3:16" ht="14.25" customHeight="1" x14ac:dyDescent="0.15">
      <c r="C1508" s="283">
        <f t="shared" si="100"/>
        <v>1496</v>
      </c>
      <c r="D1508" s="44" t="str">
        <f t="shared" si="99"/>
        <v/>
      </c>
      <c r="E1508" s="477"/>
      <c r="F1508" s="368"/>
      <c r="G1508" s="368"/>
      <c r="H1508" s="329"/>
      <c r="I1508" s="15"/>
      <c r="J1508" s="15"/>
      <c r="K1508" s="328" t="str">
        <f t="shared" si="98"/>
        <v/>
      </c>
      <c r="L1508" s="381" t="str">
        <f t="shared" si="97"/>
        <v/>
      </c>
      <c r="M1508" s="265"/>
      <c r="N1508" s="265"/>
      <c r="O1508" s="265"/>
      <c r="P1508" s="77"/>
    </row>
    <row r="1509" spans="3:16" ht="14.25" customHeight="1" x14ac:dyDescent="0.15">
      <c r="C1509" s="283">
        <f t="shared" si="100"/>
        <v>1497</v>
      </c>
      <c r="D1509" s="44" t="str">
        <f t="shared" si="99"/>
        <v/>
      </c>
      <c r="E1509" s="477"/>
      <c r="F1509" s="368"/>
      <c r="G1509" s="368"/>
      <c r="H1509" s="329"/>
      <c r="I1509" s="15"/>
      <c r="J1509" s="15"/>
      <c r="K1509" s="328" t="str">
        <f t="shared" si="98"/>
        <v/>
      </c>
      <c r="L1509" s="381" t="str">
        <f t="shared" si="97"/>
        <v/>
      </c>
      <c r="M1509" s="265"/>
      <c r="N1509" s="265"/>
      <c r="O1509" s="265"/>
      <c r="P1509" s="77"/>
    </row>
    <row r="1510" spans="3:16" ht="14.25" customHeight="1" x14ac:dyDescent="0.15">
      <c r="C1510" s="283">
        <f t="shared" si="100"/>
        <v>1498</v>
      </c>
      <c r="D1510" s="44" t="str">
        <f t="shared" si="99"/>
        <v/>
      </c>
      <c r="E1510" s="477"/>
      <c r="F1510" s="368"/>
      <c r="G1510" s="368"/>
      <c r="H1510" s="329"/>
      <c r="I1510" s="15"/>
      <c r="J1510" s="15"/>
      <c r="K1510" s="328" t="str">
        <f t="shared" si="98"/>
        <v/>
      </c>
      <c r="L1510" s="381" t="str">
        <f t="shared" si="97"/>
        <v/>
      </c>
      <c r="M1510" s="265"/>
      <c r="N1510" s="265"/>
      <c r="O1510" s="265"/>
      <c r="P1510" s="77"/>
    </row>
    <row r="1511" spans="3:16" ht="14.25" customHeight="1" x14ac:dyDescent="0.15">
      <c r="C1511" s="283">
        <f t="shared" si="100"/>
        <v>1499</v>
      </c>
      <c r="D1511" s="44" t="str">
        <f t="shared" si="99"/>
        <v/>
      </c>
      <c r="E1511" s="477"/>
      <c r="F1511" s="368"/>
      <c r="G1511" s="368"/>
      <c r="H1511" s="329"/>
      <c r="I1511" s="15"/>
      <c r="J1511" s="15"/>
      <c r="K1511" s="328" t="str">
        <f t="shared" si="98"/>
        <v/>
      </c>
      <c r="L1511" s="381" t="str">
        <f t="shared" si="97"/>
        <v/>
      </c>
      <c r="M1511" s="265"/>
      <c r="N1511" s="265"/>
      <c r="O1511" s="265"/>
      <c r="P1511" s="77"/>
    </row>
    <row r="1512" spans="3:16" ht="14.25" customHeight="1" x14ac:dyDescent="0.15">
      <c r="C1512" s="283">
        <f t="shared" si="100"/>
        <v>1500</v>
      </c>
      <c r="D1512" s="44" t="str">
        <f t="shared" si="99"/>
        <v/>
      </c>
      <c r="E1512" s="477"/>
      <c r="F1512" s="368"/>
      <c r="G1512" s="368"/>
      <c r="H1512" s="329"/>
      <c r="I1512" s="15"/>
      <c r="J1512" s="15"/>
      <c r="K1512" s="328" t="str">
        <f t="shared" si="98"/>
        <v/>
      </c>
      <c r="L1512" s="381" t="str">
        <f t="shared" si="97"/>
        <v/>
      </c>
      <c r="M1512" s="265"/>
      <c r="N1512" s="265"/>
      <c r="O1512" s="265"/>
      <c r="P1512" s="77"/>
    </row>
    <row r="1513" spans="3:16" ht="14.25" customHeight="1" x14ac:dyDescent="0.15">
      <c r="C1513" s="283">
        <f t="shared" si="100"/>
        <v>1501</v>
      </c>
      <c r="D1513" s="44" t="str">
        <f t="shared" si="99"/>
        <v/>
      </c>
      <c r="E1513" s="477"/>
      <c r="F1513" s="368"/>
      <c r="G1513" s="368"/>
      <c r="H1513" s="329"/>
      <c r="I1513" s="15"/>
      <c r="J1513" s="15"/>
      <c r="K1513" s="328" t="str">
        <f t="shared" si="98"/>
        <v/>
      </c>
      <c r="L1513" s="381" t="str">
        <f t="shared" si="97"/>
        <v/>
      </c>
      <c r="M1513" s="265"/>
      <c r="N1513" s="265"/>
      <c r="O1513" s="265"/>
      <c r="P1513" s="77"/>
    </row>
    <row r="1514" spans="3:16" ht="14.25" customHeight="1" x14ac:dyDescent="0.15">
      <c r="C1514" s="283">
        <f t="shared" si="100"/>
        <v>1502</v>
      </c>
      <c r="D1514" s="44" t="str">
        <f t="shared" si="99"/>
        <v/>
      </c>
      <c r="E1514" s="477"/>
      <c r="F1514" s="368"/>
      <c r="G1514" s="368"/>
      <c r="H1514" s="329"/>
      <c r="I1514" s="15"/>
      <c r="J1514" s="15"/>
      <c r="K1514" s="328" t="str">
        <f t="shared" si="98"/>
        <v/>
      </c>
      <c r="L1514" s="381" t="str">
        <f t="shared" ref="L1514:L1577" si="101">IF(H1514="","",IF(HLOOKUP(H1514,$V$2:$AJ$3,2,FALSE)&gt;=0.8,"○",""))</f>
        <v/>
      </c>
      <c r="M1514" s="265"/>
      <c r="N1514" s="265"/>
      <c r="O1514" s="265"/>
      <c r="P1514" s="77"/>
    </row>
    <row r="1515" spans="3:16" ht="14.25" customHeight="1" x14ac:dyDescent="0.15">
      <c r="C1515" s="283">
        <f t="shared" si="100"/>
        <v>1503</v>
      </c>
      <c r="D1515" s="44" t="str">
        <f t="shared" si="99"/>
        <v/>
      </c>
      <c r="E1515" s="477"/>
      <c r="F1515" s="368"/>
      <c r="G1515" s="368"/>
      <c r="H1515" s="329"/>
      <c r="I1515" s="15"/>
      <c r="J1515" s="15"/>
      <c r="K1515" s="328" t="str">
        <f t="shared" si="98"/>
        <v/>
      </c>
      <c r="L1515" s="381" t="str">
        <f t="shared" si="101"/>
        <v/>
      </c>
      <c r="M1515" s="265"/>
      <c r="N1515" s="265"/>
      <c r="O1515" s="265"/>
      <c r="P1515" s="77"/>
    </row>
    <row r="1516" spans="3:16" ht="14.25" customHeight="1" x14ac:dyDescent="0.15">
      <c r="C1516" s="283">
        <f t="shared" si="100"/>
        <v>1504</v>
      </c>
      <c r="D1516" s="44" t="str">
        <f t="shared" si="99"/>
        <v/>
      </c>
      <c r="E1516" s="477"/>
      <c r="F1516" s="368"/>
      <c r="G1516" s="368"/>
      <c r="H1516" s="329"/>
      <c r="I1516" s="15"/>
      <c r="J1516" s="15"/>
      <c r="K1516" s="328" t="str">
        <f t="shared" si="98"/>
        <v/>
      </c>
      <c r="L1516" s="381" t="str">
        <f t="shared" si="101"/>
        <v/>
      </c>
      <c r="M1516" s="265"/>
      <c r="N1516" s="265"/>
      <c r="O1516" s="265"/>
      <c r="P1516" s="77"/>
    </row>
    <row r="1517" spans="3:16" ht="14.25" customHeight="1" x14ac:dyDescent="0.15">
      <c r="C1517" s="283">
        <f t="shared" si="100"/>
        <v>1505</v>
      </c>
      <c r="D1517" s="44" t="str">
        <f t="shared" si="99"/>
        <v/>
      </c>
      <c r="E1517" s="477"/>
      <c r="F1517" s="368"/>
      <c r="G1517" s="368"/>
      <c r="H1517" s="329"/>
      <c r="I1517" s="15"/>
      <c r="J1517" s="15"/>
      <c r="K1517" s="328" t="str">
        <f t="shared" si="98"/>
        <v/>
      </c>
      <c r="L1517" s="381" t="str">
        <f t="shared" si="101"/>
        <v/>
      </c>
      <c r="M1517" s="265"/>
      <c r="N1517" s="265"/>
      <c r="O1517" s="265"/>
      <c r="P1517" s="77"/>
    </row>
    <row r="1518" spans="3:16" ht="14.25" customHeight="1" x14ac:dyDescent="0.15">
      <c r="C1518" s="283">
        <f t="shared" si="100"/>
        <v>1506</v>
      </c>
      <c r="D1518" s="44" t="str">
        <f t="shared" si="99"/>
        <v/>
      </c>
      <c r="E1518" s="477"/>
      <c r="F1518" s="368"/>
      <c r="G1518" s="368"/>
      <c r="H1518" s="329"/>
      <c r="I1518" s="15"/>
      <c r="J1518" s="15"/>
      <c r="K1518" s="328" t="str">
        <f t="shared" si="98"/>
        <v/>
      </c>
      <c r="L1518" s="381" t="str">
        <f t="shared" si="101"/>
        <v/>
      </c>
      <c r="M1518" s="265"/>
      <c r="N1518" s="265"/>
      <c r="O1518" s="265"/>
      <c r="P1518" s="77"/>
    </row>
    <row r="1519" spans="3:16" ht="14.25" customHeight="1" x14ac:dyDescent="0.15">
      <c r="C1519" s="283">
        <f t="shared" si="100"/>
        <v>1507</v>
      </c>
      <c r="D1519" s="44" t="str">
        <f t="shared" si="99"/>
        <v/>
      </c>
      <c r="E1519" s="477"/>
      <c r="F1519" s="368"/>
      <c r="G1519" s="368"/>
      <c r="H1519" s="329"/>
      <c r="I1519" s="15"/>
      <c r="J1519" s="15"/>
      <c r="K1519" s="328" t="str">
        <f t="shared" ref="K1519:K1569" si="102">IF(J1519="","",I1519*J1519)</f>
        <v/>
      </c>
      <c r="L1519" s="381" t="str">
        <f t="shared" si="101"/>
        <v/>
      </c>
      <c r="M1519" s="265"/>
      <c r="N1519" s="265"/>
      <c r="O1519" s="265"/>
      <c r="P1519" s="77"/>
    </row>
    <row r="1520" spans="3:16" ht="14.25" customHeight="1" x14ac:dyDescent="0.15">
      <c r="C1520" s="283">
        <f t="shared" si="100"/>
        <v>1508</v>
      </c>
      <c r="D1520" s="44" t="str">
        <f t="shared" si="99"/>
        <v/>
      </c>
      <c r="E1520" s="477"/>
      <c r="F1520" s="368"/>
      <c r="G1520" s="368"/>
      <c r="H1520" s="329"/>
      <c r="I1520" s="15"/>
      <c r="J1520" s="15"/>
      <c r="K1520" s="328" t="str">
        <f t="shared" si="102"/>
        <v/>
      </c>
      <c r="L1520" s="381" t="str">
        <f t="shared" si="101"/>
        <v/>
      </c>
      <c r="M1520" s="265"/>
      <c r="N1520" s="265"/>
      <c r="O1520" s="265"/>
      <c r="P1520" s="77"/>
    </row>
    <row r="1521" spans="3:16" ht="14.25" customHeight="1" x14ac:dyDescent="0.15">
      <c r="C1521" s="283">
        <f t="shared" si="100"/>
        <v>1509</v>
      </c>
      <c r="D1521" s="44" t="str">
        <f t="shared" si="99"/>
        <v/>
      </c>
      <c r="E1521" s="477"/>
      <c r="F1521" s="368"/>
      <c r="G1521" s="368"/>
      <c r="H1521" s="329"/>
      <c r="I1521" s="15"/>
      <c r="J1521" s="15"/>
      <c r="K1521" s="328" t="str">
        <f t="shared" si="102"/>
        <v/>
      </c>
      <c r="L1521" s="381" t="str">
        <f t="shared" si="101"/>
        <v/>
      </c>
      <c r="M1521" s="265"/>
      <c r="N1521" s="265"/>
      <c r="O1521" s="265"/>
      <c r="P1521" s="77"/>
    </row>
    <row r="1522" spans="3:16" ht="14.25" customHeight="1" x14ac:dyDescent="0.15">
      <c r="C1522" s="283">
        <f t="shared" si="100"/>
        <v>1510</v>
      </c>
      <c r="D1522" s="44" t="str">
        <f t="shared" si="99"/>
        <v/>
      </c>
      <c r="E1522" s="477"/>
      <c r="F1522" s="368"/>
      <c r="G1522" s="368"/>
      <c r="H1522" s="329"/>
      <c r="I1522" s="15"/>
      <c r="J1522" s="15"/>
      <c r="K1522" s="328" t="str">
        <f t="shared" si="102"/>
        <v/>
      </c>
      <c r="L1522" s="381" t="str">
        <f t="shared" si="101"/>
        <v/>
      </c>
      <c r="M1522" s="265"/>
      <c r="N1522" s="265"/>
      <c r="O1522" s="265"/>
      <c r="P1522" s="77"/>
    </row>
    <row r="1523" spans="3:16" ht="14.25" customHeight="1" x14ac:dyDescent="0.15">
      <c r="C1523" s="283">
        <f t="shared" si="100"/>
        <v>1511</v>
      </c>
      <c r="D1523" s="44" t="str">
        <f t="shared" si="99"/>
        <v/>
      </c>
      <c r="E1523" s="477"/>
      <c r="F1523" s="368"/>
      <c r="G1523" s="368"/>
      <c r="H1523" s="329"/>
      <c r="I1523" s="15"/>
      <c r="J1523" s="15"/>
      <c r="K1523" s="328" t="str">
        <f t="shared" si="102"/>
        <v/>
      </c>
      <c r="L1523" s="381" t="str">
        <f t="shared" si="101"/>
        <v/>
      </c>
      <c r="M1523" s="265"/>
      <c r="N1523" s="265"/>
      <c r="O1523" s="265"/>
      <c r="P1523" s="77"/>
    </row>
    <row r="1524" spans="3:16" ht="14.25" customHeight="1" x14ac:dyDescent="0.15">
      <c r="C1524" s="283">
        <f t="shared" si="100"/>
        <v>1512</v>
      </c>
      <c r="D1524" s="44" t="str">
        <f t="shared" si="99"/>
        <v/>
      </c>
      <c r="E1524" s="477"/>
      <c r="F1524" s="368"/>
      <c r="G1524" s="368"/>
      <c r="H1524" s="329"/>
      <c r="I1524" s="15"/>
      <c r="J1524" s="15"/>
      <c r="K1524" s="328" t="str">
        <f t="shared" si="102"/>
        <v/>
      </c>
      <c r="L1524" s="381" t="str">
        <f t="shared" si="101"/>
        <v/>
      </c>
      <c r="M1524" s="265"/>
      <c r="N1524" s="265"/>
      <c r="O1524" s="265"/>
      <c r="P1524" s="77"/>
    </row>
    <row r="1525" spans="3:16" ht="14.25" customHeight="1" x14ac:dyDescent="0.15">
      <c r="C1525" s="283">
        <f t="shared" si="100"/>
        <v>1513</v>
      </c>
      <c r="D1525" s="44" t="str">
        <f t="shared" si="99"/>
        <v/>
      </c>
      <c r="E1525" s="477"/>
      <c r="F1525" s="368"/>
      <c r="G1525" s="368"/>
      <c r="H1525" s="329"/>
      <c r="I1525" s="15"/>
      <c r="J1525" s="15"/>
      <c r="K1525" s="328" t="str">
        <f t="shared" si="102"/>
        <v/>
      </c>
      <c r="L1525" s="381" t="str">
        <f t="shared" si="101"/>
        <v/>
      </c>
      <c r="M1525" s="265"/>
      <c r="N1525" s="265"/>
      <c r="O1525" s="265"/>
      <c r="P1525" s="77"/>
    </row>
    <row r="1526" spans="3:16" ht="14.25" customHeight="1" x14ac:dyDescent="0.15">
      <c r="C1526" s="283">
        <f t="shared" si="100"/>
        <v>1514</v>
      </c>
      <c r="D1526" s="44" t="str">
        <f t="shared" si="99"/>
        <v/>
      </c>
      <c r="E1526" s="477"/>
      <c r="F1526" s="368"/>
      <c r="G1526" s="368"/>
      <c r="H1526" s="329"/>
      <c r="I1526" s="15"/>
      <c r="J1526" s="15"/>
      <c r="K1526" s="328" t="str">
        <f t="shared" si="102"/>
        <v/>
      </c>
      <c r="L1526" s="381" t="str">
        <f t="shared" si="101"/>
        <v/>
      </c>
      <c r="M1526" s="265"/>
      <c r="N1526" s="265"/>
      <c r="O1526" s="265"/>
      <c r="P1526" s="77"/>
    </row>
    <row r="1527" spans="3:16" ht="14.25" customHeight="1" x14ac:dyDescent="0.15">
      <c r="C1527" s="283">
        <f t="shared" si="100"/>
        <v>1515</v>
      </c>
      <c r="D1527" s="44" t="str">
        <f t="shared" si="99"/>
        <v/>
      </c>
      <c r="E1527" s="477"/>
      <c r="F1527" s="368"/>
      <c r="G1527" s="368"/>
      <c r="H1527" s="329"/>
      <c r="I1527" s="15"/>
      <c r="J1527" s="15"/>
      <c r="K1527" s="328" t="str">
        <f t="shared" si="102"/>
        <v/>
      </c>
      <c r="L1527" s="381" t="str">
        <f t="shared" si="101"/>
        <v/>
      </c>
      <c r="M1527" s="265"/>
      <c r="N1527" s="265"/>
      <c r="O1527" s="265"/>
      <c r="P1527" s="77"/>
    </row>
    <row r="1528" spans="3:16" ht="14.25" customHeight="1" x14ac:dyDescent="0.15">
      <c r="C1528" s="283">
        <f t="shared" si="100"/>
        <v>1516</v>
      </c>
      <c r="D1528" s="44" t="str">
        <f t="shared" si="99"/>
        <v/>
      </c>
      <c r="E1528" s="477"/>
      <c r="F1528" s="368"/>
      <c r="G1528" s="368"/>
      <c r="H1528" s="329"/>
      <c r="I1528" s="15"/>
      <c r="J1528" s="15"/>
      <c r="K1528" s="328" t="str">
        <f t="shared" si="102"/>
        <v/>
      </c>
      <c r="L1528" s="381" t="str">
        <f t="shared" si="101"/>
        <v/>
      </c>
      <c r="M1528" s="265"/>
      <c r="N1528" s="265"/>
      <c r="O1528" s="265"/>
      <c r="P1528" s="77"/>
    </row>
    <row r="1529" spans="3:16" ht="14.25" customHeight="1" x14ac:dyDescent="0.15">
      <c r="C1529" s="283">
        <f t="shared" si="100"/>
        <v>1517</v>
      </c>
      <c r="D1529" s="44" t="str">
        <f t="shared" si="99"/>
        <v/>
      </c>
      <c r="E1529" s="477"/>
      <c r="F1529" s="368"/>
      <c r="G1529" s="368"/>
      <c r="H1529" s="329"/>
      <c r="I1529" s="15"/>
      <c r="J1529" s="15"/>
      <c r="K1529" s="328" t="str">
        <f t="shared" si="102"/>
        <v/>
      </c>
      <c r="L1529" s="381" t="str">
        <f t="shared" si="101"/>
        <v/>
      </c>
      <c r="M1529" s="265"/>
      <c r="N1529" s="265"/>
      <c r="O1529" s="265"/>
      <c r="P1529" s="77"/>
    </row>
    <row r="1530" spans="3:16" ht="14.25" customHeight="1" x14ac:dyDescent="0.15">
      <c r="C1530" s="283">
        <f t="shared" si="100"/>
        <v>1518</v>
      </c>
      <c r="D1530" s="44" t="str">
        <f t="shared" si="99"/>
        <v/>
      </c>
      <c r="E1530" s="477"/>
      <c r="F1530" s="368"/>
      <c r="G1530" s="368"/>
      <c r="H1530" s="329"/>
      <c r="I1530" s="15"/>
      <c r="J1530" s="15"/>
      <c r="K1530" s="328" t="str">
        <f t="shared" si="102"/>
        <v/>
      </c>
      <c r="L1530" s="381" t="str">
        <f t="shared" si="101"/>
        <v/>
      </c>
      <c r="M1530" s="265"/>
      <c r="N1530" s="265"/>
      <c r="O1530" s="265"/>
      <c r="P1530" s="77"/>
    </row>
    <row r="1531" spans="3:16" ht="14.25" customHeight="1" x14ac:dyDescent="0.15">
      <c r="C1531" s="283">
        <f t="shared" si="100"/>
        <v>1519</v>
      </c>
      <c r="D1531" s="44" t="str">
        <f t="shared" si="99"/>
        <v/>
      </c>
      <c r="E1531" s="477"/>
      <c r="F1531" s="368"/>
      <c r="G1531" s="368"/>
      <c r="H1531" s="329"/>
      <c r="I1531" s="15"/>
      <c r="J1531" s="15"/>
      <c r="K1531" s="328" t="str">
        <f t="shared" si="102"/>
        <v/>
      </c>
      <c r="L1531" s="381" t="str">
        <f t="shared" si="101"/>
        <v/>
      </c>
      <c r="M1531" s="265"/>
      <c r="N1531" s="265"/>
      <c r="O1531" s="265"/>
      <c r="P1531" s="77"/>
    </row>
    <row r="1532" spans="3:16" ht="14.25" customHeight="1" x14ac:dyDescent="0.15">
      <c r="C1532" s="283">
        <f t="shared" si="100"/>
        <v>1520</v>
      </c>
      <c r="D1532" s="44" t="str">
        <f t="shared" si="99"/>
        <v/>
      </c>
      <c r="E1532" s="477"/>
      <c r="F1532" s="368"/>
      <c r="G1532" s="368"/>
      <c r="H1532" s="329"/>
      <c r="I1532" s="15"/>
      <c r="J1532" s="15"/>
      <c r="K1532" s="328" t="str">
        <f t="shared" si="102"/>
        <v/>
      </c>
      <c r="L1532" s="381" t="str">
        <f t="shared" si="101"/>
        <v/>
      </c>
      <c r="M1532" s="265"/>
      <c r="N1532" s="265"/>
      <c r="O1532" s="265"/>
      <c r="P1532" s="77"/>
    </row>
    <row r="1533" spans="3:16" ht="14.25" customHeight="1" x14ac:dyDescent="0.15">
      <c r="C1533" s="283">
        <f t="shared" si="100"/>
        <v>1521</v>
      </c>
      <c r="D1533" s="44" t="str">
        <f t="shared" si="99"/>
        <v/>
      </c>
      <c r="E1533" s="477"/>
      <c r="F1533" s="368"/>
      <c r="G1533" s="368"/>
      <c r="H1533" s="329"/>
      <c r="I1533" s="15"/>
      <c r="J1533" s="15"/>
      <c r="K1533" s="328" t="str">
        <f t="shared" si="102"/>
        <v/>
      </c>
      <c r="L1533" s="381" t="str">
        <f t="shared" si="101"/>
        <v/>
      </c>
      <c r="M1533" s="265"/>
      <c r="N1533" s="265"/>
      <c r="O1533" s="265"/>
      <c r="P1533" s="77"/>
    </row>
    <row r="1534" spans="3:16" ht="14.25" customHeight="1" x14ac:dyDescent="0.15">
      <c r="C1534" s="283">
        <f t="shared" si="100"/>
        <v>1522</v>
      </c>
      <c r="D1534" s="44" t="str">
        <f t="shared" si="99"/>
        <v/>
      </c>
      <c r="E1534" s="477"/>
      <c r="F1534" s="368"/>
      <c r="G1534" s="368"/>
      <c r="H1534" s="329"/>
      <c r="I1534" s="15"/>
      <c r="J1534" s="15"/>
      <c r="K1534" s="328" t="str">
        <f t="shared" si="102"/>
        <v/>
      </c>
      <c r="L1534" s="381" t="str">
        <f t="shared" si="101"/>
        <v/>
      </c>
      <c r="M1534" s="265"/>
      <c r="N1534" s="265"/>
      <c r="O1534" s="265"/>
      <c r="P1534" s="77"/>
    </row>
    <row r="1535" spans="3:16" ht="14.25" customHeight="1" x14ac:dyDescent="0.15">
      <c r="C1535" s="283">
        <f t="shared" si="100"/>
        <v>1523</v>
      </c>
      <c r="D1535" s="44" t="str">
        <f t="shared" si="99"/>
        <v/>
      </c>
      <c r="E1535" s="477"/>
      <c r="F1535" s="368"/>
      <c r="G1535" s="368"/>
      <c r="H1535" s="329"/>
      <c r="I1535" s="15"/>
      <c r="J1535" s="15"/>
      <c r="K1535" s="328" t="str">
        <f t="shared" si="102"/>
        <v/>
      </c>
      <c r="L1535" s="381" t="str">
        <f t="shared" si="101"/>
        <v/>
      </c>
      <c r="M1535" s="265"/>
      <c r="N1535" s="265"/>
      <c r="O1535" s="265"/>
      <c r="P1535" s="77"/>
    </row>
    <row r="1536" spans="3:16" ht="14.25" customHeight="1" x14ac:dyDescent="0.15">
      <c r="C1536" s="283">
        <f t="shared" si="100"/>
        <v>1524</v>
      </c>
      <c r="D1536" s="44" t="str">
        <f t="shared" si="99"/>
        <v/>
      </c>
      <c r="E1536" s="477"/>
      <c r="F1536" s="368"/>
      <c r="G1536" s="368"/>
      <c r="H1536" s="329"/>
      <c r="I1536" s="15"/>
      <c r="J1536" s="15"/>
      <c r="K1536" s="328" t="str">
        <f t="shared" si="102"/>
        <v/>
      </c>
      <c r="L1536" s="381" t="str">
        <f t="shared" si="101"/>
        <v/>
      </c>
      <c r="M1536" s="265"/>
      <c r="N1536" s="265"/>
      <c r="O1536" s="265"/>
      <c r="P1536" s="77"/>
    </row>
    <row r="1537" spans="3:16" ht="14.25" customHeight="1" x14ac:dyDescent="0.15">
      <c r="C1537" s="283">
        <f t="shared" si="100"/>
        <v>1525</v>
      </c>
      <c r="D1537" s="44" t="str">
        <f t="shared" si="99"/>
        <v/>
      </c>
      <c r="E1537" s="477"/>
      <c r="F1537" s="368"/>
      <c r="G1537" s="368"/>
      <c r="H1537" s="329"/>
      <c r="I1537" s="15"/>
      <c r="J1537" s="15"/>
      <c r="K1537" s="328" t="str">
        <f t="shared" si="102"/>
        <v/>
      </c>
      <c r="L1537" s="381" t="str">
        <f t="shared" si="101"/>
        <v/>
      </c>
      <c r="M1537" s="265"/>
      <c r="N1537" s="265"/>
      <c r="O1537" s="265"/>
      <c r="P1537" s="77"/>
    </row>
    <row r="1538" spans="3:16" ht="14.25" customHeight="1" x14ac:dyDescent="0.15">
      <c r="C1538" s="283">
        <f t="shared" si="100"/>
        <v>1526</v>
      </c>
      <c r="D1538" s="44" t="str">
        <f t="shared" si="99"/>
        <v/>
      </c>
      <c r="E1538" s="477"/>
      <c r="F1538" s="368"/>
      <c r="G1538" s="368"/>
      <c r="H1538" s="329"/>
      <c r="I1538" s="15"/>
      <c r="J1538" s="15"/>
      <c r="K1538" s="328" t="str">
        <f t="shared" si="102"/>
        <v/>
      </c>
      <c r="L1538" s="381" t="str">
        <f t="shared" si="101"/>
        <v/>
      </c>
      <c r="M1538" s="265"/>
      <c r="N1538" s="265"/>
      <c r="O1538" s="265"/>
      <c r="P1538" s="77"/>
    </row>
    <row r="1539" spans="3:16" ht="14.25" customHeight="1" x14ac:dyDescent="0.15">
      <c r="C1539" s="283">
        <f t="shared" si="100"/>
        <v>1527</v>
      </c>
      <c r="D1539" s="44" t="str">
        <f t="shared" si="99"/>
        <v/>
      </c>
      <c r="E1539" s="477"/>
      <c r="F1539" s="368"/>
      <c r="G1539" s="368"/>
      <c r="H1539" s="329"/>
      <c r="I1539" s="15"/>
      <c r="J1539" s="15"/>
      <c r="K1539" s="328" t="str">
        <f t="shared" si="102"/>
        <v/>
      </c>
      <c r="L1539" s="381" t="str">
        <f t="shared" si="101"/>
        <v/>
      </c>
      <c r="M1539" s="265"/>
      <c r="N1539" s="265"/>
      <c r="O1539" s="265"/>
      <c r="P1539" s="77"/>
    </row>
    <row r="1540" spans="3:16" ht="14.25" customHeight="1" x14ac:dyDescent="0.15">
      <c r="C1540" s="283">
        <f t="shared" si="100"/>
        <v>1528</v>
      </c>
      <c r="D1540" s="44" t="str">
        <f t="shared" si="99"/>
        <v/>
      </c>
      <c r="E1540" s="477"/>
      <c r="F1540" s="368"/>
      <c r="G1540" s="368"/>
      <c r="H1540" s="329"/>
      <c r="I1540" s="15"/>
      <c r="J1540" s="15"/>
      <c r="K1540" s="328" t="str">
        <f t="shared" si="102"/>
        <v/>
      </c>
      <c r="L1540" s="381" t="str">
        <f t="shared" si="101"/>
        <v/>
      </c>
      <c r="M1540" s="265"/>
      <c r="N1540" s="265"/>
      <c r="O1540" s="265"/>
      <c r="P1540" s="77"/>
    </row>
    <row r="1541" spans="3:16" ht="14.25" customHeight="1" x14ac:dyDescent="0.15">
      <c r="C1541" s="283">
        <f t="shared" si="100"/>
        <v>1529</v>
      </c>
      <c r="D1541" s="44" t="str">
        <f t="shared" si="99"/>
        <v/>
      </c>
      <c r="E1541" s="477"/>
      <c r="F1541" s="368"/>
      <c r="G1541" s="368"/>
      <c r="H1541" s="329"/>
      <c r="I1541" s="15"/>
      <c r="J1541" s="15"/>
      <c r="K1541" s="328" t="str">
        <f t="shared" si="102"/>
        <v/>
      </c>
      <c r="L1541" s="381" t="str">
        <f t="shared" si="101"/>
        <v/>
      </c>
      <c r="M1541" s="265"/>
      <c r="N1541" s="265"/>
      <c r="O1541" s="265"/>
      <c r="P1541" s="77"/>
    </row>
    <row r="1542" spans="3:16" ht="14.25" customHeight="1" x14ac:dyDescent="0.15">
      <c r="C1542" s="283">
        <f t="shared" si="100"/>
        <v>1530</v>
      </c>
      <c r="D1542" s="44" t="str">
        <f t="shared" si="99"/>
        <v/>
      </c>
      <c r="E1542" s="477"/>
      <c r="F1542" s="368"/>
      <c r="G1542" s="368"/>
      <c r="H1542" s="329"/>
      <c r="I1542" s="15"/>
      <c r="J1542" s="15"/>
      <c r="K1542" s="328" t="str">
        <f t="shared" si="102"/>
        <v/>
      </c>
      <c r="L1542" s="381" t="str">
        <f t="shared" si="101"/>
        <v/>
      </c>
      <c r="M1542" s="265"/>
      <c r="N1542" s="265"/>
      <c r="O1542" s="265"/>
      <c r="P1542" s="77"/>
    </row>
    <row r="1543" spans="3:16" ht="14.25" customHeight="1" x14ac:dyDescent="0.15">
      <c r="C1543" s="283">
        <f t="shared" si="100"/>
        <v>1531</v>
      </c>
      <c r="D1543" s="44" t="str">
        <f t="shared" si="99"/>
        <v/>
      </c>
      <c r="E1543" s="477"/>
      <c r="F1543" s="368"/>
      <c r="G1543" s="368"/>
      <c r="H1543" s="329"/>
      <c r="I1543" s="15"/>
      <c r="J1543" s="15"/>
      <c r="K1543" s="328" t="str">
        <f t="shared" si="102"/>
        <v/>
      </c>
      <c r="L1543" s="381" t="str">
        <f t="shared" si="101"/>
        <v/>
      </c>
      <c r="M1543" s="265"/>
      <c r="N1543" s="265"/>
      <c r="O1543" s="265"/>
      <c r="P1543" s="77"/>
    </row>
    <row r="1544" spans="3:16" ht="14.25" customHeight="1" x14ac:dyDescent="0.15">
      <c r="C1544" s="283">
        <f t="shared" si="100"/>
        <v>1532</v>
      </c>
      <c r="D1544" s="44" t="str">
        <f t="shared" si="99"/>
        <v/>
      </c>
      <c r="E1544" s="477"/>
      <c r="F1544" s="368"/>
      <c r="G1544" s="368"/>
      <c r="H1544" s="329"/>
      <c r="I1544" s="15"/>
      <c r="J1544" s="15"/>
      <c r="K1544" s="328" t="str">
        <f t="shared" si="102"/>
        <v/>
      </c>
      <c r="L1544" s="381" t="str">
        <f t="shared" si="101"/>
        <v/>
      </c>
      <c r="M1544" s="265"/>
      <c r="N1544" s="265"/>
      <c r="O1544" s="265"/>
      <c r="P1544" s="77"/>
    </row>
    <row r="1545" spans="3:16" ht="14.25" customHeight="1" x14ac:dyDescent="0.15">
      <c r="C1545" s="283">
        <f t="shared" si="100"/>
        <v>1533</v>
      </c>
      <c r="D1545" s="44" t="str">
        <f t="shared" si="99"/>
        <v/>
      </c>
      <c r="E1545" s="477"/>
      <c r="F1545" s="368"/>
      <c r="G1545" s="368"/>
      <c r="H1545" s="329"/>
      <c r="I1545" s="15"/>
      <c r="J1545" s="15"/>
      <c r="K1545" s="328" t="str">
        <f t="shared" si="102"/>
        <v/>
      </c>
      <c r="L1545" s="381" t="str">
        <f t="shared" si="101"/>
        <v/>
      </c>
      <c r="M1545" s="265"/>
      <c r="N1545" s="265"/>
      <c r="O1545" s="265"/>
      <c r="P1545" s="77"/>
    </row>
    <row r="1546" spans="3:16" ht="14.25" customHeight="1" x14ac:dyDescent="0.15">
      <c r="C1546" s="283">
        <f t="shared" si="100"/>
        <v>1534</v>
      </c>
      <c r="D1546" s="44" t="str">
        <f t="shared" si="99"/>
        <v/>
      </c>
      <c r="E1546" s="477"/>
      <c r="F1546" s="368"/>
      <c r="G1546" s="368"/>
      <c r="H1546" s="329"/>
      <c r="I1546" s="15"/>
      <c r="J1546" s="15"/>
      <c r="K1546" s="328" t="str">
        <f t="shared" si="102"/>
        <v/>
      </c>
      <c r="L1546" s="381" t="str">
        <f t="shared" si="101"/>
        <v/>
      </c>
      <c r="M1546" s="265"/>
      <c r="N1546" s="265"/>
      <c r="O1546" s="265"/>
      <c r="P1546" s="77"/>
    </row>
    <row r="1547" spans="3:16" ht="14.25" customHeight="1" x14ac:dyDescent="0.15">
      <c r="C1547" s="283">
        <f t="shared" si="100"/>
        <v>1535</v>
      </c>
      <c r="D1547" s="44" t="str">
        <f t="shared" si="99"/>
        <v/>
      </c>
      <c r="E1547" s="477"/>
      <c r="F1547" s="368"/>
      <c r="G1547" s="368"/>
      <c r="H1547" s="329"/>
      <c r="I1547" s="15"/>
      <c r="J1547" s="15"/>
      <c r="K1547" s="328" t="str">
        <f t="shared" si="102"/>
        <v/>
      </c>
      <c r="L1547" s="381" t="str">
        <f t="shared" si="101"/>
        <v/>
      </c>
      <c r="M1547" s="265"/>
      <c r="N1547" s="265"/>
      <c r="O1547" s="265"/>
      <c r="P1547" s="77"/>
    </row>
    <row r="1548" spans="3:16" ht="14.25" customHeight="1" x14ac:dyDescent="0.15">
      <c r="C1548" s="283">
        <f t="shared" si="100"/>
        <v>1536</v>
      </c>
      <c r="D1548" s="44" t="str">
        <f t="shared" si="99"/>
        <v/>
      </c>
      <c r="E1548" s="477"/>
      <c r="F1548" s="368"/>
      <c r="G1548" s="368"/>
      <c r="H1548" s="329"/>
      <c r="I1548" s="15"/>
      <c r="J1548" s="15"/>
      <c r="K1548" s="328" t="str">
        <f t="shared" si="102"/>
        <v/>
      </c>
      <c r="L1548" s="381" t="str">
        <f t="shared" si="101"/>
        <v/>
      </c>
      <c r="M1548" s="265"/>
      <c r="N1548" s="265"/>
      <c r="O1548" s="265"/>
      <c r="P1548" s="77"/>
    </row>
    <row r="1549" spans="3:16" ht="14.25" customHeight="1" x14ac:dyDescent="0.15">
      <c r="C1549" s="283">
        <f t="shared" si="100"/>
        <v>1537</v>
      </c>
      <c r="D1549" s="44" t="str">
        <f t="shared" ref="D1549:D1612" si="103">IF(E1549="","",IF(E1549&lt;=$T$2,"○",""))</f>
        <v/>
      </c>
      <c r="E1549" s="477"/>
      <c r="F1549" s="368"/>
      <c r="G1549" s="368"/>
      <c r="H1549" s="329"/>
      <c r="I1549" s="15"/>
      <c r="J1549" s="15"/>
      <c r="K1549" s="328" t="str">
        <f t="shared" si="102"/>
        <v/>
      </c>
      <c r="L1549" s="381" t="str">
        <f t="shared" si="101"/>
        <v/>
      </c>
      <c r="M1549" s="265"/>
      <c r="N1549" s="265"/>
      <c r="O1549" s="265"/>
      <c r="P1549" s="77"/>
    </row>
    <row r="1550" spans="3:16" ht="14.25" customHeight="1" x14ac:dyDescent="0.15">
      <c r="C1550" s="283">
        <f t="shared" si="100"/>
        <v>1538</v>
      </c>
      <c r="D1550" s="44" t="str">
        <f t="shared" si="103"/>
        <v/>
      </c>
      <c r="E1550" s="477"/>
      <c r="F1550" s="368"/>
      <c r="G1550" s="368"/>
      <c r="H1550" s="329"/>
      <c r="I1550" s="15"/>
      <c r="J1550" s="15"/>
      <c r="K1550" s="328" t="str">
        <f t="shared" si="102"/>
        <v/>
      </c>
      <c r="L1550" s="381" t="str">
        <f t="shared" si="101"/>
        <v/>
      </c>
      <c r="M1550" s="265"/>
      <c r="N1550" s="265"/>
      <c r="O1550" s="265"/>
      <c r="P1550" s="77"/>
    </row>
    <row r="1551" spans="3:16" ht="14.25" customHeight="1" x14ac:dyDescent="0.15">
      <c r="C1551" s="283">
        <f t="shared" ref="C1551:C1614" si="104">C1550+1</f>
        <v>1539</v>
      </c>
      <c r="D1551" s="44" t="str">
        <f t="shared" si="103"/>
        <v/>
      </c>
      <c r="E1551" s="477"/>
      <c r="F1551" s="368"/>
      <c r="G1551" s="368"/>
      <c r="H1551" s="329"/>
      <c r="I1551" s="15"/>
      <c r="J1551" s="15"/>
      <c r="K1551" s="328" t="str">
        <f t="shared" si="102"/>
        <v/>
      </c>
      <c r="L1551" s="381" t="str">
        <f t="shared" si="101"/>
        <v/>
      </c>
      <c r="M1551" s="265"/>
      <c r="N1551" s="265"/>
      <c r="O1551" s="265"/>
      <c r="P1551" s="77"/>
    </row>
    <row r="1552" spans="3:16" ht="14.25" customHeight="1" x14ac:dyDescent="0.15">
      <c r="C1552" s="283">
        <f t="shared" si="104"/>
        <v>1540</v>
      </c>
      <c r="D1552" s="44" t="str">
        <f t="shared" si="103"/>
        <v/>
      </c>
      <c r="E1552" s="477"/>
      <c r="F1552" s="368"/>
      <c r="G1552" s="368"/>
      <c r="H1552" s="329"/>
      <c r="I1552" s="15"/>
      <c r="J1552" s="15"/>
      <c r="K1552" s="328" t="str">
        <f t="shared" si="102"/>
        <v/>
      </c>
      <c r="L1552" s="381" t="str">
        <f t="shared" si="101"/>
        <v/>
      </c>
      <c r="M1552" s="265"/>
      <c r="N1552" s="265"/>
      <c r="O1552" s="265"/>
      <c r="P1552" s="77"/>
    </row>
    <row r="1553" spans="3:16" ht="14.25" customHeight="1" x14ac:dyDescent="0.15">
      <c r="C1553" s="283">
        <f t="shared" si="104"/>
        <v>1541</v>
      </c>
      <c r="D1553" s="44" t="str">
        <f t="shared" si="103"/>
        <v/>
      </c>
      <c r="E1553" s="477"/>
      <c r="F1553" s="368"/>
      <c r="G1553" s="368"/>
      <c r="H1553" s="329"/>
      <c r="I1553" s="15"/>
      <c r="J1553" s="15"/>
      <c r="K1553" s="328" t="str">
        <f t="shared" si="102"/>
        <v/>
      </c>
      <c r="L1553" s="381" t="str">
        <f t="shared" si="101"/>
        <v/>
      </c>
      <c r="M1553" s="265"/>
      <c r="N1553" s="265"/>
      <c r="O1553" s="265"/>
      <c r="P1553" s="77"/>
    </row>
    <row r="1554" spans="3:16" ht="14.25" customHeight="1" x14ac:dyDescent="0.15">
      <c r="C1554" s="283">
        <f t="shared" si="104"/>
        <v>1542</v>
      </c>
      <c r="D1554" s="44" t="str">
        <f t="shared" si="103"/>
        <v/>
      </c>
      <c r="E1554" s="477"/>
      <c r="F1554" s="368"/>
      <c r="G1554" s="368"/>
      <c r="H1554" s="329"/>
      <c r="I1554" s="15"/>
      <c r="J1554" s="15"/>
      <c r="K1554" s="328" t="str">
        <f t="shared" si="102"/>
        <v/>
      </c>
      <c r="L1554" s="381" t="str">
        <f t="shared" si="101"/>
        <v/>
      </c>
      <c r="M1554" s="265"/>
      <c r="N1554" s="265"/>
      <c r="O1554" s="265"/>
      <c r="P1554" s="77"/>
    </row>
    <row r="1555" spans="3:16" ht="14.25" customHeight="1" x14ac:dyDescent="0.15">
      <c r="C1555" s="283">
        <f t="shared" si="104"/>
        <v>1543</v>
      </c>
      <c r="D1555" s="44" t="str">
        <f t="shared" si="103"/>
        <v/>
      </c>
      <c r="E1555" s="477"/>
      <c r="F1555" s="368"/>
      <c r="G1555" s="368"/>
      <c r="H1555" s="329"/>
      <c r="I1555" s="15"/>
      <c r="J1555" s="15"/>
      <c r="K1555" s="328" t="str">
        <f t="shared" si="102"/>
        <v/>
      </c>
      <c r="L1555" s="381" t="str">
        <f t="shared" si="101"/>
        <v/>
      </c>
      <c r="M1555" s="265"/>
      <c r="N1555" s="265"/>
      <c r="O1555" s="265"/>
      <c r="P1555" s="77"/>
    </row>
    <row r="1556" spans="3:16" ht="14.25" customHeight="1" x14ac:dyDescent="0.15">
      <c r="C1556" s="283">
        <f t="shared" si="104"/>
        <v>1544</v>
      </c>
      <c r="D1556" s="44" t="str">
        <f t="shared" si="103"/>
        <v/>
      </c>
      <c r="E1556" s="477"/>
      <c r="F1556" s="368"/>
      <c r="G1556" s="368"/>
      <c r="H1556" s="329"/>
      <c r="I1556" s="15"/>
      <c r="J1556" s="15"/>
      <c r="K1556" s="328" t="str">
        <f t="shared" si="102"/>
        <v/>
      </c>
      <c r="L1556" s="381" t="str">
        <f t="shared" si="101"/>
        <v/>
      </c>
      <c r="M1556" s="265"/>
      <c r="N1556" s="265"/>
      <c r="O1556" s="265"/>
      <c r="P1556" s="77"/>
    </row>
    <row r="1557" spans="3:16" ht="14.25" customHeight="1" x14ac:dyDescent="0.15">
      <c r="C1557" s="283">
        <f t="shared" si="104"/>
        <v>1545</v>
      </c>
      <c r="D1557" s="44" t="str">
        <f t="shared" si="103"/>
        <v/>
      </c>
      <c r="E1557" s="477"/>
      <c r="F1557" s="368"/>
      <c r="G1557" s="368"/>
      <c r="H1557" s="329"/>
      <c r="I1557" s="15"/>
      <c r="J1557" s="15"/>
      <c r="K1557" s="328" t="str">
        <f t="shared" si="102"/>
        <v/>
      </c>
      <c r="L1557" s="381" t="str">
        <f t="shared" si="101"/>
        <v/>
      </c>
      <c r="M1557" s="265"/>
      <c r="N1557" s="265"/>
      <c r="O1557" s="265"/>
      <c r="P1557" s="77"/>
    </row>
    <row r="1558" spans="3:16" ht="14.25" customHeight="1" x14ac:dyDescent="0.15">
      <c r="C1558" s="283">
        <f t="shared" si="104"/>
        <v>1546</v>
      </c>
      <c r="D1558" s="44" t="str">
        <f t="shared" si="103"/>
        <v/>
      </c>
      <c r="E1558" s="477"/>
      <c r="F1558" s="368"/>
      <c r="G1558" s="368"/>
      <c r="H1558" s="329"/>
      <c r="I1558" s="15"/>
      <c r="J1558" s="15"/>
      <c r="K1558" s="328" t="str">
        <f t="shared" si="102"/>
        <v/>
      </c>
      <c r="L1558" s="381" t="str">
        <f t="shared" si="101"/>
        <v/>
      </c>
      <c r="M1558" s="265"/>
      <c r="N1558" s="265"/>
      <c r="O1558" s="265"/>
      <c r="P1558" s="77"/>
    </row>
    <row r="1559" spans="3:16" ht="14.25" customHeight="1" x14ac:dyDescent="0.15">
      <c r="C1559" s="283">
        <f t="shared" si="104"/>
        <v>1547</v>
      </c>
      <c r="D1559" s="44" t="str">
        <f t="shared" si="103"/>
        <v/>
      </c>
      <c r="E1559" s="477"/>
      <c r="F1559" s="368"/>
      <c r="G1559" s="368"/>
      <c r="H1559" s="329"/>
      <c r="I1559" s="15"/>
      <c r="J1559" s="15"/>
      <c r="K1559" s="328" t="str">
        <f t="shared" si="102"/>
        <v/>
      </c>
      <c r="L1559" s="381" t="str">
        <f t="shared" si="101"/>
        <v/>
      </c>
      <c r="M1559" s="265"/>
      <c r="N1559" s="265"/>
      <c r="O1559" s="265"/>
      <c r="P1559" s="77"/>
    </row>
    <row r="1560" spans="3:16" ht="14.25" customHeight="1" x14ac:dyDescent="0.15">
      <c r="C1560" s="283">
        <f t="shared" si="104"/>
        <v>1548</v>
      </c>
      <c r="D1560" s="44" t="str">
        <f t="shared" si="103"/>
        <v/>
      </c>
      <c r="E1560" s="477"/>
      <c r="F1560" s="368"/>
      <c r="G1560" s="368"/>
      <c r="H1560" s="329"/>
      <c r="I1560" s="15"/>
      <c r="J1560" s="15"/>
      <c r="K1560" s="328" t="str">
        <f t="shared" si="102"/>
        <v/>
      </c>
      <c r="L1560" s="381" t="str">
        <f t="shared" si="101"/>
        <v/>
      </c>
      <c r="M1560" s="265"/>
      <c r="N1560" s="265"/>
      <c r="O1560" s="265"/>
      <c r="P1560" s="77"/>
    </row>
    <row r="1561" spans="3:16" ht="14.25" customHeight="1" x14ac:dyDescent="0.15">
      <c r="C1561" s="283">
        <f t="shared" si="104"/>
        <v>1549</v>
      </c>
      <c r="D1561" s="44" t="str">
        <f t="shared" si="103"/>
        <v/>
      </c>
      <c r="E1561" s="477"/>
      <c r="F1561" s="368"/>
      <c r="G1561" s="368"/>
      <c r="H1561" s="329"/>
      <c r="I1561" s="15"/>
      <c r="J1561" s="15"/>
      <c r="K1561" s="328" t="str">
        <f t="shared" si="102"/>
        <v/>
      </c>
      <c r="L1561" s="381" t="str">
        <f t="shared" si="101"/>
        <v/>
      </c>
      <c r="M1561" s="265"/>
      <c r="N1561" s="265"/>
      <c r="O1561" s="265"/>
      <c r="P1561" s="77"/>
    </row>
    <row r="1562" spans="3:16" ht="14.25" customHeight="1" x14ac:dyDescent="0.15">
      <c r="C1562" s="283">
        <f t="shared" si="104"/>
        <v>1550</v>
      </c>
      <c r="D1562" s="44" t="str">
        <f t="shared" si="103"/>
        <v/>
      </c>
      <c r="E1562" s="477"/>
      <c r="F1562" s="368"/>
      <c r="G1562" s="368"/>
      <c r="H1562" s="329"/>
      <c r="I1562" s="15"/>
      <c r="J1562" s="15"/>
      <c r="K1562" s="328" t="str">
        <f t="shared" si="102"/>
        <v/>
      </c>
      <c r="L1562" s="381" t="str">
        <f t="shared" si="101"/>
        <v/>
      </c>
      <c r="M1562" s="265"/>
      <c r="N1562" s="265"/>
      <c r="O1562" s="265"/>
      <c r="P1562" s="77"/>
    </row>
    <row r="1563" spans="3:16" ht="14.25" customHeight="1" x14ac:dyDescent="0.15">
      <c r="C1563" s="283">
        <f t="shared" si="104"/>
        <v>1551</v>
      </c>
      <c r="D1563" s="44" t="str">
        <f t="shared" si="103"/>
        <v/>
      </c>
      <c r="E1563" s="477"/>
      <c r="F1563" s="368"/>
      <c r="G1563" s="368"/>
      <c r="H1563" s="329"/>
      <c r="I1563" s="15"/>
      <c r="J1563" s="15"/>
      <c r="K1563" s="328" t="str">
        <f t="shared" si="102"/>
        <v/>
      </c>
      <c r="L1563" s="381" t="str">
        <f t="shared" si="101"/>
        <v/>
      </c>
      <c r="M1563" s="265"/>
      <c r="N1563" s="265"/>
      <c r="O1563" s="265"/>
      <c r="P1563" s="77"/>
    </row>
    <row r="1564" spans="3:16" ht="14.25" customHeight="1" x14ac:dyDescent="0.15">
      <c r="C1564" s="283">
        <f t="shared" si="104"/>
        <v>1552</v>
      </c>
      <c r="D1564" s="44" t="str">
        <f t="shared" si="103"/>
        <v/>
      </c>
      <c r="E1564" s="477"/>
      <c r="F1564" s="368"/>
      <c r="G1564" s="368"/>
      <c r="H1564" s="329"/>
      <c r="I1564" s="15"/>
      <c r="J1564" s="15"/>
      <c r="K1564" s="328" t="str">
        <f t="shared" si="102"/>
        <v/>
      </c>
      <c r="L1564" s="381" t="str">
        <f t="shared" si="101"/>
        <v/>
      </c>
      <c r="M1564" s="265"/>
      <c r="N1564" s="265"/>
      <c r="O1564" s="265"/>
      <c r="P1564" s="77"/>
    </row>
    <row r="1565" spans="3:16" ht="14.25" customHeight="1" x14ac:dyDescent="0.15">
      <c r="C1565" s="283">
        <f t="shared" si="104"/>
        <v>1553</v>
      </c>
      <c r="D1565" s="44" t="str">
        <f t="shared" si="103"/>
        <v/>
      </c>
      <c r="E1565" s="477"/>
      <c r="F1565" s="368"/>
      <c r="G1565" s="368"/>
      <c r="H1565" s="329"/>
      <c r="I1565" s="15"/>
      <c r="J1565" s="15"/>
      <c r="K1565" s="328" t="str">
        <f t="shared" si="102"/>
        <v/>
      </c>
      <c r="L1565" s="381" t="str">
        <f t="shared" si="101"/>
        <v/>
      </c>
      <c r="M1565" s="265"/>
      <c r="N1565" s="265"/>
      <c r="O1565" s="265"/>
      <c r="P1565" s="77"/>
    </row>
    <row r="1566" spans="3:16" ht="14.25" customHeight="1" x14ac:dyDescent="0.15">
      <c r="C1566" s="283">
        <f t="shared" si="104"/>
        <v>1554</v>
      </c>
      <c r="D1566" s="44" t="str">
        <f t="shared" si="103"/>
        <v/>
      </c>
      <c r="E1566" s="477"/>
      <c r="F1566" s="368"/>
      <c r="G1566" s="368"/>
      <c r="H1566" s="329"/>
      <c r="I1566" s="15"/>
      <c r="J1566" s="15"/>
      <c r="K1566" s="328" t="str">
        <f t="shared" si="102"/>
        <v/>
      </c>
      <c r="L1566" s="381" t="str">
        <f t="shared" si="101"/>
        <v/>
      </c>
      <c r="M1566" s="265"/>
      <c r="N1566" s="265"/>
      <c r="O1566" s="265"/>
      <c r="P1566" s="77"/>
    </row>
    <row r="1567" spans="3:16" ht="14.25" customHeight="1" x14ac:dyDescent="0.15">
      <c r="C1567" s="283">
        <f t="shared" si="104"/>
        <v>1555</v>
      </c>
      <c r="D1567" s="44" t="str">
        <f t="shared" si="103"/>
        <v/>
      </c>
      <c r="E1567" s="477"/>
      <c r="F1567" s="368"/>
      <c r="G1567" s="368"/>
      <c r="H1567" s="329"/>
      <c r="I1567" s="15"/>
      <c r="J1567" s="15"/>
      <c r="K1567" s="328" t="str">
        <f t="shared" si="102"/>
        <v/>
      </c>
      <c r="L1567" s="381" t="str">
        <f t="shared" si="101"/>
        <v/>
      </c>
      <c r="M1567" s="265"/>
      <c r="N1567" s="265"/>
      <c r="O1567" s="265"/>
      <c r="P1567" s="77"/>
    </row>
    <row r="1568" spans="3:16" ht="14.25" customHeight="1" x14ac:dyDescent="0.15">
      <c r="C1568" s="283">
        <f t="shared" si="104"/>
        <v>1556</v>
      </c>
      <c r="D1568" s="44" t="str">
        <f t="shared" si="103"/>
        <v/>
      </c>
      <c r="E1568" s="477"/>
      <c r="F1568" s="368"/>
      <c r="G1568" s="368"/>
      <c r="H1568" s="329"/>
      <c r="I1568" s="15"/>
      <c r="J1568" s="15"/>
      <c r="K1568" s="328" t="str">
        <f t="shared" si="102"/>
        <v/>
      </c>
      <c r="L1568" s="381" t="str">
        <f t="shared" si="101"/>
        <v/>
      </c>
      <c r="M1568" s="265"/>
      <c r="N1568" s="265"/>
      <c r="O1568" s="265"/>
      <c r="P1568" s="77"/>
    </row>
    <row r="1569" spans="3:16" ht="14.25" customHeight="1" x14ac:dyDescent="0.15">
      <c r="C1569" s="283">
        <f t="shared" si="104"/>
        <v>1557</v>
      </c>
      <c r="D1569" s="44" t="str">
        <f t="shared" si="103"/>
        <v/>
      </c>
      <c r="E1569" s="477"/>
      <c r="F1569" s="368"/>
      <c r="G1569" s="368"/>
      <c r="H1569" s="329"/>
      <c r="I1569" s="15"/>
      <c r="J1569" s="15"/>
      <c r="K1569" s="328" t="str">
        <f t="shared" si="102"/>
        <v/>
      </c>
      <c r="L1569" s="381" t="str">
        <f t="shared" si="101"/>
        <v/>
      </c>
      <c r="M1569" s="265"/>
      <c r="N1569" s="265"/>
      <c r="O1569" s="265"/>
      <c r="P1569" s="77"/>
    </row>
    <row r="1570" spans="3:16" ht="14.25" customHeight="1" x14ac:dyDescent="0.15">
      <c r="C1570" s="283">
        <f t="shared" si="104"/>
        <v>1558</v>
      </c>
      <c r="D1570" s="44" t="str">
        <f t="shared" si="103"/>
        <v/>
      </c>
      <c r="E1570" s="477"/>
      <c r="F1570" s="368"/>
      <c r="G1570" s="368"/>
      <c r="H1570" s="329"/>
      <c r="I1570" s="15"/>
      <c r="J1570" s="15"/>
      <c r="K1570" s="328" t="str">
        <f>IF(J1570="","",I1570*J1570)</f>
        <v/>
      </c>
      <c r="L1570" s="381" t="str">
        <f t="shared" si="101"/>
        <v/>
      </c>
      <c r="M1570" s="265"/>
      <c r="N1570" s="265"/>
      <c r="O1570" s="265"/>
      <c r="P1570" s="77"/>
    </row>
    <row r="1571" spans="3:16" ht="14.25" customHeight="1" x14ac:dyDescent="0.15">
      <c r="C1571" s="283">
        <f t="shared" si="104"/>
        <v>1559</v>
      </c>
      <c r="D1571" s="44" t="str">
        <f t="shared" si="103"/>
        <v/>
      </c>
      <c r="E1571" s="477"/>
      <c r="F1571" s="368"/>
      <c r="G1571" s="368"/>
      <c r="H1571" s="329"/>
      <c r="I1571" s="15"/>
      <c r="J1571" s="15"/>
      <c r="K1571" s="328" t="str">
        <f t="shared" ref="K1571:K1629" si="105">IF(J1571="","",I1571*J1571)</f>
        <v/>
      </c>
      <c r="L1571" s="381" t="str">
        <f t="shared" si="101"/>
        <v/>
      </c>
      <c r="M1571" s="265"/>
      <c r="N1571" s="265"/>
      <c r="O1571" s="265"/>
      <c r="P1571" s="77"/>
    </row>
    <row r="1572" spans="3:16" ht="14.25" customHeight="1" x14ac:dyDescent="0.15">
      <c r="C1572" s="283">
        <f t="shared" si="104"/>
        <v>1560</v>
      </c>
      <c r="D1572" s="44" t="str">
        <f t="shared" si="103"/>
        <v/>
      </c>
      <c r="E1572" s="477"/>
      <c r="F1572" s="368"/>
      <c r="G1572" s="368"/>
      <c r="H1572" s="329"/>
      <c r="I1572" s="15"/>
      <c r="J1572" s="15"/>
      <c r="K1572" s="328" t="str">
        <f t="shared" si="105"/>
        <v/>
      </c>
      <c r="L1572" s="381" t="str">
        <f t="shared" si="101"/>
        <v/>
      </c>
      <c r="M1572" s="265"/>
      <c r="N1572" s="265"/>
      <c r="O1572" s="265"/>
      <c r="P1572" s="77"/>
    </row>
    <row r="1573" spans="3:16" ht="14.25" customHeight="1" x14ac:dyDescent="0.15">
      <c r="C1573" s="283">
        <f t="shared" si="104"/>
        <v>1561</v>
      </c>
      <c r="D1573" s="44" t="str">
        <f t="shared" si="103"/>
        <v/>
      </c>
      <c r="E1573" s="477"/>
      <c r="F1573" s="368"/>
      <c r="G1573" s="368"/>
      <c r="H1573" s="329"/>
      <c r="I1573" s="15"/>
      <c r="J1573" s="15"/>
      <c r="K1573" s="328" t="str">
        <f t="shared" si="105"/>
        <v/>
      </c>
      <c r="L1573" s="381" t="str">
        <f t="shared" si="101"/>
        <v/>
      </c>
      <c r="M1573" s="265"/>
      <c r="N1573" s="265"/>
      <c r="O1573" s="265"/>
      <c r="P1573" s="77"/>
    </row>
    <row r="1574" spans="3:16" ht="14.25" customHeight="1" x14ac:dyDescent="0.15">
      <c r="C1574" s="283">
        <f t="shared" si="104"/>
        <v>1562</v>
      </c>
      <c r="D1574" s="44" t="str">
        <f t="shared" si="103"/>
        <v/>
      </c>
      <c r="E1574" s="477"/>
      <c r="F1574" s="368"/>
      <c r="G1574" s="368"/>
      <c r="H1574" s="329"/>
      <c r="I1574" s="15"/>
      <c r="J1574" s="15"/>
      <c r="K1574" s="328" t="str">
        <f t="shared" si="105"/>
        <v/>
      </c>
      <c r="L1574" s="381" t="str">
        <f t="shared" si="101"/>
        <v/>
      </c>
      <c r="M1574" s="265"/>
      <c r="N1574" s="265"/>
      <c r="O1574" s="265"/>
      <c r="P1574" s="77"/>
    </row>
    <row r="1575" spans="3:16" ht="14.25" customHeight="1" x14ac:dyDescent="0.15">
      <c r="C1575" s="283">
        <f t="shared" si="104"/>
        <v>1563</v>
      </c>
      <c r="D1575" s="44" t="str">
        <f t="shared" si="103"/>
        <v/>
      </c>
      <c r="E1575" s="477"/>
      <c r="F1575" s="368"/>
      <c r="G1575" s="368"/>
      <c r="H1575" s="329"/>
      <c r="I1575" s="15"/>
      <c r="J1575" s="15"/>
      <c r="K1575" s="328" t="str">
        <f t="shared" si="105"/>
        <v/>
      </c>
      <c r="L1575" s="381" t="str">
        <f t="shared" si="101"/>
        <v/>
      </c>
      <c r="M1575" s="265"/>
      <c r="N1575" s="265"/>
      <c r="O1575" s="265"/>
      <c r="P1575" s="77"/>
    </row>
    <row r="1576" spans="3:16" ht="14.25" customHeight="1" x14ac:dyDescent="0.15">
      <c r="C1576" s="283">
        <f t="shared" si="104"/>
        <v>1564</v>
      </c>
      <c r="D1576" s="44" t="str">
        <f t="shared" si="103"/>
        <v/>
      </c>
      <c r="E1576" s="477"/>
      <c r="F1576" s="368"/>
      <c r="G1576" s="368"/>
      <c r="H1576" s="329"/>
      <c r="I1576" s="15"/>
      <c r="J1576" s="15"/>
      <c r="K1576" s="328" t="str">
        <f t="shared" si="105"/>
        <v/>
      </c>
      <c r="L1576" s="381" t="str">
        <f t="shared" si="101"/>
        <v/>
      </c>
      <c r="M1576" s="265"/>
      <c r="N1576" s="265"/>
      <c r="O1576" s="265"/>
      <c r="P1576" s="77"/>
    </row>
    <row r="1577" spans="3:16" ht="14.25" customHeight="1" x14ac:dyDescent="0.15">
      <c r="C1577" s="283">
        <f t="shared" si="104"/>
        <v>1565</v>
      </c>
      <c r="D1577" s="44" t="str">
        <f t="shared" si="103"/>
        <v/>
      </c>
      <c r="E1577" s="477"/>
      <c r="F1577" s="368"/>
      <c r="G1577" s="368"/>
      <c r="H1577" s="329"/>
      <c r="I1577" s="15"/>
      <c r="J1577" s="15"/>
      <c r="K1577" s="328" t="str">
        <f t="shared" si="105"/>
        <v/>
      </c>
      <c r="L1577" s="381" t="str">
        <f t="shared" si="101"/>
        <v/>
      </c>
      <c r="M1577" s="265"/>
      <c r="N1577" s="265"/>
      <c r="O1577" s="265"/>
      <c r="P1577" s="77"/>
    </row>
    <row r="1578" spans="3:16" ht="14.25" customHeight="1" x14ac:dyDescent="0.15">
      <c r="C1578" s="283">
        <f t="shared" si="104"/>
        <v>1566</v>
      </c>
      <c r="D1578" s="44" t="str">
        <f t="shared" si="103"/>
        <v/>
      </c>
      <c r="E1578" s="477"/>
      <c r="F1578" s="368"/>
      <c r="G1578" s="368"/>
      <c r="H1578" s="329"/>
      <c r="I1578" s="15"/>
      <c r="J1578" s="15"/>
      <c r="K1578" s="328" t="str">
        <f t="shared" si="105"/>
        <v/>
      </c>
      <c r="L1578" s="381" t="str">
        <f t="shared" ref="L1578:L1641" si="106">IF(H1578="","",IF(HLOOKUP(H1578,$V$2:$AJ$3,2,FALSE)&gt;=0.8,"○",""))</f>
        <v/>
      </c>
      <c r="M1578" s="265"/>
      <c r="N1578" s="265"/>
      <c r="O1578" s="265"/>
      <c r="P1578" s="77"/>
    </row>
    <row r="1579" spans="3:16" ht="14.25" customHeight="1" x14ac:dyDescent="0.15">
      <c r="C1579" s="283">
        <f t="shared" si="104"/>
        <v>1567</v>
      </c>
      <c r="D1579" s="44" t="str">
        <f t="shared" si="103"/>
        <v/>
      </c>
      <c r="E1579" s="477"/>
      <c r="F1579" s="368"/>
      <c r="G1579" s="368"/>
      <c r="H1579" s="329"/>
      <c r="I1579" s="15"/>
      <c r="J1579" s="15"/>
      <c r="K1579" s="328" t="str">
        <f t="shared" si="105"/>
        <v/>
      </c>
      <c r="L1579" s="381" t="str">
        <f t="shared" si="106"/>
        <v/>
      </c>
      <c r="M1579" s="265"/>
      <c r="N1579" s="265"/>
      <c r="O1579" s="265"/>
      <c r="P1579" s="77"/>
    </row>
    <row r="1580" spans="3:16" ht="14.25" customHeight="1" x14ac:dyDescent="0.15">
      <c r="C1580" s="283">
        <f t="shared" si="104"/>
        <v>1568</v>
      </c>
      <c r="D1580" s="44" t="str">
        <f t="shared" si="103"/>
        <v/>
      </c>
      <c r="E1580" s="477"/>
      <c r="F1580" s="368"/>
      <c r="G1580" s="368"/>
      <c r="H1580" s="329"/>
      <c r="I1580" s="15"/>
      <c r="J1580" s="15"/>
      <c r="K1580" s="328" t="str">
        <f t="shared" si="105"/>
        <v/>
      </c>
      <c r="L1580" s="381" t="str">
        <f t="shared" si="106"/>
        <v/>
      </c>
      <c r="M1580" s="265"/>
      <c r="N1580" s="265"/>
      <c r="O1580" s="265"/>
      <c r="P1580" s="77"/>
    </row>
    <row r="1581" spans="3:16" ht="14.25" customHeight="1" x14ac:dyDescent="0.15">
      <c r="C1581" s="283">
        <f t="shared" si="104"/>
        <v>1569</v>
      </c>
      <c r="D1581" s="44" t="str">
        <f t="shared" si="103"/>
        <v/>
      </c>
      <c r="E1581" s="477"/>
      <c r="F1581" s="368"/>
      <c r="G1581" s="368"/>
      <c r="H1581" s="329"/>
      <c r="I1581" s="15"/>
      <c r="J1581" s="15"/>
      <c r="K1581" s="328" t="str">
        <f t="shared" si="105"/>
        <v/>
      </c>
      <c r="L1581" s="381" t="str">
        <f t="shared" si="106"/>
        <v/>
      </c>
      <c r="M1581" s="265"/>
      <c r="N1581" s="265"/>
      <c r="O1581" s="265"/>
      <c r="P1581" s="77"/>
    </row>
    <row r="1582" spans="3:16" ht="14.25" customHeight="1" x14ac:dyDescent="0.15">
      <c r="C1582" s="283">
        <f t="shared" si="104"/>
        <v>1570</v>
      </c>
      <c r="D1582" s="44" t="str">
        <f t="shared" si="103"/>
        <v/>
      </c>
      <c r="E1582" s="477"/>
      <c r="F1582" s="368"/>
      <c r="G1582" s="368"/>
      <c r="H1582" s="329"/>
      <c r="I1582" s="15"/>
      <c r="J1582" s="15"/>
      <c r="K1582" s="328" t="str">
        <f t="shared" si="105"/>
        <v/>
      </c>
      <c r="L1582" s="381" t="str">
        <f t="shared" si="106"/>
        <v/>
      </c>
      <c r="M1582" s="265"/>
      <c r="N1582" s="265"/>
      <c r="O1582" s="265"/>
      <c r="P1582" s="77"/>
    </row>
    <row r="1583" spans="3:16" ht="14.25" customHeight="1" x14ac:dyDescent="0.15">
      <c r="C1583" s="283">
        <f t="shared" si="104"/>
        <v>1571</v>
      </c>
      <c r="D1583" s="44" t="str">
        <f t="shared" si="103"/>
        <v/>
      </c>
      <c r="E1583" s="477"/>
      <c r="F1583" s="368"/>
      <c r="G1583" s="368"/>
      <c r="H1583" s="329"/>
      <c r="I1583" s="15"/>
      <c r="J1583" s="15"/>
      <c r="K1583" s="328" t="str">
        <f t="shared" si="105"/>
        <v/>
      </c>
      <c r="L1583" s="381" t="str">
        <f t="shared" si="106"/>
        <v/>
      </c>
      <c r="M1583" s="265"/>
      <c r="N1583" s="265"/>
      <c r="O1583" s="265"/>
      <c r="P1583" s="77"/>
    </row>
    <row r="1584" spans="3:16" ht="14.25" customHeight="1" x14ac:dyDescent="0.15">
      <c r="C1584" s="283">
        <f t="shared" si="104"/>
        <v>1572</v>
      </c>
      <c r="D1584" s="44" t="str">
        <f t="shared" si="103"/>
        <v/>
      </c>
      <c r="E1584" s="477"/>
      <c r="F1584" s="368"/>
      <c r="G1584" s="368"/>
      <c r="H1584" s="329"/>
      <c r="I1584" s="15"/>
      <c r="J1584" s="15"/>
      <c r="K1584" s="328" t="str">
        <f t="shared" si="105"/>
        <v/>
      </c>
      <c r="L1584" s="381" t="str">
        <f t="shared" si="106"/>
        <v/>
      </c>
      <c r="M1584" s="265"/>
      <c r="N1584" s="265"/>
      <c r="O1584" s="265"/>
      <c r="P1584" s="77"/>
    </row>
    <row r="1585" spans="3:16" ht="14.25" customHeight="1" x14ac:dyDescent="0.15">
      <c r="C1585" s="283">
        <f t="shared" si="104"/>
        <v>1573</v>
      </c>
      <c r="D1585" s="44" t="str">
        <f t="shared" si="103"/>
        <v/>
      </c>
      <c r="E1585" s="477"/>
      <c r="F1585" s="368"/>
      <c r="G1585" s="368"/>
      <c r="H1585" s="329"/>
      <c r="I1585" s="15"/>
      <c r="J1585" s="15"/>
      <c r="K1585" s="328" t="str">
        <f t="shared" si="105"/>
        <v/>
      </c>
      <c r="L1585" s="381" t="str">
        <f t="shared" si="106"/>
        <v/>
      </c>
      <c r="M1585" s="265"/>
      <c r="N1585" s="265"/>
      <c r="O1585" s="265"/>
      <c r="P1585" s="77"/>
    </row>
    <row r="1586" spans="3:16" ht="14.25" customHeight="1" x14ac:dyDescent="0.15">
      <c r="C1586" s="283">
        <f t="shared" si="104"/>
        <v>1574</v>
      </c>
      <c r="D1586" s="44" t="str">
        <f t="shared" si="103"/>
        <v/>
      </c>
      <c r="E1586" s="477"/>
      <c r="F1586" s="368"/>
      <c r="G1586" s="368"/>
      <c r="H1586" s="329"/>
      <c r="I1586" s="15"/>
      <c r="J1586" s="15"/>
      <c r="K1586" s="328" t="str">
        <f t="shared" si="105"/>
        <v/>
      </c>
      <c r="L1586" s="381" t="str">
        <f t="shared" si="106"/>
        <v/>
      </c>
      <c r="M1586" s="265"/>
      <c r="N1586" s="265"/>
      <c r="O1586" s="265"/>
      <c r="P1586" s="77"/>
    </row>
    <row r="1587" spans="3:16" ht="14.25" customHeight="1" x14ac:dyDescent="0.15">
      <c r="C1587" s="283">
        <f t="shared" si="104"/>
        <v>1575</v>
      </c>
      <c r="D1587" s="44" t="str">
        <f t="shared" si="103"/>
        <v/>
      </c>
      <c r="E1587" s="477"/>
      <c r="F1587" s="368"/>
      <c r="G1587" s="368"/>
      <c r="H1587" s="329"/>
      <c r="I1587" s="15"/>
      <c r="J1587" s="15"/>
      <c r="K1587" s="328" t="str">
        <f t="shared" si="105"/>
        <v/>
      </c>
      <c r="L1587" s="381" t="str">
        <f t="shared" si="106"/>
        <v/>
      </c>
      <c r="M1587" s="265"/>
      <c r="N1587" s="265"/>
      <c r="O1587" s="265"/>
      <c r="P1587" s="77"/>
    </row>
    <row r="1588" spans="3:16" ht="14.25" customHeight="1" x14ac:dyDescent="0.15">
      <c r="C1588" s="283">
        <f t="shared" si="104"/>
        <v>1576</v>
      </c>
      <c r="D1588" s="44" t="str">
        <f t="shared" si="103"/>
        <v/>
      </c>
      <c r="E1588" s="477"/>
      <c r="F1588" s="368"/>
      <c r="G1588" s="368"/>
      <c r="H1588" s="329"/>
      <c r="I1588" s="15"/>
      <c r="J1588" s="15"/>
      <c r="K1588" s="328" t="str">
        <f t="shared" si="105"/>
        <v/>
      </c>
      <c r="L1588" s="381" t="str">
        <f t="shared" si="106"/>
        <v/>
      </c>
      <c r="M1588" s="265"/>
      <c r="N1588" s="265"/>
      <c r="O1588" s="265"/>
      <c r="P1588" s="77"/>
    </row>
    <row r="1589" spans="3:16" ht="14.25" customHeight="1" x14ac:dyDescent="0.15">
      <c r="C1589" s="283">
        <f t="shared" si="104"/>
        <v>1577</v>
      </c>
      <c r="D1589" s="44" t="str">
        <f t="shared" si="103"/>
        <v/>
      </c>
      <c r="E1589" s="477"/>
      <c r="F1589" s="368"/>
      <c r="G1589" s="368"/>
      <c r="H1589" s="329"/>
      <c r="I1589" s="15"/>
      <c r="J1589" s="15"/>
      <c r="K1589" s="328" t="str">
        <f t="shared" si="105"/>
        <v/>
      </c>
      <c r="L1589" s="381" t="str">
        <f t="shared" si="106"/>
        <v/>
      </c>
      <c r="M1589" s="265"/>
      <c r="N1589" s="265"/>
      <c r="O1589" s="265"/>
      <c r="P1589" s="77"/>
    </row>
    <row r="1590" spans="3:16" ht="14.25" customHeight="1" x14ac:dyDescent="0.15">
      <c r="C1590" s="283">
        <f t="shared" si="104"/>
        <v>1578</v>
      </c>
      <c r="D1590" s="44" t="str">
        <f t="shared" si="103"/>
        <v/>
      </c>
      <c r="E1590" s="477"/>
      <c r="F1590" s="368"/>
      <c r="G1590" s="368"/>
      <c r="H1590" s="329"/>
      <c r="I1590" s="15"/>
      <c r="J1590" s="15"/>
      <c r="K1590" s="328" t="str">
        <f t="shared" si="105"/>
        <v/>
      </c>
      <c r="L1590" s="381" t="str">
        <f t="shared" si="106"/>
        <v/>
      </c>
      <c r="M1590" s="265"/>
      <c r="N1590" s="265"/>
      <c r="O1590" s="265"/>
      <c r="P1590" s="77"/>
    </row>
    <row r="1591" spans="3:16" ht="14.25" customHeight="1" x14ac:dyDescent="0.15">
      <c r="C1591" s="283">
        <f t="shared" si="104"/>
        <v>1579</v>
      </c>
      <c r="D1591" s="44" t="str">
        <f t="shared" si="103"/>
        <v/>
      </c>
      <c r="E1591" s="477"/>
      <c r="F1591" s="368"/>
      <c r="G1591" s="368"/>
      <c r="H1591" s="329"/>
      <c r="I1591" s="15"/>
      <c r="J1591" s="15"/>
      <c r="K1591" s="328" t="str">
        <f t="shared" si="105"/>
        <v/>
      </c>
      <c r="L1591" s="381" t="str">
        <f t="shared" si="106"/>
        <v/>
      </c>
      <c r="M1591" s="265"/>
      <c r="N1591" s="265"/>
      <c r="O1591" s="265"/>
      <c r="P1591" s="77"/>
    </row>
    <row r="1592" spans="3:16" ht="14.25" customHeight="1" x14ac:dyDescent="0.15">
      <c r="C1592" s="283">
        <f t="shared" si="104"/>
        <v>1580</v>
      </c>
      <c r="D1592" s="44" t="str">
        <f t="shared" si="103"/>
        <v/>
      </c>
      <c r="E1592" s="477"/>
      <c r="F1592" s="368"/>
      <c r="G1592" s="368"/>
      <c r="H1592" s="329"/>
      <c r="I1592" s="15"/>
      <c r="J1592" s="15"/>
      <c r="K1592" s="328" t="str">
        <f t="shared" si="105"/>
        <v/>
      </c>
      <c r="L1592" s="381" t="str">
        <f t="shared" si="106"/>
        <v/>
      </c>
      <c r="M1592" s="265"/>
      <c r="N1592" s="265"/>
      <c r="O1592" s="265"/>
      <c r="P1592" s="77"/>
    </row>
    <row r="1593" spans="3:16" ht="14.25" customHeight="1" x14ac:dyDescent="0.15">
      <c r="C1593" s="283">
        <f t="shared" si="104"/>
        <v>1581</v>
      </c>
      <c r="D1593" s="44" t="str">
        <f t="shared" si="103"/>
        <v/>
      </c>
      <c r="E1593" s="477"/>
      <c r="F1593" s="368"/>
      <c r="G1593" s="368"/>
      <c r="H1593" s="329"/>
      <c r="I1593" s="15"/>
      <c r="J1593" s="15"/>
      <c r="K1593" s="328" t="str">
        <f t="shared" si="105"/>
        <v/>
      </c>
      <c r="L1593" s="381" t="str">
        <f t="shared" si="106"/>
        <v/>
      </c>
      <c r="M1593" s="265"/>
      <c r="N1593" s="265"/>
      <c r="O1593" s="265"/>
      <c r="P1593" s="77"/>
    </row>
    <row r="1594" spans="3:16" ht="14.25" customHeight="1" x14ac:dyDescent="0.15">
      <c r="C1594" s="283">
        <f t="shared" si="104"/>
        <v>1582</v>
      </c>
      <c r="D1594" s="44" t="str">
        <f t="shared" si="103"/>
        <v/>
      </c>
      <c r="E1594" s="477"/>
      <c r="F1594" s="368"/>
      <c r="G1594" s="368"/>
      <c r="H1594" s="329"/>
      <c r="I1594" s="15"/>
      <c r="J1594" s="15"/>
      <c r="K1594" s="328" t="str">
        <f t="shared" si="105"/>
        <v/>
      </c>
      <c r="L1594" s="381" t="str">
        <f t="shared" si="106"/>
        <v/>
      </c>
      <c r="M1594" s="265"/>
      <c r="N1594" s="265"/>
      <c r="O1594" s="265"/>
      <c r="P1594" s="77"/>
    </row>
    <row r="1595" spans="3:16" ht="14.25" customHeight="1" x14ac:dyDescent="0.15">
      <c r="C1595" s="283">
        <f t="shared" si="104"/>
        <v>1583</v>
      </c>
      <c r="D1595" s="44" t="str">
        <f t="shared" si="103"/>
        <v/>
      </c>
      <c r="E1595" s="477"/>
      <c r="F1595" s="368"/>
      <c r="G1595" s="368"/>
      <c r="H1595" s="329"/>
      <c r="I1595" s="15"/>
      <c r="J1595" s="15"/>
      <c r="K1595" s="328" t="str">
        <f t="shared" si="105"/>
        <v/>
      </c>
      <c r="L1595" s="381" t="str">
        <f t="shared" si="106"/>
        <v/>
      </c>
      <c r="M1595" s="265"/>
      <c r="N1595" s="265"/>
      <c r="O1595" s="265"/>
      <c r="P1595" s="77"/>
    </row>
    <row r="1596" spans="3:16" ht="14.25" customHeight="1" x14ac:dyDescent="0.15">
      <c r="C1596" s="283">
        <f t="shared" si="104"/>
        <v>1584</v>
      </c>
      <c r="D1596" s="44" t="str">
        <f t="shared" si="103"/>
        <v/>
      </c>
      <c r="E1596" s="477"/>
      <c r="F1596" s="368"/>
      <c r="G1596" s="368"/>
      <c r="H1596" s="329"/>
      <c r="I1596" s="15"/>
      <c r="J1596" s="15"/>
      <c r="K1596" s="328" t="str">
        <f t="shared" si="105"/>
        <v/>
      </c>
      <c r="L1596" s="381" t="str">
        <f t="shared" si="106"/>
        <v/>
      </c>
      <c r="M1596" s="265"/>
      <c r="N1596" s="265"/>
      <c r="O1596" s="265"/>
      <c r="P1596" s="77"/>
    </row>
    <row r="1597" spans="3:16" ht="14.25" customHeight="1" x14ac:dyDescent="0.15">
      <c r="C1597" s="283">
        <f t="shared" si="104"/>
        <v>1585</v>
      </c>
      <c r="D1597" s="44" t="str">
        <f t="shared" si="103"/>
        <v/>
      </c>
      <c r="E1597" s="477"/>
      <c r="F1597" s="368"/>
      <c r="G1597" s="368"/>
      <c r="H1597" s="329"/>
      <c r="I1597" s="15"/>
      <c r="J1597" s="15"/>
      <c r="K1597" s="328" t="str">
        <f t="shared" si="105"/>
        <v/>
      </c>
      <c r="L1597" s="381" t="str">
        <f t="shared" si="106"/>
        <v/>
      </c>
      <c r="M1597" s="265"/>
      <c r="N1597" s="265"/>
      <c r="O1597" s="265"/>
      <c r="P1597" s="77"/>
    </row>
    <row r="1598" spans="3:16" ht="14.25" customHeight="1" x14ac:dyDescent="0.15">
      <c r="C1598" s="283">
        <f t="shared" si="104"/>
        <v>1586</v>
      </c>
      <c r="D1598" s="44" t="str">
        <f t="shared" si="103"/>
        <v/>
      </c>
      <c r="E1598" s="477"/>
      <c r="F1598" s="368"/>
      <c r="G1598" s="368"/>
      <c r="H1598" s="329"/>
      <c r="I1598" s="15"/>
      <c r="J1598" s="15"/>
      <c r="K1598" s="328" t="str">
        <f t="shared" si="105"/>
        <v/>
      </c>
      <c r="L1598" s="381" t="str">
        <f t="shared" si="106"/>
        <v/>
      </c>
      <c r="M1598" s="265"/>
      <c r="N1598" s="265"/>
      <c r="O1598" s="265"/>
      <c r="P1598" s="77"/>
    </row>
    <row r="1599" spans="3:16" ht="14.25" customHeight="1" x14ac:dyDescent="0.15">
      <c r="C1599" s="283">
        <f t="shared" si="104"/>
        <v>1587</v>
      </c>
      <c r="D1599" s="44" t="str">
        <f t="shared" si="103"/>
        <v/>
      </c>
      <c r="E1599" s="477"/>
      <c r="F1599" s="368"/>
      <c r="G1599" s="368"/>
      <c r="H1599" s="329"/>
      <c r="I1599" s="15"/>
      <c r="J1599" s="15"/>
      <c r="K1599" s="328" t="str">
        <f t="shared" si="105"/>
        <v/>
      </c>
      <c r="L1599" s="381" t="str">
        <f t="shared" si="106"/>
        <v/>
      </c>
      <c r="M1599" s="265"/>
      <c r="N1599" s="265"/>
      <c r="O1599" s="265"/>
      <c r="P1599" s="77"/>
    </row>
    <row r="1600" spans="3:16" ht="14.25" customHeight="1" x14ac:dyDescent="0.15">
      <c r="C1600" s="283">
        <f t="shared" si="104"/>
        <v>1588</v>
      </c>
      <c r="D1600" s="44" t="str">
        <f t="shared" si="103"/>
        <v/>
      </c>
      <c r="E1600" s="477"/>
      <c r="F1600" s="368"/>
      <c r="G1600" s="368"/>
      <c r="H1600" s="329"/>
      <c r="I1600" s="15"/>
      <c r="J1600" s="15"/>
      <c r="K1600" s="328" t="str">
        <f t="shared" si="105"/>
        <v/>
      </c>
      <c r="L1600" s="381" t="str">
        <f t="shared" si="106"/>
        <v/>
      </c>
      <c r="M1600" s="265"/>
      <c r="N1600" s="265"/>
      <c r="O1600" s="265"/>
      <c r="P1600" s="77"/>
    </row>
    <row r="1601" spans="3:16" ht="14.25" customHeight="1" x14ac:dyDescent="0.15">
      <c r="C1601" s="283">
        <f t="shared" si="104"/>
        <v>1589</v>
      </c>
      <c r="D1601" s="44" t="str">
        <f t="shared" si="103"/>
        <v/>
      </c>
      <c r="E1601" s="477"/>
      <c r="F1601" s="368"/>
      <c r="G1601" s="368"/>
      <c r="H1601" s="329"/>
      <c r="I1601" s="15"/>
      <c r="J1601" s="15"/>
      <c r="K1601" s="328" t="str">
        <f t="shared" si="105"/>
        <v/>
      </c>
      <c r="L1601" s="381" t="str">
        <f t="shared" si="106"/>
        <v/>
      </c>
      <c r="M1601" s="265"/>
      <c r="N1601" s="265"/>
      <c r="O1601" s="265"/>
      <c r="P1601" s="77"/>
    </row>
    <row r="1602" spans="3:16" ht="14.25" customHeight="1" x14ac:dyDescent="0.15">
      <c r="C1602" s="283">
        <f t="shared" si="104"/>
        <v>1590</v>
      </c>
      <c r="D1602" s="44" t="str">
        <f t="shared" si="103"/>
        <v/>
      </c>
      <c r="E1602" s="477"/>
      <c r="F1602" s="368"/>
      <c r="G1602" s="368"/>
      <c r="H1602" s="329"/>
      <c r="I1602" s="15"/>
      <c r="J1602" s="15"/>
      <c r="K1602" s="328" t="str">
        <f t="shared" si="105"/>
        <v/>
      </c>
      <c r="L1602" s="381" t="str">
        <f t="shared" si="106"/>
        <v/>
      </c>
      <c r="M1602" s="265"/>
      <c r="N1602" s="265"/>
      <c r="O1602" s="265"/>
      <c r="P1602" s="77"/>
    </row>
    <row r="1603" spans="3:16" ht="14.25" customHeight="1" x14ac:dyDescent="0.15">
      <c r="C1603" s="283">
        <f t="shared" si="104"/>
        <v>1591</v>
      </c>
      <c r="D1603" s="44" t="str">
        <f t="shared" si="103"/>
        <v/>
      </c>
      <c r="E1603" s="477"/>
      <c r="F1603" s="368"/>
      <c r="G1603" s="368"/>
      <c r="H1603" s="329"/>
      <c r="I1603" s="15"/>
      <c r="J1603" s="15"/>
      <c r="K1603" s="328" t="str">
        <f t="shared" si="105"/>
        <v/>
      </c>
      <c r="L1603" s="381" t="str">
        <f t="shared" si="106"/>
        <v/>
      </c>
      <c r="M1603" s="265"/>
      <c r="N1603" s="265"/>
      <c r="O1603" s="265"/>
      <c r="P1603" s="77"/>
    </row>
    <row r="1604" spans="3:16" ht="14.25" customHeight="1" x14ac:dyDescent="0.15">
      <c r="C1604" s="283">
        <f t="shared" si="104"/>
        <v>1592</v>
      </c>
      <c r="D1604" s="44" t="str">
        <f t="shared" si="103"/>
        <v/>
      </c>
      <c r="E1604" s="477"/>
      <c r="F1604" s="368"/>
      <c r="G1604" s="368"/>
      <c r="H1604" s="329"/>
      <c r="I1604" s="15"/>
      <c r="J1604" s="15"/>
      <c r="K1604" s="328" t="str">
        <f t="shared" si="105"/>
        <v/>
      </c>
      <c r="L1604" s="381" t="str">
        <f t="shared" si="106"/>
        <v/>
      </c>
      <c r="M1604" s="265"/>
      <c r="N1604" s="265"/>
      <c r="O1604" s="265"/>
      <c r="P1604" s="77"/>
    </row>
    <row r="1605" spans="3:16" ht="14.25" customHeight="1" x14ac:dyDescent="0.15">
      <c r="C1605" s="283">
        <f t="shared" si="104"/>
        <v>1593</v>
      </c>
      <c r="D1605" s="44" t="str">
        <f t="shared" si="103"/>
        <v/>
      </c>
      <c r="E1605" s="477"/>
      <c r="F1605" s="368"/>
      <c r="G1605" s="368"/>
      <c r="H1605" s="329"/>
      <c r="I1605" s="15"/>
      <c r="J1605" s="15"/>
      <c r="K1605" s="328" t="str">
        <f t="shared" si="105"/>
        <v/>
      </c>
      <c r="L1605" s="381" t="str">
        <f t="shared" si="106"/>
        <v/>
      </c>
      <c r="M1605" s="265"/>
      <c r="N1605" s="265"/>
      <c r="O1605" s="265"/>
      <c r="P1605" s="77"/>
    </row>
    <row r="1606" spans="3:16" ht="14.25" customHeight="1" x14ac:dyDescent="0.15">
      <c r="C1606" s="283">
        <f t="shared" si="104"/>
        <v>1594</v>
      </c>
      <c r="D1606" s="44" t="str">
        <f t="shared" si="103"/>
        <v/>
      </c>
      <c r="E1606" s="477"/>
      <c r="F1606" s="368"/>
      <c r="G1606" s="368"/>
      <c r="H1606" s="329"/>
      <c r="I1606" s="15"/>
      <c r="J1606" s="15"/>
      <c r="K1606" s="328" t="str">
        <f t="shared" si="105"/>
        <v/>
      </c>
      <c r="L1606" s="381" t="str">
        <f t="shared" si="106"/>
        <v/>
      </c>
      <c r="M1606" s="265"/>
      <c r="N1606" s="265"/>
      <c r="O1606" s="265"/>
      <c r="P1606" s="77"/>
    </row>
    <row r="1607" spans="3:16" ht="14.25" customHeight="1" x14ac:dyDescent="0.15">
      <c r="C1607" s="283">
        <f t="shared" si="104"/>
        <v>1595</v>
      </c>
      <c r="D1607" s="44" t="str">
        <f t="shared" si="103"/>
        <v/>
      </c>
      <c r="E1607" s="477"/>
      <c r="F1607" s="368"/>
      <c r="G1607" s="368"/>
      <c r="H1607" s="329"/>
      <c r="I1607" s="15"/>
      <c r="J1607" s="15"/>
      <c r="K1607" s="328" t="str">
        <f t="shared" si="105"/>
        <v/>
      </c>
      <c r="L1607" s="381" t="str">
        <f t="shared" si="106"/>
        <v/>
      </c>
      <c r="M1607" s="265"/>
      <c r="N1607" s="265"/>
      <c r="O1607" s="265"/>
      <c r="P1607" s="77"/>
    </row>
    <row r="1608" spans="3:16" ht="14.25" customHeight="1" x14ac:dyDescent="0.15">
      <c r="C1608" s="283">
        <f t="shared" si="104"/>
        <v>1596</v>
      </c>
      <c r="D1608" s="44" t="str">
        <f t="shared" si="103"/>
        <v/>
      </c>
      <c r="E1608" s="477"/>
      <c r="F1608" s="368"/>
      <c r="G1608" s="368"/>
      <c r="H1608" s="329"/>
      <c r="I1608" s="15"/>
      <c r="J1608" s="15"/>
      <c r="K1608" s="328" t="str">
        <f t="shared" si="105"/>
        <v/>
      </c>
      <c r="L1608" s="381" t="str">
        <f t="shared" si="106"/>
        <v/>
      </c>
      <c r="M1608" s="265"/>
      <c r="N1608" s="265"/>
      <c r="O1608" s="265"/>
      <c r="P1608" s="77"/>
    </row>
    <row r="1609" spans="3:16" ht="14.25" customHeight="1" x14ac:dyDescent="0.15">
      <c r="C1609" s="283">
        <f t="shared" si="104"/>
        <v>1597</v>
      </c>
      <c r="D1609" s="44" t="str">
        <f t="shared" si="103"/>
        <v/>
      </c>
      <c r="E1609" s="477"/>
      <c r="F1609" s="368"/>
      <c r="G1609" s="368"/>
      <c r="H1609" s="329"/>
      <c r="I1609" s="15"/>
      <c r="J1609" s="15"/>
      <c r="K1609" s="328" t="str">
        <f t="shared" si="105"/>
        <v/>
      </c>
      <c r="L1609" s="381" t="str">
        <f t="shared" si="106"/>
        <v/>
      </c>
      <c r="M1609" s="265"/>
      <c r="N1609" s="265"/>
      <c r="O1609" s="265"/>
      <c r="P1609" s="77"/>
    </row>
    <row r="1610" spans="3:16" ht="14.25" customHeight="1" x14ac:dyDescent="0.15">
      <c r="C1610" s="283">
        <f t="shared" si="104"/>
        <v>1598</v>
      </c>
      <c r="D1610" s="44" t="str">
        <f t="shared" si="103"/>
        <v/>
      </c>
      <c r="E1610" s="477"/>
      <c r="F1610" s="368"/>
      <c r="G1610" s="368"/>
      <c r="H1610" s="329"/>
      <c r="I1610" s="15"/>
      <c r="J1610" s="15"/>
      <c r="K1610" s="328" t="str">
        <f t="shared" si="105"/>
        <v/>
      </c>
      <c r="L1610" s="381" t="str">
        <f t="shared" si="106"/>
        <v/>
      </c>
      <c r="M1610" s="265"/>
      <c r="N1610" s="265"/>
      <c r="O1610" s="265"/>
      <c r="P1610" s="77"/>
    </row>
    <row r="1611" spans="3:16" ht="14.25" customHeight="1" x14ac:dyDescent="0.15">
      <c r="C1611" s="283">
        <f t="shared" si="104"/>
        <v>1599</v>
      </c>
      <c r="D1611" s="44" t="str">
        <f t="shared" si="103"/>
        <v/>
      </c>
      <c r="E1611" s="477"/>
      <c r="F1611" s="368"/>
      <c r="G1611" s="368"/>
      <c r="H1611" s="329"/>
      <c r="I1611" s="15"/>
      <c r="J1611" s="15"/>
      <c r="K1611" s="328" t="str">
        <f t="shared" si="105"/>
        <v/>
      </c>
      <c r="L1611" s="381" t="str">
        <f t="shared" si="106"/>
        <v/>
      </c>
      <c r="M1611" s="265"/>
      <c r="N1611" s="265"/>
      <c r="O1611" s="265"/>
      <c r="P1611" s="77"/>
    </row>
    <row r="1612" spans="3:16" ht="14.25" customHeight="1" x14ac:dyDescent="0.15">
      <c r="C1612" s="283">
        <f t="shared" si="104"/>
        <v>1600</v>
      </c>
      <c r="D1612" s="44" t="str">
        <f t="shared" si="103"/>
        <v/>
      </c>
      <c r="E1612" s="477"/>
      <c r="F1612" s="368"/>
      <c r="G1612" s="368"/>
      <c r="H1612" s="329"/>
      <c r="I1612" s="15"/>
      <c r="J1612" s="15"/>
      <c r="K1612" s="328" t="str">
        <f t="shared" si="105"/>
        <v/>
      </c>
      <c r="L1612" s="381" t="str">
        <f t="shared" si="106"/>
        <v/>
      </c>
      <c r="M1612" s="265"/>
      <c r="N1612" s="265"/>
      <c r="O1612" s="265"/>
      <c r="P1612" s="77"/>
    </row>
    <row r="1613" spans="3:16" ht="14.25" customHeight="1" x14ac:dyDescent="0.15">
      <c r="C1613" s="283">
        <f t="shared" si="104"/>
        <v>1601</v>
      </c>
      <c r="D1613" s="44" t="str">
        <f t="shared" ref="D1613:D1676" si="107">IF(E1613="","",IF(E1613&lt;=$T$2,"○",""))</f>
        <v/>
      </c>
      <c r="E1613" s="477"/>
      <c r="F1613" s="368"/>
      <c r="G1613" s="368"/>
      <c r="H1613" s="329"/>
      <c r="I1613" s="15"/>
      <c r="J1613" s="15"/>
      <c r="K1613" s="328" t="str">
        <f t="shared" si="105"/>
        <v/>
      </c>
      <c r="L1613" s="381" t="str">
        <f t="shared" si="106"/>
        <v/>
      </c>
      <c r="M1613" s="265"/>
      <c r="N1613" s="265"/>
      <c r="O1613" s="265"/>
      <c r="P1613" s="77"/>
    </row>
    <row r="1614" spans="3:16" ht="14.25" customHeight="1" x14ac:dyDescent="0.15">
      <c r="C1614" s="283">
        <f t="shared" si="104"/>
        <v>1602</v>
      </c>
      <c r="D1614" s="44" t="str">
        <f t="shared" si="107"/>
        <v/>
      </c>
      <c r="E1614" s="477"/>
      <c r="F1614" s="368"/>
      <c r="G1614" s="368"/>
      <c r="H1614" s="329"/>
      <c r="I1614" s="15"/>
      <c r="J1614" s="15"/>
      <c r="K1614" s="328" t="str">
        <f t="shared" si="105"/>
        <v/>
      </c>
      <c r="L1614" s="381" t="str">
        <f t="shared" si="106"/>
        <v/>
      </c>
      <c r="M1614" s="265"/>
      <c r="N1614" s="265"/>
      <c r="O1614" s="265"/>
      <c r="P1614" s="77"/>
    </row>
    <row r="1615" spans="3:16" ht="14.25" customHeight="1" x14ac:dyDescent="0.15">
      <c r="C1615" s="283">
        <f t="shared" ref="C1615:C1678" si="108">C1614+1</f>
        <v>1603</v>
      </c>
      <c r="D1615" s="44" t="str">
        <f t="shared" si="107"/>
        <v/>
      </c>
      <c r="E1615" s="477"/>
      <c r="F1615" s="368"/>
      <c r="G1615" s="368"/>
      <c r="H1615" s="329"/>
      <c r="I1615" s="15"/>
      <c r="J1615" s="15"/>
      <c r="K1615" s="328" t="str">
        <f t="shared" si="105"/>
        <v/>
      </c>
      <c r="L1615" s="381" t="str">
        <f t="shared" si="106"/>
        <v/>
      </c>
      <c r="M1615" s="265"/>
      <c r="N1615" s="265"/>
      <c r="O1615" s="265"/>
      <c r="P1615" s="77"/>
    </row>
    <row r="1616" spans="3:16" ht="14.25" customHeight="1" x14ac:dyDescent="0.15">
      <c r="C1616" s="283">
        <f t="shared" si="108"/>
        <v>1604</v>
      </c>
      <c r="D1616" s="44" t="str">
        <f t="shared" si="107"/>
        <v/>
      </c>
      <c r="E1616" s="477"/>
      <c r="F1616" s="368"/>
      <c r="G1616" s="368"/>
      <c r="H1616" s="329"/>
      <c r="I1616" s="15"/>
      <c r="J1616" s="15"/>
      <c r="K1616" s="328" t="str">
        <f t="shared" si="105"/>
        <v/>
      </c>
      <c r="L1616" s="381" t="str">
        <f t="shared" si="106"/>
        <v/>
      </c>
      <c r="M1616" s="265"/>
      <c r="N1616" s="265"/>
      <c r="O1616" s="265"/>
      <c r="P1616" s="77"/>
    </row>
    <row r="1617" spans="3:16" ht="14.25" customHeight="1" x14ac:dyDescent="0.15">
      <c r="C1617" s="283">
        <f t="shared" si="108"/>
        <v>1605</v>
      </c>
      <c r="D1617" s="44" t="str">
        <f t="shared" si="107"/>
        <v/>
      </c>
      <c r="E1617" s="477"/>
      <c r="F1617" s="368"/>
      <c r="G1617" s="368"/>
      <c r="H1617" s="329"/>
      <c r="I1617" s="15"/>
      <c r="J1617" s="15"/>
      <c r="K1617" s="328" t="str">
        <f t="shared" si="105"/>
        <v/>
      </c>
      <c r="L1617" s="381" t="str">
        <f t="shared" si="106"/>
        <v/>
      </c>
      <c r="M1617" s="265"/>
      <c r="N1617" s="265"/>
      <c r="O1617" s="265"/>
      <c r="P1617" s="77"/>
    </row>
    <row r="1618" spans="3:16" ht="14.25" customHeight="1" x14ac:dyDescent="0.15">
      <c r="C1618" s="283">
        <f t="shared" si="108"/>
        <v>1606</v>
      </c>
      <c r="D1618" s="44" t="str">
        <f t="shared" si="107"/>
        <v/>
      </c>
      <c r="E1618" s="477"/>
      <c r="F1618" s="368"/>
      <c r="G1618" s="368"/>
      <c r="H1618" s="329"/>
      <c r="I1618" s="15"/>
      <c r="J1618" s="15"/>
      <c r="K1618" s="328" t="str">
        <f t="shared" si="105"/>
        <v/>
      </c>
      <c r="L1618" s="381" t="str">
        <f t="shared" si="106"/>
        <v/>
      </c>
      <c r="M1618" s="265"/>
      <c r="N1618" s="265"/>
      <c r="O1618" s="265"/>
      <c r="P1618" s="77"/>
    </row>
    <row r="1619" spans="3:16" ht="14.25" customHeight="1" x14ac:dyDescent="0.15">
      <c r="C1619" s="283">
        <f t="shared" si="108"/>
        <v>1607</v>
      </c>
      <c r="D1619" s="44" t="str">
        <f t="shared" si="107"/>
        <v/>
      </c>
      <c r="E1619" s="477"/>
      <c r="F1619" s="368"/>
      <c r="G1619" s="368"/>
      <c r="H1619" s="329"/>
      <c r="I1619" s="15"/>
      <c r="J1619" s="15"/>
      <c r="K1619" s="328" t="str">
        <f t="shared" si="105"/>
        <v/>
      </c>
      <c r="L1619" s="381" t="str">
        <f t="shared" si="106"/>
        <v/>
      </c>
      <c r="M1619" s="265"/>
      <c r="N1619" s="265"/>
      <c r="O1619" s="265"/>
      <c r="P1619" s="77"/>
    </row>
    <row r="1620" spans="3:16" ht="14.25" customHeight="1" x14ac:dyDescent="0.15">
      <c r="C1620" s="283">
        <f t="shared" si="108"/>
        <v>1608</v>
      </c>
      <c r="D1620" s="44" t="str">
        <f t="shared" si="107"/>
        <v/>
      </c>
      <c r="E1620" s="477"/>
      <c r="F1620" s="368"/>
      <c r="G1620" s="368"/>
      <c r="H1620" s="329"/>
      <c r="I1620" s="15"/>
      <c r="J1620" s="15"/>
      <c r="K1620" s="328" t="str">
        <f t="shared" si="105"/>
        <v/>
      </c>
      <c r="L1620" s="381" t="str">
        <f t="shared" si="106"/>
        <v/>
      </c>
      <c r="M1620" s="265"/>
      <c r="N1620" s="265"/>
      <c r="O1620" s="265"/>
      <c r="P1620" s="77"/>
    </row>
    <row r="1621" spans="3:16" ht="14.25" customHeight="1" x14ac:dyDescent="0.15">
      <c r="C1621" s="283">
        <f t="shared" si="108"/>
        <v>1609</v>
      </c>
      <c r="D1621" s="44" t="str">
        <f t="shared" si="107"/>
        <v/>
      </c>
      <c r="E1621" s="477"/>
      <c r="F1621" s="368"/>
      <c r="G1621" s="368"/>
      <c r="H1621" s="329"/>
      <c r="I1621" s="15"/>
      <c r="J1621" s="15"/>
      <c r="K1621" s="328" t="str">
        <f t="shared" si="105"/>
        <v/>
      </c>
      <c r="L1621" s="381" t="str">
        <f t="shared" si="106"/>
        <v/>
      </c>
      <c r="M1621" s="265"/>
      <c r="N1621" s="265"/>
      <c r="O1621" s="265"/>
      <c r="P1621" s="77"/>
    </row>
    <row r="1622" spans="3:16" ht="14.25" customHeight="1" x14ac:dyDescent="0.15">
      <c r="C1622" s="283">
        <f t="shared" si="108"/>
        <v>1610</v>
      </c>
      <c r="D1622" s="44" t="str">
        <f t="shared" si="107"/>
        <v/>
      </c>
      <c r="E1622" s="477"/>
      <c r="F1622" s="368"/>
      <c r="G1622" s="368"/>
      <c r="H1622" s="329"/>
      <c r="I1622" s="15"/>
      <c r="J1622" s="15"/>
      <c r="K1622" s="328" t="str">
        <f t="shared" si="105"/>
        <v/>
      </c>
      <c r="L1622" s="381" t="str">
        <f t="shared" si="106"/>
        <v/>
      </c>
      <c r="M1622" s="265"/>
      <c r="N1622" s="265"/>
      <c r="O1622" s="265"/>
      <c r="P1622" s="77"/>
    </row>
    <row r="1623" spans="3:16" ht="14.25" customHeight="1" x14ac:dyDescent="0.15">
      <c r="C1623" s="283">
        <f t="shared" si="108"/>
        <v>1611</v>
      </c>
      <c r="D1623" s="44" t="str">
        <f t="shared" si="107"/>
        <v/>
      </c>
      <c r="E1623" s="477"/>
      <c r="F1623" s="368"/>
      <c r="G1623" s="368"/>
      <c r="H1623" s="329"/>
      <c r="I1623" s="15"/>
      <c r="J1623" s="15"/>
      <c r="K1623" s="328" t="str">
        <f t="shared" si="105"/>
        <v/>
      </c>
      <c r="L1623" s="381" t="str">
        <f t="shared" si="106"/>
        <v/>
      </c>
      <c r="M1623" s="265"/>
      <c r="N1623" s="265"/>
      <c r="O1623" s="265"/>
      <c r="P1623" s="77"/>
    </row>
    <row r="1624" spans="3:16" ht="14.25" customHeight="1" x14ac:dyDescent="0.15">
      <c r="C1624" s="283">
        <f t="shared" si="108"/>
        <v>1612</v>
      </c>
      <c r="D1624" s="44" t="str">
        <f t="shared" si="107"/>
        <v/>
      </c>
      <c r="E1624" s="477"/>
      <c r="F1624" s="368"/>
      <c r="G1624" s="368"/>
      <c r="H1624" s="329"/>
      <c r="I1624" s="15"/>
      <c r="J1624" s="15"/>
      <c r="K1624" s="328" t="str">
        <f t="shared" si="105"/>
        <v/>
      </c>
      <c r="L1624" s="381" t="str">
        <f t="shared" si="106"/>
        <v/>
      </c>
      <c r="M1624" s="265"/>
      <c r="N1624" s="265"/>
      <c r="O1624" s="265"/>
      <c r="P1624" s="77"/>
    </row>
    <row r="1625" spans="3:16" ht="14.25" customHeight="1" x14ac:dyDescent="0.15">
      <c r="C1625" s="283">
        <f t="shared" si="108"/>
        <v>1613</v>
      </c>
      <c r="D1625" s="44" t="str">
        <f t="shared" si="107"/>
        <v/>
      </c>
      <c r="E1625" s="477"/>
      <c r="F1625" s="368"/>
      <c r="G1625" s="368"/>
      <c r="H1625" s="329"/>
      <c r="I1625" s="15"/>
      <c r="J1625" s="15"/>
      <c r="K1625" s="328" t="str">
        <f t="shared" si="105"/>
        <v/>
      </c>
      <c r="L1625" s="381" t="str">
        <f t="shared" si="106"/>
        <v/>
      </c>
      <c r="M1625" s="265"/>
      <c r="N1625" s="265"/>
      <c r="O1625" s="265"/>
      <c r="P1625" s="77"/>
    </row>
    <row r="1626" spans="3:16" ht="14.25" customHeight="1" x14ac:dyDescent="0.15">
      <c r="C1626" s="283">
        <f t="shared" si="108"/>
        <v>1614</v>
      </c>
      <c r="D1626" s="44" t="str">
        <f t="shared" si="107"/>
        <v/>
      </c>
      <c r="E1626" s="477"/>
      <c r="F1626" s="368"/>
      <c r="G1626" s="368"/>
      <c r="H1626" s="329"/>
      <c r="I1626" s="15"/>
      <c r="J1626" s="15"/>
      <c r="K1626" s="328" t="str">
        <f t="shared" si="105"/>
        <v/>
      </c>
      <c r="L1626" s="381" t="str">
        <f t="shared" si="106"/>
        <v/>
      </c>
      <c r="M1626" s="265"/>
      <c r="N1626" s="265"/>
      <c r="O1626" s="265"/>
      <c r="P1626" s="77"/>
    </row>
    <row r="1627" spans="3:16" ht="14.25" customHeight="1" x14ac:dyDescent="0.15">
      <c r="C1627" s="283">
        <f t="shared" si="108"/>
        <v>1615</v>
      </c>
      <c r="D1627" s="44" t="str">
        <f t="shared" si="107"/>
        <v/>
      </c>
      <c r="E1627" s="477"/>
      <c r="F1627" s="368"/>
      <c r="G1627" s="368"/>
      <c r="H1627" s="329"/>
      <c r="I1627" s="15"/>
      <c r="J1627" s="15"/>
      <c r="K1627" s="328" t="str">
        <f t="shared" si="105"/>
        <v/>
      </c>
      <c r="L1627" s="381" t="str">
        <f t="shared" si="106"/>
        <v/>
      </c>
      <c r="M1627" s="265"/>
      <c r="N1627" s="265"/>
      <c r="O1627" s="265"/>
      <c r="P1627" s="77"/>
    </row>
    <row r="1628" spans="3:16" ht="14.25" customHeight="1" x14ac:dyDescent="0.15">
      <c r="C1628" s="283">
        <f t="shared" si="108"/>
        <v>1616</v>
      </c>
      <c r="D1628" s="44" t="str">
        <f t="shared" si="107"/>
        <v/>
      </c>
      <c r="E1628" s="477"/>
      <c r="F1628" s="368"/>
      <c r="G1628" s="368"/>
      <c r="H1628" s="329"/>
      <c r="I1628" s="15"/>
      <c r="J1628" s="15"/>
      <c r="K1628" s="328" t="str">
        <f t="shared" si="105"/>
        <v/>
      </c>
      <c r="L1628" s="381" t="str">
        <f t="shared" si="106"/>
        <v/>
      </c>
      <c r="M1628" s="265"/>
      <c r="N1628" s="265"/>
      <c r="O1628" s="265"/>
      <c r="P1628" s="77"/>
    </row>
    <row r="1629" spans="3:16" ht="14.25" customHeight="1" x14ac:dyDescent="0.15">
      <c r="C1629" s="283">
        <f t="shared" si="108"/>
        <v>1617</v>
      </c>
      <c r="D1629" s="44" t="str">
        <f t="shared" si="107"/>
        <v/>
      </c>
      <c r="E1629" s="477"/>
      <c r="F1629" s="368"/>
      <c r="G1629" s="368"/>
      <c r="H1629" s="329"/>
      <c r="I1629" s="15"/>
      <c r="J1629" s="15"/>
      <c r="K1629" s="328" t="str">
        <f t="shared" si="105"/>
        <v/>
      </c>
      <c r="L1629" s="381" t="str">
        <f t="shared" si="106"/>
        <v/>
      </c>
      <c r="M1629" s="265"/>
      <c r="N1629" s="265"/>
      <c r="O1629" s="265"/>
      <c r="P1629" s="77"/>
    </row>
    <row r="1630" spans="3:16" ht="14.25" customHeight="1" x14ac:dyDescent="0.15">
      <c r="C1630" s="283">
        <f t="shared" si="108"/>
        <v>1618</v>
      </c>
      <c r="D1630" s="44" t="str">
        <f t="shared" si="107"/>
        <v/>
      </c>
      <c r="E1630" s="477"/>
      <c r="F1630" s="368"/>
      <c r="G1630" s="368"/>
      <c r="H1630" s="329"/>
      <c r="I1630" s="15"/>
      <c r="J1630" s="15"/>
      <c r="K1630" s="328" t="str">
        <f>IF(J1630="","",I1630*J1630)</f>
        <v/>
      </c>
      <c r="L1630" s="381" t="str">
        <f t="shared" si="106"/>
        <v/>
      </c>
      <c r="M1630" s="265"/>
      <c r="N1630" s="265"/>
      <c r="O1630" s="265"/>
      <c r="P1630" s="77"/>
    </row>
    <row r="1631" spans="3:16" ht="14.25" customHeight="1" x14ac:dyDescent="0.15">
      <c r="C1631" s="283">
        <f t="shared" si="108"/>
        <v>1619</v>
      </c>
      <c r="D1631" s="44" t="str">
        <f t="shared" si="107"/>
        <v/>
      </c>
      <c r="E1631" s="477"/>
      <c r="F1631" s="368"/>
      <c r="G1631" s="368"/>
      <c r="H1631" s="329"/>
      <c r="I1631" s="15"/>
      <c r="J1631" s="15"/>
      <c r="K1631" s="328" t="str">
        <f t="shared" ref="K1631:K1694" si="109">IF(J1631="","",I1631*J1631)</f>
        <v/>
      </c>
      <c r="L1631" s="381" t="str">
        <f t="shared" si="106"/>
        <v/>
      </c>
      <c r="M1631" s="265"/>
      <c r="N1631" s="265"/>
      <c r="O1631" s="265"/>
      <c r="P1631" s="77"/>
    </row>
    <row r="1632" spans="3:16" ht="14.25" customHeight="1" x14ac:dyDescent="0.15">
      <c r="C1632" s="283">
        <f t="shared" si="108"/>
        <v>1620</v>
      </c>
      <c r="D1632" s="44" t="str">
        <f t="shared" si="107"/>
        <v/>
      </c>
      <c r="E1632" s="477"/>
      <c r="F1632" s="368"/>
      <c r="G1632" s="368"/>
      <c r="H1632" s="329"/>
      <c r="I1632" s="15"/>
      <c r="J1632" s="15"/>
      <c r="K1632" s="328" t="str">
        <f t="shared" si="109"/>
        <v/>
      </c>
      <c r="L1632" s="381" t="str">
        <f t="shared" si="106"/>
        <v/>
      </c>
      <c r="M1632" s="265"/>
      <c r="N1632" s="265"/>
      <c r="O1632" s="265"/>
      <c r="P1632" s="77"/>
    </row>
    <row r="1633" spans="3:16" ht="14.25" customHeight="1" x14ac:dyDescent="0.15">
      <c r="C1633" s="283">
        <f t="shared" si="108"/>
        <v>1621</v>
      </c>
      <c r="D1633" s="44" t="str">
        <f t="shared" si="107"/>
        <v/>
      </c>
      <c r="E1633" s="477"/>
      <c r="F1633" s="368"/>
      <c r="G1633" s="368"/>
      <c r="H1633" s="329"/>
      <c r="I1633" s="15"/>
      <c r="J1633" s="15"/>
      <c r="K1633" s="328" t="str">
        <f t="shared" si="109"/>
        <v/>
      </c>
      <c r="L1633" s="381" t="str">
        <f t="shared" si="106"/>
        <v/>
      </c>
      <c r="M1633" s="265"/>
      <c r="N1633" s="265"/>
      <c r="O1633" s="265"/>
      <c r="P1633" s="77"/>
    </row>
    <row r="1634" spans="3:16" ht="14.25" customHeight="1" x14ac:dyDescent="0.15">
      <c r="C1634" s="283">
        <f t="shared" si="108"/>
        <v>1622</v>
      </c>
      <c r="D1634" s="44" t="str">
        <f t="shared" si="107"/>
        <v/>
      </c>
      <c r="E1634" s="477"/>
      <c r="F1634" s="368"/>
      <c r="G1634" s="368"/>
      <c r="H1634" s="329"/>
      <c r="I1634" s="15"/>
      <c r="J1634" s="15"/>
      <c r="K1634" s="328" t="str">
        <f t="shared" si="109"/>
        <v/>
      </c>
      <c r="L1634" s="381" t="str">
        <f t="shared" si="106"/>
        <v/>
      </c>
      <c r="M1634" s="265"/>
      <c r="N1634" s="265"/>
      <c r="O1634" s="265"/>
      <c r="P1634" s="77"/>
    </row>
    <row r="1635" spans="3:16" ht="14.25" customHeight="1" x14ac:dyDescent="0.15">
      <c r="C1635" s="283">
        <f t="shared" si="108"/>
        <v>1623</v>
      </c>
      <c r="D1635" s="44" t="str">
        <f t="shared" si="107"/>
        <v/>
      </c>
      <c r="E1635" s="477"/>
      <c r="F1635" s="368"/>
      <c r="G1635" s="368"/>
      <c r="H1635" s="329"/>
      <c r="I1635" s="15"/>
      <c r="J1635" s="15"/>
      <c r="K1635" s="328" t="str">
        <f t="shared" si="109"/>
        <v/>
      </c>
      <c r="L1635" s="381" t="str">
        <f t="shared" si="106"/>
        <v/>
      </c>
      <c r="M1635" s="265"/>
      <c r="N1635" s="265"/>
      <c r="O1635" s="265"/>
      <c r="P1635" s="77"/>
    </row>
    <row r="1636" spans="3:16" ht="14.25" customHeight="1" x14ac:dyDescent="0.15">
      <c r="C1636" s="283">
        <f t="shared" si="108"/>
        <v>1624</v>
      </c>
      <c r="D1636" s="44" t="str">
        <f t="shared" si="107"/>
        <v/>
      </c>
      <c r="E1636" s="477"/>
      <c r="F1636" s="368"/>
      <c r="G1636" s="368"/>
      <c r="H1636" s="329"/>
      <c r="I1636" s="15"/>
      <c r="J1636" s="15"/>
      <c r="K1636" s="328" t="str">
        <f t="shared" si="109"/>
        <v/>
      </c>
      <c r="L1636" s="381" t="str">
        <f t="shared" si="106"/>
        <v/>
      </c>
      <c r="M1636" s="265"/>
      <c r="N1636" s="265"/>
      <c r="O1636" s="265"/>
      <c r="P1636" s="77"/>
    </row>
    <row r="1637" spans="3:16" ht="14.25" customHeight="1" x14ac:dyDescent="0.15">
      <c r="C1637" s="283">
        <f t="shared" si="108"/>
        <v>1625</v>
      </c>
      <c r="D1637" s="44" t="str">
        <f t="shared" si="107"/>
        <v/>
      </c>
      <c r="E1637" s="477"/>
      <c r="F1637" s="368"/>
      <c r="G1637" s="368"/>
      <c r="H1637" s="329"/>
      <c r="I1637" s="15"/>
      <c r="J1637" s="15"/>
      <c r="K1637" s="328" t="str">
        <f t="shared" si="109"/>
        <v/>
      </c>
      <c r="L1637" s="381" t="str">
        <f t="shared" si="106"/>
        <v/>
      </c>
      <c r="M1637" s="265"/>
      <c r="N1637" s="265"/>
      <c r="O1637" s="265"/>
      <c r="P1637" s="77"/>
    </row>
    <row r="1638" spans="3:16" ht="14.25" customHeight="1" x14ac:dyDescent="0.15">
      <c r="C1638" s="283">
        <f t="shared" si="108"/>
        <v>1626</v>
      </c>
      <c r="D1638" s="44" t="str">
        <f t="shared" si="107"/>
        <v/>
      </c>
      <c r="E1638" s="477"/>
      <c r="F1638" s="368"/>
      <c r="G1638" s="368"/>
      <c r="H1638" s="329"/>
      <c r="I1638" s="15"/>
      <c r="J1638" s="15"/>
      <c r="K1638" s="328" t="str">
        <f t="shared" si="109"/>
        <v/>
      </c>
      <c r="L1638" s="381" t="str">
        <f t="shared" si="106"/>
        <v/>
      </c>
      <c r="M1638" s="265"/>
      <c r="N1638" s="265"/>
      <c r="O1638" s="265"/>
      <c r="P1638" s="77"/>
    </row>
    <row r="1639" spans="3:16" ht="14.25" customHeight="1" x14ac:dyDescent="0.15">
      <c r="C1639" s="283">
        <f t="shared" si="108"/>
        <v>1627</v>
      </c>
      <c r="D1639" s="44" t="str">
        <f t="shared" si="107"/>
        <v/>
      </c>
      <c r="E1639" s="477"/>
      <c r="F1639" s="368"/>
      <c r="G1639" s="368"/>
      <c r="H1639" s="329"/>
      <c r="I1639" s="15"/>
      <c r="J1639" s="15"/>
      <c r="K1639" s="328" t="str">
        <f t="shared" si="109"/>
        <v/>
      </c>
      <c r="L1639" s="381" t="str">
        <f t="shared" si="106"/>
        <v/>
      </c>
      <c r="M1639" s="265"/>
      <c r="N1639" s="265"/>
      <c r="O1639" s="265"/>
      <c r="P1639" s="77"/>
    </row>
    <row r="1640" spans="3:16" ht="14.25" customHeight="1" x14ac:dyDescent="0.15">
      <c r="C1640" s="283">
        <f t="shared" si="108"/>
        <v>1628</v>
      </c>
      <c r="D1640" s="44" t="str">
        <f t="shared" si="107"/>
        <v/>
      </c>
      <c r="E1640" s="477"/>
      <c r="F1640" s="368"/>
      <c r="G1640" s="368"/>
      <c r="H1640" s="329"/>
      <c r="I1640" s="15"/>
      <c r="J1640" s="15"/>
      <c r="K1640" s="328" t="str">
        <f t="shared" si="109"/>
        <v/>
      </c>
      <c r="L1640" s="381" t="str">
        <f t="shared" si="106"/>
        <v/>
      </c>
      <c r="M1640" s="265"/>
      <c r="N1640" s="265"/>
      <c r="O1640" s="265"/>
      <c r="P1640" s="77"/>
    </row>
    <row r="1641" spans="3:16" ht="14.25" customHeight="1" x14ac:dyDescent="0.15">
      <c r="C1641" s="283">
        <f t="shared" si="108"/>
        <v>1629</v>
      </c>
      <c r="D1641" s="44" t="str">
        <f t="shared" si="107"/>
        <v/>
      </c>
      <c r="E1641" s="477"/>
      <c r="F1641" s="368"/>
      <c r="G1641" s="368"/>
      <c r="H1641" s="329"/>
      <c r="I1641" s="15"/>
      <c r="J1641" s="15"/>
      <c r="K1641" s="328" t="str">
        <f t="shared" si="109"/>
        <v/>
      </c>
      <c r="L1641" s="381" t="str">
        <f t="shared" si="106"/>
        <v/>
      </c>
      <c r="M1641" s="265"/>
      <c r="N1641" s="265"/>
      <c r="O1641" s="265"/>
      <c r="P1641" s="77"/>
    </row>
    <row r="1642" spans="3:16" ht="14.25" customHeight="1" x14ac:dyDescent="0.15">
      <c r="C1642" s="283">
        <f t="shared" si="108"/>
        <v>1630</v>
      </c>
      <c r="D1642" s="44" t="str">
        <f t="shared" si="107"/>
        <v/>
      </c>
      <c r="E1642" s="477"/>
      <c r="F1642" s="368"/>
      <c r="G1642" s="368"/>
      <c r="H1642" s="329"/>
      <c r="I1642" s="15"/>
      <c r="J1642" s="15"/>
      <c r="K1642" s="328" t="str">
        <f t="shared" si="109"/>
        <v/>
      </c>
      <c r="L1642" s="381" t="str">
        <f t="shared" ref="L1642:L1705" si="110">IF(H1642="","",IF(HLOOKUP(H1642,$V$2:$AJ$3,2,FALSE)&gt;=0.8,"○",""))</f>
        <v/>
      </c>
      <c r="M1642" s="265"/>
      <c r="N1642" s="265"/>
      <c r="O1642" s="265"/>
      <c r="P1642" s="77"/>
    </row>
    <row r="1643" spans="3:16" ht="14.25" customHeight="1" x14ac:dyDescent="0.15">
      <c r="C1643" s="283">
        <f t="shared" si="108"/>
        <v>1631</v>
      </c>
      <c r="D1643" s="44" t="str">
        <f t="shared" si="107"/>
        <v/>
      </c>
      <c r="E1643" s="477"/>
      <c r="F1643" s="368"/>
      <c r="G1643" s="368"/>
      <c r="H1643" s="329"/>
      <c r="I1643" s="15"/>
      <c r="J1643" s="15"/>
      <c r="K1643" s="328" t="str">
        <f t="shared" si="109"/>
        <v/>
      </c>
      <c r="L1643" s="381" t="str">
        <f t="shared" si="110"/>
        <v/>
      </c>
      <c r="M1643" s="265"/>
      <c r="N1643" s="265"/>
      <c r="O1643" s="265"/>
      <c r="P1643" s="77"/>
    </row>
    <row r="1644" spans="3:16" ht="14.25" customHeight="1" x14ac:dyDescent="0.15">
      <c r="C1644" s="283">
        <f t="shared" si="108"/>
        <v>1632</v>
      </c>
      <c r="D1644" s="44" t="str">
        <f t="shared" si="107"/>
        <v/>
      </c>
      <c r="E1644" s="477"/>
      <c r="F1644" s="368"/>
      <c r="G1644" s="368"/>
      <c r="H1644" s="329"/>
      <c r="I1644" s="15"/>
      <c r="J1644" s="15"/>
      <c r="K1644" s="328" t="str">
        <f t="shared" si="109"/>
        <v/>
      </c>
      <c r="L1644" s="381" t="str">
        <f t="shared" si="110"/>
        <v/>
      </c>
      <c r="M1644" s="265"/>
      <c r="N1644" s="265"/>
      <c r="O1644" s="265"/>
      <c r="P1644" s="77"/>
    </row>
    <row r="1645" spans="3:16" ht="14.25" customHeight="1" x14ac:dyDescent="0.15">
      <c r="C1645" s="283">
        <f t="shared" si="108"/>
        <v>1633</v>
      </c>
      <c r="D1645" s="44" t="str">
        <f t="shared" si="107"/>
        <v/>
      </c>
      <c r="E1645" s="477"/>
      <c r="F1645" s="368"/>
      <c r="G1645" s="368"/>
      <c r="H1645" s="329"/>
      <c r="I1645" s="15"/>
      <c r="J1645" s="15"/>
      <c r="K1645" s="328" t="str">
        <f t="shared" si="109"/>
        <v/>
      </c>
      <c r="L1645" s="381" t="str">
        <f t="shared" si="110"/>
        <v/>
      </c>
      <c r="M1645" s="265"/>
      <c r="N1645" s="265"/>
      <c r="O1645" s="265"/>
      <c r="P1645" s="77"/>
    </row>
    <row r="1646" spans="3:16" ht="14.25" customHeight="1" x14ac:dyDescent="0.15">
      <c r="C1646" s="283">
        <f t="shared" si="108"/>
        <v>1634</v>
      </c>
      <c r="D1646" s="44" t="str">
        <f t="shared" si="107"/>
        <v/>
      </c>
      <c r="E1646" s="477"/>
      <c r="F1646" s="368"/>
      <c r="G1646" s="368"/>
      <c r="H1646" s="329"/>
      <c r="I1646" s="15"/>
      <c r="J1646" s="15"/>
      <c r="K1646" s="328" t="str">
        <f t="shared" si="109"/>
        <v/>
      </c>
      <c r="L1646" s="381" t="str">
        <f t="shared" si="110"/>
        <v/>
      </c>
      <c r="M1646" s="265"/>
      <c r="N1646" s="265"/>
      <c r="O1646" s="265"/>
      <c r="P1646" s="77"/>
    </row>
    <row r="1647" spans="3:16" ht="14.25" customHeight="1" x14ac:dyDescent="0.15">
      <c r="C1647" s="283">
        <f t="shared" si="108"/>
        <v>1635</v>
      </c>
      <c r="D1647" s="44" t="str">
        <f t="shared" si="107"/>
        <v/>
      </c>
      <c r="E1647" s="477"/>
      <c r="F1647" s="368"/>
      <c r="G1647" s="368"/>
      <c r="H1647" s="329"/>
      <c r="I1647" s="15"/>
      <c r="J1647" s="15"/>
      <c r="K1647" s="328" t="str">
        <f t="shared" si="109"/>
        <v/>
      </c>
      <c r="L1647" s="381" t="str">
        <f t="shared" si="110"/>
        <v/>
      </c>
      <c r="M1647" s="265"/>
      <c r="N1647" s="265"/>
      <c r="O1647" s="265"/>
      <c r="P1647" s="77"/>
    </row>
    <row r="1648" spans="3:16" ht="14.25" customHeight="1" x14ac:dyDescent="0.15">
      <c r="C1648" s="283">
        <f t="shared" si="108"/>
        <v>1636</v>
      </c>
      <c r="D1648" s="44" t="str">
        <f t="shared" si="107"/>
        <v/>
      </c>
      <c r="E1648" s="477"/>
      <c r="F1648" s="368"/>
      <c r="G1648" s="368"/>
      <c r="H1648" s="329"/>
      <c r="I1648" s="15"/>
      <c r="J1648" s="15"/>
      <c r="K1648" s="328" t="str">
        <f t="shared" si="109"/>
        <v/>
      </c>
      <c r="L1648" s="381" t="str">
        <f t="shared" si="110"/>
        <v/>
      </c>
      <c r="M1648" s="265"/>
      <c r="N1648" s="265"/>
      <c r="O1648" s="265"/>
      <c r="P1648" s="77"/>
    </row>
    <row r="1649" spans="3:16" ht="14.25" customHeight="1" x14ac:dyDescent="0.15">
      <c r="C1649" s="283">
        <f t="shared" si="108"/>
        <v>1637</v>
      </c>
      <c r="D1649" s="44" t="str">
        <f t="shared" si="107"/>
        <v/>
      </c>
      <c r="E1649" s="477"/>
      <c r="F1649" s="368"/>
      <c r="G1649" s="368"/>
      <c r="H1649" s="329"/>
      <c r="I1649" s="15"/>
      <c r="J1649" s="15"/>
      <c r="K1649" s="328" t="str">
        <f t="shared" si="109"/>
        <v/>
      </c>
      <c r="L1649" s="381" t="str">
        <f t="shared" si="110"/>
        <v/>
      </c>
      <c r="M1649" s="265"/>
      <c r="N1649" s="265"/>
      <c r="O1649" s="265"/>
      <c r="P1649" s="77"/>
    </row>
    <row r="1650" spans="3:16" ht="14.25" customHeight="1" x14ac:dyDescent="0.15">
      <c r="C1650" s="283">
        <f t="shared" si="108"/>
        <v>1638</v>
      </c>
      <c r="D1650" s="44" t="str">
        <f t="shared" si="107"/>
        <v/>
      </c>
      <c r="E1650" s="477"/>
      <c r="F1650" s="368"/>
      <c r="G1650" s="368"/>
      <c r="H1650" s="329"/>
      <c r="I1650" s="15"/>
      <c r="J1650" s="15"/>
      <c r="K1650" s="328" t="str">
        <f t="shared" si="109"/>
        <v/>
      </c>
      <c r="L1650" s="381" t="str">
        <f t="shared" si="110"/>
        <v/>
      </c>
      <c r="M1650" s="265"/>
      <c r="N1650" s="265"/>
      <c r="O1650" s="265"/>
      <c r="P1650" s="77"/>
    </row>
    <row r="1651" spans="3:16" ht="14.25" customHeight="1" x14ac:dyDescent="0.15">
      <c r="C1651" s="283">
        <f t="shared" si="108"/>
        <v>1639</v>
      </c>
      <c r="D1651" s="44" t="str">
        <f t="shared" si="107"/>
        <v/>
      </c>
      <c r="E1651" s="477"/>
      <c r="F1651" s="368"/>
      <c r="G1651" s="368"/>
      <c r="H1651" s="329"/>
      <c r="I1651" s="15"/>
      <c r="J1651" s="15"/>
      <c r="K1651" s="328" t="str">
        <f t="shared" si="109"/>
        <v/>
      </c>
      <c r="L1651" s="381" t="str">
        <f t="shared" si="110"/>
        <v/>
      </c>
      <c r="M1651" s="265"/>
      <c r="N1651" s="265"/>
      <c r="O1651" s="265"/>
      <c r="P1651" s="77"/>
    </row>
    <row r="1652" spans="3:16" ht="14.25" customHeight="1" x14ac:dyDescent="0.15">
      <c r="C1652" s="283">
        <f t="shared" si="108"/>
        <v>1640</v>
      </c>
      <c r="D1652" s="44" t="str">
        <f t="shared" si="107"/>
        <v/>
      </c>
      <c r="E1652" s="477"/>
      <c r="F1652" s="368"/>
      <c r="G1652" s="368"/>
      <c r="H1652" s="329"/>
      <c r="I1652" s="15"/>
      <c r="J1652" s="15"/>
      <c r="K1652" s="328" t="str">
        <f t="shared" si="109"/>
        <v/>
      </c>
      <c r="L1652" s="381" t="str">
        <f t="shared" si="110"/>
        <v/>
      </c>
      <c r="M1652" s="265"/>
      <c r="N1652" s="265"/>
      <c r="O1652" s="265"/>
      <c r="P1652" s="77"/>
    </row>
    <row r="1653" spans="3:16" ht="14.25" customHeight="1" x14ac:dyDescent="0.15">
      <c r="C1653" s="283">
        <f t="shared" si="108"/>
        <v>1641</v>
      </c>
      <c r="D1653" s="44" t="str">
        <f t="shared" si="107"/>
        <v/>
      </c>
      <c r="E1653" s="477"/>
      <c r="F1653" s="368"/>
      <c r="G1653" s="368"/>
      <c r="H1653" s="329"/>
      <c r="I1653" s="15"/>
      <c r="J1653" s="15"/>
      <c r="K1653" s="328" t="str">
        <f t="shared" si="109"/>
        <v/>
      </c>
      <c r="L1653" s="381" t="str">
        <f t="shared" si="110"/>
        <v/>
      </c>
      <c r="M1653" s="265"/>
      <c r="N1653" s="265"/>
      <c r="O1653" s="265"/>
      <c r="P1653" s="77"/>
    </row>
    <row r="1654" spans="3:16" ht="14.25" customHeight="1" x14ac:dyDescent="0.15">
      <c r="C1654" s="283">
        <f t="shared" si="108"/>
        <v>1642</v>
      </c>
      <c r="D1654" s="44" t="str">
        <f t="shared" si="107"/>
        <v/>
      </c>
      <c r="E1654" s="477"/>
      <c r="F1654" s="368"/>
      <c r="G1654" s="368"/>
      <c r="H1654" s="329"/>
      <c r="I1654" s="15"/>
      <c r="J1654" s="15"/>
      <c r="K1654" s="328" t="str">
        <f t="shared" si="109"/>
        <v/>
      </c>
      <c r="L1654" s="381" t="str">
        <f t="shared" si="110"/>
        <v/>
      </c>
      <c r="M1654" s="265"/>
      <c r="N1654" s="265"/>
      <c r="O1654" s="265"/>
      <c r="P1654" s="77"/>
    </row>
    <row r="1655" spans="3:16" ht="14.25" customHeight="1" x14ac:dyDescent="0.15">
      <c r="C1655" s="283">
        <f t="shared" si="108"/>
        <v>1643</v>
      </c>
      <c r="D1655" s="44" t="str">
        <f t="shared" si="107"/>
        <v/>
      </c>
      <c r="E1655" s="477"/>
      <c r="F1655" s="368"/>
      <c r="G1655" s="368"/>
      <c r="H1655" s="329"/>
      <c r="I1655" s="15"/>
      <c r="J1655" s="15"/>
      <c r="K1655" s="328" t="str">
        <f t="shared" si="109"/>
        <v/>
      </c>
      <c r="L1655" s="381" t="str">
        <f t="shared" si="110"/>
        <v/>
      </c>
      <c r="M1655" s="265"/>
      <c r="N1655" s="265"/>
      <c r="O1655" s="265"/>
      <c r="P1655" s="77"/>
    </row>
    <row r="1656" spans="3:16" ht="14.25" customHeight="1" x14ac:dyDescent="0.15">
      <c r="C1656" s="283">
        <f t="shared" si="108"/>
        <v>1644</v>
      </c>
      <c r="D1656" s="44" t="str">
        <f t="shared" si="107"/>
        <v/>
      </c>
      <c r="E1656" s="477"/>
      <c r="F1656" s="368"/>
      <c r="G1656" s="368"/>
      <c r="H1656" s="329"/>
      <c r="I1656" s="15"/>
      <c r="J1656" s="15"/>
      <c r="K1656" s="328" t="str">
        <f t="shared" si="109"/>
        <v/>
      </c>
      <c r="L1656" s="381" t="str">
        <f t="shared" si="110"/>
        <v/>
      </c>
      <c r="M1656" s="265"/>
      <c r="N1656" s="265"/>
      <c r="O1656" s="265"/>
      <c r="P1656" s="77"/>
    </row>
    <row r="1657" spans="3:16" ht="14.25" customHeight="1" x14ac:dyDescent="0.15">
      <c r="C1657" s="283">
        <f t="shared" si="108"/>
        <v>1645</v>
      </c>
      <c r="D1657" s="44" t="str">
        <f t="shared" si="107"/>
        <v/>
      </c>
      <c r="E1657" s="477"/>
      <c r="F1657" s="368"/>
      <c r="G1657" s="368"/>
      <c r="H1657" s="329"/>
      <c r="I1657" s="15"/>
      <c r="J1657" s="15"/>
      <c r="K1657" s="328" t="str">
        <f t="shared" si="109"/>
        <v/>
      </c>
      <c r="L1657" s="381" t="str">
        <f t="shared" si="110"/>
        <v/>
      </c>
      <c r="M1657" s="265"/>
      <c r="N1657" s="265"/>
      <c r="O1657" s="265"/>
      <c r="P1657" s="77"/>
    </row>
    <row r="1658" spans="3:16" ht="14.25" customHeight="1" x14ac:dyDescent="0.15">
      <c r="C1658" s="283">
        <f t="shared" si="108"/>
        <v>1646</v>
      </c>
      <c r="D1658" s="44" t="str">
        <f t="shared" si="107"/>
        <v/>
      </c>
      <c r="E1658" s="477"/>
      <c r="F1658" s="368"/>
      <c r="G1658" s="368"/>
      <c r="H1658" s="329"/>
      <c r="I1658" s="15"/>
      <c r="J1658" s="15"/>
      <c r="K1658" s="328" t="str">
        <f t="shared" si="109"/>
        <v/>
      </c>
      <c r="L1658" s="381" t="str">
        <f t="shared" si="110"/>
        <v/>
      </c>
      <c r="M1658" s="265"/>
      <c r="N1658" s="265"/>
      <c r="O1658" s="265"/>
      <c r="P1658" s="77"/>
    </row>
    <row r="1659" spans="3:16" ht="14.25" customHeight="1" x14ac:dyDescent="0.15">
      <c r="C1659" s="283">
        <f t="shared" si="108"/>
        <v>1647</v>
      </c>
      <c r="D1659" s="44" t="str">
        <f t="shared" si="107"/>
        <v/>
      </c>
      <c r="E1659" s="477"/>
      <c r="F1659" s="368"/>
      <c r="G1659" s="368"/>
      <c r="H1659" s="329"/>
      <c r="I1659" s="15"/>
      <c r="J1659" s="15"/>
      <c r="K1659" s="328" t="str">
        <f t="shared" si="109"/>
        <v/>
      </c>
      <c r="L1659" s="381" t="str">
        <f t="shared" si="110"/>
        <v/>
      </c>
      <c r="M1659" s="265"/>
      <c r="N1659" s="265"/>
      <c r="O1659" s="265"/>
      <c r="P1659" s="77"/>
    </row>
    <row r="1660" spans="3:16" ht="14.25" customHeight="1" x14ac:dyDescent="0.15">
      <c r="C1660" s="283">
        <f t="shared" si="108"/>
        <v>1648</v>
      </c>
      <c r="D1660" s="44" t="str">
        <f t="shared" si="107"/>
        <v/>
      </c>
      <c r="E1660" s="477"/>
      <c r="F1660" s="368"/>
      <c r="G1660" s="368"/>
      <c r="H1660" s="329"/>
      <c r="I1660" s="15"/>
      <c r="J1660" s="15"/>
      <c r="K1660" s="328" t="str">
        <f t="shared" si="109"/>
        <v/>
      </c>
      <c r="L1660" s="381" t="str">
        <f t="shared" si="110"/>
        <v/>
      </c>
      <c r="M1660" s="265"/>
      <c r="N1660" s="265"/>
      <c r="O1660" s="265"/>
      <c r="P1660" s="77"/>
    </row>
    <row r="1661" spans="3:16" ht="14.25" customHeight="1" x14ac:dyDescent="0.15">
      <c r="C1661" s="283">
        <f t="shared" si="108"/>
        <v>1649</v>
      </c>
      <c r="D1661" s="44" t="str">
        <f t="shared" si="107"/>
        <v/>
      </c>
      <c r="E1661" s="477"/>
      <c r="F1661" s="368"/>
      <c r="G1661" s="368"/>
      <c r="H1661" s="329"/>
      <c r="I1661" s="15"/>
      <c r="J1661" s="15"/>
      <c r="K1661" s="328" t="str">
        <f t="shared" si="109"/>
        <v/>
      </c>
      <c r="L1661" s="381" t="str">
        <f t="shared" si="110"/>
        <v/>
      </c>
      <c r="M1661" s="265"/>
      <c r="N1661" s="265"/>
      <c r="O1661" s="265"/>
      <c r="P1661" s="77"/>
    </row>
    <row r="1662" spans="3:16" ht="14.25" customHeight="1" x14ac:dyDescent="0.15">
      <c r="C1662" s="283">
        <f t="shared" si="108"/>
        <v>1650</v>
      </c>
      <c r="D1662" s="44" t="str">
        <f t="shared" si="107"/>
        <v/>
      </c>
      <c r="E1662" s="477"/>
      <c r="F1662" s="368"/>
      <c r="G1662" s="368"/>
      <c r="H1662" s="329"/>
      <c r="I1662" s="15"/>
      <c r="J1662" s="15"/>
      <c r="K1662" s="328" t="str">
        <f t="shared" si="109"/>
        <v/>
      </c>
      <c r="L1662" s="381" t="str">
        <f t="shared" si="110"/>
        <v/>
      </c>
      <c r="M1662" s="265"/>
      <c r="N1662" s="265"/>
      <c r="O1662" s="265"/>
      <c r="P1662" s="77"/>
    </row>
    <row r="1663" spans="3:16" ht="14.25" customHeight="1" x14ac:dyDescent="0.15">
      <c r="C1663" s="283">
        <f t="shared" si="108"/>
        <v>1651</v>
      </c>
      <c r="D1663" s="44" t="str">
        <f t="shared" si="107"/>
        <v/>
      </c>
      <c r="E1663" s="477"/>
      <c r="F1663" s="368"/>
      <c r="G1663" s="368"/>
      <c r="H1663" s="329"/>
      <c r="I1663" s="15"/>
      <c r="J1663" s="15"/>
      <c r="K1663" s="328" t="str">
        <f t="shared" si="109"/>
        <v/>
      </c>
      <c r="L1663" s="381" t="str">
        <f t="shared" si="110"/>
        <v/>
      </c>
      <c r="M1663" s="265"/>
      <c r="N1663" s="265"/>
      <c r="O1663" s="265"/>
      <c r="P1663" s="77"/>
    </row>
    <row r="1664" spans="3:16" ht="14.25" customHeight="1" x14ac:dyDescent="0.15">
      <c r="C1664" s="283">
        <f t="shared" si="108"/>
        <v>1652</v>
      </c>
      <c r="D1664" s="44" t="str">
        <f t="shared" si="107"/>
        <v/>
      </c>
      <c r="E1664" s="477"/>
      <c r="F1664" s="368"/>
      <c r="G1664" s="368"/>
      <c r="H1664" s="329"/>
      <c r="I1664" s="15"/>
      <c r="J1664" s="15"/>
      <c r="K1664" s="328" t="str">
        <f t="shared" si="109"/>
        <v/>
      </c>
      <c r="L1664" s="381" t="str">
        <f t="shared" si="110"/>
        <v/>
      </c>
      <c r="M1664" s="265"/>
      <c r="N1664" s="265"/>
      <c r="O1664" s="265"/>
      <c r="P1664" s="77"/>
    </row>
    <row r="1665" spans="3:16" ht="14.25" customHeight="1" x14ac:dyDescent="0.15">
      <c r="C1665" s="283">
        <f t="shared" si="108"/>
        <v>1653</v>
      </c>
      <c r="D1665" s="44" t="str">
        <f t="shared" si="107"/>
        <v/>
      </c>
      <c r="E1665" s="477"/>
      <c r="F1665" s="368"/>
      <c r="G1665" s="368"/>
      <c r="H1665" s="329"/>
      <c r="I1665" s="15"/>
      <c r="J1665" s="15"/>
      <c r="K1665" s="328" t="str">
        <f t="shared" si="109"/>
        <v/>
      </c>
      <c r="L1665" s="381" t="str">
        <f t="shared" si="110"/>
        <v/>
      </c>
      <c r="M1665" s="265"/>
      <c r="N1665" s="265"/>
      <c r="O1665" s="265"/>
      <c r="P1665" s="77"/>
    </row>
    <row r="1666" spans="3:16" ht="14.25" customHeight="1" x14ac:dyDescent="0.15">
      <c r="C1666" s="283">
        <f t="shared" si="108"/>
        <v>1654</v>
      </c>
      <c r="D1666" s="44" t="str">
        <f t="shared" si="107"/>
        <v/>
      </c>
      <c r="E1666" s="477"/>
      <c r="F1666" s="368"/>
      <c r="G1666" s="368"/>
      <c r="H1666" s="329"/>
      <c r="I1666" s="15"/>
      <c r="J1666" s="15"/>
      <c r="K1666" s="328" t="str">
        <f t="shared" si="109"/>
        <v/>
      </c>
      <c r="L1666" s="381" t="str">
        <f t="shared" si="110"/>
        <v/>
      </c>
      <c r="M1666" s="265"/>
      <c r="N1666" s="265"/>
      <c r="O1666" s="265"/>
      <c r="P1666" s="77"/>
    </row>
    <row r="1667" spans="3:16" ht="14.25" customHeight="1" x14ac:dyDescent="0.15">
      <c r="C1667" s="283">
        <f t="shared" si="108"/>
        <v>1655</v>
      </c>
      <c r="D1667" s="44" t="str">
        <f t="shared" si="107"/>
        <v/>
      </c>
      <c r="E1667" s="477"/>
      <c r="F1667" s="368"/>
      <c r="G1667" s="368"/>
      <c r="H1667" s="329"/>
      <c r="I1667" s="15"/>
      <c r="J1667" s="15"/>
      <c r="K1667" s="328" t="str">
        <f t="shared" si="109"/>
        <v/>
      </c>
      <c r="L1667" s="381" t="str">
        <f t="shared" si="110"/>
        <v/>
      </c>
      <c r="M1667" s="265"/>
      <c r="N1667" s="265"/>
      <c r="O1667" s="265"/>
      <c r="P1667" s="77"/>
    </row>
    <row r="1668" spans="3:16" ht="14.25" customHeight="1" x14ac:dyDescent="0.15">
      <c r="C1668" s="283">
        <f t="shared" si="108"/>
        <v>1656</v>
      </c>
      <c r="D1668" s="44" t="str">
        <f t="shared" si="107"/>
        <v/>
      </c>
      <c r="E1668" s="477"/>
      <c r="F1668" s="368"/>
      <c r="G1668" s="368"/>
      <c r="H1668" s="329"/>
      <c r="I1668" s="15"/>
      <c r="J1668" s="15"/>
      <c r="K1668" s="328" t="str">
        <f t="shared" si="109"/>
        <v/>
      </c>
      <c r="L1668" s="381" t="str">
        <f t="shared" si="110"/>
        <v/>
      </c>
      <c r="M1668" s="265"/>
      <c r="N1668" s="265"/>
      <c r="O1668" s="265"/>
      <c r="P1668" s="77"/>
    </row>
    <row r="1669" spans="3:16" ht="14.25" customHeight="1" x14ac:dyDescent="0.15">
      <c r="C1669" s="283">
        <f t="shared" si="108"/>
        <v>1657</v>
      </c>
      <c r="D1669" s="44" t="str">
        <f t="shared" si="107"/>
        <v/>
      </c>
      <c r="E1669" s="477"/>
      <c r="F1669" s="368"/>
      <c r="G1669" s="368"/>
      <c r="H1669" s="329"/>
      <c r="I1669" s="15"/>
      <c r="J1669" s="15"/>
      <c r="K1669" s="328" t="str">
        <f t="shared" si="109"/>
        <v/>
      </c>
      <c r="L1669" s="381" t="str">
        <f t="shared" si="110"/>
        <v/>
      </c>
      <c r="M1669" s="265"/>
      <c r="N1669" s="265"/>
      <c r="O1669" s="265"/>
      <c r="P1669" s="77"/>
    </row>
    <row r="1670" spans="3:16" ht="14.25" customHeight="1" x14ac:dyDescent="0.15">
      <c r="C1670" s="283">
        <f t="shared" si="108"/>
        <v>1658</v>
      </c>
      <c r="D1670" s="44" t="str">
        <f t="shared" si="107"/>
        <v/>
      </c>
      <c r="E1670" s="477"/>
      <c r="F1670" s="368"/>
      <c r="G1670" s="368"/>
      <c r="H1670" s="329"/>
      <c r="I1670" s="15"/>
      <c r="J1670" s="15"/>
      <c r="K1670" s="328" t="str">
        <f t="shared" si="109"/>
        <v/>
      </c>
      <c r="L1670" s="381" t="str">
        <f t="shared" si="110"/>
        <v/>
      </c>
      <c r="M1670" s="265"/>
      <c r="N1670" s="265"/>
      <c r="O1670" s="265"/>
      <c r="P1670" s="77"/>
    </row>
    <row r="1671" spans="3:16" ht="14.25" customHeight="1" x14ac:dyDescent="0.15">
      <c r="C1671" s="283">
        <f t="shared" si="108"/>
        <v>1659</v>
      </c>
      <c r="D1671" s="44" t="str">
        <f t="shared" si="107"/>
        <v/>
      </c>
      <c r="E1671" s="477"/>
      <c r="F1671" s="368"/>
      <c r="G1671" s="368"/>
      <c r="H1671" s="329"/>
      <c r="I1671" s="15"/>
      <c r="J1671" s="15"/>
      <c r="K1671" s="328" t="str">
        <f t="shared" si="109"/>
        <v/>
      </c>
      <c r="L1671" s="381" t="str">
        <f t="shared" si="110"/>
        <v/>
      </c>
      <c r="M1671" s="265"/>
      <c r="N1671" s="265"/>
      <c r="O1671" s="265"/>
      <c r="P1671" s="77"/>
    </row>
    <row r="1672" spans="3:16" ht="14.25" customHeight="1" x14ac:dyDescent="0.15">
      <c r="C1672" s="283">
        <f t="shared" si="108"/>
        <v>1660</v>
      </c>
      <c r="D1672" s="44" t="str">
        <f t="shared" si="107"/>
        <v/>
      </c>
      <c r="E1672" s="477"/>
      <c r="F1672" s="368"/>
      <c r="G1672" s="368"/>
      <c r="H1672" s="329"/>
      <c r="I1672" s="15"/>
      <c r="J1672" s="15"/>
      <c r="K1672" s="328" t="str">
        <f t="shared" si="109"/>
        <v/>
      </c>
      <c r="L1672" s="381" t="str">
        <f t="shared" si="110"/>
        <v/>
      </c>
      <c r="M1672" s="265"/>
      <c r="N1672" s="265"/>
      <c r="O1672" s="265"/>
      <c r="P1672" s="77"/>
    </row>
    <row r="1673" spans="3:16" ht="14.25" customHeight="1" x14ac:dyDescent="0.15">
      <c r="C1673" s="283">
        <f t="shared" si="108"/>
        <v>1661</v>
      </c>
      <c r="D1673" s="44" t="str">
        <f t="shared" si="107"/>
        <v/>
      </c>
      <c r="E1673" s="477"/>
      <c r="F1673" s="368"/>
      <c r="G1673" s="368"/>
      <c r="H1673" s="329"/>
      <c r="I1673" s="15"/>
      <c r="J1673" s="15"/>
      <c r="K1673" s="328" t="str">
        <f t="shared" si="109"/>
        <v/>
      </c>
      <c r="L1673" s="381" t="str">
        <f t="shared" si="110"/>
        <v/>
      </c>
      <c r="M1673" s="265"/>
      <c r="N1673" s="265"/>
      <c r="O1673" s="265"/>
      <c r="P1673" s="77"/>
    </row>
    <row r="1674" spans="3:16" ht="14.25" customHeight="1" x14ac:dyDescent="0.15">
      <c r="C1674" s="283">
        <f t="shared" si="108"/>
        <v>1662</v>
      </c>
      <c r="D1674" s="44" t="str">
        <f t="shared" si="107"/>
        <v/>
      </c>
      <c r="E1674" s="477"/>
      <c r="F1674" s="368"/>
      <c r="G1674" s="368"/>
      <c r="H1674" s="329"/>
      <c r="I1674" s="15"/>
      <c r="J1674" s="15"/>
      <c r="K1674" s="328" t="str">
        <f t="shared" si="109"/>
        <v/>
      </c>
      <c r="L1674" s="381" t="str">
        <f t="shared" si="110"/>
        <v/>
      </c>
      <c r="M1674" s="265"/>
      <c r="N1674" s="265"/>
      <c r="O1674" s="265"/>
      <c r="P1674" s="77"/>
    </row>
    <row r="1675" spans="3:16" ht="14.25" customHeight="1" x14ac:dyDescent="0.15">
      <c r="C1675" s="283">
        <f t="shared" si="108"/>
        <v>1663</v>
      </c>
      <c r="D1675" s="44" t="str">
        <f t="shared" si="107"/>
        <v/>
      </c>
      <c r="E1675" s="477"/>
      <c r="F1675" s="368"/>
      <c r="G1675" s="368"/>
      <c r="H1675" s="329"/>
      <c r="I1675" s="15"/>
      <c r="J1675" s="15"/>
      <c r="K1675" s="328" t="str">
        <f t="shared" si="109"/>
        <v/>
      </c>
      <c r="L1675" s="381" t="str">
        <f t="shared" si="110"/>
        <v/>
      </c>
      <c r="M1675" s="265"/>
      <c r="N1675" s="265"/>
      <c r="O1675" s="265"/>
      <c r="P1675" s="77"/>
    </row>
    <row r="1676" spans="3:16" ht="14.25" customHeight="1" x14ac:dyDescent="0.15">
      <c r="C1676" s="283">
        <f t="shared" si="108"/>
        <v>1664</v>
      </c>
      <c r="D1676" s="44" t="str">
        <f t="shared" si="107"/>
        <v/>
      </c>
      <c r="E1676" s="477"/>
      <c r="F1676" s="368"/>
      <c r="G1676" s="368"/>
      <c r="H1676" s="329"/>
      <c r="I1676" s="15"/>
      <c r="J1676" s="15"/>
      <c r="K1676" s="328" t="str">
        <f t="shared" si="109"/>
        <v/>
      </c>
      <c r="L1676" s="381" t="str">
        <f t="shared" si="110"/>
        <v/>
      </c>
      <c r="M1676" s="265"/>
      <c r="N1676" s="265"/>
      <c r="O1676" s="265"/>
      <c r="P1676" s="77"/>
    </row>
    <row r="1677" spans="3:16" ht="14.25" customHeight="1" x14ac:dyDescent="0.15">
      <c r="C1677" s="283">
        <f t="shared" si="108"/>
        <v>1665</v>
      </c>
      <c r="D1677" s="44" t="str">
        <f t="shared" ref="D1677:D1740" si="111">IF(E1677="","",IF(E1677&lt;=$T$2,"○",""))</f>
        <v/>
      </c>
      <c r="E1677" s="477"/>
      <c r="F1677" s="368"/>
      <c r="G1677" s="368"/>
      <c r="H1677" s="329"/>
      <c r="I1677" s="15"/>
      <c r="J1677" s="15"/>
      <c r="K1677" s="328" t="str">
        <f t="shared" si="109"/>
        <v/>
      </c>
      <c r="L1677" s="381" t="str">
        <f t="shared" si="110"/>
        <v/>
      </c>
      <c r="M1677" s="265"/>
      <c r="N1677" s="265"/>
      <c r="O1677" s="265"/>
      <c r="P1677" s="77"/>
    </row>
    <row r="1678" spans="3:16" ht="14.25" customHeight="1" x14ac:dyDescent="0.15">
      <c r="C1678" s="283">
        <f t="shared" si="108"/>
        <v>1666</v>
      </c>
      <c r="D1678" s="44" t="str">
        <f t="shared" si="111"/>
        <v/>
      </c>
      <c r="E1678" s="477"/>
      <c r="F1678" s="368"/>
      <c r="G1678" s="368"/>
      <c r="H1678" s="329"/>
      <c r="I1678" s="15"/>
      <c r="J1678" s="15"/>
      <c r="K1678" s="328" t="str">
        <f t="shared" si="109"/>
        <v/>
      </c>
      <c r="L1678" s="381" t="str">
        <f t="shared" si="110"/>
        <v/>
      </c>
      <c r="M1678" s="265"/>
      <c r="N1678" s="265"/>
      <c r="O1678" s="265"/>
      <c r="P1678" s="77"/>
    </row>
    <row r="1679" spans="3:16" ht="14.25" customHeight="1" x14ac:dyDescent="0.15">
      <c r="C1679" s="283">
        <f t="shared" ref="C1679:C1742" si="112">C1678+1</f>
        <v>1667</v>
      </c>
      <c r="D1679" s="44" t="str">
        <f t="shared" si="111"/>
        <v/>
      </c>
      <c r="E1679" s="477"/>
      <c r="F1679" s="368"/>
      <c r="G1679" s="368"/>
      <c r="H1679" s="329"/>
      <c r="I1679" s="15"/>
      <c r="J1679" s="15"/>
      <c r="K1679" s="328" t="str">
        <f t="shared" si="109"/>
        <v/>
      </c>
      <c r="L1679" s="381" t="str">
        <f t="shared" si="110"/>
        <v/>
      </c>
      <c r="M1679" s="265"/>
      <c r="N1679" s="265"/>
      <c r="O1679" s="265"/>
      <c r="P1679" s="77"/>
    </row>
    <row r="1680" spans="3:16" ht="14.25" customHeight="1" x14ac:dyDescent="0.15">
      <c r="C1680" s="283">
        <f t="shared" si="112"/>
        <v>1668</v>
      </c>
      <c r="D1680" s="44" t="str">
        <f t="shared" si="111"/>
        <v/>
      </c>
      <c r="E1680" s="477"/>
      <c r="F1680" s="368"/>
      <c r="G1680" s="368"/>
      <c r="H1680" s="329"/>
      <c r="I1680" s="15"/>
      <c r="J1680" s="15"/>
      <c r="K1680" s="328" t="str">
        <f t="shared" si="109"/>
        <v/>
      </c>
      <c r="L1680" s="381" t="str">
        <f t="shared" si="110"/>
        <v/>
      </c>
      <c r="M1680" s="265"/>
      <c r="N1680" s="265"/>
      <c r="O1680" s="265"/>
      <c r="P1680" s="77"/>
    </row>
    <row r="1681" spans="3:16" ht="14.25" customHeight="1" x14ac:dyDescent="0.15">
      <c r="C1681" s="283">
        <f t="shared" si="112"/>
        <v>1669</v>
      </c>
      <c r="D1681" s="44" t="str">
        <f t="shared" si="111"/>
        <v/>
      </c>
      <c r="E1681" s="477"/>
      <c r="F1681" s="368"/>
      <c r="G1681" s="368"/>
      <c r="H1681" s="329"/>
      <c r="I1681" s="15"/>
      <c r="J1681" s="15"/>
      <c r="K1681" s="328" t="str">
        <f t="shared" si="109"/>
        <v/>
      </c>
      <c r="L1681" s="381" t="str">
        <f t="shared" si="110"/>
        <v/>
      </c>
      <c r="M1681" s="265"/>
      <c r="N1681" s="265"/>
      <c r="O1681" s="265"/>
      <c r="P1681" s="77"/>
    </row>
    <row r="1682" spans="3:16" ht="14.25" customHeight="1" x14ac:dyDescent="0.15">
      <c r="C1682" s="283">
        <f t="shared" si="112"/>
        <v>1670</v>
      </c>
      <c r="D1682" s="44" t="str">
        <f t="shared" si="111"/>
        <v/>
      </c>
      <c r="E1682" s="477"/>
      <c r="F1682" s="368"/>
      <c r="G1682" s="368"/>
      <c r="H1682" s="329"/>
      <c r="I1682" s="15"/>
      <c r="J1682" s="15"/>
      <c r="K1682" s="328" t="str">
        <f t="shared" si="109"/>
        <v/>
      </c>
      <c r="L1682" s="381" t="str">
        <f t="shared" si="110"/>
        <v/>
      </c>
      <c r="M1682" s="265"/>
      <c r="N1682" s="265"/>
      <c r="O1682" s="265"/>
      <c r="P1682" s="77"/>
    </row>
    <row r="1683" spans="3:16" ht="14.25" customHeight="1" x14ac:dyDescent="0.15">
      <c r="C1683" s="283">
        <f t="shared" si="112"/>
        <v>1671</v>
      </c>
      <c r="D1683" s="44" t="str">
        <f t="shared" si="111"/>
        <v/>
      </c>
      <c r="E1683" s="477"/>
      <c r="F1683" s="368"/>
      <c r="G1683" s="368"/>
      <c r="H1683" s="329"/>
      <c r="I1683" s="15"/>
      <c r="J1683" s="15"/>
      <c r="K1683" s="328" t="str">
        <f t="shared" si="109"/>
        <v/>
      </c>
      <c r="L1683" s="381" t="str">
        <f t="shared" si="110"/>
        <v/>
      </c>
      <c r="M1683" s="265"/>
      <c r="N1683" s="265"/>
      <c r="O1683" s="265"/>
      <c r="P1683" s="77"/>
    </row>
    <row r="1684" spans="3:16" ht="14.25" customHeight="1" x14ac:dyDescent="0.15">
      <c r="C1684" s="283">
        <f t="shared" si="112"/>
        <v>1672</v>
      </c>
      <c r="D1684" s="44" t="str">
        <f t="shared" si="111"/>
        <v/>
      </c>
      <c r="E1684" s="477"/>
      <c r="F1684" s="368"/>
      <c r="G1684" s="368"/>
      <c r="H1684" s="329"/>
      <c r="I1684" s="15"/>
      <c r="J1684" s="15"/>
      <c r="K1684" s="328" t="str">
        <f t="shared" si="109"/>
        <v/>
      </c>
      <c r="L1684" s="381" t="str">
        <f t="shared" si="110"/>
        <v/>
      </c>
      <c r="M1684" s="265"/>
      <c r="N1684" s="265"/>
      <c r="O1684" s="265"/>
      <c r="P1684" s="77"/>
    </row>
    <row r="1685" spans="3:16" ht="14.25" customHeight="1" x14ac:dyDescent="0.15">
      <c r="C1685" s="283">
        <f t="shared" si="112"/>
        <v>1673</v>
      </c>
      <c r="D1685" s="44" t="str">
        <f t="shared" si="111"/>
        <v/>
      </c>
      <c r="E1685" s="477"/>
      <c r="F1685" s="368"/>
      <c r="G1685" s="368"/>
      <c r="H1685" s="329"/>
      <c r="I1685" s="15"/>
      <c r="J1685" s="15"/>
      <c r="K1685" s="328" t="str">
        <f t="shared" si="109"/>
        <v/>
      </c>
      <c r="L1685" s="381" t="str">
        <f t="shared" si="110"/>
        <v/>
      </c>
      <c r="M1685" s="265"/>
      <c r="N1685" s="265"/>
      <c r="O1685" s="265"/>
      <c r="P1685" s="77"/>
    </row>
    <row r="1686" spans="3:16" ht="14.25" customHeight="1" x14ac:dyDescent="0.15">
      <c r="C1686" s="283">
        <f t="shared" si="112"/>
        <v>1674</v>
      </c>
      <c r="D1686" s="44" t="str">
        <f t="shared" si="111"/>
        <v/>
      </c>
      <c r="E1686" s="477"/>
      <c r="F1686" s="368"/>
      <c r="G1686" s="368"/>
      <c r="H1686" s="329"/>
      <c r="I1686" s="15"/>
      <c r="J1686" s="15"/>
      <c r="K1686" s="328" t="str">
        <f t="shared" si="109"/>
        <v/>
      </c>
      <c r="L1686" s="381" t="str">
        <f t="shared" si="110"/>
        <v/>
      </c>
      <c r="M1686" s="265"/>
      <c r="N1686" s="265"/>
      <c r="O1686" s="265"/>
      <c r="P1686" s="77"/>
    </row>
    <row r="1687" spans="3:16" ht="14.25" customHeight="1" x14ac:dyDescent="0.15">
      <c r="C1687" s="283">
        <f t="shared" si="112"/>
        <v>1675</v>
      </c>
      <c r="D1687" s="44" t="str">
        <f t="shared" si="111"/>
        <v/>
      </c>
      <c r="E1687" s="477"/>
      <c r="F1687" s="368"/>
      <c r="G1687" s="368"/>
      <c r="H1687" s="329"/>
      <c r="I1687" s="15"/>
      <c r="J1687" s="15"/>
      <c r="K1687" s="328" t="str">
        <f t="shared" si="109"/>
        <v/>
      </c>
      <c r="L1687" s="381" t="str">
        <f t="shared" si="110"/>
        <v/>
      </c>
      <c r="M1687" s="265"/>
      <c r="N1687" s="265"/>
      <c r="O1687" s="265"/>
      <c r="P1687" s="77"/>
    </row>
    <row r="1688" spans="3:16" ht="14.25" customHeight="1" x14ac:dyDescent="0.15">
      <c r="C1688" s="283">
        <f t="shared" si="112"/>
        <v>1676</v>
      </c>
      <c r="D1688" s="44" t="str">
        <f t="shared" si="111"/>
        <v/>
      </c>
      <c r="E1688" s="477"/>
      <c r="F1688" s="368"/>
      <c r="G1688" s="368"/>
      <c r="H1688" s="329"/>
      <c r="I1688" s="15"/>
      <c r="J1688" s="15"/>
      <c r="K1688" s="328" t="str">
        <f t="shared" si="109"/>
        <v/>
      </c>
      <c r="L1688" s="381" t="str">
        <f t="shared" si="110"/>
        <v/>
      </c>
      <c r="M1688" s="265"/>
      <c r="N1688" s="265"/>
      <c r="O1688" s="265"/>
      <c r="P1688" s="77"/>
    </row>
    <row r="1689" spans="3:16" ht="14.25" customHeight="1" x14ac:dyDescent="0.15">
      <c r="C1689" s="283">
        <f t="shared" si="112"/>
        <v>1677</v>
      </c>
      <c r="D1689" s="44" t="str">
        <f t="shared" si="111"/>
        <v/>
      </c>
      <c r="E1689" s="477"/>
      <c r="F1689" s="368"/>
      <c r="G1689" s="368"/>
      <c r="H1689" s="329"/>
      <c r="I1689" s="15"/>
      <c r="J1689" s="15"/>
      <c r="K1689" s="328" t="str">
        <f t="shared" si="109"/>
        <v/>
      </c>
      <c r="L1689" s="381" t="str">
        <f t="shared" si="110"/>
        <v/>
      </c>
      <c r="M1689" s="265"/>
      <c r="N1689" s="265"/>
      <c r="O1689" s="265"/>
      <c r="P1689" s="77"/>
    </row>
    <row r="1690" spans="3:16" ht="14.25" customHeight="1" x14ac:dyDescent="0.15">
      <c r="C1690" s="283">
        <f t="shared" si="112"/>
        <v>1678</v>
      </c>
      <c r="D1690" s="44" t="str">
        <f t="shared" si="111"/>
        <v/>
      </c>
      <c r="E1690" s="477"/>
      <c r="F1690" s="368"/>
      <c r="G1690" s="368"/>
      <c r="H1690" s="329"/>
      <c r="I1690" s="15"/>
      <c r="J1690" s="15"/>
      <c r="K1690" s="328" t="str">
        <f t="shared" si="109"/>
        <v/>
      </c>
      <c r="L1690" s="381" t="str">
        <f t="shared" si="110"/>
        <v/>
      </c>
      <c r="M1690" s="265"/>
      <c r="N1690" s="265"/>
      <c r="O1690" s="265"/>
      <c r="P1690" s="77"/>
    </row>
    <row r="1691" spans="3:16" ht="14.25" customHeight="1" x14ac:dyDescent="0.15">
      <c r="C1691" s="283">
        <f t="shared" si="112"/>
        <v>1679</v>
      </c>
      <c r="D1691" s="44" t="str">
        <f t="shared" si="111"/>
        <v/>
      </c>
      <c r="E1691" s="477"/>
      <c r="F1691" s="368"/>
      <c r="G1691" s="368"/>
      <c r="H1691" s="329"/>
      <c r="I1691" s="15"/>
      <c r="J1691" s="15"/>
      <c r="K1691" s="328" t="str">
        <f t="shared" si="109"/>
        <v/>
      </c>
      <c r="L1691" s="381" t="str">
        <f t="shared" si="110"/>
        <v/>
      </c>
      <c r="M1691" s="265"/>
      <c r="N1691" s="265"/>
      <c r="O1691" s="265"/>
      <c r="P1691" s="77"/>
    </row>
    <row r="1692" spans="3:16" ht="14.25" customHeight="1" x14ac:dyDescent="0.15">
      <c r="C1692" s="283">
        <f t="shared" si="112"/>
        <v>1680</v>
      </c>
      <c r="D1692" s="44" t="str">
        <f t="shared" si="111"/>
        <v/>
      </c>
      <c r="E1692" s="477"/>
      <c r="F1692" s="368"/>
      <c r="G1692" s="368"/>
      <c r="H1692" s="329"/>
      <c r="I1692" s="15"/>
      <c r="J1692" s="15"/>
      <c r="K1692" s="328" t="str">
        <f t="shared" si="109"/>
        <v/>
      </c>
      <c r="L1692" s="381" t="str">
        <f t="shared" si="110"/>
        <v/>
      </c>
      <c r="M1692" s="265"/>
      <c r="N1692" s="265"/>
      <c r="O1692" s="265"/>
      <c r="P1692" s="77"/>
    </row>
    <row r="1693" spans="3:16" ht="14.25" customHeight="1" x14ac:dyDescent="0.15">
      <c r="C1693" s="283">
        <f t="shared" si="112"/>
        <v>1681</v>
      </c>
      <c r="D1693" s="44" t="str">
        <f t="shared" si="111"/>
        <v/>
      </c>
      <c r="E1693" s="477"/>
      <c r="F1693" s="368"/>
      <c r="G1693" s="368"/>
      <c r="H1693" s="329"/>
      <c r="I1693" s="15"/>
      <c r="J1693" s="15"/>
      <c r="K1693" s="328" t="str">
        <f t="shared" si="109"/>
        <v/>
      </c>
      <c r="L1693" s="381" t="str">
        <f t="shared" si="110"/>
        <v/>
      </c>
      <c r="M1693" s="265"/>
      <c r="N1693" s="265"/>
      <c r="O1693" s="265"/>
      <c r="P1693" s="77"/>
    </row>
    <row r="1694" spans="3:16" ht="14.25" customHeight="1" x14ac:dyDescent="0.15">
      <c r="C1694" s="283">
        <f t="shared" si="112"/>
        <v>1682</v>
      </c>
      <c r="D1694" s="44" t="str">
        <f t="shared" si="111"/>
        <v/>
      </c>
      <c r="E1694" s="477"/>
      <c r="F1694" s="368"/>
      <c r="G1694" s="368"/>
      <c r="H1694" s="329"/>
      <c r="I1694" s="15"/>
      <c r="J1694" s="15"/>
      <c r="K1694" s="328" t="str">
        <f t="shared" si="109"/>
        <v/>
      </c>
      <c r="L1694" s="381" t="str">
        <f t="shared" si="110"/>
        <v/>
      </c>
      <c r="M1694" s="265"/>
      <c r="N1694" s="265"/>
      <c r="O1694" s="265"/>
      <c r="P1694" s="77"/>
    </row>
    <row r="1695" spans="3:16" ht="14.25" customHeight="1" x14ac:dyDescent="0.15">
      <c r="C1695" s="283">
        <f t="shared" si="112"/>
        <v>1683</v>
      </c>
      <c r="D1695" s="44" t="str">
        <f t="shared" si="111"/>
        <v/>
      </c>
      <c r="E1695" s="477"/>
      <c r="F1695" s="368"/>
      <c r="G1695" s="368"/>
      <c r="H1695" s="329"/>
      <c r="I1695" s="15"/>
      <c r="J1695" s="15"/>
      <c r="K1695" s="328" t="str">
        <f t="shared" ref="K1695:K1758" si="113">IF(J1695="","",I1695*J1695)</f>
        <v/>
      </c>
      <c r="L1695" s="381" t="str">
        <f t="shared" si="110"/>
        <v/>
      </c>
      <c r="M1695" s="265"/>
      <c r="N1695" s="265"/>
      <c r="O1695" s="265"/>
      <c r="P1695" s="77"/>
    </row>
    <row r="1696" spans="3:16" ht="14.25" customHeight="1" x14ac:dyDescent="0.15">
      <c r="C1696" s="283">
        <f t="shared" si="112"/>
        <v>1684</v>
      </c>
      <c r="D1696" s="44" t="str">
        <f t="shared" si="111"/>
        <v/>
      </c>
      <c r="E1696" s="477"/>
      <c r="F1696" s="368"/>
      <c r="G1696" s="368"/>
      <c r="H1696" s="329"/>
      <c r="I1696" s="15"/>
      <c r="J1696" s="15"/>
      <c r="K1696" s="328" t="str">
        <f t="shared" si="113"/>
        <v/>
      </c>
      <c r="L1696" s="381" t="str">
        <f t="shared" si="110"/>
        <v/>
      </c>
      <c r="M1696" s="265"/>
      <c r="N1696" s="265"/>
      <c r="O1696" s="265"/>
      <c r="P1696" s="77"/>
    </row>
    <row r="1697" spans="3:16" ht="14.25" customHeight="1" x14ac:dyDescent="0.15">
      <c r="C1697" s="283">
        <f t="shared" si="112"/>
        <v>1685</v>
      </c>
      <c r="D1697" s="44" t="str">
        <f t="shared" si="111"/>
        <v/>
      </c>
      <c r="E1697" s="477"/>
      <c r="F1697" s="368"/>
      <c r="G1697" s="368"/>
      <c r="H1697" s="329"/>
      <c r="I1697" s="15"/>
      <c r="J1697" s="15"/>
      <c r="K1697" s="328" t="str">
        <f t="shared" si="113"/>
        <v/>
      </c>
      <c r="L1697" s="381" t="str">
        <f t="shared" si="110"/>
        <v/>
      </c>
      <c r="M1697" s="265"/>
      <c r="N1697" s="265"/>
      <c r="O1697" s="265"/>
      <c r="P1697" s="77"/>
    </row>
    <row r="1698" spans="3:16" ht="14.25" customHeight="1" x14ac:dyDescent="0.15">
      <c r="C1698" s="283">
        <f t="shared" si="112"/>
        <v>1686</v>
      </c>
      <c r="D1698" s="44" t="str">
        <f t="shared" si="111"/>
        <v/>
      </c>
      <c r="E1698" s="477"/>
      <c r="F1698" s="368"/>
      <c r="G1698" s="368"/>
      <c r="H1698" s="329"/>
      <c r="I1698" s="15"/>
      <c r="J1698" s="15"/>
      <c r="K1698" s="328" t="str">
        <f t="shared" si="113"/>
        <v/>
      </c>
      <c r="L1698" s="381" t="str">
        <f t="shared" si="110"/>
        <v/>
      </c>
      <c r="M1698" s="265"/>
      <c r="N1698" s="265"/>
      <c r="O1698" s="265"/>
      <c r="P1698" s="77"/>
    </row>
    <row r="1699" spans="3:16" ht="14.25" customHeight="1" x14ac:dyDescent="0.15">
      <c r="C1699" s="283">
        <f t="shared" si="112"/>
        <v>1687</v>
      </c>
      <c r="D1699" s="44" t="str">
        <f t="shared" si="111"/>
        <v/>
      </c>
      <c r="E1699" s="477"/>
      <c r="F1699" s="368"/>
      <c r="G1699" s="368"/>
      <c r="H1699" s="329"/>
      <c r="I1699" s="15"/>
      <c r="J1699" s="15"/>
      <c r="K1699" s="328" t="str">
        <f t="shared" si="113"/>
        <v/>
      </c>
      <c r="L1699" s="381" t="str">
        <f t="shared" si="110"/>
        <v/>
      </c>
      <c r="M1699" s="265"/>
      <c r="N1699" s="265"/>
      <c r="O1699" s="265"/>
      <c r="P1699" s="77"/>
    </row>
    <row r="1700" spans="3:16" ht="14.25" customHeight="1" x14ac:dyDescent="0.15">
      <c r="C1700" s="283">
        <f t="shared" si="112"/>
        <v>1688</v>
      </c>
      <c r="D1700" s="44" t="str">
        <f t="shared" si="111"/>
        <v/>
      </c>
      <c r="E1700" s="477"/>
      <c r="F1700" s="368"/>
      <c r="G1700" s="368"/>
      <c r="H1700" s="329"/>
      <c r="I1700" s="15"/>
      <c r="J1700" s="15"/>
      <c r="K1700" s="328" t="str">
        <f t="shared" si="113"/>
        <v/>
      </c>
      <c r="L1700" s="381" t="str">
        <f t="shared" si="110"/>
        <v/>
      </c>
      <c r="M1700" s="265"/>
      <c r="N1700" s="265"/>
      <c r="O1700" s="265"/>
      <c r="P1700" s="77"/>
    </row>
    <row r="1701" spans="3:16" ht="14.25" customHeight="1" x14ac:dyDescent="0.15">
      <c r="C1701" s="283">
        <f t="shared" si="112"/>
        <v>1689</v>
      </c>
      <c r="D1701" s="44" t="str">
        <f t="shared" si="111"/>
        <v/>
      </c>
      <c r="E1701" s="477"/>
      <c r="F1701" s="368"/>
      <c r="G1701" s="368"/>
      <c r="H1701" s="329"/>
      <c r="I1701" s="15"/>
      <c r="J1701" s="15"/>
      <c r="K1701" s="328" t="str">
        <f t="shared" si="113"/>
        <v/>
      </c>
      <c r="L1701" s="381" t="str">
        <f t="shared" si="110"/>
        <v/>
      </c>
      <c r="M1701" s="265"/>
      <c r="N1701" s="265"/>
      <c r="O1701" s="265"/>
      <c r="P1701" s="77"/>
    </row>
    <row r="1702" spans="3:16" ht="14.25" customHeight="1" x14ac:dyDescent="0.15">
      <c r="C1702" s="283">
        <f t="shared" si="112"/>
        <v>1690</v>
      </c>
      <c r="D1702" s="44" t="str">
        <f t="shared" si="111"/>
        <v/>
      </c>
      <c r="E1702" s="477"/>
      <c r="F1702" s="368"/>
      <c r="G1702" s="368"/>
      <c r="H1702" s="329"/>
      <c r="I1702" s="15"/>
      <c r="J1702" s="15"/>
      <c r="K1702" s="328" t="str">
        <f t="shared" si="113"/>
        <v/>
      </c>
      <c r="L1702" s="381" t="str">
        <f t="shared" si="110"/>
        <v/>
      </c>
      <c r="M1702" s="265"/>
      <c r="N1702" s="265"/>
      <c r="O1702" s="265"/>
      <c r="P1702" s="77"/>
    </row>
    <row r="1703" spans="3:16" ht="14.25" customHeight="1" x14ac:dyDescent="0.15">
      <c r="C1703" s="283">
        <f t="shared" si="112"/>
        <v>1691</v>
      </c>
      <c r="D1703" s="44" t="str">
        <f t="shared" si="111"/>
        <v/>
      </c>
      <c r="E1703" s="477"/>
      <c r="F1703" s="368"/>
      <c r="G1703" s="368"/>
      <c r="H1703" s="329"/>
      <c r="I1703" s="15"/>
      <c r="J1703" s="15"/>
      <c r="K1703" s="328" t="str">
        <f t="shared" si="113"/>
        <v/>
      </c>
      <c r="L1703" s="381" t="str">
        <f t="shared" si="110"/>
        <v/>
      </c>
      <c r="M1703" s="265"/>
      <c r="N1703" s="265"/>
      <c r="O1703" s="265"/>
      <c r="P1703" s="77"/>
    </row>
    <row r="1704" spans="3:16" ht="14.25" customHeight="1" x14ac:dyDescent="0.15">
      <c r="C1704" s="283">
        <f t="shared" si="112"/>
        <v>1692</v>
      </c>
      <c r="D1704" s="44" t="str">
        <f t="shared" si="111"/>
        <v/>
      </c>
      <c r="E1704" s="477"/>
      <c r="F1704" s="368"/>
      <c r="G1704" s="368"/>
      <c r="H1704" s="329"/>
      <c r="I1704" s="15"/>
      <c r="J1704" s="15"/>
      <c r="K1704" s="328" t="str">
        <f t="shared" si="113"/>
        <v/>
      </c>
      <c r="L1704" s="381" t="str">
        <f t="shared" si="110"/>
        <v/>
      </c>
      <c r="M1704" s="265"/>
      <c r="N1704" s="265"/>
      <c r="O1704" s="265"/>
      <c r="P1704" s="77"/>
    </row>
    <row r="1705" spans="3:16" ht="14.25" customHeight="1" x14ac:dyDescent="0.15">
      <c r="C1705" s="283">
        <f t="shared" si="112"/>
        <v>1693</v>
      </c>
      <c r="D1705" s="44" t="str">
        <f t="shared" si="111"/>
        <v/>
      </c>
      <c r="E1705" s="477"/>
      <c r="F1705" s="368"/>
      <c r="G1705" s="368"/>
      <c r="H1705" s="329"/>
      <c r="I1705" s="15"/>
      <c r="J1705" s="15"/>
      <c r="K1705" s="328" t="str">
        <f t="shared" si="113"/>
        <v/>
      </c>
      <c r="L1705" s="381" t="str">
        <f t="shared" si="110"/>
        <v/>
      </c>
      <c r="M1705" s="265"/>
      <c r="N1705" s="265"/>
      <c r="O1705" s="265"/>
      <c r="P1705" s="77"/>
    </row>
    <row r="1706" spans="3:16" ht="14.25" customHeight="1" x14ac:dyDescent="0.15">
      <c r="C1706" s="283">
        <f t="shared" si="112"/>
        <v>1694</v>
      </c>
      <c r="D1706" s="44" t="str">
        <f t="shared" si="111"/>
        <v/>
      </c>
      <c r="E1706" s="477"/>
      <c r="F1706" s="368"/>
      <c r="G1706" s="368"/>
      <c r="H1706" s="329"/>
      <c r="I1706" s="15"/>
      <c r="J1706" s="15"/>
      <c r="K1706" s="328" t="str">
        <f t="shared" si="113"/>
        <v/>
      </c>
      <c r="L1706" s="381" t="str">
        <f t="shared" ref="L1706:L1769" si="114">IF(H1706="","",IF(HLOOKUP(H1706,$V$2:$AJ$3,2,FALSE)&gt;=0.8,"○",""))</f>
        <v/>
      </c>
      <c r="M1706" s="265"/>
      <c r="N1706" s="265"/>
      <c r="O1706" s="265"/>
      <c r="P1706" s="77"/>
    </row>
    <row r="1707" spans="3:16" ht="14.25" customHeight="1" x14ac:dyDescent="0.15">
      <c r="C1707" s="283">
        <f t="shared" si="112"/>
        <v>1695</v>
      </c>
      <c r="D1707" s="44" t="str">
        <f t="shared" si="111"/>
        <v/>
      </c>
      <c r="E1707" s="477"/>
      <c r="F1707" s="368"/>
      <c r="G1707" s="368"/>
      <c r="H1707" s="329"/>
      <c r="I1707" s="15"/>
      <c r="J1707" s="15"/>
      <c r="K1707" s="328" t="str">
        <f t="shared" si="113"/>
        <v/>
      </c>
      <c r="L1707" s="381" t="str">
        <f t="shared" si="114"/>
        <v/>
      </c>
      <c r="M1707" s="265"/>
      <c r="N1707" s="265"/>
      <c r="O1707" s="265"/>
      <c r="P1707" s="77"/>
    </row>
    <row r="1708" spans="3:16" ht="14.25" customHeight="1" x14ac:dyDescent="0.15">
      <c r="C1708" s="283">
        <f t="shared" si="112"/>
        <v>1696</v>
      </c>
      <c r="D1708" s="44" t="str">
        <f t="shared" si="111"/>
        <v/>
      </c>
      <c r="E1708" s="477"/>
      <c r="F1708" s="368"/>
      <c r="G1708" s="368"/>
      <c r="H1708" s="329"/>
      <c r="I1708" s="15"/>
      <c r="J1708" s="15"/>
      <c r="K1708" s="328" t="str">
        <f t="shared" si="113"/>
        <v/>
      </c>
      <c r="L1708" s="381" t="str">
        <f t="shared" si="114"/>
        <v/>
      </c>
      <c r="M1708" s="265"/>
      <c r="N1708" s="265"/>
      <c r="O1708" s="265"/>
      <c r="P1708" s="77"/>
    </row>
    <row r="1709" spans="3:16" ht="14.25" customHeight="1" x14ac:dyDescent="0.15">
      <c r="C1709" s="283">
        <f t="shared" si="112"/>
        <v>1697</v>
      </c>
      <c r="D1709" s="44" t="str">
        <f t="shared" si="111"/>
        <v/>
      </c>
      <c r="E1709" s="477"/>
      <c r="F1709" s="368"/>
      <c r="G1709" s="368"/>
      <c r="H1709" s="329"/>
      <c r="I1709" s="15"/>
      <c r="J1709" s="15"/>
      <c r="K1709" s="328" t="str">
        <f t="shared" si="113"/>
        <v/>
      </c>
      <c r="L1709" s="381" t="str">
        <f t="shared" si="114"/>
        <v/>
      </c>
      <c r="M1709" s="265"/>
      <c r="N1709" s="265"/>
      <c r="O1709" s="265"/>
      <c r="P1709" s="77"/>
    </row>
    <row r="1710" spans="3:16" ht="14.25" customHeight="1" x14ac:dyDescent="0.15">
      <c r="C1710" s="283">
        <f t="shared" si="112"/>
        <v>1698</v>
      </c>
      <c r="D1710" s="44" t="str">
        <f t="shared" si="111"/>
        <v/>
      </c>
      <c r="E1710" s="477"/>
      <c r="F1710" s="368"/>
      <c r="G1710" s="368"/>
      <c r="H1710" s="329"/>
      <c r="I1710" s="15"/>
      <c r="J1710" s="15"/>
      <c r="K1710" s="328" t="str">
        <f t="shared" si="113"/>
        <v/>
      </c>
      <c r="L1710" s="381" t="str">
        <f t="shared" si="114"/>
        <v/>
      </c>
      <c r="M1710" s="265"/>
      <c r="N1710" s="265"/>
      <c r="O1710" s="265"/>
      <c r="P1710" s="77"/>
    </row>
    <row r="1711" spans="3:16" ht="14.25" customHeight="1" x14ac:dyDescent="0.15">
      <c r="C1711" s="283">
        <f t="shared" si="112"/>
        <v>1699</v>
      </c>
      <c r="D1711" s="44" t="str">
        <f t="shared" si="111"/>
        <v/>
      </c>
      <c r="E1711" s="477"/>
      <c r="F1711" s="368"/>
      <c r="G1711" s="368"/>
      <c r="H1711" s="329"/>
      <c r="I1711" s="15"/>
      <c r="J1711" s="15"/>
      <c r="K1711" s="328" t="str">
        <f t="shared" si="113"/>
        <v/>
      </c>
      <c r="L1711" s="381" t="str">
        <f t="shared" si="114"/>
        <v/>
      </c>
      <c r="M1711" s="265"/>
      <c r="N1711" s="265"/>
      <c r="O1711" s="265"/>
      <c r="P1711" s="77"/>
    </row>
    <row r="1712" spans="3:16" ht="14.25" customHeight="1" x14ac:dyDescent="0.15">
      <c r="C1712" s="283">
        <f t="shared" si="112"/>
        <v>1700</v>
      </c>
      <c r="D1712" s="44" t="str">
        <f t="shared" si="111"/>
        <v/>
      </c>
      <c r="E1712" s="477"/>
      <c r="F1712" s="368"/>
      <c r="G1712" s="368"/>
      <c r="H1712" s="329"/>
      <c r="I1712" s="15"/>
      <c r="J1712" s="15"/>
      <c r="K1712" s="328" t="str">
        <f t="shared" si="113"/>
        <v/>
      </c>
      <c r="L1712" s="381" t="str">
        <f t="shared" si="114"/>
        <v/>
      </c>
      <c r="M1712" s="265"/>
      <c r="N1712" s="265"/>
      <c r="O1712" s="265"/>
      <c r="P1712" s="77"/>
    </row>
    <row r="1713" spans="3:16" ht="14.25" customHeight="1" x14ac:dyDescent="0.15">
      <c r="C1713" s="283">
        <f t="shared" si="112"/>
        <v>1701</v>
      </c>
      <c r="D1713" s="44" t="str">
        <f t="shared" si="111"/>
        <v/>
      </c>
      <c r="E1713" s="477"/>
      <c r="F1713" s="368"/>
      <c r="G1713" s="368"/>
      <c r="H1713" s="329"/>
      <c r="I1713" s="15"/>
      <c r="J1713" s="15"/>
      <c r="K1713" s="328" t="str">
        <f t="shared" si="113"/>
        <v/>
      </c>
      <c r="L1713" s="381" t="str">
        <f t="shared" si="114"/>
        <v/>
      </c>
      <c r="M1713" s="265"/>
      <c r="N1713" s="265"/>
      <c r="O1713" s="265"/>
      <c r="P1713" s="77"/>
    </row>
    <row r="1714" spans="3:16" ht="14.25" customHeight="1" x14ac:dyDescent="0.15">
      <c r="C1714" s="283">
        <f t="shared" si="112"/>
        <v>1702</v>
      </c>
      <c r="D1714" s="44" t="str">
        <f t="shared" si="111"/>
        <v/>
      </c>
      <c r="E1714" s="477"/>
      <c r="F1714" s="368"/>
      <c r="G1714" s="368"/>
      <c r="H1714" s="329"/>
      <c r="I1714" s="15"/>
      <c r="J1714" s="15"/>
      <c r="K1714" s="328" t="str">
        <f t="shared" si="113"/>
        <v/>
      </c>
      <c r="L1714" s="381" t="str">
        <f t="shared" si="114"/>
        <v/>
      </c>
      <c r="M1714" s="265"/>
      <c r="N1714" s="265"/>
      <c r="O1714" s="265"/>
      <c r="P1714" s="77"/>
    </row>
    <row r="1715" spans="3:16" ht="14.25" customHeight="1" x14ac:dyDescent="0.15">
      <c r="C1715" s="283">
        <f t="shared" si="112"/>
        <v>1703</v>
      </c>
      <c r="D1715" s="44" t="str">
        <f t="shared" si="111"/>
        <v/>
      </c>
      <c r="E1715" s="477"/>
      <c r="F1715" s="368"/>
      <c r="G1715" s="368"/>
      <c r="H1715" s="329"/>
      <c r="I1715" s="15"/>
      <c r="J1715" s="15"/>
      <c r="K1715" s="328" t="str">
        <f t="shared" si="113"/>
        <v/>
      </c>
      <c r="L1715" s="381" t="str">
        <f t="shared" si="114"/>
        <v/>
      </c>
      <c r="M1715" s="265"/>
      <c r="N1715" s="265"/>
      <c r="O1715" s="265"/>
      <c r="P1715" s="77"/>
    </row>
    <row r="1716" spans="3:16" ht="14.25" customHeight="1" x14ac:dyDescent="0.15">
      <c r="C1716" s="283">
        <f t="shared" si="112"/>
        <v>1704</v>
      </c>
      <c r="D1716" s="44" t="str">
        <f t="shared" si="111"/>
        <v/>
      </c>
      <c r="E1716" s="477"/>
      <c r="F1716" s="368"/>
      <c r="G1716" s="368"/>
      <c r="H1716" s="329"/>
      <c r="I1716" s="15"/>
      <c r="J1716" s="15"/>
      <c r="K1716" s="328" t="str">
        <f t="shared" si="113"/>
        <v/>
      </c>
      <c r="L1716" s="381" t="str">
        <f t="shared" si="114"/>
        <v/>
      </c>
      <c r="M1716" s="265"/>
      <c r="N1716" s="265"/>
      <c r="O1716" s="265"/>
      <c r="P1716" s="77"/>
    </row>
    <row r="1717" spans="3:16" ht="14.25" customHeight="1" x14ac:dyDescent="0.15">
      <c r="C1717" s="283">
        <f t="shared" si="112"/>
        <v>1705</v>
      </c>
      <c r="D1717" s="44" t="str">
        <f t="shared" si="111"/>
        <v/>
      </c>
      <c r="E1717" s="477"/>
      <c r="F1717" s="368"/>
      <c r="G1717" s="368"/>
      <c r="H1717" s="329"/>
      <c r="I1717" s="15"/>
      <c r="J1717" s="15"/>
      <c r="K1717" s="328" t="str">
        <f t="shared" si="113"/>
        <v/>
      </c>
      <c r="L1717" s="381" t="str">
        <f t="shared" si="114"/>
        <v/>
      </c>
      <c r="M1717" s="265"/>
      <c r="N1717" s="265"/>
      <c r="O1717" s="265"/>
      <c r="P1717" s="77"/>
    </row>
    <row r="1718" spans="3:16" ht="14.25" customHeight="1" x14ac:dyDescent="0.15">
      <c r="C1718" s="283">
        <f t="shared" si="112"/>
        <v>1706</v>
      </c>
      <c r="D1718" s="44" t="str">
        <f t="shared" si="111"/>
        <v/>
      </c>
      <c r="E1718" s="477"/>
      <c r="F1718" s="368"/>
      <c r="G1718" s="368"/>
      <c r="H1718" s="329"/>
      <c r="I1718" s="15"/>
      <c r="J1718" s="15"/>
      <c r="K1718" s="328" t="str">
        <f t="shared" si="113"/>
        <v/>
      </c>
      <c r="L1718" s="381" t="str">
        <f t="shared" si="114"/>
        <v/>
      </c>
      <c r="M1718" s="265"/>
      <c r="N1718" s="265"/>
      <c r="O1718" s="265"/>
      <c r="P1718" s="77"/>
    </row>
    <row r="1719" spans="3:16" ht="14.25" customHeight="1" x14ac:dyDescent="0.15">
      <c r="C1719" s="283">
        <f t="shared" si="112"/>
        <v>1707</v>
      </c>
      <c r="D1719" s="44" t="str">
        <f t="shared" si="111"/>
        <v/>
      </c>
      <c r="E1719" s="477"/>
      <c r="F1719" s="368"/>
      <c r="G1719" s="368"/>
      <c r="H1719" s="329"/>
      <c r="I1719" s="15"/>
      <c r="J1719" s="15"/>
      <c r="K1719" s="328" t="str">
        <f t="shared" si="113"/>
        <v/>
      </c>
      <c r="L1719" s="381" t="str">
        <f t="shared" si="114"/>
        <v/>
      </c>
      <c r="M1719" s="265"/>
      <c r="N1719" s="265"/>
      <c r="O1719" s="265"/>
      <c r="P1719" s="77"/>
    </row>
    <row r="1720" spans="3:16" ht="14.25" customHeight="1" x14ac:dyDescent="0.15">
      <c r="C1720" s="283">
        <f t="shared" si="112"/>
        <v>1708</v>
      </c>
      <c r="D1720" s="44" t="str">
        <f t="shared" si="111"/>
        <v/>
      </c>
      <c r="E1720" s="477"/>
      <c r="F1720" s="368"/>
      <c r="G1720" s="368"/>
      <c r="H1720" s="329"/>
      <c r="I1720" s="15"/>
      <c r="J1720" s="15"/>
      <c r="K1720" s="328" t="str">
        <f t="shared" si="113"/>
        <v/>
      </c>
      <c r="L1720" s="381" t="str">
        <f t="shared" si="114"/>
        <v/>
      </c>
      <c r="M1720" s="265"/>
      <c r="N1720" s="265"/>
      <c r="O1720" s="265"/>
      <c r="P1720" s="77"/>
    </row>
    <row r="1721" spans="3:16" ht="14.25" customHeight="1" x14ac:dyDescent="0.15">
      <c r="C1721" s="283">
        <f t="shared" si="112"/>
        <v>1709</v>
      </c>
      <c r="D1721" s="44" t="str">
        <f t="shared" si="111"/>
        <v/>
      </c>
      <c r="E1721" s="477"/>
      <c r="F1721" s="368"/>
      <c r="G1721" s="368"/>
      <c r="H1721" s="329"/>
      <c r="I1721" s="15"/>
      <c r="J1721" s="15"/>
      <c r="K1721" s="328" t="str">
        <f t="shared" si="113"/>
        <v/>
      </c>
      <c r="L1721" s="381" t="str">
        <f t="shared" si="114"/>
        <v/>
      </c>
      <c r="M1721" s="265"/>
      <c r="N1721" s="265"/>
      <c r="O1721" s="265"/>
      <c r="P1721" s="77"/>
    </row>
    <row r="1722" spans="3:16" ht="14.25" customHeight="1" x14ac:dyDescent="0.15">
      <c r="C1722" s="283">
        <f t="shared" si="112"/>
        <v>1710</v>
      </c>
      <c r="D1722" s="44" t="str">
        <f t="shared" si="111"/>
        <v/>
      </c>
      <c r="E1722" s="477"/>
      <c r="F1722" s="368"/>
      <c r="G1722" s="368"/>
      <c r="H1722" s="329"/>
      <c r="I1722" s="15"/>
      <c r="J1722" s="15"/>
      <c r="K1722" s="328" t="str">
        <f t="shared" si="113"/>
        <v/>
      </c>
      <c r="L1722" s="381" t="str">
        <f t="shared" si="114"/>
        <v/>
      </c>
      <c r="M1722" s="265"/>
      <c r="N1722" s="265"/>
      <c r="O1722" s="265"/>
      <c r="P1722" s="77"/>
    </row>
    <row r="1723" spans="3:16" ht="14.25" customHeight="1" x14ac:dyDescent="0.15">
      <c r="C1723" s="283">
        <f t="shared" si="112"/>
        <v>1711</v>
      </c>
      <c r="D1723" s="44" t="str">
        <f t="shared" si="111"/>
        <v/>
      </c>
      <c r="E1723" s="477"/>
      <c r="F1723" s="368"/>
      <c r="G1723" s="368"/>
      <c r="H1723" s="329"/>
      <c r="I1723" s="15"/>
      <c r="J1723" s="15"/>
      <c r="K1723" s="328" t="str">
        <f t="shared" si="113"/>
        <v/>
      </c>
      <c r="L1723" s="381" t="str">
        <f t="shared" si="114"/>
        <v/>
      </c>
      <c r="M1723" s="265"/>
      <c r="N1723" s="265"/>
      <c r="O1723" s="265"/>
      <c r="P1723" s="77"/>
    </row>
    <row r="1724" spans="3:16" ht="14.25" customHeight="1" x14ac:dyDescent="0.15">
      <c r="C1724" s="283">
        <f t="shared" si="112"/>
        <v>1712</v>
      </c>
      <c r="D1724" s="44" t="str">
        <f t="shared" si="111"/>
        <v/>
      </c>
      <c r="E1724" s="477"/>
      <c r="F1724" s="368"/>
      <c r="G1724" s="368"/>
      <c r="H1724" s="329"/>
      <c r="I1724" s="15"/>
      <c r="J1724" s="15"/>
      <c r="K1724" s="328" t="str">
        <f t="shared" si="113"/>
        <v/>
      </c>
      <c r="L1724" s="381" t="str">
        <f t="shared" si="114"/>
        <v/>
      </c>
      <c r="M1724" s="265"/>
      <c r="N1724" s="265"/>
      <c r="O1724" s="265"/>
      <c r="P1724" s="77"/>
    </row>
    <row r="1725" spans="3:16" ht="14.25" customHeight="1" x14ac:dyDescent="0.15">
      <c r="C1725" s="283">
        <f t="shared" si="112"/>
        <v>1713</v>
      </c>
      <c r="D1725" s="44" t="str">
        <f t="shared" si="111"/>
        <v/>
      </c>
      <c r="E1725" s="477"/>
      <c r="F1725" s="368"/>
      <c r="G1725" s="368"/>
      <c r="H1725" s="329"/>
      <c r="I1725" s="15"/>
      <c r="J1725" s="15"/>
      <c r="K1725" s="328" t="str">
        <f t="shared" si="113"/>
        <v/>
      </c>
      <c r="L1725" s="381" t="str">
        <f t="shared" si="114"/>
        <v/>
      </c>
      <c r="M1725" s="265"/>
      <c r="N1725" s="265"/>
      <c r="O1725" s="265"/>
      <c r="P1725" s="77"/>
    </row>
    <row r="1726" spans="3:16" ht="14.25" customHeight="1" x14ac:dyDescent="0.15">
      <c r="C1726" s="283">
        <f t="shared" si="112"/>
        <v>1714</v>
      </c>
      <c r="D1726" s="44" t="str">
        <f t="shared" si="111"/>
        <v/>
      </c>
      <c r="E1726" s="477"/>
      <c r="F1726" s="368"/>
      <c r="G1726" s="368"/>
      <c r="H1726" s="329"/>
      <c r="I1726" s="15"/>
      <c r="J1726" s="15"/>
      <c r="K1726" s="328" t="str">
        <f t="shared" si="113"/>
        <v/>
      </c>
      <c r="L1726" s="381" t="str">
        <f t="shared" si="114"/>
        <v/>
      </c>
      <c r="M1726" s="265"/>
      <c r="N1726" s="265"/>
      <c r="O1726" s="265"/>
      <c r="P1726" s="77"/>
    </row>
    <row r="1727" spans="3:16" ht="14.25" customHeight="1" x14ac:dyDescent="0.15">
      <c r="C1727" s="283">
        <f t="shared" si="112"/>
        <v>1715</v>
      </c>
      <c r="D1727" s="44" t="str">
        <f t="shared" si="111"/>
        <v/>
      </c>
      <c r="E1727" s="477"/>
      <c r="F1727" s="368"/>
      <c r="G1727" s="368"/>
      <c r="H1727" s="329"/>
      <c r="I1727" s="15"/>
      <c r="J1727" s="15"/>
      <c r="K1727" s="328" t="str">
        <f t="shared" si="113"/>
        <v/>
      </c>
      <c r="L1727" s="381" t="str">
        <f t="shared" si="114"/>
        <v/>
      </c>
      <c r="M1727" s="265"/>
      <c r="N1727" s="265"/>
      <c r="O1727" s="265"/>
      <c r="P1727" s="77"/>
    </row>
    <row r="1728" spans="3:16" ht="14.25" customHeight="1" x14ac:dyDescent="0.15">
      <c r="C1728" s="283">
        <f t="shared" si="112"/>
        <v>1716</v>
      </c>
      <c r="D1728" s="44" t="str">
        <f t="shared" si="111"/>
        <v/>
      </c>
      <c r="E1728" s="477"/>
      <c r="F1728" s="368"/>
      <c r="G1728" s="368"/>
      <c r="H1728" s="329"/>
      <c r="I1728" s="15"/>
      <c r="J1728" s="15"/>
      <c r="K1728" s="328" t="str">
        <f t="shared" si="113"/>
        <v/>
      </c>
      <c r="L1728" s="381" t="str">
        <f t="shared" si="114"/>
        <v/>
      </c>
      <c r="M1728" s="265"/>
      <c r="N1728" s="265"/>
      <c r="O1728" s="265"/>
      <c r="P1728" s="77"/>
    </row>
    <row r="1729" spans="3:16" ht="14.25" customHeight="1" x14ac:dyDescent="0.15">
      <c r="C1729" s="283">
        <f t="shared" si="112"/>
        <v>1717</v>
      </c>
      <c r="D1729" s="44" t="str">
        <f t="shared" si="111"/>
        <v/>
      </c>
      <c r="E1729" s="477"/>
      <c r="F1729" s="368"/>
      <c r="G1729" s="368"/>
      <c r="H1729" s="329"/>
      <c r="I1729" s="15"/>
      <c r="J1729" s="15"/>
      <c r="K1729" s="328" t="str">
        <f t="shared" si="113"/>
        <v/>
      </c>
      <c r="L1729" s="381" t="str">
        <f t="shared" si="114"/>
        <v/>
      </c>
      <c r="M1729" s="265"/>
      <c r="N1729" s="265"/>
      <c r="O1729" s="265"/>
      <c r="P1729" s="77"/>
    </row>
    <row r="1730" spans="3:16" ht="14.25" customHeight="1" x14ac:dyDescent="0.15">
      <c r="C1730" s="283">
        <f t="shared" si="112"/>
        <v>1718</v>
      </c>
      <c r="D1730" s="44" t="str">
        <f t="shared" si="111"/>
        <v/>
      </c>
      <c r="E1730" s="477"/>
      <c r="F1730" s="368"/>
      <c r="G1730" s="368"/>
      <c r="H1730" s="329"/>
      <c r="I1730" s="15"/>
      <c r="J1730" s="15"/>
      <c r="K1730" s="328" t="str">
        <f t="shared" si="113"/>
        <v/>
      </c>
      <c r="L1730" s="381" t="str">
        <f t="shared" si="114"/>
        <v/>
      </c>
      <c r="M1730" s="265"/>
      <c r="N1730" s="265"/>
      <c r="O1730" s="265"/>
      <c r="P1730" s="77"/>
    </row>
    <row r="1731" spans="3:16" ht="14.25" customHeight="1" x14ac:dyDescent="0.15">
      <c r="C1731" s="283">
        <f t="shared" si="112"/>
        <v>1719</v>
      </c>
      <c r="D1731" s="44" t="str">
        <f t="shared" si="111"/>
        <v/>
      </c>
      <c r="E1731" s="477"/>
      <c r="F1731" s="368"/>
      <c r="G1731" s="368"/>
      <c r="H1731" s="329"/>
      <c r="I1731" s="15"/>
      <c r="J1731" s="15"/>
      <c r="K1731" s="328" t="str">
        <f t="shared" si="113"/>
        <v/>
      </c>
      <c r="L1731" s="381" t="str">
        <f t="shared" si="114"/>
        <v/>
      </c>
      <c r="M1731" s="265"/>
      <c r="N1731" s="265"/>
      <c r="O1731" s="265"/>
      <c r="P1731" s="77"/>
    </row>
    <row r="1732" spans="3:16" ht="14.25" customHeight="1" x14ac:dyDescent="0.15">
      <c r="C1732" s="283">
        <f t="shared" si="112"/>
        <v>1720</v>
      </c>
      <c r="D1732" s="44" t="str">
        <f t="shared" si="111"/>
        <v/>
      </c>
      <c r="E1732" s="477"/>
      <c r="F1732" s="368"/>
      <c r="G1732" s="368"/>
      <c r="H1732" s="329"/>
      <c r="I1732" s="15"/>
      <c r="J1732" s="15"/>
      <c r="K1732" s="328" t="str">
        <f t="shared" si="113"/>
        <v/>
      </c>
      <c r="L1732" s="381" t="str">
        <f t="shared" si="114"/>
        <v/>
      </c>
      <c r="M1732" s="265"/>
      <c r="N1732" s="265"/>
      <c r="O1732" s="265"/>
      <c r="P1732" s="77"/>
    </row>
    <row r="1733" spans="3:16" ht="14.25" customHeight="1" x14ac:dyDescent="0.15">
      <c r="C1733" s="283">
        <f t="shared" si="112"/>
        <v>1721</v>
      </c>
      <c r="D1733" s="44" t="str">
        <f t="shared" si="111"/>
        <v/>
      </c>
      <c r="E1733" s="477"/>
      <c r="F1733" s="368"/>
      <c r="G1733" s="368"/>
      <c r="H1733" s="329"/>
      <c r="I1733" s="15"/>
      <c r="J1733" s="15"/>
      <c r="K1733" s="328" t="str">
        <f t="shared" si="113"/>
        <v/>
      </c>
      <c r="L1733" s="381" t="str">
        <f t="shared" si="114"/>
        <v/>
      </c>
      <c r="M1733" s="265"/>
      <c r="N1733" s="265"/>
      <c r="O1733" s="265"/>
      <c r="P1733" s="77"/>
    </row>
    <row r="1734" spans="3:16" ht="14.25" customHeight="1" x14ac:dyDescent="0.15">
      <c r="C1734" s="283">
        <f t="shared" si="112"/>
        <v>1722</v>
      </c>
      <c r="D1734" s="44" t="str">
        <f t="shared" si="111"/>
        <v/>
      </c>
      <c r="E1734" s="477"/>
      <c r="F1734" s="368"/>
      <c r="G1734" s="368"/>
      <c r="H1734" s="329"/>
      <c r="I1734" s="15"/>
      <c r="J1734" s="15"/>
      <c r="K1734" s="328" t="str">
        <f t="shared" si="113"/>
        <v/>
      </c>
      <c r="L1734" s="381" t="str">
        <f t="shared" si="114"/>
        <v/>
      </c>
      <c r="M1734" s="265"/>
      <c r="N1734" s="265"/>
      <c r="O1734" s="265"/>
      <c r="P1734" s="77"/>
    </row>
    <row r="1735" spans="3:16" ht="14.25" customHeight="1" x14ac:dyDescent="0.15">
      <c r="C1735" s="283">
        <f t="shared" si="112"/>
        <v>1723</v>
      </c>
      <c r="D1735" s="44" t="str">
        <f t="shared" si="111"/>
        <v/>
      </c>
      <c r="E1735" s="477"/>
      <c r="F1735" s="368"/>
      <c r="G1735" s="368"/>
      <c r="H1735" s="329"/>
      <c r="I1735" s="15"/>
      <c r="J1735" s="15"/>
      <c r="K1735" s="328" t="str">
        <f t="shared" si="113"/>
        <v/>
      </c>
      <c r="L1735" s="381" t="str">
        <f t="shared" si="114"/>
        <v/>
      </c>
      <c r="M1735" s="265"/>
      <c r="N1735" s="265"/>
      <c r="O1735" s="265"/>
      <c r="P1735" s="77"/>
    </row>
    <row r="1736" spans="3:16" ht="14.25" customHeight="1" x14ac:dyDescent="0.15">
      <c r="C1736" s="283">
        <f t="shared" si="112"/>
        <v>1724</v>
      </c>
      <c r="D1736" s="44" t="str">
        <f t="shared" si="111"/>
        <v/>
      </c>
      <c r="E1736" s="477"/>
      <c r="F1736" s="368"/>
      <c r="G1736" s="368"/>
      <c r="H1736" s="329"/>
      <c r="I1736" s="15"/>
      <c r="J1736" s="15"/>
      <c r="K1736" s="328" t="str">
        <f t="shared" si="113"/>
        <v/>
      </c>
      <c r="L1736" s="381" t="str">
        <f t="shared" si="114"/>
        <v/>
      </c>
      <c r="M1736" s="265"/>
      <c r="N1736" s="265"/>
      <c r="O1736" s="265"/>
      <c r="P1736" s="77"/>
    </row>
    <row r="1737" spans="3:16" ht="14.25" customHeight="1" x14ac:dyDescent="0.15">
      <c r="C1737" s="283">
        <f t="shared" si="112"/>
        <v>1725</v>
      </c>
      <c r="D1737" s="44" t="str">
        <f t="shared" si="111"/>
        <v/>
      </c>
      <c r="E1737" s="477"/>
      <c r="F1737" s="368"/>
      <c r="G1737" s="368"/>
      <c r="H1737" s="329"/>
      <c r="I1737" s="15"/>
      <c r="J1737" s="15"/>
      <c r="K1737" s="328" t="str">
        <f t="shared" si="113"/>
        <v/>
      </c>
      <c r="L1737" s="381" t="str">
        <f t="shared" si="114"/>
        <v/>
      </c>
      <c r="M1737" s="265"/>
      <c r="N1737" s="265"/>
      <c r="O1737" s="265"/>
      <c r="P1737" s="77"/>
    </row>
    <row r="1738" spans="3:16" ht="14.25" customHeight="1" x14ac:dyDescent="0.15">
      <c r="C1738" s="283">
        <f t="shared" si="112"/>
        <v>1726</v>
      </c>
      <c r="D1738" s="44" t="str">
        <f t="shared" si="111"/>
        <v/>
      </c>
      <c r="E1738" s="477"/>
      <c r="F1738" s="368"/>
      <c r="G1738" s="368"/>
      <c r="H1738" s="329"/>
      <c r="I1738" s="15"/>
      <c r="J1738" s="15"/>
      <c r="K1738" s="328" t="str">
        <f t="shared" si="113"/>
        <v/>
      </c>
      <c r="L1738" s="381" t="str">
        <f t="shared" si="114"/>
        <v/>
      </c>
      <c r="M1738" s="265"/>
      <c r="N1738" s="265"/>
      <c r="O1738" s="265"/>
      <c r="P1738" s="77"/>
    </row>
    <row r="1739" spans="3:16" ht="14.25" customHeight="1" x14ac:dyDescent="0.15">
      <c r="C1739" s="283">
        <f t="shared" si="112"/>
        <v>1727</v>
      </c>
      <c r="D1739" s="44" t="str">
        <f t="shared" si="111"/>
        <v/>
      </c>
      <c r="E1739" s="477"/>
      <c r="F1739" s="368"/>
      <c r="G1739" s="368"/>
      <c r="H1739" s="329"/>
      <c r="I1739" s="15"/>
      <c r="J1739" s="15"/>
      <c r="K1739" s="328" t="str">
        <f t="shared" si="113"/>
        <v/>
      </c>
      <c r="L1739" s="381" t="str">
        <f t="shared" si="114"/>
        <v/>
      </c>
      <c r="M1739" s="265"/>
      <c r="N1739" s="265"/>
      <c r="O1739" s="265"/>
      <c r="P1739" s="77"/>
    </row>
    <row r="1740" spans="3:16" ht="14.25" customHeight="1" x14ac:dyDescent="0.15">
      <c r="C1740" s="283">
        <f t="shared" si="112"/>
        <v>1728</v>
      </c>
      <c r="D1740" s="44" t="str">
        <f t="shared" si="111"/>
        <v/>
      </c>
      <c r="E1740" s="477"/>
      <c r="F1740" s="368"/>
      <c r="G1740" s="368"/>
      <c r="H1740" s="329"/>
      <c r="I1740" s="15"/>
      <c r="J1740" s="15"/>
      <c r="K1740" s="328" t="str">
        <f t="shared" si="113"/>
        <v/>
      </c>
      <c r="L1740" s="381" t="str">
        <f t="shared" si="114"/>
        <v/>
      </c>
      <c r="M1740" s="265"/>
      <c r="N1740" s="265"/>
      <c r="O1740" s="265"/>
      <c r="P1740" s="77"/>
    </row>
    <row r="1741" spans="3:16" ht="14.25" customHeight="1" x14ac:dyDescent="0.15">
      <c r="C1741" s="283">
        <f t="shared" si="112"/>
        <v>1729</v>
      </c>
      <c r="D1741" s="44" t="str">
        <f t="shared" ref="D1741:D1804" si="115">IF(E1741="","",IF(E1741&lt;=$T$2,"○",""))</f>
        <v/>
      </c>
      <c r="E1741" s="477"/>
      <c r="F1741" s="368"/>
      <c r="G1741" s="368"/>
      <c r="H1741" s="329"/>
      <c r="I1741" s="15"/>
      <c r="J1741" s="15"/>
      <c r="K1741" s="328" t="str">
        <f t="shared" si="113"/>
        <v/>
      </c>
      <c r="L1741" s="381" t="str">
        <f t="shared" si="114"/>
        <v/>
      </c>
      <c r="M1741" s="265"/>
      <c r="N1741" s="265"/>
      <c r="O1741" s="265"/>
      <c r="P1741" s="77"/>
    </row>
    <row r="1742" spans="3:16" ht="14.25" customHeight="1" x14ac:dyDescent="0.15">
      <c r="C1742" s="283">
        <f t="shared" si="112"/>
        <v>1730</v>
      </c>
      <c r="D1742" s="44" t="str">
        <f t="shared" si="115"/>
        <v/>
      </c>
      <c r="E1742" s="477"/>
      <c r="F1742" s="368"/>
      <c r="G1742" s="368"/>
      <c r="H1742" s="329"/>
      <c r="I1742" s="15"/>
      <c r="J1742" s="15"/>
      <c r="K1742" s="328" t="str">
        <f t="shared" si="113"/>
        <v/>
      </c>
      <c r="L1742" s="381" t="str">
        <f t="shared" si="114"/>
        <v/>
      </c>
      <c r="M1742" s="265"/>
      <c r="N1742" s="265"/>
      <c r="O1742" s="265"/>
      <c r="P1742" s="77"/>
    </row>
    <row r="1743" spans="3:16" ht="14.25" customHeight="1" x14ac:dyDescent="0.15">
      <c r="C1743" s="283">
        <f t="shared" ref="C1743:C1806" si="116">C1742+1</f>
        <v>1731</v>
      </c>
      <c r="D1743" s="44" t="str">
        <f t="shared" si="115"/>
        <v/>
      </c>
      <c r="E1743" s="477"/>
      <c r="F1743" s="368"/>
      <c r="G1743" s="368"/>
      <c r="H1743" s="329"/>
      <c r="I1743" s="15"/>
      <c r="J1743" s="15"/>
      <c r="K1743" s="328" t="str">
        <f t="shared" si="113"/>
        <v/>
      </c>
      <c r="L1743" s="381" t="str">
        <f t="shared" si="114"/>
        <v/>
      </c>
      <c r="M1743" s="265"/>
      <c r="N1743" s="265"/>
      <c r="O1743" s="265"/>
      <c r="P1743" s="77"/>
    </row>
    <row r="1744" spans="3:16" ht="14.25" customHeight="1" x14ac:dyDescent="0.15">
      <c r="C1744" s="283">
        <f t="shared" si="116"/>
        <v>1732</v>
      </c>
      <c r="D1744" s="44" t="str">
        <f t="shared" si="115"/>
        <v/>
      </c>
      <c r="E1744" s="477"/>
      <c r="F1744" s="368"/>
      <c r="G1744" s="368"/>
      <c r="H1744" s="329"/>
      <c r="I1744" s="15"/>
      <c r="J1744" s="15"/>
      <c r="K1744" s="328" t="str">
        <f t="shared" si="113"/>
        <v/>
      </c>
      <c r="L1744" s="381" t="str">
        <f t="shared" si="114"/>
        <v/>
      </c>
      <c r="M1744" s="265"/>
      <c r="N1744" s="265"/>
      <c r="O1744" s="265"/>
      <c r="P1744" s="77"/>
    </row>
    <row r="1745" spans="3:16" ht="14.25" customHeight="1" x14ac:dyDescent="0.15">
      <c r="C1745" s="283">
        <f t="shared" si="116"/>
        <v>1733</v>
      </c>
      <c r="D1745" s="44" t="str">
        <f t="shared" si="115"/>
        <v/>
      </c>
      <c r="E1745" s="477"/>
      <c r="F1745" s="368"/>
      <c r="G1745" s="368"/>
      <c r="H1745" s="329"/>
      <c r="I1745" s="15"/>
      <c r="J1745" s="15"/>
      <c r="K1745" s="328" t="str">
        <f t="shared" si="113"/>
        <v/>
      </c>
      <c r="L1745" s="381" t="str">
        <f t="shared" si="114"/>
        <v/>
      </c>
      <c r="M1745" s="265"/>
      <c r="N1745" s="265"/>
      <c r="O1745" s="265"/>
      <c r="P1745" s="77"/>
    </row>
    <row r="1746" spans="3:16" ht="14.25" customHeight="1" x14ac:dyDescent="0.15">
      <c r="C1746" s="283">
        <f t="shared" si="116"/>
        <v>1734</v>
      </c>
      <c r="D1746" s="44" t="str">
        <f t="shared" si="115"/>
        <v/>
      </c>
      <c r="E1746" s="477"/>
      <c r="F1746" s="368"/>
      <c r="G1746" s="368"/>
      <c r="H1746" s="329"/>
      <c r="I1746" s="15"/>
      <c r="J1746" s="15"/>
      <c r="K1746" s="328" t="str">
        <f t="shared" si="113"/>
        <v/>
      </c>
      <c r="L1746" s="381" t="str">
        <f t="shared" si="114"/>
        <v/>
      </c>
      <c r="M1746" s="265"/>
      <c r="N1746" s="265"/>
      <c r="O1746" s="265"/>
      <c r="P1746" s="77"/>
    </row>
    <row r="1747" spans="3:16" ht="14.25" customHeight="1" x14ac:dyDescent="0.15">
      <c r="C1747" s="283">
        <f t="shared" si="116"/>
        <v>1735</v>
      </c>
      <c r="D1747" s="44" t="str">
        <f t="shared" si="115"/>
        <v/>
      </c>
      <c r="E1747" s="477"/>
      <c r="F1747" s="368"/>
      <c r="G1747" s="368"/>
      <c r="H1747" s="329"/>
      <c r="I1747" s="15"/>
      <c r="J1747" s="15"/>
      <c r="K1747" s="328" t="str">
        <f t="shared" si="113"/>
        <v/>
      </c>
      <c r="L1747" s="381" t="str">
        <f t="shared" si="114"/>
        <v/>
      </c>
      <c r="M1747" s="265"/>
      <c r="N1747" s="265"/>
      <c r="O1747" s="265"/>
      <c r="P1747" s="77"/>
    </row>
    <row r="1748" spans="3:16" ht="14.25" customHeight="1" x14ac:dyDescent="0.15">
      <c r="C1748" s="283">
        <f t="shared" si="116"/>
        <v>1736</v>
      </c>
      <c r="D1748" s="44" t="str">
        <f t="shared" si="115"/>
        <v/>
      </c>
      <c r="E1748" s="477"/>
      <c r="F1748" s="368"/>
      <c r="G1748" s="368"/>
      <c r="H1748" s="329"/>
      <c r="I1748" s="15"/>
      <c r="J1748" s="15"/>
      <c r="K1748" s="328" t="str">
        <f t="shared" si="113"/>
        <v/>
      </c>
      <c r="L1748" s="381" t="str">
        <f t="shared" si="114"/>
        <v/>
      </c>
      <c r="M1748" s="265"/>
      <c r="N1748" s="265"/>
      <c r="O1748" s="265"/>
      <c r="P1748" s="77"/>
    </row>
    <row r="1749" spans="3:16" ht="14.25" customHeight="1" x14ac:dyDescent="0.15">
      <c r="C1749" s="283">
        <f t="shared" si="116"/>
        <v>1737</v>
      </c>
      <c r="D1749" s="44" t="str">
        <f t="shared" si="115"/>
        <v/>
      </c>
      <c r="E1749" s="477"/>
      <c r="F1749" s="368"/>
      <c r="G1749" s="368"/>
      <c r="H1749" s="329"/>
      <c r="I1749" s="15"/>
      <c r="J1749" s="15"/>
      <c r="K1749" s="328" t="str">
        <f t="shared" si="113"/>
        <v/>
      </c>
      <c r="L1749" s="381" t="str">
        <f t="shared" si="114"/>
        <v/>
      </c>
      <c r="M1749" s="265"/>
      <c r="N1749" s="265"/>
      <c r="O1749" s="265"/>
      <c r="P1749" s="77"/>
    </row>
    <row r="1750" spans="3:16" ht="14.25" customHeight="1" x14ac:dyDescent="0.15">
      <c r="C1750" s="283">
        <f t="shared" si="116"/>
        <v>1738</v>
      </c>
      <c r="D1750" s="44" t="str">
        <f t="shared" si="115"/>
        <v/>
      </c>
      <c r="E1750" s="477"/>
      <c r="F1750" s="368"/>
      <c r="G1750" s="368"/>
      <c r="H1750" s="329"/>
      <c r="I1750" s="15"/>
      <c r="J1750" s="15"/>
      <c r="K1750" s="328" t="str">
        <f t="shared" si="113"/>
        <v/>
      </c>
      <c r="L1750" s="381" t="str">
        <f t="shared" si="114"/>
        <v/>
      </c>
      <c r="M1750" s="265"/>
      <c r="N1750" s="265"/>
      <c r="O1750" s="265"/>
      <c r="P1750" s="77"/>
    </row>
    <row r="1751" spans="3:16" ht="14.25" customHeight="1" x14ac:dyDescent="0.15">
      <c r="C1751" s="283">
        <f t="shared" si="116"/>
        <v>1739</v>
      </c>
      <c r="D1751" s="44" t="str">
        <f t="shared" si="115"/>
        <v/>
      </c>
      <c r="E1751" s="477"/>
      <c r="F1751" s="368"/>
      <c r="G1751" s="368"/>
      <c r="H1751" s="329"/>
      <c r="I1751" s="15"/>
      <c r="J1751" s="15"/>
      <c r="K1751" s="328" t="str">
        <f t="shared" si="113"/>
        <v/>
      </c>
      <c r="L1751" s="381" t="str">
        <f t="shared" si="114"/>
        <v/>
      </c>
      <c r="M1751" s="265"/>
      <c r="N1751" s="265"/>
      <c r="O1751" s="265"/>
      <c r="P1751" s="77"/>
    </row>
    <row r="1752" spans="3:16" ht="14.25" customHeight="1" x14ac:dyDescent="0.15">
      <c r="C1752" s="283">
        <f t="shared" si="116"/>
        <v>1740</v>
      </c>
      <c r="D1752" s="44" t="str">
        <f t="shared" si="115"/>
        <v/>
      </c>
      <c r="E1752" s="477"/>
      <c r="F1752" s="368"/>
      <c r="G1752" s="368"/>
      <c r="H1752" s="329"/>
      <c r="I1752" s="15"/>
      <c r="J1752" s="15"/>
      <c r="K1752" s="328" t="str">
        <f t="shared" si="113"/>
        <v/>
      </c>
      <c r="L1752" s="381" t="str">
        <f t="shared" si="114"/>
        <v/>
      </c>
      <c r="M1752" s="265"/>
      <c r="N1752" s="265"/>
      <c r="O1752" s="265"/>
      <c r="P1752" s="77"/>
    </row>
    <row r="1753" spans="3:16" ht="14.25" customHeight="1" x14ac:dyDescent="0.15">
      <c r="C1753" s="283">
        <f t="shared" si="116"/>
        <v>1741</v>
      </c>
      <c r="D1753" s="44" t="str">
        <f t="shared" si="115"/>
        <v/>
      </c>
      <c r="E1753" s="477"/>
      <c r="F1753" s="368"/>
      <c r="G1753" s="368"/>
      <c r="H1753" s="329"/>
      <c r="I1753" s="15"/>
      <c r="J1753" s="15"/>
      <c r="K1753" s="328" t="str">
        <f t="shared" si="113"/>
        <v/>
      </c>
      <c r="L1753" s="381" t="str">
        <f t="shared" si="114"/>
        <v/>
      </c>
      <c r="M1753" s="265"/>
      <c r="N1753" s="265"/>
      <c r="O1753" s="265"/>
      <c r="P1753" s="77"/>
    </row>
    <row r="1754" spans="3:16" ht="14.25" customHeight="1" x14ac:dyDescent="0.15">
      <c r="C1754" s="283">
        <f t="shared" si="116"/>
        <v>1742</v>
      </c>
      <c r="D1754" s="44" t="str">
        <f t="shared" si="115"/>
        <v/>
      </c>
      <c r="E1754" s="477"/>
      <c r="F1754" s="368"/>
      <c r="G1754" s="368"/>
      <c r="H1754" s="329"/>
      <c r="I1754" s="15"/>
      <c r="J1754" s="15"/>
      <c r="K1754" s="328" t="str">
        <f t="shared" si="113"/>
        <v/>
      </c>
      <c r="L1754" s="381" t="str">
        <f t="shared" si="114"/>
        <v/>
      </c>
      <c r="M1754" s="265"/>
      <c r="N1754" s="265"/>
      <c r="O1754" s="265"/>
      <c r="P1754" s="77"/>
    </row>
    <row r="1755" spans="3:16" ht="14.25" customHeight="1" x14ac:dyDescent="0.15">
      <c r="C1755" s="283">
        <f t="shared" si="116"/>
        <v>1743</v>
      </c>
      <c r="D1755" s="44" t="str">
        <f t="shared" si="115"/>
        <v/>
      </c>
      <c r="E1755" s="477"/>
      <c r="F1755" s="368"/>
      <c r="G1755" s="368"/>
      <c r="H1755" s="329"/>
      <c r="I1755" s="15"/>
      <c r="J1755" s="15"/>
      <c r="K1755" s="328" t="str">
        <f t="shared" si="113"/>
        <v/>
      </c>
      <c r="L1755" s="381" t="str">
        <f t="shared" si="114"/>
        <v/>
      </c>
      <c r="M1755" s="265"/>
      <c r="N1755" s="265"/>
      <c r="O1755" s="265"/>
      <c r="P1755" s="77"/>
    </row>
    <row r="1756" spans="3:16" ht="14.25" customHeight="1" x14ac:dyDescent="0.15">
      <c r="C1756" s="283">
        <f t="shared" si="116"/>
        <v>1744</v>
      </c>
      <c r="D1756" s="44" t="str">
        <f t="shared" si="115"/>
        <v/>
      </c>
      <c r="E1756" s="477"/>
      <c r="F1756" s="368"/>
      <c r="G1756" s="368"/>
      <c r="H1756" s="329"/>
      <c r="I1756" s="15"/>
      <c r="J1756" s="15"/>
      <c r="K1756" s="328" t="str">
        <f t="shared" si="113"/>
        <v/>
      </c>
      <c r="L1756" s="381" t="str">
        <f t="shared" si="114"/>
        <v/>
      </c>
      <c r="M1756" s="265"/>
      <c r="N1756" s="265"/>
      <c r="O1756" s="265"/>
      <c r="P1756" s="77"/>
    </row>
    <row r="1757" spans="3:16" ht="14.25" customHeight="1" x14ac:dyDescent="0.15">
      <c r="C1757" s="283">
        <f t="shared" si="116"/>
        <v>1745</v>
      </c>
      <c r="D1757" s="44" t="str">
        <f t="shared" si="115"/>
        <v/>
      </c>
      <c r="E1757" s="477"/>
      <c r="F1757" s="368"/>
      <c r="G1757" s="368"/>
      <c r="H1757" s="329"/>
      <c r="I1757" s="15"/>
      <c r="J1757" s="15"/>
      <c r="K1757" s="328" t="str">
        <f t="shared" si="113"/>
        <v/>
      </c>
      <c r="L1757" s="381" t="str">
        <f t="shared" si="114"/>
        <v/>
      </c>
      <c r="M1757" s="265"/>
      <c r="N1757" s="265"/>
      <c r="O1757" s="265"/>
      <c r="P1757" s="77"/>
    </row>
    <row r="1758" spans="3:16" ht="14.25" customHeight="1" x14ac:dyDescent="0.15">
      <c r="C1758" s="283">
        <f t="shared" si="116"/>
        <v>1746</v>
      </c>
      <c r="D1758" s="44" t="str">
        <f t="shared" si="115"/>
        <v/>
      </c>
      <c r="E1758" s="477"/>
      <c r="F1758" s="368"/>
      <c r="G1758" s="368"/>
      <c r="H1758" s="329"/>
      <c r="I1758" s="15"/>
      <c r="J1758" s="15"/>
      <c r="K1758" s="328" t="str">
        <f t="shared" si="113"/>
        <v/>
      </c>
      <c r="L1758" s="381" t="str">
        <f t="shared" si="114"/>
        <v/>
      </c>
      <c r="M1758" s="265"/>
      <c r="N1758" s="265"/>
      <c r="O1758" s="265"/>
      <c r="P1758" s="77"/>
    </row>
    <row r="1759" spans="3:16" ht="14.25" customHeight="1" x14ac:dyDescent="0.15">
      <c r="C1759" s="283">
        <f t="shared" si="116"/>
        <v>1747</v>
      </c>
      <c r="D1759" s="44" t="str">
        <f t="shared" si="115"/>
        <v/>
      </c>
      <c r="E1759" s="477"/>
      <c r="F1759" s="368"/>
      <c r="G1759" s="368"/>
      <c r="H1759" s="329"/>
      <c r="I1759" s="15"/>
      <c r="J1759" s="15"/>
      <c r="K1759" s="328" t="str">
        <f t="shared" ref="K1759:K1809" si="117">IF(J1759="","",I1759*J1759)</f>
        <v/>
      </c>
      <c r="L1759" s="381" t="str">
        <f t="shared" si="114"/>
        <v/>
      </c>
      <c r="M1759" s="265"/>
      <c r="N1759" s="265"/>
      <c r="O1759" s="265"/>
      <c r="P1759" s="77"/>
    </row>
    <row r="1760" spans="3:16" ht="14.25" customHeight="1" x14ac:dyDescent="0.15">
      <c r="C1760" s="283">
        <f t="shared" si="116"/>
        <v>1748</v>
      </c>
      <c r="D1760" s="44" t="str">
        <f t="shared" si="115"/>
        <v/>
      </c>
      <c r="E1760" s="477"/>
      <c r="F1760" s="368"/>
      <c r="G1760" s="368"/>
      <c r="H1760" s="329"/>
      <c r="I1760" s="15"/>
      <c r="J1760" s="15"/>
      <c r="K1760" s="328" t="str">
        <f t="shared" si="117"/>
        <v/>
      </c>
      <c r="L1760" s="381" t="str">
        <f t="shared" si="114"/>
        <v/>
      </c>
      <c r="M1760" s="265"/>
      <c r="N1760" s="265"/>
      <c r="O1760" s="265"/>
      <c r="P1760" s="77"/>
    </row>
    <row r="1761" spans="3:16" ht="14.25" customHeight="1" x14ac:dyDescent="0.15">
      <c r="C1761" s="283">
        <f t="shared" si="116"/>
        <v>1749</v>
      </c>
      <c r="D1761" s="44" t="str">
        <f t="shared" si="115"/>
        <v/>
      </c>
      <c r="E1761" s="477"/>
      <c r="F1761" s="368"/>
      <c r="G1761" s="368"/>
      <c r="H1761" s="329"/>
      <c r="I1761" s="15"/>
      <c r="J1761" s="15"/>
      <c r="K1761" s="328" t="str">
        <f t="shared" si="117"/>
        <v/>
      </c>
      <c r="L1761" s="381" t="str">
        <f t="shared" si="114"/>
        <v/>
      </c>
      <c r="M1761" s="265"/>
      <c r="N1761" s="265"/>
      <c r="O1761" s="265"/>
      <c r="P1761" s="77"/>
    </row>
    <row r="1762" spans="3:16" ht="14.25" customHeight="1" x14ac:dyDescent="0.15">
      <c r="C1762" s="283">
        <f t="shared" si="116"/>
        <v>1750</v>
      </c>
      <c r="D1762" s="44" t="str">
        <f t="shared" si="115"/>
        <v/>
      </c>
      <c r="E1762" s="477"/>
      <c r="F1762" s="368"/>
      <c r="G1762" s="368"/>
      <c r="H1762" s="329"/>
      <c r="I1762" s="15"/>
      <c r="J1762" s="15"/>
      <c r="K1762" s="328" t="str">
        <f t="shared" si="117"/>
        <v/>
      </c>
      <c r="L1762" s="381" t="str">
        <f t="shared" si="114"/>
        <v/>
      </c>
      <c r="M1762" s="265"/>
      <c r="N1762" s="265"/>
      <c r="O1762" s="265"/>
      <c r="P1762" s="77"/>
    </row>
    <row r="1763" spans="3:16" ht="14.25" customHeight="1" x14ac:dyDescent="0.15">
      <c r="C1763" s="283">
        <f t="shared" si="116"/>
        <v>1751</v>
      </c>
      <c r="D1763" s="44" t="str">
        <f t="shared" si="115"/>
        <v/>
      </c>
      <c r="E1763" s="477"/>
      <c r="F1763" s="368"/>
      <c r="G1763" s="368"/>
      <c r="H1763" s="329"/>
      <c r="I1763" s="15"/>
      <c r="J1763" s="15"/>
      <c r="K1763" s="328" t="str">
        <f t="shared" si="117"/>
        <v/>
      </c>
      <c r="L1763" s="381" t="str">
        <f t="shared" si="114"/>
        <v/>
      </c>
      <c r="M1763" s="265"/>
      <c r="N1763" s="265"/>
      <c r="O1763" s="265"/>
      <c r="P1763" s="77"/>
    </row>
    <row r="1764" spans="3:16" ht="14.25" customHeight="1" x14ac:dyDescent="0.15">
      <c r="C1764" s="283">
        <f t="shared" si="116"/>
        <v>1752</v>
      </c>
      <c r="D1764" s="44" t="str">
        <f t="shared" si="115"/>
        <v/>
      </c>
      <c r="E1764" s="477"/>
      <c r="F1764" s="368"/>
      <c r="G1764" s="368"/>
      <c r="H1764" s="329"/>
      <c r="I1764" s="15"/>
      <c r="J1764" s="15"/>
      <c r="K1764" s="328" t="str">
        <f t="shared" si="117"/>
        <v/>
      </c>
      <c r="L1764" s="381" t="str">
        <f t="shared" si="114"/>
        <v/>
      </c>
      <c r="M1764" s="265"/>
      <c r="N1764" s="265"/>
      <c r="O1764" s="265"/>
      <c r="P1764" s="77"/>
    </row>
    <row r="1765" spans="3:16" ht="14.25" customHeight="1" x14ac:dyDescent="0.15">
      <c r="C1765" s="283">
        <f t="shared" si="116"/>
        <v>1753</v>
      </c>
      <c r="D1765" s="44" t="str">
        <f t="shared" si="115"/>
        <v/>
      </c>
      <c r="E1765" s="477"/>
      <c r="F1765" s="368"/>
      <c r="G1765" s="368"/>
      <c r="H1765" s="329"/>
      <c r="I1765" s="15"/>
      <c r="J1765" s="15"/>
      <c r="K1765" s="328" t="str">
        <f t="shared" si="117"/>
        <v/>
      </c>
      <c r="L1765" s="381" t="str">
        <f t="shared" si="114"/>
        <v/>
      </c>
      <c r="M1765" s="265"/>
      <c r="N1765" s="265"/>
      <c r="O1765" s="265"/>
      <c r="P1765" s="77"/>
    </row>
    <row r="1766" spans="3:16" ht="14.25" customHeight="1" x14ac:dyDescent="0.15">
      <c r="C1766" s="283">
        <f t="shared" si="116"/>
        <v>1754</v>
      </c>
      <c r="D1766" s="44" t="str">
        <f t="shared" si="115"/>
        <v/>
      </c>
      <c r="E1766" s="477"/>
      <c r="F1766" s="368"/>
      <c r="G1766" s="368"/>
      <c r="H1766" s="329"/>
      <c r="I1766" s="15"/>
      <c r="J1766" s="15"/>
      <c r="K1766" s="328" t="str">
        <f t="shared" si="117"/>
        <v/>
      </c>
      <c r="L1766" s="381" t="str">
        <f t="shared" si="114"/>
        <v/>
      </c>
      <c r="M1766" s="265"/>
      <c r="N1766" s="265"/>
      <c r="O1766" s="265"/>
      <c r="P1766" s="77"/>
    </row>
    <row r="1767" spans="3:16" ht="14.25" customHeight="1" x14ac:dyDescent="0.15">
      <c r="C1767" s="283">
        <f t="shared" si="116"/>
        <v>1755</v>
      </c>
      <c r="D1767" s="44" t="str">
        <f t="shared" si="115"/>
        <v/>
      </c>
      <c r="E1767" s="477"/>
      <c r="F1767" s="368"/>
      <c r="G1767" s="368"/>
      <c r="H1767" s="329"/>
      <c r="I1767" s="15"/>
      <c r="J1767" s="15"/>
      <c r="K1767" s="328" t="str">
        <f t="shared" si="117"/>
        <v/>
      </c>
      <c r="L1767" s="381" t="str">
        <f t="shared" si="114"/>
        <v/>
      </c>
      <c r="M1767" s="265"/>
      <c r="N1767" s="265"/>
      <c r="O1767" s="265"/>
      <c r="P1767" s="77"/>
    </row>
    <row r="1768" spans="3:16" ht="14.25" customHeight="1" x14ac:dyDescent="0.15">
      <c r="C1768" s="283">
        <f t="shared" si="116"/>
        <v>1756</v>
      </c>
      <c r="D1768" s="44" t="str">
        <f t="shared" si="115"/>
        <v/>
      </c>
      <c r="E1768" s="477"/>
      <c r="F1768" s="368"/>
      <c r="G1768" s="368"/>
      <c r="H1768" s="329"/>
      <c r="I1768" s="15"/>
      <c r="J1768" s="15"/>
      <c r="K1768" s="328" t="str">
        <f t="shared" si="117"/>
        <v/>
      </c>
      <c r="L1768" s="381" t="str">
        <f t="shared" si="114"/>
        <v/>
      </c>
      <c r="M1768" s="265"/>
      <c r="N1768" s="265"/>
      <c r="O1768" s="265"/>
      <c r="P1768" s="77"/>
    </row>
    <row r="1769" spans="3:16" ht="14.25" customHeight="1" x14ac:dyDescent="0.15">
      <c r="C1769" s="283">
        <f t="shared" si="116"/>
        <v>1757</v>
      </c>
      <c r="D1769" s="44" t="str">
        <f t="shared" si="115"/>
        <v/>
      </c>
      <c r="E1769" s="477"/>
      <c r="F1769" s="368"/>
      <c r="G1769" s="368"/>
      <c r="H1769" s="329"/>
      <c r="I1769" s="15"/>
      <c r="J1769" s="15"/>
      <c r="K1769" s="328" t="str">
        <f t="shared" si="117"/>
        <v/>
      </c>
      <c r="L1769" s="381" t="str">
        <f t="shared" si="114"/>
        <v/>
      </c>
      <c r="M1769" s="265"/>
      <c r="N1769" s="265"/>
      <c r="O1769" s="265"/>
      <c r="P1769" s="77"/>
    </row>
    <row r="1770" spans="3:16" ht="14.25" customHeight="1" x14ac:dyDescent="0.15">
      <c r="C1770" s="283">
        <f t="shared" si="116"/>
        <v>1758</v>
      </c>
      <c r="D1770" s="44" t="str">
        <f t="shared" si="115"/>
        <v/>
      </c>
      <c r="E1770" s="477"/>
      <c r="F1770" s="368"/>
      <c r="G1770" s="368"/>
      <c r="H1770" s="329"/>
      <c r="I1770" s="15"/>
      <c r="J1770" s="15"/>
      <c r="K1770" s="328" t="str">
        <f t="shared" si="117"/>
        <v/>
      </c>
      <c r="L1770" s="381" t="str">
        <f t="shared" ref="L1770:L1833" si="118">IF(H1770="","",IF(HLOOKUP(H1770,$V$2:$AJ$3,2,FALSE)&gt;=0.8,"○",""))</f>
        <v/>
      </c>
      <c r="M1770" s="265"/>
      <c r="N1770" s="265"/>
      <c r="O1770" s="265"/>
      <c r="P1770" s="77"/>
    </row>
    <row r="1771" spans="3:16" ht="14.25" customHeight="1" x14ac:dyDescent="0.15">
      <c r="C1771" s="283">
        <f t="shared" si="116"/>
        <v>1759</v>
      </c>
      <c r="D1771" s="44" t="str">
        <f t="shared" si="115"/>
        <v/>
      </c>
      <c r="E1771" s="477"/>
      <c r="F1771" s="368"/>
      <c r="G1771" s="368"/>
      <c r="H1771" s="329"/>
      <c r="I1771" s="15"/>
      <c r="J1771" s="15"/>
      <c r="K1771" s="328" t="str">
        <f t="shared" si="117"/>
        <v/>
      </c>
      <c r="L1771" s="381" t="str">
        <f t="shared" si="118"/>
        <v/>
      </c>
      <c r="M1771" s="265"/>
      <c r="N1771" s="265"/>
      <c r="O1771" s="265"/>
      <c r="P1771" s="77"/>
    </row>
    <row r="1772" spans="3:16" ht="14.25" customHeight="1" x14ac:dyDescent="0.15">
      <c r="C1772" s="283">
        <f t="shared" si="116"/>
        <v>1760</v>
      </c>
      <c r="D1772" s="44" t="str">
        <f t="shared" si="115"/>
        <v/>
      </c>
      <c r="E1772" s="477"/>
      <c r="F1772" s="368"/>
      <c r="G1772" s="368"/>
      <c r="H1772" s="329"/>
      <c r="I1772" s="15"/>
      <c r="J1772" s="15"/>
      <c r="K1772" s="328" t="str">
        <f t="shared" si="117"/>
        <v/>
      </c>
      <c r="L1772" s="381" t="str">
        <f t="shared" si="118"/>
        <v/>
      </c>
      <c r="M1772" s="265"/>
      <c r="N1772" s="265"/>
      <c r="O1772" s="265"/>
      <c r="P1772" s="77"/>
    </row>
    <row r="1773" spans="3:16" ht="14.25" customHeight="1" x14ac:dyDescent="0.15">
      <c r="C1773" s="283">
        <f t="shared" si="116"/>
        <v>1761</v>
      </c>
      <c r="D1773" s="44" t="str">
        <f t="shared" si="115"/>
        <v/>
      </c>
      <c r="E1773" s="477"/>
      <c r="F1773" s="368"/>
      <c r="G1773" s="368"/>
      <c r="H1773" s="329"/>
      <c r="I1773" s="15"/>
      <c r="J1773" s="15"/>
      <c r="K1773" s="328" t="str">
        <f t="shared" si="117"/>
        <v/>
      </c>
      <c r="L1773" s="381" t="str">
        <f t="shared" si="118"/>
        <v/>
      </c>
      <c r="M1773" s="265"/>
      <c r="N1773" s="265"/>
      <c r="O1773" s="265"/>
      <c r="P1773" s="77"/>
    </row>
    <row r="1774" spans="3:16" ht="14.25" customHeight="1" x14ac:dyDescent="0.15">
      <c r="C1774" s="283">
        <f t="shared" si="116"/>
        <v>1762</v>
      </c>
      <c r="D1774" s="44" t="str">
        <f t="shared" si="115"/>
        <v/>
      </c>
      <c r="E1774" s="477"/>
      <c r="F1774" s="368"/>
      <c r="G1774" s="368"/>
      <c r="H1774" s="329"/>
      <c r="I1774" s="15"/>
      <c r="J1774" s="15"/>
      <c r="K1774" s="328" t="str">
        <f t="shared" si="117"/>
        <v/>
      </c>
      <c r="L1774" s="381" t="str">
        <f t="shared" si="118"/>
        <v/>
      </c>
      <c r="M1774" s="265"/>
      <c r="N1774" s="265"/>
      <c r="O1774" s="265"/>
      <c r="P1774" s="77"/>
    </row>
    <row r="1775" spans="3:16" ht="14.25" customHeight="1" x14ac:dyDescent="0.15">
      <c r="C1775" s="283">
        <f t="shared" si="116"/>
        <v>1763</v>
      </c>
      <c r="D1775" s="44" t="str">
        <f t="shared" si="115"/>
        <v/>
      </c>
      <c r="E1775" s="477"/>
      <c r="F1775" s="368"/>
      <c r="G1775" s="368"/>
      <c r="H1775" s="329"/>
      <c r="I1775" s="15"/>
      <c r="J1775" s="15"/>
      <c r="K1775" s="328" t="str">
        <f t="shared" si="117"/>
        <v/>
      </c>
      <c r="L1775" s="381" t="str">
        <f t="shared" si="118"/>
        <v/>
      </c>
      <c r="M1775" s="265"/>
      <c r="N1775" s="265"/>
      <c r="O1775" s="265"/>
      <c r="P1775" s="77"/>
    </row>
    <row r="1776" spans="3:16" ht="14.25" customHeight="1" x14ac:dyDescent="0.15">
      <c r="C1776" s="283">
        <f t="shared" si="116"/>
        <v>1764</v>
      </c>
      <c r="D1776" s="44" t="str">
        <f t="shared" si="115"/>
        <v/>
      </c>
      <c r="E1776" s="477"/>
      <c r="F1776" s="368"/>
      <c r="G1776" s="368"/>
      <c r="H1776" s="329"/>
      <c r="I1776" s="15"/>
      <c r="J1776" s="15"/>
      <c r="K1776" s="328" t="str">
        <f t="shared" si="117"/>
        <v/>
      </c>
      <c r="L1776" s="381" t="str">
        <f t="shared" si="118"/>
        <v/>
      </c>
      <c r="M1776" s="265"/>
      <c r="N1776" s="265"/>
      <c r="O1776" s="265"/>
      <c r="P1776" s="77"/>
    </row>
    <row r="1777" spans="3:16" ht="14.25" customHeight="1" x14ac:dyDescent="0.15">
      <c r="C1777" s="283">
        <f t="shared" si="116"/>
        <v>1765</v>
      </c>
      <c r="D1777" s="44" t="str">
        <f t="shared" si="115"/>
        <v/>
      </c>
      <c r="E1777" s="477"/>
      <c r="F1777" s="368"/>
      <c r="G1777" s="368"/>
      <c r="H1777" s="329"/>
      <c r="I1777" s="15"/>
      <c r="J1777" s="15"/>
      <c r="K1777" s="328" t="str">
        <f t="shared" si="117"/>
        <v/>
      </c>
      <c r="L1777" s="381" t="str">
        <f t="shared" si="118"/>
        <v/>
      </c>
      <c r="M1777" s="265"/>
      <c r="N1777" s="265"/>
      <c r="O1777" s="265"/>
      <c r="P1777" s="77"/>
    </row>
    <row r="1778" spans="3:16" ht="14.25" customHeight="1" x14ac:dyDescent="0.15">
      <c r="C1778" s="283">
        <f t="shared" si="116"/>
        <v>1766</v>
      </c>
      <c r="D1778" s="44" t="str">
        <f t="shared" si="115"/>
        <v/>
      </c>
      <c r="E1778" s="477"/>
      <c r="F1778" s="368"/>
      <c r="G1778" s="368"/>
      <c r="H1778" s="329"/>
      <c r="I1778" s="15"/>
      <c r="J1778" s="15"/>
      <c r="K1778" s="328" t="str">
        <f t="shared" si="117"/>
        <v/>
      </c>
      <c r="L1778" s="381" t="str">
        <f t="shared" si="118"/>
        <v/>
      </c>
      <c r="M1778" s="265"/>
      <c r="N1778" s="265"/>
      <c r="O1778" s="265"/>
      <c r="P1778" s="77"/>
    </row>
    <row r="1779" spans="3:16" ht="14.25" customHeight="1" x14ac:dyDescent="0.15">
      <c r="C1779" s="283">
        <f t="shared" si="116"/>
        <v>1767</v>
      </c>
      <c r="D1779" s="44" t="str">
        <f t="shared" si="115"/>
        <v/>
      </c>
      <c r="E1779" s="477"/>
      <c r="F1779" s="368"/>
      <c r="G1779" s="368"/>
      <c r="H1779" s="329"/>
      <c r="I1779" s="15"/>
      <c r="J1779" s="15"/>
      <c r="K1779" s="328" t="str">
        <f t="shared" si="117"/>
        <v/>
      </c>
      <c r="L1779" s="381" t="str">
        <f t="shared" si="118"/>
        <v/>
      </c>
      <c r="M1779" s="265"/>
      <c r="N1779" s="265"/>
      <c r="O1779" s="265"/>
      <c r="P1779" s="77"/>
    </row>
    <row r="1780" spans="3:16" ht="14.25" customHeight="1" x14ac:dyDescent="0.15">
      <c r="C1780" s="283">
        <f t="shared" si="116"/>
        <v>1768</v>
      </c>
      <c r="D1780" s="44" t="str">
        <f t="shared" si="115"/>
        <v/>
      </c>
      <c r="E1780" s="477"/>
      <c r="F1780" s="368"/>
      <c r="G1780" s="368"/>
      <c r="H1780" s="329"/>
      <c r="I1780" s="15"/>
      <c r="J1780" s="15"/>
      <c r="K1780" s="328" t="str">
        <f t="shared" si="117"/>
        <v/>
      </c>
      <c r="L1780" s="381" t="str">
        <f t="shared" si="118"/>
        <v/>
      </c>
      <c r="M1780" s="265"/>
      <c r="N1780" s="265"/>
      <c r="O1780" s="265"/>
      <c r="P1780" s="77"/>
    </row>
    <row r="1781" spans="3:16" ht="14.25" customHeight="1" x14ac:dyDescent="0.15">
      <c r="C1781" s="283">
        <f t="shared" si="116"/>
        <v>1769</v>
      </c>
      <c r="D1781" s="44" t="str">
        <f t="shared" si="115"/>
        <v/>
      </c>
      <c r="E1781" s="477"/>
      <c r="F1781" s="368"/>
      <c r="G1781" s="368"/>
      <c r="H1781" s="329"/>
      <c r="I1781" s="15"/>
      <c r="J1781" s="15"/>
      <c r="K1781" s="328" t="str">
        <f t="shared" si="117"/>
        <v/>
      </c>
      <c r="L1781" s="381" t="str">
        <f t="shared" si="118"/>
        <v/>
      </c>
      <c r="M1781" s="265"/>
      <c r="N1781" s="265"/>
      <c r="O1781" s="265"/>
      <c r="P1781" s="77"/>
    </row>
    <row r="1782" spans="3:16" ht="14.25" customHeight="1" x14ac:dyDescent="0.15">
      <c r="C1782" s="283">
        <f t="shared" si="116"/>
        <v>1770</v>
      </c>
      <c r="D1782" s="44" t="str">
        <f t="shared" si="115"/>
        <v/>
      </c>
      <c r="E1782" s="477"/>
      <c r="F1782" s="368"/>
      <c r="G1782" s="368"/>
      <c r="H1782" s="329"/>
      <c r="I1782" s="15"/>
      <c r="J1782" s="15"/>
      <c r="K1782" s="328" t="str">
        <f t="shared" si="117"/>
        <v/>
      </c>
      <c r="L1782" s="381" t="str">
        <f t="shared" si="118"/>
        <v/>
      </c>
      <c r="M1782" s="265"/>
      <c r="N1782" s="265"/>
      <c r="O1782" s="265"/>
      <c r="P1782" s="77"/>
    </row>
    <row r="1783" spans="3:16" ht="14.25" customHeight="1" x14ac:dyDescent="0.15">
      <c r="C1783" s="283">
        <f t="shared" si="116"/>
        <v>1771</v>
      </c>
      <c r="D1783" s="44" t="str">
        <f t="shared" si="115"/>
        <v/>
      </c>
      <c r="E1783" s="477"/>
      <c r="F1783" s="368"/>
      <c r="G1783" s="368"/>
      <c r="H1783" s="329"/>
      <c r="I1783" s="15"/>
      <c r="J1783" s="15"/>
      <c r="K1783" s="328" t="str">
        <f t="shared" si="117"/>
        <v/>
      </c>
      <c r="L1783" s="381" t="str">
        <f t="shared" si="118"/>
        <v/>
      </c>
      <c r="M1783" s="265"/>
      <c r="N1783" s="265"/>
      <c r="O1783" s="265"/>
      <c r="P1783" s="77"/>
    </row>
    <row r="1784" spans="3:16" ht="14.25" customHeight="1" x14ac:dyDescent="0.15">
      <c r="C1784" s="283">
        <f t="shared" si="116"/>
        <v>1772</v>
      </c>
      <c r="D1784" s="44" t="str">
        <f t="shared" si="115"/>
        <v/>
      </c>
      <c r="E1784" s="477"/>
      <c r="F1784" s="368"/>
      <c r="G1784" s="368"/>
      <c r="H1784" s="329"/>
      <c r="I1784" s="15"/>
      <c r="J1784" s="15"/>
      <c r="K1784" s="328" t="str">
        <f t="shared" si="117"/>
        <v/>
      </c>
      <c r="L1784" s="381" t="str">
        <f t="shared" si="118"/>
        <v/>
      </c>
      <c r="M1784" s="265"/>
      <c r="N1784" s="265"/>
      <c r="O1784" s="265"/>
      <c r="P1784" s="77"/>
    </row>
    <row r="1785" spans="3:16" ht="14.25" customHeight="1" x14ac:dyDescent="0.15">
      <c r="C1785" s="283">
        <f t="shared" si="116"/>
        <v>1773</v>
      </c>
      <c r="D1785" s="44" t="str">
        <f t="shared" si="115"/>
        <v/>
      </c>
      <c r="E1785" s="477"/>
      <c r="F1785" s="368"/>
      <c r="G1785" s="368"/>
      <c r="H1785" s="329"/>
      <c r="I1785" s="15"/>
      <c r="J1785" s="15"/>
      <c r="K1785" s="328" t="str">
        <f t="shared" si="117"/>
        <v/>
      </c>
      <c r="L1785" s="381" t="str">
        <f t="shared" si="118"/>
        <v/>
      </c>
      <c r="M1785" s="265"/>
      <c r="N1785" s="265"/>
      <c r="O1785" s="265"/>
      <c r="P1785" s="77"/>
    </row>
    <row r="1786" spans="3:16" ht="14.25" customHeight="1" x14ac:dyDescent="0.15">
      <c r="C1786" s="283">
        <f t="shared" si="116"/>
        <v>1774</v>
      </c>
      <c r="D1786" s="44" t="str">
        <f t="shared" si="115"/>
        <v/>
      </c>
      <c r="E1786" s="477"/>
      <c r="F1786" s="368"/>
      <c r="G1786" s="368"/>
      <c r="H1786" s="329"/>
      <c r="I1786" s="15"/>
      <c r="J1786" s="15"/>
      <c r="K1786" s="328" t="str">
        <f t="shared" si="117"/>
        <v/>
      </c>
      <c r="L1786" s="381" t="str">
        <f t="shared" si="118"/>
        <v/>
      </c>
      <c r="M1786" s="265"/>
      <c r="N1786" s="265"/>
      <c r="O1786" s="265"/>
      <c r="P1786" s="77"/>
    </row>
    <row r="1787" spans="3:16" ht="14.25" customHeight="1" x14ac:dyDescent="0.15">
      <c r="C1787" s="283">
        <f t="shared" si="116"/>
        <v>1775</v>
      </c>
      <c r="D1787" s="44" t="str">
        <f t="shared" si="115"/>
        <v/>
      </c>
      <c r="E1787" s="477"/>
      <c r="F1787" s="368"/>
      <c r="G1787" s="368"/>
      <c r="H1787" s="329"/>
      <c r="I1787" s="15"/>
      <c r="J1787" s="15"/>
      <c r="K1787" s="328" t="str">
        <f t="shared" si="117"/>
        <v/>
      </c>
      <c r="L1787" s="381" t="str">
        <f t="shared" si="118"/>
        <v/>
      </c>
      <c r="M1787" s="265"/>
      <c r="N1787" s="265"/>
      <c r="O1787" s="265"/>
      <c r="P1787" s="77"/>
    </row>
    <row r="1788" spans="3:16" ht="14.25" customHeight="1" x14ac:dyDescent="0.15">
      <c r="C1788" s="283">
        <f t="shared" si="116"/>
        <v>1776</v>
      </c>
      <c r="D1788" s="44" t="str">
        <f t="shared" si="115"/>
        <v/>
      </c>
      <c r="E1788" s="477"/>
      <c r="F1788" s="368"/>
      <c r="G1788" s="368"/>
      <c r="H1788" s="329"/>
      <c r="I1788" s="15"/>
      <c r="J1788" s="15"/>
      <c r="K1788" s="328" t="str">
        <f t="shared" si="117"/>
        <v/>
      </c>
      <c r="L1788" s="381" t="str">
        <f t="shared" si="118"/>
        <v/>
      </c>
      <c r="M1788" s="265"/>
      <c r="N1788" s="265"/>
      <c r="O1788" s="265"/>
      <c r="P1788" s="77"/>
    </row>
    <row r="1789" spans="3:16" ht="14.25" customHeight="1" x14ac:dyDescent="0.15">
      <c r="C1789" s="283">
        <f t="shared" si="116"/>
        <v>1777</v>
      </c>
      <c r="D1789" s="44" t="str">
        <f t="shared" si="115"/>
        <v/>
      </c>
      <c r="E1789" s="477"/>
      <c r="F1789" s="368"/>
      <c r="G1789" s="368"/>
      <c r="H1789" s="329"/>
      <c r="I1789" s="15"/>
      <c r="J1789" s="15"/>
      <c r="K1789" s="328" t="str">
        <f t="shared" si="117"/>
        <v/>
      </c>
      <c r="L1789" s="381" t="str">
        <f t="shared" si="118"/>
        <v/>
      </c>
      <c r="M1789" s="265"/>
      <c r="N1789" s="265"/>
      <c r="O1789" s="265"/>
      <c r="P1789" s="77"/>
    </row>
    <row r="1790" spans="3:16" ht="14.25" customHeight="1" x14ac:dyDescent="0.15">
      <c r="C1790" s="283">
        <f t="shared" si="116"/>
        <v>1778</v>
      </c>
      <c r="D1790" s="44" t="str">
        <f t="shared" si="115"/>
        <v/>
      </c>
      <c r="E1790" s="477"/>
      <c r="F1790" s="368"/>
      <c r="G1790" s="368"/>
      <c r="H1790" s="329"/>
      <c r="I1790" s="15"/>
      <c r="J1790" s="15"/>
      <c r="K1790" s="328" t="str">
        <f t="shared" si="117"/>
        <v/>
      </c>
      <c r="L1790" s="381" t="str">
        <f t="shared" si="118"/>
        <v/>
      </c>
      <c r="M1790" s="265"/>
      <c r="N1790" s="265"/>
      <c r="O1790" s="265"/>
      <c r="P1790" s="77"/>
    </row>
    <row r="1791" spans="3:16" ht="14.25" customHeight="1" x14ac:dyDescent="0.15">
      <c r="C1791" s="283">
        <f t="shared" si="116"/>
        <v>1779</v>
      </c>
      <c r="D1791" s="44" t="str">
        <f t="shared" si="115"/>
        <v/>
      </c>
      <c r="E1791" s="477"/>
      <c r="F1791" s="368"/>
      <c r="G1791" s="368"/>
      <c r="H1791" s="329"/>
      <c r="I1791" s="15"/>
      <c r="J1791" s="15"/>
      <c r="K1791" s="328" t="str">
        <f t="shared" si="117"/>
        <v/>
      </c>
      <c r="L1791" s="381" t="str">
        <f t="shared" si="118"/>
        <v/>
      </c>
      <c r="M1791" s="265"/>
      <c r="N1791" s="265"/>
      <c r="O1791" s="265"/>
      <c r="P1791" s="77"/>
    </row>
    <row r="1792" spans="3:16" ht="14.25" customHeight="1" x14ac:dyDescent="0.15">
      <c r="C1792" s="283">
        <f t="shared" si="116"/>
        <v>1780</v>
      </c>
      <c r="D1792" s="44" t="str">
        <f t="shared" si="115"/>
        <v/>
      </c>
      <c r="E1792" s="477"/>
      <c r="F1792" s="368"/>
      <c r="G1792" s="368"/>
      <c r="H1792" s="329"/>
      <c r="I1792" s="15"/>
      <c r="J1792" s="15"/>
      <c r="K1792" s="328" t="str">
        <f t="shared" si="117"/>
        <v/>
      </c>
      <c r="L1792" s="381" t="str">
        <f t="shared" si="118"/>
        <v/>
      </c>
      <c r="M1792" s="265"/>
      <c r="N1792" s="265"/>
      <c r="O1792" s="265"/>
      <c r="P1792" s="77"/>
    </row>
    <row r="1793" spans="3:16" ht="14.25" customHeight="1" x14ac:dyDescent="0.15">
      <c r="C1793" s="283">
        <f t="shared" si="116"/>
        <v>1781</v>
      </c>
      <c r="D1793" s="44" t="str">
        <f t="shared" si="115"/>
        <v/>
      </c>
      <c r="E1793" s="477"/>
      <c r="F1793" s="368"/>
      <c r="G1793" s="368"/>
      <c r="H1793" s="329"/>
      <c r="I1793" s="15"/>
      <c r="J1793" s="15"/>
      <c r="K1793" s="328" t="str">
        <f t="shared" si="117"/>
        <v/>
      </c>
      <c r="L1793" s="381" t="str">
        <f t="shared" si="118"/>
        <v/>
      </c>
      <c r="M1793" s="265"/>
      <c r="N1793" s="265"/>
      <c r="O1793" s="265"/>
      <c r="P1793" s="77"/>
    </row>
    <row r="1794" spans="3:16" ht="14.25" customHeight="1" x14ac:dyDescent="0.15">
      <c r="C1794" s="283">
        <f t="shared" si="116"/>
        <v>1782</v>
      </c>
      <c r="D1794" s="44" t="str">
        <f t="shared" si="115"/>
        <v/>
      </c>
      <c r="E1794" s="477"/>
      <c r="F1794" s="368"/>
      <c r="G1794" s="368"/>
      <c r="H1794" s="329"/>
      <c r="I1794" s="15"/>
      <c r="J1794" s="15"/>
      <c r="K1794" s="328" t="str">
        <f t="shared" si="117"/>
        <v/>
      </c>
      <c r="L1794" s="381" t="str">
        <f t="shared" si="118"/>
        <v/>
      </c>
      <c r="M1794" s="265"/>
      <c r="N1794" s="265"/>
      <c r="O1794" s="265"/>
      <c r="P1794" s="77"/>
    </row>
    <row r="1795" spans="3:16" ht="14.25" customHeight="1" x14ac:dyDescent="0.15">
      <c r="C1795" s="283">
        <f t="shared" si="116"/>
        <v>1783</v>
      </c>
      <c r="D1795" s="44" t="str">
        <f t="shared" si="115"/>
        <v/>
      </c>
      <c r="E1795" s="477"/>
      <c r="F1795" s="368"/>
      <c r="G1795" s="368"/>
      <c r="H1795" s="329"/>
      <c r="I1795" s="15"/>
      <c r="J1795" s="15"/>
      <c r="K1795" s="328" t="str">
        <f t="shared" si="117"/>
        <v/>
      </c>
      <c r="L1795" s="381" t="str">
        <f t="shared" si="118"/>
        <v/>
      </c>
      <c r="M1795" s="265"/>
      <c r="N1795" s="265"/>
      <c r="O1795" s="265"/>
      <c r="P1795" s="77"/>
    </row>
    <row r="1796" spans="3:16" ht="14.25" customHeight="1" x14ac:dyDescent="0.15">
      <c r="C1796" s="283">
        <f t="shared" si="116"/>
        <v>1784</v>
      </c>
      <c r="D1796" s="44" t="str">
        <f t="shared" si="115"/>
        <v/>
      </c>
      <c r="E1796" s="477"/>
      <c r="F1796" s="368"/>
      <c r="G1796" s="368"/>
      <c r="H1796" s="329"/>
      <c r="I1796" s="15"/>
      <c r="J1796" s="15"/>
      <c r="K1796" s="328" t="str">
        <f t="shared" si="117"/>
        <v/>
      </c>
      <c r="L1796" s="381" t="str">
        <f t="shared" si="118"/>
        <v/>
      </c>
      <c r="M1796" s="265"/>
      <c r="N1796" s="265"/>
      <c r="O1796" s="265"/>
      <c r="P1796" s="77"/>
    </row>
    <row r="1797" spans="3:16" ht="14.25" customHeight="1" x14ac:dyDescent="0.15">
      <c r="C1797" s="283">
        <f t="shared" si="116"/>
        <v>1785</v>
      </c>
      <c r="D1797" s="44" t="str">
        <f t="shared" si="115"/>
        <v/>
      </c>
      <c r="E1797" s="477"/>
      <c r="F1797" s="368"/>
      <c r="G1797" s="368"/>
      <c r="H1797" s="329"/>
      <c r="I1797" s="15"/>
      <c r="J1797" s="15"/>
      <c r="K1797" s="328" t="str">
        <f t="shared" si="117"/>
        <v/>
      </c>
      <c r="L1797" s="381" t="str">
        <f t="shared" si="118"/>
        <v/>
      </c>
      <c r="M1797" s="265"/>
      <c r="N1797" s="265"/>
      <c r="O1797" s="265"/>
      <c r="P1797" s="77"/>
    </row>
    <row r="1798" spans="3:16" ht="14.25" customHeight="1" x14ac:dyDescent="0.15">
      <c r="C1798" s="283">
        <f t="shared" si="116"/>
        <v>1786</v>
      </c>
      <c r="D1798" s="44" t="str">
        <f t="shared" si="115"/>
        <v/>
      </c>
      <c r="E1798" s="477"/>
      <c r="F1798" s="368"/>
      <c r="G1798" s="368"/>
      <c r="H1798" s="329"/>
      <c r="I1798" s="15"/>
      <c r="J1798" s="15"/>
      <c r="K1798" s="328" t="str">
        <f t="shared" si="117"/>
        <v/>
      </c>
      <c r="L1798" s="381" t="str">
        <f t="shared" si="118"/>
        <v/>
      </c>
      <c r="M1798" s="265"/>
      <c r="N1798" s="265"/>
      <c r="O1798" s="265"/>
      <c r="P1798" s="77"/>
    </row>
    <row r="1799" spans="3:16" ht="14.25" customHeight="1" x14ac:dyDescent="0.15">
      <c r="C1799" s="283">
        <f t="shared" si="116"/>
        <v>1787</v>
      </c>
      <c r="D1799" s="44" t="str">
        <f t="shared" si="115"/>
        <v/>
      </c>
      <c r="E1799" s="477"/>
      <c r="F1799" s="368"/>
      <c r="G1799" s="368"/>
      <c r="H1799" s="329"/>
      <c r="I1799" s="15"/>
      <c r="J1799" s="15"/>
      <c r="K1799" s="328" t="str">
        <f t="shared" si="117"/>
        <v/>
      </c>
      <c r="L1799" s="381" t="str">
        <f t="shared" si="118"/>
        <v/>
      </c>
      <c r="M1799" s="265"/>
      <c r="N1799" s="265"/>
      <c r="O1799" s="265"/>
      <c r="P1799" s="77"/>
    </row>
    <row r="1800" spans="3:16" ht="14.25" customHeight="1" x14ac:dyDescent="0.15">
      <c r="C1800" s="283">
        <f t="shared" si="116"/>
        <v>1788</v>
      </c>
      <c r="D1800" s="44" t="str">
        <f t="shared" si="115"/>
        <v/>
      </c>
      <c r="E1800" s="477"/>
      <c r="F1800" s="368"/>
      <c r="G1800" s="368"/>
      <c r="H1800" s="329"/>
      <c r="I1800" s="15"/>
      <c r="J1800" s="15"/>
      <c r="K1800" s="328" t="str">
        <f t="shared" si="117"/>
        <v/>
      </c>
      <c r="L1800" s="381" t="str">
        <f t="shared" si="118"/>
        <v/>
      </c>
      <c r="M1800" s="265"/>
      <c r="N1800" s="265"/>
      <c r="O1800" s="265"/>
      <c r="P1800" s="77"/>
    </row>
    <row r="1801" spans="3:16" ht="14.25" customHeight="1" x14ac:dyDescent="0.15">
      <c r="C1801" s="283">
        <f t="shared" si="116"/>
        <v>1789</v>
      </c>
      <c r="D1801" s="44" t="str">
        <f t="shared" si="115"/>
        <v/>
      </c>
      <c r="E1801" s="477"/>
      <c r="F1801" s="368"/>
      <c r="G1801" s="368"/>
      <c r="H1801" s="329"/>
      <c r="I1801" s="15"/>
      <c r="J1801" s="15"/>
      <c r="K1801" s="328" t="str">
        <f t="shared" si="117"/>
        <v/>
      </c>
      <c r="L1801" s="381" t="str">
        <f t="shared" si="118"/>
        <v/>
      </c>
      <c r="M1801" s="265"/>
      <c r="N1801" s="265"/>
      <c r="O1801" s="265"/>
      <c r="P1801" s="77"/>
    </row>
    <row r="1802" spans="3:16" ht="14.25" customHeight="1" x14ac:dyDescent="0.15">
      <c r="C1802" s="283">
        <f t="shared" si="116"/>
        <v>1790</v>
      </c>
      <c r="D1802" s="44" t="str">
        <f t="shared" si="115"/>
        <v/>
      </c>
      <c r="E1802" s="477"/>
      <c r="F1802" s="368"/>
      <c r="G1802" s="368"/>
      <c r="H1802" s="329"/>
      <c r="I1802" s="15"/>
      <c r="J1802" s="15"/>
      <c r="K1802" s="328" t="str">
        <f t="shared" si="117"/>
        <v/>
      </c>
      <c r="L1802" s="381" t="str">
        <f t="shared" si="118"/>
        <v/>
      </c>
      <c r="M1802" s="265"/>
      <c r="N1802" s="265"/>
      <c r="O1802" s="265"/>
      <c r="P1802" s="77"/>
    </row>
    <row r="1803" spans="3:16" ht="14.25" customHeight="1" x14ac:dyDescent="0.15">
      <c r="C1803" s="283">
        <f t="shared" si="116"/>
        <v>1791</v>
      </c>
      <c r="D1803" s="44" t="str">
        <f t="shared" si="115"/>
        <v/>
      </c>
      <c r="E1803" s="477"/>
      <c r="F1803" s="368"/>
      <c r="G1803" s="368"/>
      <c r="H1803" s="329"/>
      <c r="I1803" s="15"/>
      <c r="J1803" s="15"/>
      <c r="K1803" s="328" t="str">
        <f t="shared" si="117"/>
        <v/>
      </c>
      <c r="L1803" s="381" t="str">
        <f t="shared" si="118"/>
        <v/>
      </c>
      <c r="M1803" s="265"/>
      <c r="N1803" s="265"/>
      <c r="O1803" s="265"/>
      <c r="P1803" s="77"/>
    </row>
    <row r="1804" spans="3:16" ht="14.25" customHeight="1" x14ac:dyDescent="0.15">
      <c r="C1804" s="283">
        <f t="shared" si="116"/>
        <v>1792</v>
      </c>
      <c r="D1804" s="44" t="str">
        <f t="shared" si="115"/>
        <v/>
      </c>
      <c r="E1804" s="477"/>
      <c r="F1804" s="368"/>
      <c r="G1804" s="368"/>
      <c r="H1804" s="329"/>
      <c r="I1804" s="15"/>
      <c r="J1804" s="15"/>
      <c r="K1804" s="328" t="str">
        <f t="shared" si="117"/>
        <v/>
      </c>
      <c r="L1804" s="381" t="str">
        <f t="shared" si="118"/>
        <v/>
      </c>
      <c r="M1804" s="265"/>
      <c r="N1804" s="265"/>
      <c r="O1804" s="265"/>
      <c r="P1804" s="77"/>
    </row>
    <row r="1805" spans="3:16" ht="14.25" customHeight="1" x14ac:dyDescent="0.15">
      <c r="C1805" s="283">
        <f t="shared" si="116"/>
        <v>1793</v>
      </c>
      <c r="D1805" s="44" t="str">
        <f t="shared" ref="D1805:D1868" si="119">IF(E1805="","",IF(E1805&lt;=$T$2,"○",""))</f>
        <v/>
      </c>
      <c r="E1805" s="477"/>
      <c r="F1805" s="368"/>
      <c r="G1805" s="368"/>
      <c r="H1805" s="329"/>
      <c r="I1805" s="15"/>
      <c r="J1805" s="15"/>
      <c r="K1805" s="328" t="str">
        <f t="shared" si="117"/>
        <v/>
      </c>
      <c r="L1805" s="381" t="str">
        <f t="shared" si="118"/>
        <v/>
      </c>
      <c r="M1805" s="265"/>
      <c r="N1805" s="265"/>
      <c r="O1805" s="265"/>
      <c r="P1805" s="77"/>
    </row>
    <row r="1806" spans="3:16" ht="14.25" customHeight="1" x14ac:dyDescent="0.15">
      <c r="C1806" s="283">
        <f t="shared" si="116"/>
        <v>1794</v>
      </c>
      <c r="D1806" s="44" t="str">
        <f t="shared" si="119"/>
        <v/>
      </c>
      <c r="E1806" s="477"/>
      <c r="F1806" s="368"/>
      <c r="G1806" s="368"/>
      <c r="H1806" s="329"/>
      <c r="I1806" s="15"/>
      <c r="J1806" s="15"/>
      <c r="K1806" s="328" t="str">
        <f t="shared" si="117"/>
        <v/>
      </c>
      <c r="L1806" s="381" t="str">
        <f t="shared" si="118"/>
        <v/>
      </c>
      <c r="M1806" s="265"/>
      <c r="N1806" s="265"/>
      <c r="O1806" s="265"/>
      <c r="P1806" s="77"/>
    </row>
    <row r="1807" spans="3:16" ht="14.25" customHeight="1" x14ac:dyDescent="0.15">
      <c r="C1807" s="283">
        <f t="shared" ref="C1807:C1870" si="120">C1806+1</f>
        <v>1795</v>
      </c>
      <c r="D1807" s="44" t="str">
        <f t="shared" si="119"/>
        <v/>
      </c>
      <c r="E1807" s="477"/>
      <c r="F1807" s="368"/>
      <c r="G1807" s="368"/>
      <c r="H1807" s="329"/>
      <c r="I1807" s="15"/>
      <c r="J1807" s="15"/>
      <c r="K1807" s="328" t="str">
        <f t="shared" si="117"/>
        <v/>
      </c>
      <c r="L1807" s="381" t="str">
        <f t="shared" si="118"/>
        <v/>
      </c>
      <c r="M1807" s="265"/>
      <c r="N1807" s="265"/>
      <c r="O1807" s="265"/>
      <c r="P1807" s="77"/>
    </row>
    <row r="1808" spans="3:16" ht="14.25" customHeight="1" x14ac:dyDescent="0.15">
      <c r="C1808" s="283">
        <f t="shared" si="120"/>
        <v>1796</v>
      </c>
      <c r="D1808" s="44" t="str">
        <f t="shared" si="119"/>
        <v/>
      </c>
      <c r="E1808" s="477"/>
      <c r="F1808" s="368"/>
      <c r="G1808" s="368"/>
      <c r="H1808" s="329"/>
      <c r="I1808" s="15"/>
      <c r="J1808" s="15"/>
      <c r="K1808" s="328" t="str">
        <f t="shared" si="117"/>
        <v/>
      </c>
      <c r="L1808" s="381" t="str">
        <f t="shared" si="118"/>
        <v/>
      </c>
      <c r="M1808" s="265"/>
      <c r="N1808" s="265"/>
      <c r="O1808" s="265"/>
      <c r="P1808" s="77"/>
    </row>
    <row r="1809" spans="3:16" ht="14.25" customHeight="1" x14ac:dyDescent="0.15">
      <c r="C1809" s="283">
        <f t="shared" si="120"/>
        <v>1797</v>
      </c>
      <c r="D1809" s="44" t="str">
        <f t="shared" si="119"/>
        <v/>
      </c>
      <c r="E1809" s="477"/>
      <c r="F1809" s="368"/>
      <c r="G1809" s="368"/>
      <c r="H1809" s="329"/>
      <c r="I1809" s="15"/>
      <c r="J1809" s="15"/>
      <c r="K1809" s="328" t="str">
        <f t="shared" si="117"/>
        <v/>
      </c>
      <c r="L1809" s="381" t="str">
        <f t="shared" si="118"/>
        <v/>
      </c>
      <c r="M1809" s="265"/>
      <c r="N1809" s="265"/>
      <c r="O1809" s="265"/>
      <c r="P1809" s="77"/>
    </row>
    <row r="1810" spans="3:16" ht="14.25" customHeight="1" x14ac:dyDescent="0.15">
      <c r="C1810" s="283">
        <f t="shared" si="120"/>
        <v>1798</v>
      </c>
      <c r="D1810" s="44" t="str">
        <f t="shared" si="119"/>
        <v/>
      </c>
      <c r="E1810" s="477"/>
      <c r="F1810" s="368"/>
      <c r="G1810" s="368"/>
      <c r="H1810" s="329"/>
      <c r="I1810" s="15"/>
      <c r="J1810" s="15"/>
      <c r="K1810" s="328" t="str">
        <f>IF(J1810="","",I1810*J1810)</f>
        <v/>
      </c>
      <c r="L1810" s="381" t="str">
        <f t="shared" si="118"/>
        <v/>
      </c>
      <c r="M1810" s="265"/>
      <c r="N1810" s="265"/>
      <c r="O1810" s="265"/>
      <c r="P1810" s="77"/>
    </row>
    <row r="1811" spans="3:16" ht="14.25" customHeight="1" x14ac:dyDescent="0.15">
      <c r="C1811" s="283">
        <f t="shared" si="120"/>
        <v>1799</v>
      </c>
      <c r="D1811" s="44" t="str">
        <f t="shared" si="119"/>
        <v/>
      </c>
      <c r="E1811" s="477"/>
      <c r="F1811" s="368"/>
      <c r="G1811" s="368"/>
      <c r="H1811" s="329"/>
      <c r="I1811" s="15"/>
      <c r="J1811" s="15"/>
      <c r="K1811" s="328" t="str">
        <f t="shared" ref="K1811:K1874" si="121">IF(J1811="","",I1811*J1811)</f>
        <v/>
      </c>
      <c r="L1811" s="381" t="str">
        <f t="shared" si="118"/>
        <v/>
      </c>
      <c r="M1811" s="265"/>
      <c r="N1811" s="265"/>
      <c r="O1811" s="265"/>
      <c r="P1811" s="77"/>
    </row>
    <row r="1812" spans="3:16" ht="14.25" customHeight="1" x14ac:dyDescent="0.15">
      <c r="C1812" s="283">
        <f t="shared" si="120"/>
        <v>1800</v>
      </c>
      <c r="D1812" s="44" t="str">
        <f t="shared" si="119"/>
        <v/>
      </c>
      <c r="E1812" s="477"/>
      <c r="F1812" s="368"/>
      <c r="G1812" s="368"/>
      <c r="H1812" s="329"/>
      <c r="I1812" s="15"/>
      <c r="J1812" s="15"/>
      <c r="K1812" s="328" t="str">
        <f t="shared" si="121"/>
        <v/>
      </c>
      <c r="L1812" s="381" t="str">
        <f t="shared" si="118"/>
        <v/>
      </c>
      <c r="M1812" s="265"/>
      <c r="N1812" s="265"/>
      <c r="O1812" s="265"/>
      <c r="P1812" s="77"/>
    </row>
    <row r="1813" spans="3:16" ht="14.25" customHeight="1" x14ac:dyDescent="0.15">
      <c r="C1813" s="283">
        <f t="shared" si="120"/>
        <v>1801</v>
      </c>
      <c r="D1813" s="44" t="str">
        <f t="shared" si="119"/>
        <v/>
      </c>
      <c r="E1813" s="477"/>
      <c r="F1813" s="368"/>
      <c r="G1813" s="368"/>
      <c r="H1813" s="329"/>
      <c r="I1813" s="15"/>
      <c r="J1813" s="15"/>
      <c r="K1813" s="328" t="str">
        <f t="shared" si="121"/>
        <v/>
      </c>
      <c r="L1813" s="381" t="str">
        <f t="shared" si="118"/>
        <v/>
      </c>
      <c r="M1813" s="265"/>
      <c r="N1813" s="265"/>
      <c r="O1813" s="265"/>
      <c r="P1813" s="77"/>
    </row>
    <row r="1814" spans="3:16" ht="14.25" customHeight="1" x14ac:dyDescent="0.15">
      <c r="C1814" s="283">
        <f t="shared" si="120"/>
        <v>1802</v>
      </c>
      <c r="D1814" s="44" t="str">
        <f t="shared" si="119"/>
        <v/>
      </c>
      <c r="E1814" s="477"/>
      <c r="F1814" s="368"/>
      <c r="G1814" s="368"/>
      <c r="H1814" s="329"/>
      <c r="I1814" s="15"/>
      <c r="J1814" s="15"/>
      <c r="K1814" s="328" t="str">
        <f t="shared" si="121"/>
        <v/>
      </c>
      <c r="L1814" s="381" t="str">
        <f t="shared" si="118"/>
        <v/>
      </c>
      <c r="M1814" s="265"/>
      <c r="N1814" s="265"/>
      <c r="O1814" s="265"/>
      <c r="P1814" s="77"/>
    </row>
    <row r="1815" spans="3:16" ht="14.25" customHeight="1" x14ac:dyDescent="0.15">
      <c r="C1815" s="283">
        <f t="shared" si="120"/>
        <v>1803</v>
      </c>
      <c r="D1815" s="44" t="str">
        <f t="shared" si="119"/>
        <v/>
      </c>
      <c r="E1815" s="477"/>
      <c r="F1815" s="368"/>
      <c r="G1815" s="368"/>
      <c r="H1815" s="329"/>
      <c r="I1815" s="15"/>
      <c r="J1815" s="15"/>
      <c r="K1815" s="328" t="str">
        <f t="shared" si="121"/>
        <v/>
      </c>
      <c r="L1815" s="381" t="str">
        <f t="shared" si="118"/>
        <v/>
      </c>
      <c r="M1815" s="265"/>
      <c r="N1815" s="265"/>
      <c r="O1815" s="265"/>
      <c r="P1815" s="77"/>
    </row>
    <row r="1816" spans="3:16" ht="14.25" customHeight="1" x14ac:dyDescent="0.15">
      <c r="C1816" s="283">
        <f t="shared" si="120"/>
        <v>1804</v>
      </c>
      <c r="D1816" s="44" t="str">
        <f t="shared" si="119"/>
        <v/>
      </c>
      <c r="E1816" s="477"/>
      <c r="F1816" s="368"/>
      <c r="G1816" s="368"/>
      <c r="H1816" s="329"/>
      <c r="I1816" s="15"/>
      <c r="J1816" s="15"/>
      <c r="K1816" s="328" t="str">
        <f t="shared" si="121"/>
        <v/>
      </c>
      <c r="L1816" s="381" t="str">
        <f t="shared" si="118"/>
        <v/>
      </c>
      <c r="M1816" s="265"/>
      <c r="N1816" s="265"/>
      <c r="O1816" s="265"/>
      <c r="P1816" s="77"/>
    </row>
    <row r="1817" spans="3:16" ht="14.25" customHeight="1" x14ac:dyDescent="0.15">
      <c r="C1817" s="283">
        <f t="shared" si="120"/>
        <v>1805</v>
      </c>
      <c r="D1817" s="44" t="str">
        <f t="shared" si="119"/>
        <v/>
      </c>
      <c r="E1817" s="477"/>
      <c r="F1817" s="368"/>
      <c r="G1817" s="368"/>
      <c r="H1817" s="329"/>
      <c r="I1817" s="15"/>
      <c r="J1817" s="15"/>
      <c r="K1817" s="328" t="str">
        <f t="shared" si="121"/>
        <v/>
      </c>
      <c r="L1817" s="381" t="str">
        <f t="shared" si="118"/>
        <v/>
      </c>
      <c r="M1817" s="265"/>
      <c r="N1817" s="265"/>
      <c r="O1817" s="265"/>
      <c r="P1817" s="77"/>
    </row>
    <row r="1818" spans="3:16" ht="14.25" customHeight="1" x14ac:dyDescent="0.15">
      <c r="C1818" s="283">
        <f t="shared" si="120"/>
        <v>1806</v>
      </c>
      <c r="D1818" s="44" t="str">
        <f t="shared" si="119"/>
        <v/>
      </c>
      <c r="E1818" s="477"/>
      <c r="F1818" s="368"/>
      <c r="G1818" s="368"/>
      <c r="H1818" s="329"/>
      <c r="I1818" s="15"/>
      <c r="J1818" s="15"/>
      <c r="K1818" s="328" t="str">
        <f t="shared" si="121"/>
        <v/>
      </c>
      <c r="L1818" s="381" t="str">
        <f t="shared" si="118"/>
        <v/>
      </c>
      <c r="M1818" s="265"/>
      <c r="N1818" s="265"/>
      <c r="O1818" s="265"/>
      <c r="P1818" s="77"/>
    </row>
    <row r="1819" spans="3:16" ht="14.25" customHeight="1" x14ac:dyDescent="0.15">
      <c r="C1819" s="283">
        <f t="shared" si="120"/>
        <v>1807</v>
      </c>
      <c r="D1819" s="44" t="str">
        <f t="shared" si="119"/>
        <v/>
      </c>
      <c r="E1819" s="477"/>
      <c r="F1819" s="368"/>
      <c r="G1819" s="368"/>
      <c r="H1819" s="329"/>
      <c r="I1819" s="15"/>
      <c r="J1819" s="15"/>
      <c r="K1819" s="328" t="str">
        <f t="shared" si="121"/>
        <v/>
      </c>
      <c r="L1819" s="381" t="str">
        <f t="shared" si="118"/>
        <v/>
      </c>
      <c r="M1819" s="265"/>
      <c r="N1819" s="265"/>
      <c r="O1819" s="265"/>
      <c r="P1819" s="77"/>
    </row>
    <row r="1820" spans="3:16" ht="14.25" customHeight="1" x14ac:dyDescent="0.15">
      <c r="C1820" s="283">
        <f t="shared" si="120"/>
        <v>1808</v>
      </c>
      <c r="D1820" s="44" t="str">
        <f t="shared" si="119"/>
        <v/>
      </c>
      <c r="E1820" s="477"/>
      <c r="F1820" s="368"/>
      <c r="G1820" s="368"/>
      <c r="H1820" s="329"/>
      <c r="I1820" s="15"/>
      <c r="J1820" s="15"/>
      <c r="K1820" s="328" t="str">
        <f t="shared" si="121"/>
        <v/>
      </c>
      <c r="L1820" s="381" t="str">
        <f t="shared" si="118"/>
        <v/>
      </c>
      <c r="M1820" s="265"/>
      <c r="N1820" s="265"/>
      <c r="O1820" s="265"/>
      <c r="P1820" s="77"/>
    </row>
    <row r="1821" spans="3:16" ht="14.25" customHeight="1" x14ac:dyDescent="0.15">
      <c r="C1821" s="283">
        <f t="shared" si="120"/>
        <v>1809</v>
      </c>
      <c r="D1821" s="44" t="str">
        <f t="shared" si="119"/>
        <v/>
      </c>
      <c r="E1821" s="477"/>
      <c r="F1821" s="368"/>
      <c r="G1821" s="368"/>
      <c r="H1821" s="329"/>
      <c r="I1821" s="15"/>
      <c r="J1821" s="15"/>
      <c r="K1821" s="328" t="str">
        <f t="shared" si="121"/>
        <v/>
      </c>
      <c r="L1821" s="381" t="str">
        <f t="shared" si="118"/>
        <v/>
      </c>
      <c r="M1821" s="265"/>
      <c r="N1821" s="265"/>
      <c r="O1821" s="265"/>
      <c r="P1821" s="77"/>
    </row>
    <row r="1822" spans="3:16" ht="14.25" customHeight="1" x14ac:dyDescent="0.15">
      <c r="C1822" s="283">
        <f t="shared" si="120"/>
        <v>1810</v>
      </c>
      <c r="D1822" s="44" t="str">
        <f t="shared" si="119"/>
        <v/>
      </c>
      <c r="E1822" s="477"/>
      <c r="F1822" s="368"/>
      <c r="G1822" s="368"/>
      <c r="H1822" s="329"/>
      <c r="I1822" s="15"/>
      <c r="J1822" s="15"/>
      <c r="K1822" s="328" t="str">
        <f t="shared" si="121"/>
        <v/>
      </c>
      <c r="L1822" s="381" t="str">
        <f t="shared" si="118"/>
        <v/>
      </c>
      <c r="M1822" s="265"/>
      <c r="N1822" s="265"/>
      <c r="O1822" s="265"/>
      <c r="P1822" s="77"/>
    </row>
    <row r="1823" spans="3:16" ht="14.25" customHeight="1" x14ac:dyDescent="0.15">
      <c r="C1823" s="283">
        <f t="shared" si="120"/>
        <v>1811</v>
      </c>
      <c r="D1823" s="44" t="str">
        <f t="shared" si="119"/>
        <v/>
      </c>
      <c r="E1823" s="477"/>
      <c r="F1823" s="368"/>
      <c r="G1823" s="368"/>
      <c r="H1823" s="329"/>
      <c r="I1823" s="15"/>
      <c r="J1823" s="15"/>
      <c r="K1823" s="328" t="str">
        <f t="shared" si="121"/>
        <v/>
      </c>
      <c r="L1823" s="381" t="str">
        <f t="shared" si="118"/>
        <v/>
      </c>
      <c r="M1823" s="265"/>
      <c r="N1823" s="265"/>
      <c r="O1823" s="265"/>
      <c r="P1823" s="77"/>
    </row>
    <row r="1824" spans="3:16" ht="14.25" customHeight="1" x14ac:dyDescent="0.15">
      <c r="C1824" s="283">
        <f t="shared" si="120"/>
        <v>1812</v>
      </c>
      <c r="D1824" s="44" t="str">
        <f t="shared" si="119"/>
        <v/>
      </c>
      <c r="E1824" s="477"/>
      <c r="F1824" s="368"/>
      <c r="G1824" s="368"/>
      <c r="H1824" s="329"/>
      <c r="I1824" s="15"/>
      <c r="J1824" s="15"/>
      <c r="K1824" s="328" t="str">
        <f t="shared" si="121"/>
        <v/>
      </c>
      <c r="L1824" s="381" t="str">
        <f t="shared" si="118"/>
        <v/>
      </c>
      <c r="M1824" s="265"/>
      <c r="N1824" s="265"/>
      <c r="O1824" s="265"/>
      <c r="P1824" s="77"/>
    </row>
    <row r="1825" spans="3:16" ht="14.25" customHeight="1" x14ac:dyDescent="0.15">
      <c r="C1825" s="283">
        <f t="shared" si="120"/>
        <v>1813</v>
      </c>
      <c r="D1825" s="44" t="str">
        <f t="shared" si="119"/>
        <v/>
      </c>
      <c r="E1825" s="477"/>
      <c r="F1825" s="368"/>
      <c r="G1825" s="368"/>
      <c r="H1825" s="329"/>
      <c r="I1825" s="15"/>
      <c r="J1825" s="15"/>
      <c r="K1825" s="328" t="str">
        <f t="shared" si="121"/>
        <v/>
      </c>
      <c r="L1825" s="381" t="str">
        <f t="shared" si="118"/>
        <v/>
      </c>
      <c r="M1825" s="265"/>
      <c r="N1825" s="265"/>
      <c r="O1825" s="265"/>
      <c r="P1825" s="77"/>
    </row>
    <row r="1826" spans="3:16" ht="14.25" customHeight="1" x14ac:dyDescent="0.15">
      <c r="C1826" s="283">
        <f t="shared" si="120"/>
        <v>1814</v>
      </c>
      <c r="D1826" s="44" t="str">
        <f t="shared" si="119"/>
        <v/>
      </c>
      <c r="E1826" s="477"/>
      <c r="F1826" s="368"/>
      <c r="G1826" s="368"/>
      <c r="H1826" s="329"/>
      <c r="I1826" s="15"/>
      <c r="J1826" s="15"/>
      <c r="K1826" s="328" t="str">
        <f t="shared" si="121"/>
        <v/>
      </c>
      <c r="L1826" s="381" t="str">
        <f t="shared" si="118"/>
        <v/>
      </c>
      <c r="M1826" s="265"/>
      <c r="N1826" s="265"/>
      <c r="O1826" s="265"/>
      <c r="P1826" s="77"/>
    </row>
    <row r="1827" spans="3:16" ht="14.25" customHeight="1" x14ac:dyDescent="0.15">
      <c r="C1827" s="283">
        <f t="shared" si="120"/>
        <v>1815</v>
      </c>
      <c r="D1827" s="44" t="str">
        <f t="shared" si="119"/>
        <v/>
      </c>
      <c r="E1827" s="477"/>
      <c r="F1827" s="368"/>
      <c r="G1827" s="368"/>
      <c r="H1827" s="329"/>
      <c r="I1827" s="15"/>
      <c r="J1827" s="15"/>
      <c r="K1827" s="328" t="str">
        <f t="shared" si="121"/>
        <v/>
      </c>
      <c r="L1827" s="381" t="str">
        <f t="shared" si="118"/>
        <v/>
      </c>
      <c r="M1827" s="265"/>
      <c r="N1827" s="265"/>
      <c r="O1827" s="265"/>
      <c r="P1827" s="77"/>
    </row>
    <row r="1828" spans="3:16" ht="14.25" customHeight="1" x14ac:dyDescent="0.15">
      <c r="C1828" s="283">
        <f t="shared" si="120"/>
        <v>1816</v>
      </c>
      <c r="D1828" s="44" t="str">
        <f t="shared" si="119"/>
        <v/>
      </c>
      <c r="E1828" s="477"/>
      <c r="F1828" s="368"/>
      <c r="G1828" s="368"/>
      <c r="H1828" s="329"/>
      <c r="I1828" s="15"/>
      <c r="J1828" s="15"/>
      <c r="K1828" s="328" t="str">
        <f t="shared" si="121"/>
        <v/>
      </c>
      <c r="L1828" s="381" t="str">
        <f t="shared" si="118"/>
        <v/>
      </c>
      <c r="M1828" s="265"/>
      <c r="N1828" s="265"/>
      <c r="O1828" s="265"/>
      <c r="P1828" s="77"/>
    </row>
    <row r="1829" spans="3:16" ht="14.25" customHeight="1" x14ac:dyDescent="0.15">
      <c r="C1829" s="283">
        <f t="shared" si="120"/>
        <v>1817</v>
      </c>
      <c r="D1829" s="44" t="str">
        <f t="shared" si="119"/>
        <v/>
      </c>
      <c r="E1829" s="477"/>
      <c r="F1829" s="368"/>
      <c r="G1829" s="368"/>
      <c r="H1829" s="329"/>
      <c r="I1829" s="15"/>
      <c r="J1829" s="15"/>
      <c r="K1829" s="328" t="str">
        <f t="shared" si="121"/>
        <v/>
      </c>
      <c r="L1829" s="381" t="str">
        <f t="shared" si="118"/>
        <v/>
      </c>
      <c r="M1829" s="265"/>
      <c r="N1829" s="265"/>
      <c r="O1829" s="265"/>
      <c r="P1829" s="77"/>
    </row>
    <row r="1830" spans="3:16" ht="14.25" customHeight="1" x14ac:dyDescent="0.15">
      <c r="C1830" s="283">
        <f t="shared" si="120"/>
        <v>1818</v>
      </c>
      <c r="D1830" s="44" t="str">
        <f t="shared" si="119"/>
        <v/>
      </c>
      <c r="E1830" s="477"/>
      <c r="F1830" s="368"/>
      <c r="G1830" s="368"/>
      <c r="H1830" s="329"/>
      <c r="I1830" s="15"/>
      <c r="J1830" s="15"/>
      <c r="K1830" s="328" t="str">
        <f t="shared" si="121"/>
        <v/>
      </c>
      <c r="L1830" s="381" t="str">
        <f t="shared" si="118"/>
        <v/>
      </c>
      <c r="M1830" s="265"/>
      <c r="N1830" s="265"/>
      <c r="O1830" s="265"/>
      <c r="P1830" s="77"/>
    </row>
    <row r="1831" spans="3:16" ht="14.25" customHeight="1" x14ac:dyDescent="0.15">
      <c r="C1831" s="283">
        <f t="shared" si="120"/>
        <v>1819</v>
      </c>
      <c r="D1831" s="44" t="str">
        <f t="shared" si="119"/>
        <v/>
      </c>
      <c r="E1831" s="477"/>
      <c r="F1831" s="368"/>
      <c r="G1831" s="368"/>
      <c r="H1831" s="329"/>
      <c r="I1831" s="15"/>
      <c r="J1831" s="15"/>
      <c r="K1831" s="328" t="str">
        <f t="shared" si="121"/>
        <v/>
      </c>
      <c r="L1831" s="381" t="str">
        <f t="shared" si="118"/>
        <v/>
      </c>
      <c r="M1831" s="265"/>
      <c r="N1831" s="265"/>
      <c r="O1831" s="265"/>
      <c r="P1831" s="77"/>
    </row>
    <row r="1832" spans="3:16" ht="14.25" customHeight="1" x14ac:dyDescent="0.15">
      <c r="C1832" s="283">
        <f t="shared" si="120"/>
        <v>1820</v>
      </c>
      <c r="D1832" s="44" t="str">
        <f t="shared" si="119"/>
        <v/>
      </c>
      <c r="E1832" s="477"/>
      <c r="F1832" s="368"/>
      <c r="G1832" s="368"/>
      <c r="H1832" s="329"/>
      <c r="I1832" s="15"/>
      <c r="J1832" s="15"/>
      <c r="K1832" s="328" t="str">
        <f t="shared" si="121"/>
        <v/>
      </c>
      <c r="L1832" s="381" t="str">
        <f t="shared" si="118"/>
        <v/>
      </c>
      <c r="M1832" s="265"/>
      <c r="N1832" s="265"/>
      <c r="O1832" s="265"/>
      <c r="P1832" s="77"/>
    </row>
    <row r="1833" spans="3:16" ht="14.25" customHeight="1" x14ac:dyDescent="0.15">
      <c r="C1833" s="283">
        <f t="shared" si="120"/>
        <v>1821</v>
      </c>
      <c r="D1833" s="44" t="str">
        <f t="shared" si="119"/>
        <v/>
      </c>
      <c r="E1833" s="477"/>
      <c r="F1833" s="368"/>
      <c r="G1833" s="368"/>
      <c r="H1833" s="329"/>
      <c r="I1833" s="15"/>
      <c r="J1833" s="15"/>
      <c r="K1833" s="328" t="str">
        <f t="shared" si="121"/>
        <v/>
      </c>
      <c r="L1833" s="381" t="str">
        <f t="shared" si="118"/>
        <v/>
      </c>
      <c r="M1833" s="265"/>
      <c r="N1833" s="265"/>
      <c r="O1833" s="265"/>
      <c r="P1833" s="77"/>
    </row>
    <row r="1834" spans="3:16" ht="14.25" customHeight="1" x14ac:dyDescent="0.15">
      <c r="C1834" s="283">
        <f t="shared" si="120"/>
        <v>1822</v>
      </c>
      <c r="D1834" s="44" t="str">
        <f t="shared" si="119"/>
        <v/>
      </c>
      <c r="E1834" s="477"/>
      <c r="F1834" s="368"/>
      <c r="G1834" s="368"/>
      <c r="H1834" s="329"/>
      <c r="I1834" s="15"/>
      <c r="J1834" s="15"/>
      <c r="K1834" s="328" t="str">
        <f t="shared" si="121"/>
        <v/>
      </c>
      <c r="L1834" s="381" t="str">
        <f t="shared" ref="L1834:L1897" si="122">IF(H1834="","",IF(HLOOKUP(H1834,$V$2:$AJ$3,2,FALSE)&gt;=0.8,"○",""))</f>
        <v/>
      </c>
      <c r="M1834" s="265"/>
      <c r="N1834" s="265"/>
      <c r="O1834" s="265"/>
      <c r="P1834" s="77"/>
    </row>
    <row r="1835" spans="3:16" ht="14.25" customHeight="1" x14ac:dyDescent="0.15">
      <c r="C1835" s="283">
        <f t="shared" si="120"/>
        <v>1823</v>
      </c>
      <c r="D1835" s="44" t="str">
        <f t="shared" si="119"/>
        <v/>
      </c>
      <c r="E1835" s="477"/>
      <c r="F1835" s="368"/>
      <c r="G1835" s="368"/>
      <c r="H1835" s="329"/>
      <c r="I1835" s="15"/>
      <c r="J1835" s="15"/>
      <c r="K1835" s="328" t="str">
        <f t="shared" si="121"/>
        <v/>
      </c>
      <c r="L1835" s="381" t="str">
        <f t="shared" si="122"/>
        <v/>
      </c>
      <c r="M1835" s="265"/>
      <c r="N1835" s="265"/>
      <c r="O1835" s="265"/>
      <c r="P1835" s="77"/>
    </row>
    <row r="1836" spans="3:16" ht="14.25" customHeight="1" x14ac:dyDescent="0.15">
      <c r="C1836" s="283">
        <f t="shared" si="120"/>
        <v>1824</v>
      </c>
      <c r="D1836" s="44" t="str">
        <f t="shared" si="119"/>
        <v/>
      </c>
      <c r="E1836" s="477"/>
      <c r="F1836" s="368"/>
      <c r="G1836" s="368"/>
      <c r="H1836" s="329"/>
      <c r="I1836" s="15"/>
      <c r="J1836" s="15"/>
      <c r="K1836" s="328" t="str">
        <f t="shared" si="121"/>
        <v/>
      </c>
      <c r="L1836" s="381" t="str">
        <f t="shared" si="122"/>
        <v/>
      </c>
      <c r="M1836" s="265"/>
      <c r="N1836" s="265"/>
      <c r="O1836" s="265"/>
      <c r="P1836" s="77"/>
    </row>
    <row r="1837" spans="3:16" ht="14.25" customHeight="1" x14ac:dyDescent="0.15">
      <c r="C1837" s="283">
        <f t="shared" si="120"/>
        <v>1825</v>
      </c>
      <c r="D1837" s="44" t="str">
        <f t="shared" si="119"/>
        <v/>
      </c>
      <c r="E1837" s="477"/>
      <c r="F1837" s="368"/>
      <c r="G1837" s="368"/>
      <c r="H1837" s="329"/>
      <c r="I1837" s="15"/>
      <c r="J1837" s="15"/>
      <c r="K1837" s="328" t="str">
        <f t="shared" si="121"/>
        <v/>
      </c>
      <c r="L1837" s="381" t="str">
        <f t="shared" si="122"/>
        <v/>
      </c>
      <c r="M1837" s="265"/>
      <c r="N1837" s="265"/>
      <c r="O1837" s="265"/>
      <c r="P1837" s="77"/>
    </row>
    <row r="1838" spans="3:16" ht="14.25" customHeight="1" x14ac:dyDescent="0.15">
      <c r="C1838" s="283">
        <f t="shared" si="120"/>
        <v>1826</v>
      </c>
      <c r="D1838" s="44" t="str">
        <f t="shared" si="119"/>
        <v/>
      </c>
      <c r="E1838" s="477"/>
      <c r="F1838" s="368"/>
      <c r="G1838" s="368"/>
      <c r="H1838" s="329"/>
      <c r="I1838" s="15"/>
      <c r="J1838" s="15"/>
      <c r="K1838" s="328" t="str">
        <f t="shared" si="121"/>
        <v/>
      </c>
      <c r="L1838" s="381" t="str">
        <f t="shared" si="122"/>
        <v/>
      </c>
      <c r="M1838" s="265"/>
      <c r="N1838" s="265"/>
      <c r="O1838" s="265"/>
      <c r="P1838" s="77"/>
    </row>
    <row r="1839" spans="3:16" ht="14.25" customHeight="1" x14ac:dyDescent="0.15">
      <c r="C1839" s="283">
        <f t="shared" si="120"/>
        <v>1827</v>
      </c>
      <c r="D1839" s="44" t="str">
        <f t="shared" si="119"/>
        <v/>
      </c>
      <c r="E1839" s="477"/>
      <c r="F1839" s="368"/>
      <c r="G1839" s="368"/>
      <c r="H1839" s="329"/>
      <c r="I1839" s="15"/>
      <c r="J1839" s="15"/>
      <c r="K1839" s="328" t="str">
        <f t="shared" si="121"/>
        <v/>
      </c>
      <c r="L1839" s="381" t="str">
        <f t="shared" si="122"/>
        <v/>
      </c>
      <c r="M1839" s="265"/>
      <c r="N1839" s="265"/>
      <c r="O1839" s="265"/>
      <c r="P1839" s="77"/>
    </row>
    <row r="1840" spans="3:16" ht="14.25" customHeight="1" x14ac:dyDescent="0.15">
      <c r="C1840" s="283">
        <f t="shared" si="120"/>
        <v>1828</v>
      </c>
      <c r="D1840" s="44" t="str">
        <f t="shared" si="119"/>
        <v/>
      </c>
      <c r="E1840" s="477"/>
      <c r="F1840" s="368"/>
      <c r="G1840" s="368"/>
      <c r="H1840" s="329"/>
      <c r="I1840" s="15"/>
      <c r="J1840" s="15"/>
      <c r="K1840" s="328" t="str">
        <f t="shared" si="121"/>
        <v/>
      </c>
      <c r="L1840" s="381" t="str">
        <f t="shared" si="122"/>
        <v/>
      </c>
      <c r="M1840" s="265"/>
      <c r="N1840" s="265"/>
      <c r="O1840" s="265"/>
      <c r="P1840" s="77"/>
    </row>
    <row r="1841" spans="3:16" ht="14.25" customHeight="1" x14ac:dyDescent="0.15">
      <c r="C1841" s="283">
        <f t="shared" si="120"/>
        <v>1829</v>
      </c>
      <c r="D1841" s="44" t="str">
        <f t="shared" si="119"/>
        <v/>
      </c>
      <c r="E1841" s="477"/>
      <c r="F1841" s="368"/>
      <c r="G1841" s="368"/>
      <c r="H1841" s="329"/>
      <c r="I1841" s="15"/>
      <c r="J1841" s="15"/>
      <c r="K1841" s="328" t="str">
        <f t="shared" si="121"/>
        <v/>
      </c>
      <c r="L1841" s="381" t="str">
        <f t="shared" si="122"/>
        <v/>
      </c>
      <c r="M1841" s="265"/>
      <c r="N1841" s="265"/>
      <c r="O1841" s="265"/>
      <c r="P1841" s="77"/>
    </row>
    <row r="1842" spans="3:16" ht="14.25" customHeight="1" x14ac:dyDescent="0.15">
      <c r="C1842" s="283">
        <f t="shared" si="120"/>
        <v>1830</v>
      </c>
      <c r="D1842" s="44" t="str">
        <f t="shared" si="119"/>
        <v/>
      </c>
      <c r="E1842" s="477"/>
      <c r="F1842" s="368"/>
      <c r="G1842" s="368"/>
      <c r="H1842" s="329"/>
      <c r="I1842" s="15"/>
      <c r="J1842" s="15"/>
      <c r="K1842" s="328" t="str">
        <f t="shared" si="121"/>
        <v/>
      </c>
      <c r="L1842" s="381" t="str">
        <f t="shared" si="122"/>
        <v/>
      </c>
      <c r="M1842" s="265"/>
      <c r="N1842" s="265"/>
      <c r="O1842" s="265"/>
      <c r="P1842" s="77"/>
    </row>
    <row r="1843" spans="3:16" ht="14.25" customHeight="1" x14ac:dyDescent="0.15">
      <c r="C1843" s="283">
        <f t="shared" si="120"/>
        <v>1831</v>
      </c>
      <c r="D1843" s="44" t="str">
        <f t="shared" si="119"/>
        <v/>
      </c>
      <c r="E1843" s="477"/>
      <c r="F1843" s="368"/>
      <c r="G1843" s="368"/>
      <c r="H1843" s="329"/>
      <c r="I1843" s="15"/>
      <c r="J1843" s="15"/>
      <c r="K1843" s="328" t="str">
        <f t="shared" si="121"/>
        <v/>
      </c>
      <c r="L1843" s="381" t="str">
        <f t="shared" si="122"/>
        <v/>
      </c>
      <c r="M1843" s="265"/>
      <c r="N1843" s="265"/>
      <c r="O1843" s="265"/>
      <c r="P1843" s="77"/>
    </row>
    <row r="1844" spans="3:16" ht="14.25" customHeight="1" x14ac:dyDescent="0.15">
      <c r="C1844" s="283">
        <f t="shared" si="120"/>
        <v>1832</v>
      </c>
      <c r="D1844" s="44" t="str">
        <f t="shared" si="119"/>
        <v/>
      </c>
      <c r="E1844" s="477"/>
      <c r="F1844" s="368"/>
      <c r="G1844" s="368"/>
      <c r="H1844" s="329"/>
      <c r="I1844" s="15"/>
      <c r="J1844" s="15"/>
      <c r="K1844" s="328" t="str">
        <f t="shared" si="121"/>
        <v/>
      </c>
      <c r="L1844" s="381" t="str">
        <f t="shared" si="122"/>
        <v/>
      </c>
      <c r="M1844" s="265"/>
      <c r="N1844" s="265"/>
      <c r="O1844" s="265"/>
      <c r="P1844" s="77"/>
    </row>
    <row r="1845" spans="3:16" ht="14.25" customHeight="1" x14ac:dyDescent="0.15">
      <c r="C1845" s="283">
        <f t="shared" si="120"/>
        <v>1833</v>
      </c>
      <c r="D1845" s="44" t="str">
        <f t="shared" si="119"/>
        <v/>
      </c>
      <c r="E1845" s="477"/>
      <c r="F1845" s="368"/>
      <c r="G1845" s="368"/>
      <c r="H1845" s="329"/>
      <c r="I1845" s="15"/>
      <c r="J1845" s="15"/>
      <c r="K1845" s="328" t="str">
        <f t="shared" si="121"/>
        <v/>
      </c>
      <c r="L1845" s="381" t="str">
        <f t="shared" si="122"/>
        <v/>
      </c>
      <c r="M1845" s="265"/>
      <c r="N1845" s="265"/>
      <c r="O1845" s="265"/>
      <c r="P1845" s="77"/>
    </row>
    <row r="1846" spans="3:16" ht="14.25" customHeight="1" x14ac:dyDescent="0.15">
      <c r="C1846" s="283">
        <f t="shared" si="120"/>
        <v>1834</v>
      </c>
      <c r="D1846" s="44" t="str">
        <f t="shared" si="119"/>
        <v/>
      </c>
      <c r="E1846" s="477"/>
      <c r="F1846" s="368"/>
      <c r="G1846" s="368"/>
      <c r="H1846" s="329"/>
      <c r="I1846" s="15"/>
      <c r="J1846" s="15"/>
      <c r="K1846" s="328" t="str">
        <f t="shared" si="121"/>
        <v/>
      </c>
      <c r="L1846" s="381" t="str">
        <f t="shared" si="122"/>
        <v/>
      </c>
      <c r="M1846" s="265"/>
      <c r="N1846" s="265"/>
      <c r="O1846" s="265"/>
      <c r="P1846" s="77"/>
    </row>
    <row r="1847" spans="3:16" ht="14.25" customHeight="1" x14ac:dyDescent="0.15">
      <c r="C1847" s="283">
        <f t="shared" si="120"/>
        <v>1835</v>
      </c>
      <c r="D1847" s="44" t="str">
        <f t="shared" si="119"/>
        <v/>
      </c>
      <c r="E1847" s="477"/>
      <c r="F1847" s="368"/>
      <c r="G1847" s="368"/>
      <c r="H1847" s="329"/>
      <c r="I1847" s="15"/>
      <c r="J1847" s="15"/>
      <c r="K1847" s="328" t="str">
        <f t="shared" si="121"/>
        <v/>
      </c>
      <c r="L1847" s="381" t="str">
        <f t="shared" si="122"/>
        <v/>
      </c>
      <c r="M1847" s="265"/>
      <c r="N1847" s="265"/>
      <c r="O1847" s="265"/>
      <c r="P1847" s="77"/>
    </row>
    <row r="1848" spans="3:16" ht="14.25" customHeight="1" x14ac:dyDescent="0.15">
      <c r="C1848" s="283">
        <f t="shared" si="120"/>
        <v>1836</v>
      </c>
      <c r="D1848" s="44" t="str">
        <f t="shared" si="119"/>
        <v/>
      </c>
      <c r="E1848" s="477"/>
      <c r="F1848" s="368"/>
      <c r="G1848" s="368"/>
      <c r="H1848" s="329"/>
      <c r="I1848" s="15"/>
      <c r="J1848" s="15"/>
      <c r="K1848" s="328" t="str">
        <f t="shared" si="121"/>
        <v/>
      </c>
      <c r="L1848" s="381" t="str">
        <f t="shared" si="122"/>
        <v/>
      </c>
      <c r="M1848" s="265"/>
      <c r="N1848" s="265"/>
      <c r="O1848" s="265"/>
      <c r="P1848" s="77"/>
    </row>
    <row r="1849" spans="3:16" ht="14.25" customHeight="1" x14ac:dyDescent="0.15">
      <c r="C1849" s="283">
        <f t="shared" si="120"/>
        <v>1837</v>
      </c>
      <c r="D1849" s="44" t="str">
        <f t="shared" si="119"/>
        <v/>
      </c>
      <c r="E1849" s="477"/>
      <c r="F1849" s="368"/>
      <c r="G1849" s="368"/>
      <c r="H1849" s="329"/>
      <c r="I1849" s="15"/>
      <c r="J1849" s="15"/>
      <c r="K1849" s="328" t="str">
        <f t="shared" si="121"/>
        <v/>
      </c>
      <c r="L1849" s="381" t="str">
        <f t="shared" si="122"/>
        <v/>
      </c>
      <c r="M1849" s="265"/>
      <c r="N1849" s="265"/>
      <c r="O1849" s="265"/>
      <c r="P1849" s="77"/>
    </row>
    <row r="1850" spans="3:16" ht="14.25" customHeight="1" x14ac:dyDescent="0.15">
      <c r="C1850" s="283">
        <f t="shared" si="120"/>
        <v>1838</v>
      </c>
      <c r="D1850" s="44" t="str">
        <f t="shared" si="119"/>
        <v/>
      </c>
      <c r="E1850" s="477"/>
      <c r="F1850" s="368"/>
      <c r="G1850" s="368"/>
      <c r="H1850" s="329"/>
      <c r="I1850" s="15"/>
      <c r="J1850" s="15"/>
      <c r="K1850" s="328" t="str">
        <f t="shared" si="121"/>
        <v/>
      </c>
      <c r="L1850" s="381" t="str">
        <f t="shared" si="122"/>
        <v/>
      </c>
      <c r="M1850" s="265"/>
      <c r="N1850" s="265"/>
      <c r="O1850" s="265"/>
      <c r="P1850" s="77"/>
    </row>
    <row r="1851" spans="3:16" ht="14.25" customHeight="1" x14ac:dyDescent="0.15">
      <c r="C1851" s="283">
        <f t="shared" si="120"/>
        <v>1839</v>
      </c>
      <c r="D1851" s="44" t="str">
        <f t="shared" si="119"/>
        <v/>
      </c>
      <c r="E1851" s="477"/>
      <c r="F1851" s="368"/>
      <c r="G1851" s="368"/>
      <c r="H1851" s="329"/>
      <c r="I1851" s="15"/>
      <c r="J1851" s="15"/>
      <c r="K1851" s="328" t="str">
        <f t="shared" si="121"/>
        <v/>
      </c>
      <c r="L1851" s="381" t="str">
        <f t="shared" si="122"/>
        <v/>
      </c>
      <c r="M1851" s="265"/>
      <c r="N1851" s="265"/>
      <c r="O1851" s="265"/>
      <c r="P1851" s="77"/>
    </row>
    <row r="1852" spans="3:16" ht="14.25" customHeight="1" x14ac:dyDescent="0.15">
      <c r="C1852" s="283">
        <f t="shared" si="120"/>
        <v>1840</v>
      </c>
      <c r="D1852" s="44" t="str">
        <f t="shared" si="119"/>
        <v/>
      </c>
      <c r="E1852" s="477"/>
      <c r="F1852" s="368"/>
      <c r="G1852" s="368"/>
      <c r="H1852" s="329"/>
      <c r="I1852" s="15"/>
      <c r="J1852" s="15"/>
      <c r="K1852" s="328" t="str">
        <f t="shared" si="121"/>
        <v/>
      </c>
      <c r="L1852" s="381" t="str">
        <f t="shared" si="122"/>
        <v/>
      </c>
      <c r="M1852" s="265"/>
      <c r="N1852" s="265"/>
      <c r="O1852" s="265"/>
      <c r="P1852" s="77"/>
    </row>
    <row r="1853" spans="3:16" ht="14.25" customHeight="1" x14ac:dyDescent="0.15">
      <c r="C1853" s="283">
        <f t="shared" si="120"/>
        <v>1841</v>
      </c>
      <c r="D1853" s="44" t="str">
        <f t="shared" si="119"/>
        <v/>
      </c>
      <c r="E1853" s="477"/>
      <c r="F1853" s="368"/>
      <c r="G1853" s="368"/>
      <c r="H1853" s="329"/>
      <c r="I1853" s="15"/>
      <c r="J1853" s="15"/>
      <c r="K1853" s="328" t="str">
        <f t="shared" si="121"/>
        <v/>
      </c>
      <c r="L1853" s="381" t="str">
        <f t="shared" si="122"/>
        <v/>
      </c>
      <c r="M1853" s="265"/>
      <c r="N1853" s="265"/>
      <c r="O1853" s="265"/>
      <c r="P1853" s="77"/>
    </row>
    <row r="1854" spans="3:16" ht="14.25" customHeight="1" x14ac:dyDescent="0.15">
      <c r="C1854" s="283">
        <f t="shared" si="120"/>
        <v>1842</v>
      </c>
      <c r="D1854" s="44" t="str">
        <f t="shared" si="119"/>
        <v/>
      </c>
      <c r="E1854" s="477"/>
      <c r="F1854" s="368"/>
      <c r="G1854" s="368"/>
      <c r="H1854" s="329"/>
      <c r="I1854" s="15"/>
      <c r="J1854" s="15"/>
      <c r="K1854" s="328" t="str">
        <f t="shared" si="121"/>
        <v/>
      </c>
      <c r="L1854" s="381" t="str">
        <f t="shared" si="122"/>
        <v/>
      </c>
      <c r="M1854" s="265"/>
      <c r="N1854" s="265"/>
      <c r="O1854" s="265"/>
      <c r="P1854" s="77"/>
    </row>
    <row r="1855" spans="3:16" ht="14.25" customHeight="1" x14ac:dyDescent="0.15">
      <c r="C1855" s="283">
        <f t="shared" si="120"/>
        <v>1843</v>
      </c>
      <c r="D1855" s="44" t="str">
        <f t="shared" si="119"/>
        <v/>
      </c>
      <c r="E1855" s="477"/>
      <c r="F1855" s="368"/>
      <c r="G1855" s="368"/>
      <c r="H1855" s="329"/>
      <c r="I1855" s="15"/>
      <c r="J1855" s="15"/>
      <c r="K1855" s="328" t="str">
        <f t="shared" si="121"/>
        <v/>
      </c>
      <c r="L1855" s="381" t="str">
        <f t="shared" si="122"/>
        <v/>
      </c>
      <c r="M1855" s="265"/>
      <c r="N1855" s="265"/>
      <c r="O1855" s="265"/>
      <c r="P1855" s="77"/>
    </row>
    <row r="1856" spans="3:16" ht="14.25" customHeight="1" x14ac:dyDescent="0.15">
      <c r="C1856" s="283">
        <f t="shared" si="120"/>
        <v>1844</v>
      </c>
      <c r="D1856" s="44" t="str">
        <f t="shared" si="119"/>
        <v/>
      </c>
      <c r="E1856" s="477"/>
      <c r="F1856" s="368"/>
      <c r="G1856" s="368"/>
      <c r="H1856" s="329"/>
      <c r="I1856" s="15"/>
      <c r="J1856" s="15"/>
      <c r="K1856" s="328" t="str">
        <f t="shared" si="121"/>
        <v/>
      </c>
      <c r="L1856" s="381" t="str">
        <f t="shared" si="122"/>
        <v/>
      </c>
      <c r="M1856" s="265"/>
      <c r="N1856" s="265"/>
      <c r="O1856" s="265"/>
      <c r="P1856" s="77"/>
    </row>
    <row r="1857" spans="3:16" ht="14.25" customHeight="1" x14ac:dyDescent="0.15">
      <c r="C1857" s="283">
        <f t="shared" si="120"/>
        <v>1845</v>
      </c>
      <c r="D1857" s="44" t="str">
        <f t="shared" si="119"/>
        <v/>
      </c>
      <c r="E1857" s="477"/>
      <c r="F1857" s="368"/>
      <c r="G1857" s="368"/>
      <c r="H1857" s="329"/>
      <c r="I1857" s="15"/>
      <c r="J1857" s="15"/>
      <c r="K1857" s="328" t="str">
        <f t="shared" si="121"/>
        <v/>
      </c>
      <c r="L1857" s="381" t="str">
        <f t="shared" si="122"/>
        <v/>
      </c>
      <c r="M1857" s="265"/>
      <c r="N1857" s="265"/>
      <c r="O1857" s="265"/>
      <c r="P1857" s="77"/>
    </row>
    <row r="1858" spans="3:16" ht="14.25" customHeight="1" x14ac:dyDescent="0.15">
      <c r="C1858" s="283">
        <f t="shared" si="120"/>
        <v>1846</v>
      </c>
      <c r="D1858" s="44" t="str">
        <f t="shared" si="119"/>
        <v/>
      </c>
      <c r="E1858" s="477"/>
      <c r="F1858" s="368"/>
      <c r="G1858" s="368"/>
      <c r="H1858" s="329"/>
      <c r="I1858" s="15"/>
      <c r="J1858" s="15"/>
      <c r="K1858" s="328" t="str">
        <f t="shared" si="121"/>
        <v/>
      </c>
      <c r="L1858" s="381" t="str">
        <f t="shared" si="122"/>
        <v/>
      </c>
      <c r="M1858" s="265"/>
      <c r="N1858" s="265"/>
      <c r="O1858" s="265"/>
      <c r="P1858" s="77"/>
    </row>
    <row r="1859" spans="3:16" ht="14.25" customHeight="1" x14ac:dyDescent="0.15">
      <c r="C1859" s="283">
        <f t="shared" si="120"/>
        <v>1847</v>
      </c>
      <c r="D1859" s="44" t="str">
        <f t="shared" si="119"/>
        <v/>
      </c>
      <c r="E1859" s="477"/>
      <c r="F1859" s="368"/>
      <c r="G1859" s="368"/>
      <c r="H1859" s="329"/>
      <c r="I1859" s="15"/>
      <c r="J1859" s="15"/>
      <c r="K1859" s="328" t="str">
        <f t="shared" si="121"/>
        <v/>
      </c>
      <c r="L1859" s="381" t="str">
        <f t="shared" si="122"/>
        <v/>
      </c>
      <c r="M1859" s="265"/>
      <c r="N1859" s="265"/>
      <c r="O1859" s="265"/>
      <c r="P1859" s="77"/>
    </row>
    <row r="1860" spans="3:16" ht="14.25" customHeight="1" x14ac:dyDescent="0.15">
      <c r="C1860" s="283">
        <f t="shared" si="120"/>
        <v>1848</v>
      </c>
      <c r="D1860" s="44" t="str">
        <f t="shared" si="119"/>
        <v/>
      </c>
      <c r="E1860" s="477"/>
      <c r="F1860" s="368"/>
      <c r="G1860" s="368"/>
      <c r="H1860" s="329"/>
      <c r="I1860" s="15"/>
      <c r="J1860" s="15"/>
      <c r="K1860" s="328" t="str">
        <f t="shared" si="121"/>
        <v/>
      </c>
      <c r="L1860" s="381" t="str">
        <f t="shared" si="122"/>
        <v/>
      </c>
      <c r="M1860" s="265"/>
      <c r="N1860" s="265"/>
      <c r="O1860" s="265"/>
      <c r="P1860" s="77"/>
    </row>
    <row r="1861" spans="3:16" ht="14.25" customHeight="1" x14ac:dyDescent="0.15">
      <c r="C1861" s="283">
        <f t="shared" si="120"/>
        <v>1849</v>
      </c>
      <c r="D1861" s="44" t="str">
        <f t="shared" si="119"/>
        <v/>
      </c>
      <c r="E1861" s="477"/>
      <c r="F1861" s="368"/>
      <c r="G1861" s="368"/>
      <c r="H1861" s="329"/>
      <c r="I1861" s="15"/>
      <c r="J1861" s="15"/>
      <c r="K1861" s="328" t="str">
        <f t="shared" si="121"/>
        <v/>
      </c>
      <c r="L1861" s="381" t="str">
        <f t="shared" si="122"/>
        <v/>
      </c>
      <c r="M1861" s="265"/>
      <c r="N1861" s="265"/>
      <c r="O1861" s="265"/>
      <c r="P1861" s="77"/>
    </row>
    <row r="1862" spans="3:16" ht="14.25" customHeight="1" x14ac:dyDescent="0.15">
      <c r="C1862" s="283">
        <f t="shared" si="120"/>
        <v>1850</v>
      </c>
      <c r="D1862" s="44" t="str">
        <f t="shared" si="119"/>
        <v/>
      </c>
      <c r="E1862" s="477"/>
      <c r="F1862" s="368"/>
      <c r="G1862" s="368"/>
      <c r="H1862" s="329"/>
      <c r="I1862" s="15"/>
      <c r="J1862" s="15"/>
      <c r="K1862" s="328" t="str">
        <f t="shared" si="121"/>
        <v/>
      </c>
      <c r="L1862" s="381" t="str">
        <f t="shared" si="122"/>
        <v/>
      </c>
      <c r="M1862" s="265"/>
      <c r="N1862" s="265"/>
      <c r="O1862" s="265"/>
      <c r="P1862" s="77"/>
    </row>
    <row r="1863" spans="3:16" ht="14.25" customHeight="1" x14ac:dyDescent="0.15">
      <c r="C1863" s="283">
        <f t="shared" si="120"/>
        <v>1851</v>
      </c>
      <c r="D1863" s="44" t="str">
        <f t="shared" si="119"/>
        <v/>
      </c>
      <c r="E1863" s="477"/>
      <c r="F1863" s="368"/>
      <c r="G1863" s="368"/>
      <c r="H1863" s="329"/>
      <c r="I1863" s="15"/>
      <c r="J1863" s="15"/>
      <c r="K1863" s="328" t="str">
        <f t="shared" si="121"/>
        <v/>
      </c>
      <c r="L1863" s="381" t="str">
        <f t="shared" si="122"/>
        <v/>
      </c>
      <c r="M1863" s="265"/>
      <c r="N1863" s="265"/>
      <c r="O1863" s="265"/>
      <c r="P1863" s="77"/>
    </row>
    <row r="1864" spans="3:16" ht="14.25" customHeight="1" x14ac:dyDescent="0.15">
      <c r="C1864" s="283">
        <f t="shared" si="120"/>
        <v>1852</v>
      </c>
      <c r="D1864" s="44" t="str">
        <f t="shared" si="119"/>
        <v/>
      </c>
      <c r="E1864" s="477"/>
      <c r="F1864" s="368"/>
      <c r="G1864" s="368"/>
      <c r="H1864" s="329"/>
      <c r="I1864" s="15"/>
      <c r="J1864" s="15"/>
      <c r="K1864" s="328" t="str">
        <f t="shared" si="121"/>
        <v/>
      </c>
      <c r="L1864" s="381" t="str">
        <f t="shared" si="122"/>
        <v/>
      </c>
      <c r="M1864" s="265"/>
      <c r="N1864" s="265"/>
      <c r="O1864" s="265"/>
      <c r="P1864" s="77"/>
    </row>
    <row r="1865" spans="3:16" ht="14.25" customHeight="1" x14ac:dyDescent="0.15">
      <c r="C1865" s="283">
        <f t="shared" si="120"/>
        <v>1853</v>
      </c>
      <c r="D1865" s="44" t="str">
        <f t="shared" si="119"/>
        <v/>
      </c>
      <c r="E1865" s="477"/>
      <c r="F1865" s="368"/>
      <c r="G1865" s="368"/>
      <c r="H1865" s="329"/>
      <c r="I1865" s="15"/>
      <c r="J1865" s="15"/>
      <c r="K1865" s="328" t="str">
        <f t="shared" si="121"/>
        <v/>
      </c>
      <c r="L1865" s="381" t="str">
        <f t="shared" si="122"/>
        <v/>
      </c>
      <c r="M1865" s="265"/>
      <c r="N1865" s="265"/>
      <c r="O1865" s="265"/>
      <c r="P1865" s="77"/>
    </row>
    <row r="1866" spans="3:16" ht="14.25" customHeight="1" x14ac:dyDescent="0.15">
      <c r="C1866" s="283">
        <f t="shared" si="120"/>
        <v>1854</v>
      </c>
      <c r="D1866" s="44" t="str">
        <f t="shared" si="119"/>
        <v/>
      </c>
      <c r="E1866" s="477"/>
      <c r="F1866" s="368"/>
      <c r="G1866" s="368"/>
      <c r="H1866" s="329"/>
      <c r="I1866" s="15"/>
      <c r="J1866" s="15"/>
      <c r="K1866" s="328" t="str">
        <f t="shared" si="121"/>
        <v/>
      </c>
      <c r="L1866" s="381" t="str">
        <f t="shared" si="122"/>
        <v/>
      </c>
      <c r="M1866" s="265"/>
      <c r="N1866" s="265"/>
      <c r="O1866" s="265"/>
      <c r="P1866" s="77"/>
    </row>
    <row r="1867" spans="3:16" ht="14.25" customHeight="1" x14ac:dyDescent="0.15">
      <c r="C1867" s="283">
        <f t="shared" si="120"/>
        <v>1855</v>
      </c>
      <c r="D1867" s="44" t="str">
        <f t="shared" si="119"/>
        <v/>
      </c>
      <c r="E1867" s="477"/>
      <c r="F1867" s="368"/>
      <c r="G1867" s="368"/>
      <c r="H1867" s="329"/>
      <c r="I1867" s="15"/>
      <c r="J1867" s="15"/>
      <c r="K1867" s="328" t="str">
        <f t="shared" si="121"/>
        <v/>
      </c>
      <c r="L1867" s="381" t="str">
        <f t="shared" si="122"/>
        <v/>
      </c>
      <c r="M1867" s="265"/>
      <c r="N1867" s="265"/>
      <c r="O1867" s="265"/>
      <c r="P1867" s="77"/>
    </row>
    <row r="1868" spans="3:16" ht="14.25" customHeight="1" x14ac:dyDescent="0.15">
      <c r="C1868" s="283">
        <f t="shared" si="120"/>
        <v>1856</v>
      </c>
      <c r="D1868" s="44" t="str">
        <f t="shared" si="119"/>
        <v/>
      </c>
      <c r="E1868" s="477"/>
      <c r="F1868" s="368"/>
      <c r="G1868" s="368"/>
      <c r="H1868" s="329"/>
      <c r="I1868" s="15"/>
      <c r="J1868" s="15"/>
      <c r="K1868" s="328" t="str">
        <f t="shared" si="121"/>
        <v/>
      </c>
      <c r="L1868" s="381" t="str">
        <f t="shared" si="122"/>
        <v/>
      </c>
      <c r="M1868" s="265"/>
      <c r="N1868" s="265"/>
      <c r="O1868" s="265"/>
      <c r="P1868" s="77"/>
    </row>
    <row r="1869" spans="3:16" ht="14.25" customHeight="1" x14ac:dyDescent="0.15">
      <c r="C1869" s="283">
        <f t="shared" si="120"/>
        <v>1857</v>
      </c>
      <c r="D1869" s="44" t="str">
        <f t="shared" ref="D1869:D1932" si="123">IF(E1869="","",IF(E1869&lt;=$T$2,"○",""))</f>
        <v/>
      </c>
      <c r="E1869" s="477"/>
      <c r="F1869" s="368"/>
      <c r="G1869" s="368"/>
      <c r="H1869" s="329"/>
      <c r="I1869" s="15"/>
      <c r="J1869" s="15"/>
      <c r="K1869" s="328" t="str">
        <f t="shared" si="121"/>
        <v/>
      </c>
      <c r="L1869" s="381" t="str">
        <f t="shared" si="122"/>
        <v/>
      </c>
      <c r="M1869" s="265"/>
      <c r="N1869" s="265"/>
      <c r="O1869" s="265"/>
      <c r="P1869" s="77"/>
    </row>
    <row r="1870" spans="3:16" ht="14.25" customHeight="1" x14ac:dyDescent="0.15">
      <c r="C1870" s="283">
        <f t="shared" si="120"/>
        <v>1858</v>
      </c>
      <c r="D1870" s="44" t="str">
        <f t="shared" si="123"/>
        <v/>
      </c>
      <c r="E1870" s="477"/>
      <c r="F1870" s="368"/>
      <c r="G1870" s="368"/>
      <c r="H1870" s="329"/>
      <c r="I1870" s="15"/>
      <c r="J1870" s="15"/>
      <c r="K1870" s="328" t="str">
        <f t="shared" si="121"/>
        <v/>
      </c>
      <c r="L1870" s="381" t="str">
        <f t="shared" si="122"/>
        <v/>
      </c>
      <c r="M1870" s="265"/>
      <c r="N1870" s="265"/>
      <c r="O1870" s="265"/>
      <c r="P1870" s="77"/>
    </row>
    <row r="1871" spans="3:16" ht="14.25" customHeight="1" x14ac:dyDescent="0.15">
      <c r="C1871" s="283">
        <f t="shared" ref="C1871:C1934" si="124">C1870+1</f>
        <v>1859</v>
      </c>
      <c r="D1871" s="44" t="str">
        <f t="shared" si="123"/>
        <v/>
      </c>
      <c r="E1871" s="477"/>
      <c r="F1871" s="368"/>
      <c r="G1871" s="368"/>
      <c r="H1871" s="329"/>
      <c r="I1871" s="15"/>
      <c r="J1871" s="15"/>
      <c r="K1871" s="328" t="str">
        <f t="shared" si="121"/>
        <v/>
      </c>
      <c r="L1871" s="381" t="str">
        <f t="shared" si="122"/>
        <v/>
      </c>
      <c r="M1871" s="265"/>
      <c r="N1871" s="265"/>
      <c r="O1871" s="265"/>
      <c r="P1871" s="77"/>
    </row>
    <row r="1872" spans="3:16" ht="14.25" customHeight="1" x14ac:dyDescent="0.15">
      <c r="C1872" s="283">
        <f t="shared" si="124"/>
        <v>1860</v>
      </c>
      <c r="D1872" s="44" t="str">
        <f t="shared" si="123"/>
        <v/>
      </c>
      <c r="E1872" s="477"/>
      <c r="F1872" s="368"/>
      <c r="G1872" s="368"/>
      <c r="H1872" s="329"/>
      <c r="I1872" s="15"/>
      <c r="J1872" s="15"/>
      <c r="K1872" s="328" t="str">
        <f t="shared" si="121"/>
        <v/>
      </c>
      <c r="L1872" s="381" t="str">
        <f t="shared" si="122"/>
        <v/>
      </c>
      <c r="M1872" s="265"/>
      <c r="N1872" s="265"/>
      <c r="O1872" s="265"/>
      <c r="P1872" s="77"/>
    </row>
    <row r="1873" spans="3:16" ht="14.25" customHeight="1" x14ac:dyDescent="0.15">
      <c r="C1873" s="283">
        <f t="shared" si="124"/>
        <v>1861</v>
      </c>
      <c r="D1873" s="44" t="str">
        <f t="shared" si="123"/>
        <v/>
      </c>
      <c r="E1873" s="477"/>
      <c r="F1873" s="368"/>
      <c r="G1873" s="368"/>
      <c r="H1873" s="329"/>
      <c r="I1873" s="15"/>
      <c r="J1873" s="15"/>
      <c r="K1873" s="328" t="str">
        <f t="shared" si="121"/>
        <v/>
      </c>
      <c r="L1873" s="381" t="str">
        <f t="shared" si="122"/>
        <v/>
      </c>
      <c r="M1873" s="265"/>
      <c r="N1873" s="265"/>
      <c r="O1873" s="265"/>
      <c r="P1873" s="77"/>
    </row>
    <row r="1874" spans="3:16" ht="14.25" customHeight="1" x14ac:dyDescent="0.15">
      <c r="C1874" s="283">
        <f t="shared" si="124"/>
        <v>1862</v>
      </c>
      <c r="D1874" s="44" t="str">
        <f t="shared" si="123"/>
        <v/>
      </c>
      <c r="E1874" s="477"/>
      <c r="F1874" s="368"/>
      <c r="G1874" s="368"/>
      <c r="H1874" s="329"/>
      <c r="I1874" s="15"/>
      <c r="J1874" s="15"/>
      <c r="K1874" s="328" t="str">
        <f t="shared" si="121"/>
        <v/>
      </c>
      <c r="L1874" s="381" t="str">
        <f t="shared" si="122"/>
        <v/>
      </c>
      <c r="M1874" s="265"/>
      <c r="N1874" s="265"/>
      <c r="O1874" s="265"/>
      <c r="P1874" s="77"/>
    </row>
    <row r="1875" spans="3:16" ht="14.25" customHeight="1" x14ac:dyDescent="0.15">
      <c r="C1875" s="283">
        <f t="shared" si="124"/>
        <v>1863</v>
      </c>
      <c r="D1875" s="44" t="str">
        <f t="shared" si="123"/>
        <v/>
      </c>
      <c r="E1875" s="477"/>
      <c r="F1875" s="368"/>
      <c r="G1875" s="368"/>
      <c r="H1875" s="329"/>
      <c r="I1875" s="15"/>
      <c r="J1875" s="15"/>
      <c r="K1875" s="328" t="str">
        <f t="shared" ref="K1875:K1930" si="125">IF(J1875="","",I1875*J1875)</f>
        <v/>
      </c>
      <c r="L1875" s="381" t="str">
        <f t="shared" si="122"/>
        <v/>
      </c>
      <c r="M1875" s="265"/>
      <c r="N1875" s="265"/>
      <c r="O1875" s="265"/>
      <c r="P1875" s="77"/>
    </row>
    <row r="1876" spans="3:16" ht="14.25" customHeight="1" x14ac:dyDescent="0.15">
      <c r="C1876" s="283">
        <f t="shared" si="124"/>
        <v>1864</v>
      </c>
      <c r="D1876" s="44" t="str">
        <f t="shared" si="123"/>
        <v/>
      </c>
      <c r="E1876" s="477"/>
      <c r="F1876" s="368"/>
      <c r="G1876" s="368"/>
      <c r="H1876" s="329"/>
      <c r="I1876" s="15"/>
      <c r="J1876" s="15"/>
      <c r="K1876" s="328" t="str">
        <f t="shared" si="125"/>
        <v/>
      </c>
      <c r="L1876" s="381" t="str">
        <f t="shared" si="122"/>
        <v/>
      </c>
      <c r="M1876" s="265"/>
      <c r="N1876" s="265"/>
      <c r="O1876" s="265"/>
      <c r="P1876" s="77"/>
    </row>
    <row r="1877" spans="3:16" ht="14.25" customHeight="1" x14ac:dyDescent="0.15">
      <c r="C1877" s="283">
        <f t="shared" si="124"/>
        <v>1865</v>
      </c>
      <c r="D1877" s="44" t="str">
        <f t="shared" si="123"/>
        <v/>
      </c>
      <c r="E1877" s="477"/>
      <c r="F1877" s="368"/>
      <c r="G1877" s="368"/>
      <c r="H1877" s="329"/>
      <c r="I1877" s="15"/>
      <c r="J1877" s="15"/>
      <c r="K1877" s="328" t="str">
        <f t="shared" si="125"/>
        <v/>
      </c>
      <c r="L1877" s="381" t="str">
        <f t="shared" si="122"/>
        <v/>
      </c>
      <c r="M1877" s="265"/>
      <c r="N1877" s="265"/>
      <c r="O1877" s="265"/>
      <c r="P1877" s="77"/>
    </row>
    <row r="1878" spans="3:16" ht="14.25" customHeight="1" x14ac:dyDescent="0.15">
      <c r="C1878" s="283">
        <f t="shared" si="124"/>
        <v>1866</v>
      </c>
      <c r="D1878" s="44" t="str">
        <f t="shared" si="123"/>
        <v/>
      </c>
      <c r="E1878" s="477"/>
      <c r="F1878" s="368"/>
      <c r="G1878" s="368"/>
      <c r="H1878" s="329"/>
      <c r="I1878" s="15"/>
      <c r="J1878" s="15"/>
      <c r="K1878" s="328" t="str">
        <f t="shared" si="125"/>
        <v/>
      </c>
      <c r="L1878" s="381" t="str">
        <f t="shared" si="122"/>
        <v/>
      </c>
      <c r="M1878" s="265"/>
      <c r="N1878" s="265"/>
      <c r="O1878" s="265"/>
      <c r="P1878" s="77"/>
    </row>
    <row r="1879" spans="3:16" ht="14.25" customHeight="1" x14ac:dyDescent="0.15">
      <c r="C1879" s="283">
        <f t="shared" si="124"/>
        <v>1867</v>
      </c>
      <c r="D1879" s="44" t="str">
        <f t="shared" si="123"/>
        <v/>
      </c>
      <c r="E1879" s="477"/>
      <c r="F1879" s="368"/>
      <c r="G1879" s="368"/>
      <c r="H1879" s="329"/>
      <c r="I1879" s="15"/>
      <c r="J1879" s="15"/>
      <c r="K1879" s="328" t="str">
        <f t="shared" si="125"/>
        <v/>
      </c>
      <c r="L1879" s="381" t="str">
        <f t="shared" si="122"/>
        <v/>
      </c>
      <c r="M1879" s="265"/>
      <c r="N1879" s="265"/>
      <c r="O1879" s="265"/>
      <c r="P1879" s="77"/>
    </row>
    <row r="1880" spans="3:16" ht="14.25" customHeight="1" x14ac:dyDescent="0.15">
      <c r="C1880" s="283">
        <f t="shared" si="124"/>
        <v>1868</v>
      </c>
      <c r="D1880" s="44" t="str">
        <f t="shared" si="123"/>
        <v/>
      </c>
      <c r="E1880" s="477"/>
      <c r="F1880" s="368"/>
      <c r="G1880" s="368"/>
      <c r="H1880" s="329"/>
      <c r="I1880" s="15"/>
      <c r="J1880" s="15"/>
      <c r="K1880" s="328" t="str">
        <f t="shared" si="125"/>
        <v/>
      </c>
      <c r="L1880" s="381" t="str">
        <f t="shared" si="122"/>
        <v/>
      </c>
      <c r="M1880" s="265"/>
      <c r="N1880" s="265"/>
      <c r="O1880" s="265"/>
      <c r="P1880" s="77"/>
    </row>
    <row r="1881" spans="3:16" ht="14.25" customHeight="1" x14ac:dyDescent="0.15">
      <c r="C1881" s="283">
        <f t="shared" si="124"/>
        <v>1869</v>
      </c>
      <c r="D1881" s="44" t="str">
        <f t="shared" si="123"/>
        <v/>
      </c>
      <c r="E1881" s="477"/>
      <c r="F1881" s="368"/>
      <c r="G1881" s="368"/>
      <c r="H1881" s="329"/>
      <c r="I1881" s="15"/>
      <c r="J1881" s="15"/>
      <c r="K1881" s="328" t="str">
        <f t="shared" si="125"/>
        <v/>
      </c>
      <c r="L1881" s="381" t="str">
        <f t="shared" si="122"/>
        <v/>
      </c>
      <c r="M1881" s="265"/>
      <c r="N1881" s="265"/>
      <c r="O1881" s="265"/>
      <c r="P1881" s="77"/>
    </row>
    <row r="1882" spans="3:16" ht="14.25" customHeight="1" x14ac:dyDescent="0.15">
      <c r="C1882" s="283">
        <f t="shared" si="124"/>
        <v>1870</v>
      </c>
      <c r="D1882" s="44" t="str">
        <f t="shared" si="123"/>
        <v/>
      </c>
      <c r="E1882" s="477"/>
      <c r="F1882" s="368"/>
      <c r="G1882" s="368"/>
      <c r="H1882" s="329"/>
      <c r="I1882" s="15"/>
      <c r="J1882" s="15"/>
      <c r="K1882" s="328" t="str">
        <f t="shared" si="125"/>
        <v/>
      </c>
      <c r="L1882" s="381" t="str">
        <f t="shared" si="122"/>
        <v/>
      </c>
      <c r="M1882" s="265"/>
      <c r="N1882" s="265"/>
      <c r="O1882" s="265"/>
      <c r="P1882" s="77"/>
    </row>
    <row r="1883" spans="3:16" ht="14.25" customHeight="1" x14ac:dyDescent="0.15">
      <c r="C1883" s="283">
        <f t="shared" si="124"/>
        <v>1871</v>
      </c>
      <c r="D1883" s="44" t="str">
        <f t="shared" si="123"/>
        <v/>
      </c>
      <c r="E1883" s="477"/>
      <c r="F1883" s="368"/>
      <c r="G1883" s="368"/>
      <c r="H1883" s="329"/>
      <c r="I1883" s="15"/>
      <c r="J1883" s="15"/>
      <c r="K1883" s="328" t="str">
        <f t="shared" si="125"/>
        <v/>
      </c>
      <c r="L1883" s="381" t="str">
        <f t="shared" si="122"/>
        <v/>
      </c>
      <c r="M1883" s="265"/>
      <c r="N1883" s="265"/>
      <c r="O1883" s="265"/>
      <c r="P1883" s="77"/>
    </row>
    <row r="1884" spans="3:16" ht="14.25" customHeight="1" x14ac:dyDescent="0.15">
      <c r="C1884" s="283">
        <f t="shared" si="124"/>
        <v>1872</v>
      </c>
      <c r="D1884" s="44" t="str">
        <f t="shared" si="123"/>
        <v/>
      </c>
      <c r="E1884" s="477"/>
      <c r="F1884" s="368"/>
      <c r="G1884" s="368"/>
      <c r="H1884" s="329"/>
      <c r="I1884" s="15"/>
      <c r="J1884" s="15"/>
      <c r="K1884" s="328" t="str">
        <f t="shared" si="125"/>
        <v/>
      </c>
      <c r="L1884" s="381" t="str">
        <f t="shared" si="122"/>
        <v/>
      </c>
      <c r="M1884" s="265"/>
      <c r="N1884" s="265"/>
      <c r="O1884" s="265"/>
      <c r="P1884" s="77"/>
    </row>
    <row r="1885" spans="3:16" ht="14.25" customHeight="1" x14ac:dyDescent="0.15">
      <c r="C1885" s="283">
        <f t="shared" si="124"/>
        <v>1873</v>
      </c>
      <c r="D1885" s="44" t="str">
        <f t="shared" si="123"/>
        <v/>
      </c>
      <c r="E1885" s="477"/>
      <c r="F1885" s="368"/>
      <c r="G1885" s="368"/>
      <c r="H1885" s="329"/>
      <c r="I1885" s="15"/>
      <c r="J1885" s="15"/>
      <c r="K1885" s="328" t="str">
        <f t="shared" si="125"/>
        <v/>
      </c>
      <c r="L1885" s="381" t="str">
        <f t="shared" si="122"/>
        <v/>
      </c>
      <c r="M1885" s="265"/>
      <c r="N1885" s="265"/>
      <c r="O1885" s="265"/>
      <c r="P1885" s="77"/>
    </row>
    <row r="1886" spans="3:16" ht="14.25" customHeight="1" x14ac:dyDescent="0.15">
      <c r="C1886" s="283">
        <f t="shared" si="124"/>
        <v>1874</v>
      </c>
      <c r="D1886" s="44" t="str">
        <f t="shared" si="123"/>
        <v/>
      </c>
      <c r="E1886" s="477"/>
      <c r="F1886" s="368"/>
      <c r="G1886" s="368"/>
      <c r="H1886" s="329"/>
      <c r="I1886" s="15"/>
      <c r="J1886" s="15"/>
      <c r="K1886" s="328" t="str">
        <f t="shared" si="125"/>
        <v/>
      </c>
      <c r="L1886" s="381" t="str">
        <f t="shared" si="122"/>
        <v/>
      </c>
      <c r="M1886" s="265"/>
      <c r="N1886" s="265"/>
      <c r="O1886" s="265"/>
      <c r="P1886" s="77"/>
    </row>
    <row r="1887" spans="3:16" ht="14.25" customHeight="1" x14ac:dyDescent="0.15">
      <c r="C1887" s="283">
        <f t="shared" si="124"/>
        <v>1875</v>
      </c>
      <c r="D1887" s="44" t="str">
        <f t="shared" si="123"/>
        <v/>
      </c>
      <c r="E1887" s="477"/>
      <c r="F1887" s="368"/>
      <c r="G1887" s="368"/>
      <c r="H1887" s="329"/>
      <c r="I1887" s="15"/>
      <c r="J1887" s="15"/>
      <c r="K1887" s="328" t="str">
        <f t="shared" si="125"/>
        <v/>
      </c>
      <c r="L1887" s="381" t="str">
        <f t="shared" si="122"/>
        <v/>
      </c>
      <c r="M1887" s="265"/>
      <c r="N1887" s="265"/>
      <c r="O1887" s="265"/>
      <c r="P1887" s="77"/>
    </row>
    <row r="1888" spans="3:16" ht="14.25" customHeight="1" x14ac:dyDescent="0.15">
      <c r="C1888" s="283">
        <f t="shared" si="124"/>
        <v>1876</v>
      </c>
      <c r="D1888" s="44" t="str">
        <f t="shared" si="123"/>
        <v/>
      </c>
      <c r="E1888" s="477"/>
      <c r="F1888" s="368"/>
      <c r="G1888" s="368"/>
      <c r="H1888" s="329"/>
      <c r="I1888" s="15"/>
      <c r="J1888" s="15"/>
      <c r="K1888" s="328" t="str">
        <f t="shared" si="125"/>
        <v/>
      </c>
      <c r="L1888" s="381" t="str">
        <f t="shared" si="122"/>
        <v/>
      </c>
      <c r="M1888" s="265"/>
      <c r="N1888" s="265"/>
      <c r="O1888" s="265"/>
      <c r="P1888" s="77"/>
    </row>
    <row r="1889" spans="3:16" ht="14.25" customHeight="1" x14ac:dyDescent="0.15">
      <c r="C1889" s="283">
        <f t="shared" si="124"/>
        <v>1877</v>
      </c>
      <c r="D1889" s="44" t="str">
        <f t="shared" si="123"/>
        <v/>
      </c>
      <c r="E1889" s="477"/>
      <c r="F1889" s="368"/>
      <c r="G1889" s="368"/>
      <c r="H1889" s="329"/>
      <c r="I1889" s="15"/>
      <c r="J1889" s="15"/>
      <c r="K1889" s="328" t="str">
        <f t="shared" si="125"/>
        <v/>
      </c>
      <c r="L1889" s="381" t="str">
        <f t="shared" si="122"/>
        <v/>
      </c>
      <c r="M1889" s="265"/>
      <c r="N1889" s="265"/>
      <c r="O1889" s="265"/>
      <c r="P1889" s="77"/>
    </row>
    <row r="1890" spans="3:16" ht="14.25" customHeight="1" x14ac:dyDescent="0.15">
      <c r="C1890" s="283">
        <f t="shared" si="124"/>
        <v>1878</v>
      </c>
      <c r="D1890" s="44" t="str">
        <f t="shared" si="123"/>
        <v/>
      </c>
      <c r="E1890" s="477"/>
      <c r="F1890" s="368"/>
      <c r="G1890" s="368"/>
      <c r="H1890" s="329"/>
      <c r="I1890" s="15"/>
      <c r="J1890" s="15"/>
      <c r="K1890" s="328" t="str">
        <f t="shared" si="125"/>
        <v/>
      </c>
      <c r="L1890" s="381" t="str">
        <f t="shared" si="122"/>
        <v/>
      </c>
      <c r="M1890" s="265"/>
      <c r="N1890" s="265"/>
      <c r="O1890" s="265"/>
      <c r="P1890" s="77"/>
    </row>
    <row r="1891" spans="3:16" ht="14.25" customHeight="1" x14ac:dyDescent="0.15">
      <c r="C1891" s="283">
        <f t="shared" si="124"/>
        <v>1879</v>
      </c>
      <c r="D1891" s="44" t="str">
        <f t="shared" si="123"/>
        <v/>
      </c>
      <c r="E1891" s="477"/>
      <c r="F1891" s="368"/>
      <c r="G1891" s="368"/>
      <c r="H1891" s="329"/>
      <c r="I1891" s="15"/>
      <c r="J1891" s="15"/>
      <c r="K1891" s="328" t="str">
        <f t="shared" si="125"/>
        <v/>
      </c>
      <c r="L1891" s="381" t="str">
        <f t="shared" si="122"/>
        <v/>
      </c>
      <c r="M1891" s="265"/>
      <c r="N1891" s="265"/>
      <c r="O1891" s="265"/>
      <c r="P1891" s="77"/>
    </row>
    <row r="1892" spans="3:16" ht="14.25" customHeight="1" x14ac:dyDescent="0.15">
      <c r="C1892" s="283">
        <f t="shared" si="124"/>
        <v>1880</v>
      </c>
      <c r="D1892" s="44" t="str">
        <f t="shared" si="123"/>
        <v/>
      </c>
      <c r="E1892" s="477"/>
      <c r="F1892" s="368"/>
      <c r="G1892" s="368"/>
      <c r="H1892" s="329"/>
      <c r="I1892" s="15"/>
      <c r="J1892" s="15"/>
      <c r="K1892" s="328" t="str">
        <f t="shared" si="125"/>
        <v/>
      </c>
      <c r="L1892" s="381" t="str">
        <f t="shared" si="122"/>
        <v/>
      </c>
      <c r="M1892" s="265"/>
      <c r="N1892" s="265"/>
      <c r="O1892" s="265"/>
      <c r="P1892" s="77"/>
    </row>
    <row r="1893" spans="3:16" ht="14.25" customHeight="1" x14ac:dyDescent="0.15">
      <c r="C1893" s="283">
        <f t="shared" si="124"/>
        <v>1881</v>
      </c>
      <c r="D1893" s="44" t="str">
        <f t="shared" si="123"/>
        <v/>
      </c>
      <c r="E1893" s="477"/>
      <c r="F1893" s="368"/>
      <c r="G1893" s="368"/>
      <c r="H1893" s="329"/>
      <c r="I1893" s="15"/>
      <c r="J1893" s="15"/>
      <c r="K1893" s="328" t="str">
        <f t="shared" si="125"/>
        <v/>
      </c>
      <c r="L1893" s="381" t="str">
        <f t="shared" si="122"/>
        <v/>
      </c>
      <c r="M1893" s="265"/>
      <c r="N1893" s="265"/>
      <c r="O1893" s="265"/>
      <c r="P1893" s="77"/>
    </row>
    <row r="1894" spans="3:16" ht="14.25" customHeight="1" x14ac:dyDescent="0.15">
      <c r="C1894" s="283">
        <f t="shared" si="124"/>
        <v>1882</v>
      </c>
      <c r="D1894" s="44" t="str">
        <f t="shared" si="123"/>
        <v/>
      </c>
      <c r="E1894" s="477"/>
      <c r="F1894" s="368"/>
      <c r="G1894" s="368"/>
      <c r="H1894" s="329"/>
      <c r="I1894" s="15"/>
      <c r="J1894" s="15"/>
      <c r="K1894" s="328" t="str">
        <f t="shared" si="125"/>
        <v/>
      </c>
      <c r="L1894" s="381" t="str">
        <f t="shared" si="122"/>
        <v/>
      </c>
      <c r="M1894" s="265"/>
      <c r="N1894" s="265"/>
      <c r="O1894" s="265"/>
      <c r="P1894" s="77"/>
    </row>
    <row r="1895" spans="3:16" ht="14.25" customHeight="1" x14ac:dyDescent="0.15">
      <c r="C1895" s="283">
        <f t="shared" si="124"/>
        <v>1883</v>
      </c>
      <c r="D1895" s="44" t="str">
        <f t="shared" si="123"/>
        <v/>
      </c>
      <c r="E1895" s="477"/>
      <c r="F1895" s="368"/>
      <c r="G1895" s="368"/>
      <c r="H1895" s="329"/>
      <c r="I1895" s="15"/>
      <c r="J1895" s="15"/>
      <c r="K1895" s="328" t="str">
        <f t="shared" si="125"/>
        <v/>
      </c>
      <c r="L1895" s="381" t="str">
        <f t="shared" si="122"/>
        <v/>
      </c>
      <c r="M1895" s="265"/>
      <c r="N1895" s="265"/>
      <c r="O1895" s="265"/>
      <c r="P1895" s="77"/>
    </row>
    <row r="1896" spans="3:16" ht="14.25" customHeight="1" x14ac:dyDescent="0.15">
      <c r="C1896" s="283">
        <f t="shared" si="124"/>
        <v>1884</v>
      </c>
      <c r="D1896" s="44" t="str">
        <f t="shared" si="123"/>
        <v/>
      </c>
      <c r="E1896" s="477"/>
      <c r="F1896" s="368"/>
      <c r="G1896" s="368"/>
      <c r="H1896" s="329"/>
      <c r="I1896" s="15"/>
      <c r="J1896" s="15"/>
      <c r="K1896" s="328" t="str">
        <f t="shared" si="125"/>
        <v/>
      </c>
      <c r="L1896" s="381" t="str">
        <f t="shared" si="122"/>
        <v/>
      </c>
      <c r="M1896" s="265"/>
      <c r="N1896" s="265"/>
      <c r="O1896" s="265"/>
      <c r="P1896" s="77"/>
    </row>
    <row r="1897" spans="3:16" ht="14.25" customHeight="1" x14ac:dyDescent="0.15">
      <c r="C1897" s="283">
        <f t="shared" si="124"/>
        <v>1885</v>
      </c>
      <c r="D1897" s="44" t="str">
        <f t="shared" si="123"/>
        <v/>
      </c>
      <c r="E1897" s="477"/>
      <c r="F1897" s="368"/>
      <c r="G1897" s="368"/>
      <c r="H1897" s="329"/>
      <c r="I1897" s="15"/>
      <c r="J1897" s="15"/>
      <c r="K1897" s="328" t="str">
        <f t="shared" si="125"/>
        <v/>
      </c>
      <c r="L1897" s="381" t="str">
        <f t="shared" si="122"/>
        <v/>
      </c>
      <c r="M1897" s="265"/>
      <c r="N1897" s="265"/>
      <c r="O1897" s="265"/>
      <c r="P1897" s="77"/>
    </row>
    <row r="1898" spans="3:16" ht="14.25" customHeight="1" x14ac:dyDescent="0.15">
      <c r="C1898" s="283">
        <f t="shared" si="124"/>
        <v>1886</v>
      </c>
      <c r="D1898" s="44" t="str">
        <f t="shared" si="123"/>
        <v/>
      </c>
      <c r="E1898" s="477"/>
      <c r="F1898" s="368"/>
      <c r="G1898" s="368"/>
      <c r="H1898" s="329"/>
      <c r="I1898" s="15"/>
      <c r="J1898" s="15"/>
      <c r="K1898" s="328" t="str">
        <f t="shared" si="125"/>
        <v/>
      </c>
      <c r="L1898" s="381" t="str">
        <f t="shared" ref="L1898:L1930" si="126">IF(H1898="","",IF(HLOOKUP(H1898,$V$2:$AJ$3,2,FALSE)&gt;=0.8,"○",""))</f>
        <v/>
      </c>
      <c r="M1898" s="265"/>
      <c r="N1898" s="265"/>
      <c r="O1898" s="265"/>
      <c r="P1898" s="77"/>
    </row>
    <row r="1899" spans="3:16" ht="14.25" customHeight="1" x14ac:dyDescent="0.15">
      <c r="C1899" s="283">
        <f t="shared" si="124"/>
        <v>1887</v>
      </c>
      <c r="D1899" s="44" t="str">
        <f t="shared" si="123"/>
        <v/>
      </c>
      <c r="E1899" s="477"/>
      <c r="F1899" s="368"/>
      <c r="G1899" s="368"/>
      <c r="H1899" s="329"/>
      <c r="I1899" s="15"/>
      <c r="J1899" s="15"/>
      <c r="K1899" s="328" t="str">
        <f t="shared" si="125"/>
        <v/>
      </c>
      <c r="L1899" s="381" t="str">
        <f t="shared" si="126"/>
        <v/>
      </c>
      <c r="M1899" s="265"/>
      <c r="N1899" s="265"/>
      <c r="O1899" s="265"/>
      <c r="P1899" s="77"/>
    </row>
    <row r="1900" spans="3:16" ht="14.25" customHeight="1" x14ac:dyDescent="0.15">
      <c r="C1900" s="283">
        <f t="shared" si="124"/>
        <v>1888</v>
      </c>
      <c r="D1900" s="44" t="str">
        <f t="shared" si="123"/>
        <v/>
      </c>
      <c r="E1900" s="477"/>
      <c r="F1900" s="368"/>
      <c r="G1900" s="368"/>
      <c r="H1900" s="329"/>
      <c r="I1900" s="15"/>
      <c r="J1900" s="15"/>
      <c r="K1900" s="328" t="str">
        <f t="shared" si="125"/>
        <v/>
      </c>
      <c r="L1900" s="381" t="str">
        <f t="shared" si="126"/>
        <v/>
      </c>
      <c r="M1900" s="265"/>
      <c r="N1900" s="265"/>
      <c r="O1900" s="265"/>
      <c r="P1900" s="77"/>
    </row>
    <row r="1901" spans="3:16" ht="14.25" customHeight="1" x14ac:dyDescent="0.15">
      <c r="C1901" s="283">
        <f t="shared" si="124"/>
        <v>1889</v>
      </c>
      <c r="D1901" s="44" t="str">
        <f t="shared" si="123"/>
        <v/>
      </c>
      <c r="E1901" s="477"/>
      <c r="F1901" s="368"/>
      <c r="G1901" s="368"/>
      <c r="H1901" s="329"/>
      <c r="I1901" s="15"/>
      <c r="J1901" s="15"/>
      <c r="K1901" s="328" t="str">
        <f t="shared" si="125"/>
        <v/>
      </c>
      <c r="L1901" s="381" t="str">
        <f t="shared" si="126"/>
        <v/>
      </c>
      <c r="M1901" s="265"/>
      <c r="N1901" s="265"/>
      <c r="O1901" s="265"/>
      <c r="P1901" s="77"/>
    </row>
    <row r="1902" spans="3:16" ht="14.25" customHeight="1" x14ac:dyDescent="0.15">
      <c r="C1902" s="283">
        <f t="shared" si="124"/>
        <v>1890</v>
      </c>
      <c r="D1902" s="44" t="str">
        <f t="shared" si="123"/>
        <v/>
      </c>
      <c r="E1902" s="477"/>
      <c r="F1902" s="368"/>
      <c r="G1902" s="368"/>
      <c r="H1902" s="329"/>
      <c r="I1902" s="15"/>
      <c r="J1902" s="15"/>
      <c r="K1902" s="328" t="str">
        <f t="shared" si="125"/>
        <v/>
      </c>
      <c r="L1902" s="381" t="str">
        <f t="shared" si="126"/>
        <v/>
      </c>
      <c r="M1902" s="265"/>
      <c r="N1902" s="265"/>
      <c r="O1902" s="265"/>
      <c r="P1902" s="77"/>
    </row>
    <row r="1903" spans="3:16" ht="14.25" customHeight="1" x14ac:dyDescent="0.15">
      <c r="C1903" s="283">
        <f t="shared" si="124"/>
        <v>1891</v>
      </c>
      <c r="D1903" s="44" t="str">
        <f t="shared" si="123"/>
        <v/>
      </c>
      <c r="E1903" s="477"/>
      <c r="F1903" s="368"/>
      <c r="G1903" s="368"/>
      <c r="H1903" s="329"/>
      <c r="I1903" s="15"/>
      <c r="J1903" s="15"/>
      <c r="K1903" s="328" t="str">
        <f t="shared" si="125"/>
        <v/>
      </c>
      <c r="L1903" s="381" t="str">
        <f t="shared" si="126"/>
        <v/>
      </c>
      <c r="M1903" s="265"/>
      <c r="N1903" s="265"/>
      <c r="O1903" s="265"/>
      <c r="P1903" s="77"/>
    </row>
    <row r="1904" spans="3:16" ht="14.25" customHeight="1" x14ac:dyDescent="0.15">
      <c r="C1904" s="283">
        <f t="shared" si="124"/>
        <v>1892</v>
      </c>
      <c r="D1904" s="44" t="str">
        <f t="shared" si="123"/>
        <v/>
      </c>
      <c r="E1904" s="477"/>
      <c r="F1904" s="368"/>
      <c r="G1904" s="368"/>
      <c r="H1904" s="329"/>
      <c r="I1904" s="15"/>
      <c r="J1904" s="15"/>
      <c r="K1904" s="328" t="str">
        <f t="shared" si="125"/>
        <v/>
      </c>
      <c r="L1904" s="381" t="str">
        <f t="shared" si="126"/>
        <v/>
      </c>
      <c r="M1904" s="265"/>
      <c r="N1904" s="265"/>
      <c r="O1904" s="265"/>
      <c r="P1904" s="77"/>
    </row>
    <row r="1905" spans="3:16" ht="14.25" customHeight="1" x14ac:dyDescent="0.15">
      <c r="C1905" s="283">
        <f t="shared" si="124"/>
        <v>1893</v>
      </c>
      <c r="D1905" s="44" t="str">
        <f t="shared" si="123"/>
        <v/>
      </c>
      <c r="E1905" s="477"/>
      <c r="F1905" s="368"/>
      <c r="G1905" s="368"/>
      <c r="H1905" s="329"/>
      <c r="I1905" s="15"/>
      <c r="J1905" s="15"/>
      <c r="K1905" s="328" t="str">
        <f t="shared" si="125"/>
        <v/>
      </c>
      <c r="L1905" s="381" t="str">
        <f t="shared" si="126"/>
        <v/>
      </c>
      <c r="M1905" s="265"/>
      <c r="N1905" s="265"/>
      <c r="O1905" s="265"/>
      <c r="P1905" s="77"/>
    </row>
    <row r="1906" spans="3:16" ht="14.25" customHeight="1" x14ac:dyDescent="0.15">
      <c r="C1906" s="283">
        <f t="shared" si="124"/>
        <v>1894</v>
      </c>
      <c r="D1906" s="44" t="str">
        <f t="shared" si="123"/>
        <v/>
      </c>
      <c r="E1906" s="477"/>
      <c r="F1906" s="368"/>
      <c r="G1906" s="368"/>
      <c r="H1906" s="329"/>
      <c r="I1906" s="15"/>
      <c r="J1906" s="15"/>
      <c r="K1906" s="328" t="str">
        <f t="shared" si="125"/>
        <v/>
      </c>
      <c r="L1906" s="381" t="str">
        <f t="shared" si="126"/>
        <v/>
      </c>
      <c r="M1906" s="265"/>
      <c r="N1906" s="265"/>
      <c r="O1906" s="265"/>
      <c r="P1906" s="77"/>
    </row>
    <row r="1907" spans="3:16" ht="14.25" customHeight="1" x14ac:dyDescent="0.15">
      <c r="C1907" s="283">
        <f t="shared" si="124"/>
        <v>1895</v>
      </c>
      <c r="D1907" s="44" t="str">
        <f t="shared" si="123"/>
        <v/>
      </c>
      <c r="E1907" s="477"/>
      <c r="F1907" s="368"/>
      <c r="G1907" s="368"/>
      <c r="H1907" s="329"/>
      <c r="I1907" s="15"/>
      <c r="J1907" s="15"/>
      <c r="K1907" s="328" t="str">
        <f t="shared" si="125"/>
        <v/>
      </c>
      <c r="L1907" s="381" t="str">
        <f t="shared" si="126"/>
        <v/>
      </c>
      <c r="M1907" s="265"/>
      <c r="N1907" s="265"/>
      <c r="O1907" s="265"/>
      <c r="P1907" s="77"/>
    </row>
    <row r="1908" spans="3:16" ht="14.25" customHeight="1" x14ac:dyDescent="0.15">
      <c r="C1908" s="283">
        <f t="shared" si="124"/>
        <v>1896</v>
      </c>
      <c r="D1908" s="44" t="str">
        <f t="shared" si="123"/>
        <v/>
      </c>
      <c r="E1908" s="477"/>
      <c r="F1908" s="368"/>
      <c r="G1908" s="368"/>
      <c r="H1908" s="329"/>
      <c r="I1908" s="15"/>
      <c r="J1908" s="15"/>
      <c r="K1908" s="328" t="str">
        <f t="shared" si="125"/>
        <v/>
      </c>
      <c r="L1908" s="381" t="str">
        <f t="shared" si="126"/>
        <v/>
      </c>
      <c r="M1908" s="265"/>
      <c r="N1908" s="265"/>
      <c r="O1908" s="265"/>
      <c r="P1908" s="77"/>
    </row>
    <row r="1909" spans="3:16" ht="14.25" customHeight="1" x14ac:dyDescent="0.15">
      <c r="C1909" s="283">
        <f t="shared" si="124"/>
        <v>1897</v>
      </c>
      <c r="D1909" s="44" t="str">
        <f t="shared" si="123"/>
        <v/>
      </c>
      <c r="E1909" s="477"/>
      <c r="F1909" s="368"/>
      <c r="G1909" s="368"/>
      <c r="H1909" s="329"/>
      <c r="I1909" s="15"/>
      <c r="J1909" s="15"/>
      <c r="K1909" s="328" t="str">
        <f t="shared" si="125"/>
        <v/>
      </c>
      <c r="L1909" s="381" t="str">
        <f t="shared" si="126"/>
        <v/>
      </c>
      <c r="M1909" s="265"/>
      <c r="N1909" s="265"/>
      <c r="O1909" s="265"/>
      <c r="P1909" s="77"/>
    </row>
    <row r="1910" spans="3:16" ht="14.25" customHeight="1" x14ac:dyDescent="0.15">
      <c r="C1910" s="283">
        <f t="shared" si="124"/>
        <v>1898</v>
      </c>
      <c r="D1910" s="44" t="str">
        <f t="shared" si="123"/>
        <v/>
      </c>
      <c r="E1910" s="477"/>
      <c r="F1910" s="368"/>
      <c r="G1910" s="368"/>
      <c r="H1910" s="329"/>
      <c r="I1910" s="15"/>
      <c r="J1910" s="15"/>
      <c r="K1910" s="328" t="str">
        <f t="shared" si="125"/>
        <v/>
      </c>
      <c r="L1910" s="381" t="str">
        <f t="shared" si="126"/>
        <v/>
      </c>
      <c r="M1910" s="265"/>
      <c r="N1910" s="265"/>
      <c r="O1910" s="265"/>
      <c r="P1910" s="77"/>
    </row>
    <row r="1911" spans="3:16" ht="14.25" customHeight="1" x14ac:dyDescent="0.15">
      <c r="C1911" s="283">
        <f t="shared" si="124"/>
        <v>1899</v>
      </c>
      <c r="D1911" s="44" t="str">
        <f t="shared" si="123"/>
        <v/>
      </c>
      <c r="E1911" s="477"/>
      <c r="F1911" s="368"/>
      <c r="G1911" s="368"/>
      <c r="H1911" s="329"/>
      <c r="I1911" s="15"/>
      <c r="J1911" s="15"/>
      <c r="K1911" s="328" t="str">
        <f t="shared" si="125"/>
        <v/>
      </c>
      <c r="L1911" s="381" t="str">
        <f t="shared" si="126"/>
        <v/>
      </c>
      <c r="M1911" s="265"/>
      <c r="N1911" s="265"/>
      <c r="O1911" s="265"/>
      <c r="P1911" s="77"/>
    </row>
    <row r="1912" spans="3:16" ht="14.25" customHeight="1" x14ac:dyDescent="0.15">
      <c r="C1912" s="283">
        <f t="shared" si="124"/>
        <v>1900</v>
      </c>
      <c r="D1912" s="44" t="str">
        <f t="shared" si="123"/>
        <v/>
      </c>
      <c r="E1912" s="477"/>
      <c r="F1912" s="368"/>
      <c r="G1912" s="368"/>
      <c r="H1912" s="329"/>
      <c r="I1912" s="15"/>
      <c r="J1912" s="15"/>
      <c r="K1912" s="328" t="str">
        <f t="shared" si="125"/>
        <v/>
      </c>
      <c r="L1912" s="381" t="str">
        <f t="shared" si="126"/>
        <v/>
      </c>
      <c r="M1912" s="265"/>
      <c r="N1912" s="265"/>
      <c r="O1912" s="265"/>
      <c r="P1912" s="77"/>
    </row>
    <row r="1913" spans="3:16" ht="14.25" customHeight="1" x14ac:dyDescent="0.15">
      <c r="C1913" s="283">
        <f t="shared" si="124"/>
        <v>1901</v>
      </c>
      <c r="D1913" s="44" t="str">
        <f t="shared" si="123"/>
        <v/>
      </c>
      <c r="E1913" s="477"/>
      <c r="F1913" s="368"/>
      <c r="G1913" s="368"/>
      <c r="H1913" s="329"/>
      <c r="I1913" s="15"/>
      <c r="J1913" s="15"/>
      <c r="K1913" s="328" t="str">
        <f t="shared" si="125"/>
        <v/>
      </c>
      <c r="L1913" s="381" t="str">
        <f t="shared" si="126"/>
        <v/>
      </c>
      <c r="M1913" s="265"/>
      <c r="N1913" s="265"/>
      <c r="O1913" s="265"/>
      <c r="P1913" s="77"/>
    </row>
    <row r="1914" spans="3:16" ht="14.25" customHeight="1" x14ac:dyDescent="0.15">
      <c r="C1914" s="283">
        <f t="shared" si="124"/>
        <v>1902</v>
      </c>
      <c r="D1914" s="44" t="str">
        <f t="shared" si="123"/>
        <v/>
      </c>
      <c r="E1914" s="477"/>
      <c r="F1914" s="368"/>
      <c r="G1914" s="368"/>
      <c r="H1914" s="329"/>
      <c r="I1914" s="15"/>
      <c r="J1914" s="15"/>
      <c r="K1914" s="328" t="str">
        <f t="shared" si="125"/>
        <v/>
      </c>
      <c r="L1914" s="381" t="str">
        <f t="shared" si="126"/>
        <v/>
      </c>
      <c r="M1914" s="265"/>
      <c r="N1914" s="265"/>
      <c r="O1914" s="265"/>
      <c r="P1914" s="77"/>
    </row>
    <row r="1915" spans="3:16" ht="14.25" customHeight="1" x14ac:dyDescent="0.15">
      <c r="C1915" s="283">
        <f t="shared" si="124"/>
        <v>1903</v>
      </c>
      <c r="D1915" s="44" t="str">
        <f t="shared" si="123"/>
        <v/>
      </c>
      <c r="E1915" s="477"/>
      <c r="F1915" s="368"/>
      <c r="G1915" s="368"/>
      <c r="H1915" s="329"/>
      <c r="I1915" s="15"/>
      <c r="J1915" s="15"/>
      <c r="K1915" s="328" t="str">
        <f t="shared" si="125"/>
        <v/>
      </c>
      <c r="L1915" s="381" t="str">
        <f t="shared" si="126"/>
        <v/>
      </c>
      <c r="M1915" s="265"/>
      <c r="N1915" s="265"/>
      <c r="O1915" s="265"/>
      <c r="P1915" s="77"/>
    </row>
    <row r="1916" spans="3:16" ht="14.25" customHeight="1" x14ac:dyDescent="0.15">
      <c r="C1916" s="283">
        <f t="shared" si="124"/>
        <v>1904</v>
      </c>
      <c r="D1916" s="44" t="str">
        <f t="shared" si="123"/>
        <v/>
      </c>
      <c r="E1916" s="477"/>
      <c r="F1916" s="368"/>
      <c r="G1916" s="368"/>
      <c r="H1916" s="329"/>
      <c r="I1916" s="15"/>
      <c r="J1916" s="15"/>
      <c r="K1916" s="328" t="str">
        <f t="shared" si="125"/>
        <v/>
      </c>
      <c r="L1916" s="381" t="str">
        <f t="shared" si="126"/>
        <v/>
      </c>
      <c r="M1916" s="265"/>
      <c r="N1916" s="265"/>
      <c r="O1916" s="265"/>
      <c r="P1916" s="77"/>
    </row>
    <row r="1917" spans="3:16" ht="14.25" customHeight="1" x14ac:dyDescent="0.15">
      <c r="C1917" s="283">
        <f t="shared" si="124"/>
        <v>1905</v>
      </c>
      <c r="D1917" s="44" t="str">
        <f t="shared" si="123"/>
        <v/>
      </c>
      <c r="E1917" s="477"/>
      <c r="F1917" s="368"/>
      <c r="G1917" s="368"/>
      <c r="H1917" s="329"/>
      <c r="I1917" s="15"/>
      <c r="J1917" s="15"/>
      <c r="K1917" s="328" t="str">
        <f t="shared" si="125"/>
        <v/>
      </c>
      <c r="L1917" s="381" t="str">
        <f t="shared" si="126"/>
        <v/>
      </c>
      <c r="M1917" s="265"/>
      <c r="N1917" s="265"/>
      <c r="O1917" s="265"/>
      <c r="P1917" s="77"/>
    </row>
    <row r="1918" spans="3:16" ht="14.25" customHeight="1" x14ac:dyDescent="0.15">
      <c r="C1918" s="283">
        <f t="shared" si="124"/>
        <v>1906</v>
      </c>
      <c r="D1918" s="44" t="str">
        <f t="shared" si="123"/>
        <v/>
      </c>
      <c r="E1918" s="477"/>
      <c r="F1918" s="368"/>
      <c r="G1918" s="368"/>
      <c r="H1918" s="329"/>
      <c r="I1918" s="15"/>
      <c r="J1918" s="15"/>
      <c r="K1918" s="328" t="str">
        <f t="shared" si="125"/>
        <v/>
      </c>
      <c r="L1918" s="381" t="str">
        <f t="shared" si="126"/>
        <v/>
      </c>
      <c r="M1918" s="265"/>
      <c r="N1918" s="265"/>
      <c r="O1918" s="265"/>
      <c r="P1918" s="77"/>
    </row>
    <row r="1919" spans="3:16" ht="14.25" customHeight="1" x14ac:dyDescent="0.15">
      <c r="C1919" s="283">
        <f t="shared" si="124"/>
        <v>1907</v>
      </c>
      <c r="D1919" s="44" t="str">
        <f t="shared" si="123"/>
        <v/>
      </c>
      <c r="E1919" s="477"/>
      <c r="F1919" s="368"/>
      <c r="G1919" s="368"/>
      <c r="H1919" s="329"/>
      <c r="I1919" s="15"/>
      <c r="J1919" s="15"/>
      <c r="K1919" s="328" t="str">
        <f t="shared" si="125"/>
        <v/>
      </c>
      <c r="L1919" s="381" t="str">
        <f t="shared" si="126"/>
        <v/>
      </c>
      <c r="M1919" s="265"/>
      <c r="N1919" s="265"/>
      <c r="O1919" s="265"/>
      <c r="P1919" s="77"/>
    </row>
    <row r="1920" spans="3:16" ht="14.25" customHeight="1" x14ac:dyDescent="0.15">
      <c r="C1920" s="283">
        <f t="shared" si="124"/>
        <v>1908</v>
      </c>
      <c r="D1920" s="44" t="str">
        <f t="shared" si="123"/>
        <v/>
      </c>
      <c r="E1920" s="477"/>
      <c r="F1920" s="368"/>
      <c r="G1920" s="368"/>
      <c r="H1920" s="329"/>
      <c r="I1920" s="15"/>
      <c r="J1920" s="15"/>
      <c r="K1920" s="328" t="str">
        <f t="shared" si="125"/>
        <v/>
      </c>
      <c r="L1920" s="381" t="str">
        <f t="shared" si="126"/>
        <v/>
      </c>
      <c r="M1920" s="265"/>
      <c r="N1920" s="265"/>
      <c r="O1920" s="265"/>
      <c r="P1920" s="77"/>
    </row>
    <row r="1921" spans="3:32" ht="14.25" customHeight="1" x14ac:dyDescent="0.15">
      <c r="C1921" s="283">
        <f t="shared" si="124"/>
        <v>1909</v>
      </c>
      <c r="D1921" s="44" t="str">
        <f t="shared" si="123"/>
        <v/>
      </c>
      <c r="E1921" s="477"/>
      <c r="F1921" s="368"/>
      <c r="G1921" s="368"/>
      <c r="H1921" s="329"/>
      <c r="I1921" s="15"/>
      <c r="J1921" s="15"/>
      <c r="K1921" s="328" t="str">
        <f t="shared" si="125"/>
        <v/>
      </c>
      <c r="L1921" s="381" t="str">
        <f t="shared" si="126"/>
        <v/>
      </c>
      <c r="M1921" s="265"/>
      <c r="N1921" s="265"/>
      <c r="O1921" s="265"/>
      <c r="P1921" s="77"/>
    </row>
    <row r="1922" spans="3:32" ht="14.25" customHeight="1" x14ac:dyDescent="0.15">
      <c r="C1922" s="283">
        <f t="shared" si="124"/>
        <v>1910</v>
      </c>
      <c r="D1922" s="44" t="str">
        <f t="shared" si="123"/>
        <v/>
      </c>
      <c r="E1922" s="477"/>
      <c r="F1922" s="368"/>
      <c r="G1922" s="368"/>
      <c r="H1922" s="329"/>
      <c r="I1922" s="15"/>
      <c r="J1922" s="15"/>
      <c r="K1922" s="328" t="str">
        <f t="shared" si="125"/>
        <v/>
      </c>
      <c r="L1922" s="381" t="str">
        <f t="shared" si="126"/>
        <v/>
      </c>
      <c r="M1922" s="265"/>
      <c r="N1922" s="265"/>
      <c r="O1922" s="265"/>
      <c r="P1922" s="77"/>
    </row>
    <row r="1923" spans="3:32" ht="14.25" customHeight="1" x14ac:dyDescent="0.15">
      <c r="C1923" s="283">
        <f t="shared" si="124"/>
        <v>1911</v>
      </c>
      <c r="D1923" s="44" t="str">
        <f t="shared" si="123"/>
        <v/>
      </c>
      <c r="E1923" s="477"/>
      <c r="F1923" s="368"/>
      <c r="G1923" s="368"/>
      <c r="H1923" s="329"/>
      <c r="I1923" s="15"/>
      <c r="J1923" s="15"/>
      <c r="K1923" s="328" t="str">
        <f t="shared" si="125"/>
        <v/>
      </c>
      <c r="L1923" s="381" t="str">
        <f t="shared" si="126"/>
        <v/>
      </c>
      <c r="M1923" s="265"/>
      <c r="N1923" s="265"/>
      <c r="O1923" s="265"/>
      <c r="P1923" s="77"/>
    </row>
    <row r="1924" spans="3:32" ht="14.25" customHeight="1" x14ac:dyDescent="0.15">
      <c r="C1924" s="283">
        <f t="shared" si="124"/>
        <v>1912</v>
      </c>
      <c r="D1924" s="44" t="str">
        <f t="shared" si="123"/>
        <v/>
      </c>
      <c r="E1924" s="477"/>
      <c r="F1924" s="368"/>
      <c r="G1924" s="368"/>
      <c r="H1924" s="329"/>
      <c r="I1924" s="15"/>
      <c r="J1924" s="15"/>
      <c r="K1924" s="328" t="str">
        <f t="shared" si="125"/>
        <v/>
      </c>
      <c r="L1924" s="381" t="str">
        <f t="shared" si="126"/>
        <v/>
      </c>
      <c r="M1924" s="265"/>
      <c r="N1924" s="265"/>
      <c r="O1924" s="265"/>
      <c r="P1924" s="77"/>
    </row>
    <row r="1925" spans="3:32" ht="14.25" customHeight="1" x14ac:dyDescent="0.15">
      <c r="C1925" s="283">
        <f t="shared" si="124"/>
        <v>1913</v>
      </c>
      <c r="D1925" s="44" t="str">
        <f t="shared" si="123"/>
        <v/>
      </c>
      <c r="E1925" s="477"/>
      <c r="F1925" s="368"/>
      <c r="G1925" s="368"/>
      <c r="H1925" s="329"/>
      <c r="I1925" s="15"/>
      <c r="J1925" s="15"/>
      <c r="K1925" s="328" t="str">
        <f t="shared" si="125"/>
        <v/>
      </c>
      <c r="L1925" s="381" t="str">
        <f t="shared" si="126"/>
        <v/>
      </c>
      <c r="M1925" s="265"/>
      <c r="N1925" s="265"/>
      <c r="O1925" s="265"/>
      <c r="P1925" s="77"/>
    </row>
    <row r="1926" spans="3:32" ht="14.25" customHeight="1" x14ac:dyDescent="0.15">
      <c r="C1926" s="283">
        <f t="shared" si="124"/>
        <v>1914</v>
      </c>
      <c r="D1926" s="44" t="str">
        <f t="shared" si="123"/>
        <v/>
      </c>
      <c r="E1926" s="477"/>
      <c r="F1926" s="368"/>
      <c r="G1926" s="368"/>
      <c r="H1926" s="329"/>
      <c r="I1926" s="15"/>
      <c r="J1926" s="15"/>
      <c r="K1926" s="328" t="str">
        <f t="shared" si="125"/>
        <v/>
      </c>
      <c r="L1926" s="381" t="str">
        <f t="shared" si="126"/>
        <v/>
      </c>
      <c r="M1926" s="265"/>
      <c r="N1926" s="265"/>
      <c r="O1926" s="265"/>
      <c r="P1926" s="77"/>
    </row>
    <row r="1927" spans="3:32" ht="14.25" customHeight="1" x14ac:dyDescent="0.15">
      <c r="C1927" s="283">
        <f t="shared" si="124"/>
        <v>1915</v>
      </c>
      <c r="D1927" s="44" t="str">
        <f t="shared" si="123"/>
        <v/>
      </c>
      <c r="E1927" s="477"/>
      <c r="F1927" s="368"/>
      <c r="G1927" s="368"/>
      <c r="H1927" s="329"/>
      <c r="I1927" s="15"/>
      <c r="J1927" s="15"/>
      <c r="K1927" s="328" t="str">
        <f t="shared" si="125"/>
        <v/>
      </c>
      <c r="L1927" s="381" t="str">
        <f t="shared" si="126"/>
        <v/>
      </c>
      <c r="M1927" s="265"/>
      <c r="N1927" s="265"/>
      <c r="O1927" s="265"/>
      <c r="P1927" s="77"/>
    </row>
    <row r="1928" spans="3:32" ht="14.25" customHeight="1" x14ac:dyDescent="0.15">
      <c r="C1928" s="283">
        <f t="shared" si="124"/>
        <v>1916</v>
      </c>
      <c r="D1928" s="44" t="str">
        <f t="shared" si="123"/>
        <v/>
      </c>
      <c r="E1928" s="477"/>
      <c r="F1928" s="368"/>
      <c r="G1928" s="368"/>
      <c r="H1928" s="329"/>
      <c r="I1928" s="15"/>
      <c r="J1928" s="15"/>
      <c r="K1928" s="328" t="str">
        <f t="shared" si="125"/>
        <v/>
      </c>
      <c r="L1928" s="381" t="str">
        <f t="shared" si="126"/>
        <v/>
      </c>
      <c r="M1928" s="265"/>
      <c r="N1928" s="265"/>
      <c r="O1928" s="265"/>
      <c r="P1928" s="77"/>
    </row>
    <row r="1929" spans="3:32" ht="14.25" customHeight="1" x14ac:dyDescent="0.15">
      <c r="C1929" s="283">
        <f t="shared" si="124"/>
        <v>1917</v>
      </c>
      <c r="D1929" s="44" t="str">
        <f t="shared" si="123"/>
        <v/>
      </c>
      <c r="E1929" s="477"/>
      <c r="F1929" s="368"/>
      <c r="G1929" s="368"/>
      <c r="H1929" s="329"/>
      <c r="I1929" s="15"/>
      <c r="J1929" s="15"/>
      <c r="K1929" s="328" t="str">
        <f t="shared" si="125"/>
        <v/>
      </c>
      <c r="L1929" s="381" t="str">
        <f t="shared" si="126"/>
        <v/>
      </c>
      <c r="M1929" s="265"/>
      <c r="N1929" s="265"/>
      <c r="O1929" s="265"/>
      <c r="P1929" s="77"/>
    </row>
    <row r="1930" spans="3:32" ht="14.25" customHeight="1" x14ac:dyDescent="0.15">
      <c r="C1930" s="283">
        <f t="shared" si="124"/>
        <v>1918</v>
      </c>
      <c r="D1930" s="44" t="str">
        <f t="shared" si="123"/>
        <v/>
      </c>
      <c r="E1930" s="477"/>
      <c r="F1930" s="368"/>
      <c r="G1930" s="368"/>
      <c r="H1930" s="329"/>
      <c r="I1930" s="15"/>
      <c r="J1930" s="15"/>
      <c r="K1930" s="328" t="str">
        <f t="shared" si="125"/>
        <v/>
      </c>
      <c r="L1930" s="381" t="str">
        <f t="shared" si="126"/>
        <v/>
      </c>
      <c r="M1930" s="265"/>
      <c r="N1930" s="265"/>
      <c r="O1930" s="265"/>
      <c r="P1930" s="77"/>
    </row>
    <row r="1931" spans="3:32" ht="14.25" customHeight="1" x14ac:dyDescent="0.15">
      <c r="C1931" s="283">
        <f t="shared" si="124"/>
        <v>1919</v>
      </c>
      <c r="D1931" s="44" t="str">
        <f t="shared" si="123"/>
        <v/>
      </c>
      <c r="E1931" s="477"/>
      <c r="F1931" s="368"/>
      <c r="G1931" s="368"/>
      <c r="H1931" s="329"/>
      <c r="I1931" s="15"/>
      <c r="J1931" s="15"/>
      <c r="K1931" s="328" t="str">
        <f>IF(J1931="","",I1931*J1931)</f>
        <v/>
      </c>
      <c r="L1931" s="381" t="str">
        <f>IF(H1931="","",IF(HLOOKUP(H1931,$V$2:$AJ$3,2,FALSE)&gt;=0.8,"○",""))</f>
        <v/>
      </c>
      <c r="M1931" s="265"/>
      <c r="N1931" s="265"/>
      <c r="O1931" s="265"/>
      <c r="P1931" s="77"/>
      <c r="R1931" s="327"/>
      <c r="S1931" s="327"/>
      <c r="T1931" s="327"/>
      <c r="U1931" s="327"/>
      <c r="V1931" s="327"/>
      <c r="W1931" s="327"/>
      <c r="X1931" s="327"/>
      <c r="Y1931" s="327"/>
      <c r="Z1931" s="327"/>
      <c r="AA1931" s="327"/>
      <c r="AB1931" s="327"/>
      <c r="AC1931" s="327"/>
      <c r="AD1931" s="327"/>
      <c r="AE1931" s="327"/>
      <c r="AF1931" s="327"/>
    </row>
    <row r="1932" spans="3:32" ht="14.25" customHeight="1" x14ac:dyDescent="0.15">
      <c r="C1932" s="283">
        <f t="shared" si="124"/>
        <v>1920</v>
      </c>
      <c r="D1932" s="44" t="str">
        <f t="shared" si="123"/>
        <v/>
      </c>
      <c r="E1932" s="477"/>
      <c r="F1932" s="368"/>
      <c r="G1932" s="368"/>
      <c r="H1932" s="329"/>
      <c r="I1932" s="15"/>
      <c r="J1932" s="15"/>
      <c r="K1932" s="328" t="str">
        <f>IF(J1932="","",I1932*J1932)</f>
        <v/>
      </c>
      <c r="L1932" s="381" t="str">
        <f>IF(H1932="","",IF(HLOOKUP(H1932,$V$2:$AJ$3,2,FALSE)&gt;=0.8,"○",""))</f>
        <v/>
      </c>
      <c r="M1932" s="265"/>
      <c r="N1932" s="265"/>
      <c r="O1932" s="265"/>
      <c r="P1932" s="77"/>
      <c r="R1932" s="327"/>
      <c r="S1932" s="327"/>
      <c r="T1932" s="327"/>
      <c r="U1932" s="327"/>
      <c r="V1932" s="327"/>
      <c r="W1932" s="327"/>
      <c r="X1932" s="327"/>
      <c r="Y1932" s="327"/>
      <c r="Z1932" s="327"/>
      <c r="AA1932" s="327"/>
      <c r="AB1932" s="327"/>
      <c r="AC1932" s="327"/>
      <c r="AD1932" s="327"/>
      <c r="AE1932" s="327"/>
      <c r="AF1932" s="327"/>
    </row>
    <row r="1933" spans="3:32" ht="14.25" customHeight="1" x14ac:dyDescent="0.15">
      <c r="C1933" s="283">
        <f t="shared" si="124"/>
        <v>1921</v>
      </c>
      <c r="D1933" s="44" t="str">
        <f t="shared" ref="D1933:D1996" si="127">IF(E1933="","",IF(E1933&lt;=$T$2,"○",""))</f>
        <v/>
      </c>
      <c r="E1933" s="477"/>
      <c r="F1933" s="368"/>
      <c r="G1933" s="368"/>
      <c r="H1933" s="329"/>
      <c r="I1933" s="15"/>
      <c r="J1933" s="15"/>
      <c r="K1933" s="328" t="str">
        <f>IF(J1933="","",I1933*J1933)</f>
        <v/>
      </c>
      <c r="L1933" s="381" t="str">
        <f t="shared" ref="L1933:L1996" si="128">IF(H1933="","",IF(HLOOKUP(H1933,$V$2:$AJ$3,2,FALSE)&gt;=0.8,"○",""))</f>
        <v/>
      </c>
      <c r="M1933" s="265"/>
      <c r="N1933" s="265"/>
      <c r="O1933" s="265"/>
      <c r="P1933" s="77"/>
      <c r="R1933" s="327"/>
      <c r="S1933" s="327"/>
      <c r="T1933" s="327"/>
      <c r="U1933" s="327"/>
      <c r="V1933" s="327"/>
      <c r="W1933" s="327"/>
      <c r="X1933" s="327"/>
      <c r="Y1933" s="327"/>
      <c r="Z1933" s="327"/>
      <c r="AA1933" s="327"/>
      <c r="AB1933" s="327"/>
      <c r="AC1933" s="327"/>
      <c r="AD1933" s="327"/>
      <c r="AE1933" s="327"/>
      <c r="AF1933" s="327"/>
    </row>
    <row r="1934" spans="3:32" ht="14.25" customHeight="1" x14ac:dyDescent="0.15">
      <c r="C1934" s="283">
        <f t="shared" si="124"/>
        <v>1922</v>
      </c>
      <c r="D1934" s="44" t="str">
        <f t="shared" si="127"/>
        <v/>
      </c>
      <c r="E1934" s="477"/>
      <c r="F1934" s="368"/>
      <c r="G1934" s="368"/>
      <c r="H1934" s="329"/>
      <c r="I1934" s="15"/>
      <c r="J1934" s="15"/>
      <c r="K1934" s="328" t="str">
        <f t="shared" ref="K1934:K1997" si="129">IF(J1934="","",I1934*J1934)</f>
        <v/>
      </c>
      <c r="L1934" s="381" t="str">
        <f t="shared" si="128"/>
        <v/>
      </c>
      <c r="M1934" s="265"/>
      <c r="N1934" s="265"/>
      <c r="O1934" s="265"/>
      <c r="P1934" s="77"/>
      <c r="R1934" s="327"/>
      <c r="S1934" s="327"/>
      <c r="T1934" s="327"/>
      <c r="U1934" s="327"/>
      <c r="V1934" s="327"/>
      <c r="W1934" s="327"/>
      <c r="X1934" s="327"/>
      <c r="Y1934" s="327"/>
      <c r="Z1934" s="327"/>
      <c r="AA1934" s="327"/>
      <c r="AB1934" s="327"/>
      <c r="AC1934" s="327"/>
      <c r="AD1934" s="327"/>
      <c r="AE1934" s="327"/>
      <c r="AF1934" s="327"/>
    </row>
    <row r="1935" spans="3:32" ht="14.25" customHeight="1" x14ac:dyDescent="0.15">
      <c r="C1935" s="283">
        <f t="shared" ref="C1935:C1998" si="130">C1934+1</f>
        <v>1923</v>
      </c>
      <c r="D1935" s="44" t="str">
        <f t="shared" si="127"/>
        <v/>
      </c>
      <c r="E1935" s="477"/>
      <c r="F1935" s="368"/>
      <c r="G1935" s="368"/>
      <c r="H1935" s="329"/>
      <c r="I1935" s="15"/>
      <c r="J1935" s="15"/>
      <c r="K1935" s="328" t="str">
        <f t="shared" si="129"/>
        <v/>
      </c>
      <c r="L1935" s="381" t="str">
        <f t="shared" si="128"/>
        <v/>
      </c>
      <c r="M1935" s="265"/>
      <c r="N1935" s="265"/>
      <c r="O1935" s="265"/>
      <c r="P1935" s="77"/>
      <c r="R1935" s="327"/>
      <c r="S1935" s="327"/>
      <c r="T1935" s="327"/>
      <c r="U1935" s="327"/>
      <c r="V1935" s="327"/>
      <c r="W1935" s="327"/>
      <c r="X1935" s="327"/>
      <c r="Y1935" s="327"/>
      <c r="Z1935" s="327"/>
      <c r="AA1935" s="327"/>
      <c r="AB1935" s="327"/>
      <c r="AC1935" s="327"/>
      <c r="AD1935" s="327"/>
      <c r="AE1935" s="327"/>
      <c r="AF1935" s="327"/>
    </row>
    <row r="1936" spans="3:32" ht="14.25" customHeight="1" x14ac:dyDescent="0.15">
      <c r="C1936" s="283">
        <f t="shared" si="130"/>
        <v>1924</v>
      </c>
      <c r="D1936" s="44" t="str">
        <f t="shared" si="127"/>
        <v/>
      </c>
      <c r="E1936" s="477"/>
      <c r="F1936" s="368"/>
      <c r="G1936" s="368"/>
      <c r="H1936" s="329"/>
      <c r="I1936" s="15"/>
      <c r="J1936" s="15"/>
      <c r="K1936" s="328" t="str">
        <f t="shared" si="129"/>
        <v/>
      </c>
      <c r="L1936" s="381" t="str">
        <f t="shared" si="128"/>
        <v/>
      </c>
      <c r="M1936" s="265"/>
      <c r="N1936" s="265"/>
      <c r="O1936" s="265"/>
      <c r="P1936" s="77"/>
      <c r="R1936" s="327"/>
      <c r="S1936" s="327"/>
      <c r="T1936" s="327"/>
      <c r="U1936" s="327"/>
      <c r="V1936" s="327"/>
      <c r="W1936" s="327"/>
      <c r="X1936" s="327"/>
      <c r="Y1936" s="327"/>
      <c r="Z1936" s="327"/>
      <c r="AA1936" s="327"/>
      <c r="AB1936" s="327"/>
      <c r="AC1936" s="327"/>
      <c r="AD1936" s="327"/>
      <c r="AE1936" s="327"/>
      <c r="AF1936" s="327"/>
    </row>
    <row r="1937" spans="3:32" ht="14.25" customHeight="1" x14ac:dyDescent="0.15">
      <c r="C1937" s="283">
        <f t="shared" si="130"/>
        <v>1925</v>
      </c>
      <c r="D1937" s="44" t="str">
        <f t="shared" si="127"/>
        <v/>
      </c>
      <c r="E1937" s="477"/>
      <c r="F1937" s="368"/>
      <c r="G1937" s="368"/>
      <c r="H1937" s="329"/>
      <c r="I1937" s="15"/>
      <c r="J1937" s="15"/>
      <c r="K1937" s="328" t="str">
        <f t="shared" si="129"/>
        <v/>
      </c>
      <c r="L1937" s="381" t="str">
        <f t="shared" si="128"/>
        <v/>
      </c>
      <c r="M1937" s="265"/>
      <c r="N1937" s="265"/>
      <c r="O1937" s="265"/>
      <c r="P1937" s="77"/>
      <c r="R1937" s="327"/>
      <c r="S1937" s="327"/>
      <c r="T1937" s="327"/>
      <c r="U1937" s="327"/>
      <c r="V1937" s="327"/>
      <c r="W1937" s="327"/>
      <c r="X1937" s="327"/>
      <c r="Y1937" s="327"/>
      <c r="Z1937" s="327"/>
      <c r="AA1937" s="327"/>
      <c r="AB1937" s="327"/>
      <c r="AC1937" s="327"/>
      <c r="AD1937" s="327"/>
      <c r="AE1937" s="327"/>
      <c r="AF1937" s="327"/>
    </row>
    <row r="1938" spans="3:32" ht="14.25" customHeight="1" x14ac:dyDescent="0.15">
      <c r="C1938" s="283">
        <f t="shared" si="130"/>
        <v>1926</v>
      </c>
      <c r="D1938" s="44" t="str">
        <f t="shared" si="127"/>
        <v/>
      </c>
      <c r="E1938" s="477"/>
      <c r="F1938" s="368"/>
      <c r="G1938" s="368"/>
      <c r="H1938" s="329"/>
      <c r="I1938" s="15"/>
      <c r="J1938" s="15"/>
      <c r="K1938" s="328" t="str">
        <f t="shared" si="129"/>
        <v/>
      </c>
      <c r="L1938" s="381" t="str">
        <f t="shared" si="128"/>
        <v/>
      </c>
      <c r="M1938" s="265"/>
      <c r="N1938" s="265"/>
      <c r="O1938" s="265"/>
      <c r="P1938" s="77"/>
      <c r="R1938" s="327"/>
      <c r="S1938" s="327"/>
      <c r="T1938" s="327"/>
      <c r="U1938" s="327"/>
      <c r="V1938" s="327"/>
      <c r="W1938" s="327"/>
      <c r="X1938" s="327"/>
      <c r="Y1938" s="327"/>
      <c r="Z1938" s="327"/>
      <c r="AA1938" s="327"/>
      <c r="AB1938" s="327"/>
      <c r="AC1938" s="327"/>
      <c r="AD1938" s="327"/>
      <c r="AE1938" s="327"/>
      <c r="AF1938" s="327"/>
    </row>
    <row r="1939" spans="3:32" ht="14.25" customHeight="1" x14ac:dyDescent="0.15">
      <c r="C1939" s="283">
        <f t="shared" si="130"/>
        <v>1927</v>
      </c>
      <c r="D1939" s="44" t="str">
        <f t="shared" si="127"/>
        <v/>
      </c>
      <c r="E1939" s="477"/>
      <c r="F1939" s="368"/>
      <c r="G1939" s="368"/>
      <c r="H1939" s="329"/>
      <c r="I1939" s="15"/>
      <c r="J1939" s="15"/>
      <c r="K1939" s="328" t="str">
        <f t="shared" si="129"/>
        <v/>
      </c>
      <c r="L1939" s="381" t="str">
        <f t="shared" si="128"/>
        <v/>
      </c>
      <c r="M1939" s="265"/>
      <c r="N1939" s="265"/>
      <c r="O1939" s="265"/>
      <c r="P1939" s="77"/>
      <c r="R1939" s="327"/>
      <c r="S1939" s="327"/>
      <c r="T1939" s="327"/>
      <c r="U1939" s="327"/>
      <c r="V1939" s="327"/>
      <c r="W1939" s="327"/>
      <c r="X1939" s="327"/>
      <c r="Y1939" s="327"/>
      <c r="Z1939" s="327"/>
      <c r="AA1939" s="327"/>
      <c r="AB1939" s="327"/>
      <c r="AC1939" s="327"/>
      <c r="AD1939" s="327"/>
      <c r="AE1939" s="327"/>
      <c r="AF1939" s="327"/>
    </row>
    <row r="1940" spans="3:32" ht="14.25" customHeight="1" x14ac:dyDescent="0.15">
      <c r="C1940" s="283">
        <f t="shared" si="130"/>
        <v>1928</v>
      </c>
      <c r="D1940" s="44" t="str">
        <f t="shared" si="127"/>
        <v/>
      </c>
      <c r="E1940" s="477"/>
      <c r="F1940" s="368"/>
      <c r="G1940" s="368"/>
      <c r="H1940" s="329"/>
      <c r="I1940" s="15"/>
      <c r="J1940" s="15"/>
      <c r="K1940" s="328" t="str">
        <f t="shared" si="129"/>
        <v/>
      </c>
      <c r="L1940" s="381" t="str">
        <f t="shared" si="128"/>
        <v/>
      </c>
      <c r="M1940" s="265"/>
      <c r="N1940" s="265"/>
      <c r="O1940" s="265"/>
      <c r="P1940" s="77"/>
      <c r="R1940" s="327"/>
      <c r="S1940" s="327"/>
      <c r="T1940" s="327"/>
      <c r="U1940" s="327"/>
      <c r="V1940" s="327"/>
      <c r="W1940" s="327"/>
      <c r="X1940" s="327"/>
      <c r="Y1940" s="327"/>
      <c r="Z1940" s="327"/>
      <c r="AA1940" s="327"/>
      <c r="AB1940" s="327"/>
      <c r="AC1940" s="327"/>
      <c r="AD1940" s="327"/>
      <c r="AE1940" s="327"/>
      <c r="AF1940" s="327"/>
    </row>
    <row r="1941" spans="3:32" ht="14.25" customHeight="1" x14ac:dyDescent="0.15">
      <c r="C1941" s="283">
        <f t="shared" si="130"/>
        <v>1929</v>
      </c>
      <c r="D1941" s="44" t="str">
        <f t="shared" si="127"/>
        <v/>
      </c>
      <c r="E1941" s="477"/>
      <c r="F1941" s="368"/>
      <c r="G1941" s="368"/>
      <c r="H1941" s="329"/>
      <c r="I1941" s="15"/>
      <c r="J1941" s="15"/>
      <c r="K1941" s="328" t="str">
        <f t="shared" si="129"/>
        <v/>
      </c>
      <c r="L1941" s="381" t="str">
        <f t="shared" si="128"/>
        <v/>
      </c>
      <c r="M1941" s="265"/>
      <c r="N1941" s="265"/>
      <c r="O1941" s="265"/>
      <c r="P1941" s="77"/>
      <c r="R1941" s="327"/>
      <c r="S1941" s="327"/>
      <c r="T1941" s="327"/>
      <c r="U1941" s="327"/>
      <c r="V1941" s="327"/>
      <c r="W1941" s="327"/>
      <c r="X1941" s="327"/>
      <c r="Y1941" s="327"/>
      <c r="Z1941" s="327"/>
      <c r="AA1941" s="327"/>
      <c r="AB1941" s="327"/>
      <c r="AC1941" s="327"/>
      <c r="AD1941" s="327"/>
      <c r="AE1941" s="327"/>
      <c r="AF1941" s="327"/>
    </row>
    <row r="1942" spans="3:32" ht="14.25" customHeight="1" x14ac:dyDescent="0.15">
      <c r="C1942" s="283">
        <f t="shared" si="130"/>
        <v>1930</v>
      </c>
      <c r="D1942" s="44" t="str">
        <f t="shared" si="127"/>
        <v/>
      </c>
      <c r="E1942" s="477"/>
      <c r="F1942" s="368"/>
      <c r="G1942" s="368"/>
      <c r="H1942" s="329"/>
      <c r="I1942" s="15"/>
      <c r="J1942" s="15"/>
      <c r="K1942" s="328" t="str">
        <f t="shared" si="129"/>
        <v/>
      </c>
      <c r="L1942" s="381" t="str">
        <f t="shared" si="128"/>
        <v/>
      </c>
      <c r="M1942" s="265"/>
      <c r="N1942" s="265"/>
      <c r="O1942" s="265"/>
      <c r="P1942" s="77"/>
      <c r="R1942" s="327"/>
      <c r="S1942" s="327"/>
      <c r="T1942" s="327"/>
      <c r="U1942" s="327"/>
      <c r="V1942" s="327"/>
      <c r="W1942" s="327"/>
      <c r="X1942" s="327"/>
      <c r="Y1942" s="327"/>
      <c r="Z1942" s="327"/>
      <c r="AA1942" s="327"/>
      <c r="AB1942" s="327"/>
      <c r="AC1942" s="327"/>
      <c r="AD1942" s="327"/>
      <c r="AE1942" s="327"/>
      <c r="AF1942" s="327"/>
    </row>
    <row r="1943" spans="3:32" ht="14.25" customHeight="1" x14ac:dyDescent="0.15">
      <c r="C1943" s="283">
        <f t="shared" si="130"/>
        <v>1931</v>
      </c>
      <c r="D1943" s="44" t="str">
        <f t="shared" si="127"/>
        <v/>
      </c>
      <c r="E1943" s="477"/>
      <c r="F1943" s="368"/>
      <c r="G1943" s="368"/>
      <c r="H1943" s="329"/>
      <c r="I1943" s="15"/>
      <c r="J1943" s="15"/>
      <c r="K1943" s="328" t="str">
        <f t="shared" si="129"/>
        <v/>
      </c>
      <c r="L1943" s="381" t="str">
        <f t="shared" si="128"/>
        <v/>
      </c>
      <c r="M1943" s="265"/>
      <c r="N1943" s="265"/>
      <c r="O1943" s="265"/>
      <c r="P1943" s="77"/>
      <c r="R1943" s="327"/>
      <c r="S1943" s="327"/>
      <c r="T1943" s="327"/>
      <c r="U1943" s="327"/>
      <c r="V1943" s="327"/>
      <c r="W1943" s="327"/>
      <c r="X1943" s="327"/>
      <c r="Y1943" s="327"/>
      <c r="Z1943" s="327"/>
      <c r="AA1943" s="327"/>
      <c r="AB1943" s="327"/>
      <c r="AC1943" s="327"/>
      <c r="AD1943" s="327"/>
      <c r="AE1943" s="327"/>
      <c r="AF1943" s="327"/>
    </row>
    <row r="1944" spans="3:32" ht="14.25" customHeight="1" x14ac:dyDescent="0.15">
      <c r="C1944" s="283">
        <f t="shared" si="130"/>
        <v>1932</v>
      </c>
      <c r="D1944" s="44" t="str">
        <f t="shared" si="127"/>
        <v/>
      </c>
      <c r="E1944" s="477"/>
      <c r="F1944" s="368"/>
      <c r="G1944" s="368"/>
      <c r="H1944" s="329"/>
      <c r="I1944" s="15"/>
      <c r="J1944" s="15"/>
      <c r="K1944" s="328" t="str">
        <f t="shared" si="129"/>
        <v/>
      </c>
      <c r="L1944" s="381" t="str">
        <f t="shared" si="128"/>
        <v/>
      </c>
      <c r="M1944" s="265"/>
      <c r="N1944" s="265"/>
      <c r="O1944" s="265"/>
      <c r="P1944" s="77"/>
      <c r="R1944" s="327"/>
      <c r="S1944" s="327"/>
      <c r="T1944" s="327"/>
      <c r="U1944" s="327"/>
      <c r="V1944" s="327"/>
      <c r="W1944" s="327"/>
      <c r="X1944" s="327"/>
      <c r="Y1944" s="327"/>
      <c r="Z1944" s="327"/>
      <c r="AA1944" s="327"/>
      <c r="AB1944" s="327"/>
      <c r="AC1944" s="327"/>
      <c r="AD1944" s="327"/>
      <c r="AE1944" s="327"/>
      <c r="AF1944" s="327"/>
    </row>
    <row r="1945" spans="3:32" ht="14.25" customHeight="1" x14ac:dyDescent="0.15">
      <c r="C1945" s="283">
        <f t="shared" si="130"/>
        <v>1933</v>
      </c>
      <c r="D1945" s="44" t="str">
        <f t="shared" si="127"/>
        <v/>
      </c>
      <c r="E1945" s="477"/>
      <c r="F1945" s="368"/>
      <c r="G1945" s="368"/>
      <c r="H1945" s="329"/>
      <c r="I1945" s="15"/>
      <c r="J1945" s="15"/>
      <c r="K1945" s="328" t="str">
        <f t="shared" si="129"/>
        <v/>
      </c>
      <c r="L1945" s="381" t="str">
        <f t="shared" si="128"/>
        <v/>
      </c>
      <c r="M1945" s="265"/>
      <c r="N1945" s="265"/>
      <c r="O1945" s="265"/>
      <c r="P1945" s="77"/>
      <c r="R1945" s="327"/>
      <c r="S1945" s="327"/>
      <c r="T1945" s="327"/>
      <c r="U1945" s="327"/>
      <c r="V1945" s="327"/>
      <c r="W1945" s="327"/>
      <c r="X1945" s="327"/>
      <c r="Y1945" s="327"/>
      <c r="Z1945" s="327"/>
      <c r="AA1945" s="327"/>
      <c r="AB1945" s="327"/>
      <c r="AC1945" s="327"/>
      <c r="AD1945" s="327"/>
      <c r="AE1945" s="327"/>
      <c r="AF1945" s="327"/>
    </row>
    <row r="1946" spans="3:32" ht="14.25" customHeight="1" x14ac:dyDescent="0.15">
      <c r="C1946" s="283">
        <f t="shared" si="130"/>
        <v>1934</v>
      </c>
      <c r="D1946" s="44" t="str">
        <f t="shared" si="127"/>
        <v/>
      </c>
      <c r="E1946" s="477"/>
      <c r="F1946" s="368"/>
      <c r="G1946" s="368"/>
      <c r="H1946" s="329"/>
      <c r="I1946" s="15"/>
      <c r="J1946" s="15"/>
      <c r="K1946" s="328" t="str">
        <f t="shared" si="129"/>
        <v/>
      </c>
      <c r="L1946" s="381" t="str">
        <f t="shared" si="128"/>
        <v/>
      </c>
      <c r="M1946" s="265"/>
      <c r="N1946" s="265"/>
      <c r="O1946" s="265"/>
      <c r="P1946" s="77"/>
      <c r="R1946" s="327"/>
      <c r="S1946" s="327"/>
      <c r="T1946" s="327"/>
      <c r="U1946" s="327"/>
      <c r="V1946" s="327"/>
      <c r="W1946" s="327"/>
      <c r="X1946" s="327"/>
      <c r="Y1946" s="327"/>
      <c r="Z1946" s="327"/>
      <c r="AA1946" s="327"/>
      <c r="AB1946" s="327"/>
      <c r="AC1946" s="327"/>
      <c r="AD1946" s="327"/>
      <c r="AE1946" s="327"/>
      <c r="AF1946" s="327"/>
    </row>
    <row r="1947" spans="3:32" ht="14.25" customHeight="1" x14ac:dyDescent="0.15">
      <c r="C1947" s="283">
        <f t="shared" si="130"/>
        <v>1935</v>
      </c>
      <c r="D1947" s="44" t="str">
        <f t="shared" si="127"/>
        <v/>
      </c>
      <c r="E1947" s="477"/>
      <c r="F1947" s="368"/>
      <c r="G1947" s="368"/>
      <c r="H1947" s="329"/>
      <c r="I1947" s="15"/>
      <c r="J1947" s="15"/>
      <c r="K1947" s="328" t="str">
        <f t="shared" si="129"/>
        <v/>
      </c>
      <c r="L1947" s="381" t="str">
        <f t="shared" si="128"/>
        <v/>
      </c>
      <c r="M1947" s="265"/>
      <c r="N1947" s="265"/>
      <c r="O1947" s="265"/>
      <c r="P1947" s="77"/>
      <c r="R1947" s="327"/>
      <c r="S1947" s="327"/>
      <c r="T1947" s="327"/>
      <c r="U1947" s="327"/>
      <c r="V1947" s="327"/>
      <c r="W1947" s="327"/>
      <c r="X1947" s="327"/>
      <c r="Y1947" s="327"/>
      <c r="Z1947" s="327"/>
      <c r="AA1947" s="327"/>
      <c r="AB1947" s="327"/>
      <c r="AC1947" s="327"/>
      <c r="AD1947" s="327"/>
      <c r="AE1947" s="327"/>
      <c r="AF1947" s="327"/>
    </row>
    <row r="1948" spans="3:32" ht="14.25" customHeight="1" x14ac:dyDescent="0.15">
      <c r="C1948" s="283">
        <f t="shared" si="130"/>
        <v>1936</v>
      </c>
      <c r="D1948" s="44" t="str">
        <f t="shared" si="127"/>
        <v/>
      </c>
      <c r="E1948" s="477"/>
      <c r="F1948" s="368"/>
      <c r="G1948" s="368"/>
      <c r="H1948" s="329"/>
      <c r="I1948" s="15"/>
      <c r="J1948" s="15"/>
      <c r="K1948" s="328" t="str">
        <f t="shared" si="129"/>
        <v/>
      </c>
      <c r="L1948" s="381" t="str">
        <f t="shared" si="128"/>
        <v/>
      </c>
      <c r="M1948" s="265"/>
      <c r="N1948" s="265"/>
      <c r="O1948" s="265"/>
      <c r="P1948" s="77"/>
      <c r="R1948" s="327"/>
      <c r="S1948" s="327"/>
      <c r="T1948" s="327"/>
      <c r="U1948" s="327"/>
      <c r="V1948" s="327"/>
      <c r="W1948" s="327"/>
      <c r="X1948" s="327"/>
      <c r="Y1948" s="327"/>
      <c r="Z1948" s="327"/>
      <c r="AA1948" s="327"/>
      <c r="AB1948" s="327"/>
      <c r="AC1948" s="327"/>
      <c r="AD1948" s="327"/>
      <c r="AE1948" s="327"/>
      <c r="AF1948" s="327"/>
    </row>
    <row r="1949" spans="3:32" ht="14.25" customHeight="1" x14ac:dyDescent="0.15">
      <c r="C1949" s="283">
        <f t="shared" si="130"/>
        <v>1937</v>
      </c>
      <c r="D1949" s="44" t="str">
        <f t="shared" si="127"/>
        <v/>
      </c>
      <c r="E1949" s="477"/>
      <c r="F1949" s="368"/>
      <c r="G1949" s="368"/>
      <c r="H1949" s="329"/>
      <c r="I1949" s="15"/>
      <c r="J1949" s="15"/>
      <c r="K1949" s="328" t="str">
        <f t="shared" si="129"/>
        <v/>
      </c>
      <c r="L1949" s="381" t="str">
        <f t="shared" si="128"/>
        <v/>
      </c>
      <c r="M1949" s="265"/>
      <c r="N1949" s="265"/>
      <c r="O1949" s="265"/>
      <c r="P1949" s="77"/>
      <c r="R1949" s="327"/>
      <c r="S1949" s="327"/>
      <c r="T1949" s="327"/>
      <c r="U1949" s="327"/>
      <c r="V1949" s="327"/>
      <c r="W1949" s="327"/>
      <c r="X1949" s="327"/>
      <c r="Y1949" s="327"/>
      <c r="Z1949" s="327"/>
      <c r="AA1949" s="327"/>
      <c r="AB1949" s="327"/>
      <c r="AC1949" s="327"/>
      <c r="AD1949" s="327"/>
      <c r="AE1949" s="327"/>
      <c r="AF1949" s="327"/>
    </row>
    <row r="1950" spans="3:32" ht="14.25" customHeight="1" x14ac:dyDescent="0.15">
      <c r="C1950" s="283">
        <f t="shared" si="130"/>
        <v>1938</v>
      </c>
      <c r="D1950" s="44" t="str">
        <f t="shared" si="127"/>
        <v/>
      </c>
      <c r="E1950" s="477"/>
      <c r="F1950" s="368"/>
      <c r="G1950" s="368"/>
      <c r="H1950" s="329"/>
      <c r="I1950" s="15"/>
      <c r="J1950" s="15"/>
      <c r="K1950" s="328" t="str">
        <f t="shared" si="129"/>
        <v/>
      </c>
      <c r="L1950" s="381" t="str">
        <f t="shared" si="128"/>
        <v/>
      </c>
      <c r="M1950" s="265"/>
      <c r="N1950" s="265"/>
      <c r="O1950" s="265"/>
      <c r="P1950" s="77"/>
    </row>
    <row r="1951" spans="3:32" ht="14.25" customHeight="1" x14ac:dyDescent="0.15">
      <c r="C1951" s="283">
        <f t="shared" si="130"/>
        <v>1939</v>
      </c>
      <c r="D1951" s="44" t="str">
        <f t="shared" si="127"/>
        <v/>
      </c>
      <c r="E1951" s="477"/>
      <c r="F1951" s="368"/>
      <c r="G1951" s="368"/>
      <c r="H1951" s="329"/>
      <c r="I1951" s="15"/>
      <c r="J1951" s="15"/>
      <c r="K1951" s="328" t="str">
        <f t="shared" si="129"/>
        <v/>
      </c>
      <c r="L1951" s="381" t="str">
        <f t="shared" si="128"/>
        <v/>
      </c>
      <c r="M1951" s="265"/>
      <c r="N1951" s="265"/>
      <c r="O1951" s="265"/>
      <c r="P1951" s="77"/>
    </row>
    <row r="1952" spans="3:32" ht="14.25" customHeight="1" x14ac:dyDescent="0.15">
      <c r="C1952" s="283">
        <f t="shared" si="130"/>
        <v>1940</v>
      </c>
      <c r="D1952" s="44" t="str">
        <f t="shared" si="127"/>
        <v/>
      </c>
      <c r="E1952" s="477"/>
      <c r="F1952" s="368"/>
      <c r="G1952" s="368"/>
      <c r="H1952" s="329"/>
      <c r="I1952" s="15"/>
      <c r="J1952" s="15"/>
      <c r="K1952" s="328" t="str">
        <f t="shared" si="129"/>
        <v/>
      </c>
      <c r="L1952" s="381" t="str">
        <f t="shared" si="128"/>
        <v/>
      </c>
      <c r="M1952" s="265"/>
      <c r="N1952" s="265"/>
      <c r="O1952" s="265"/>
      <c r="P1952" s="77"/>
    </row>
    <row r="1953" spans="3:16" ht="14.25" customHeight="1" x14ac:dyDescent="0.15">
      <c r="C1953" s="283">
        <f t="shared" si="130"/>
        <v>1941</v>
      </c>
      <c r="D1953" s="44" t="str">
        <f t="shared" si="127"/>
        <v/>
      </c>
      <c r="E1953" s="477"/>
      <c r="F1953" s="368"/>
      <c r="G1953" s="368"/>
      <c r="H1953" s="329"/>
      <c r="I1953" s="15"/>
      <c r="J1953" s="15"/>
      <c r="K1953" s="328" t="str">
        <f t="shared" si="129"/>
        <v/>
      </c>
      <c r="L1953" s="381" t="str">
        <f t="shared" si="128"/>
        <v/>
      </c>
      <c r="M1953" s="265"/>
      <c r="N1953" s="265"/>
      <c r="O1953" s="265"/>
      <c r="P1953" s="77"/>
    </row>
    <row r="1954" spans="3:16" ht="14.25" customHeight="1" x14ac:dyDescent="0.15">
      <c r="C1954" s="283">
        <f t="shared" si="130"/>
        <v>1942</v>
      </c>
      <c r="D1954" s="44" t="str">
        <f t="shared" si="127"/>
        <v/>
      </c>
      <c r="E1954" s="477"/>
      <c r="F1954" s="368"/>
      <c r="G1954" s="368"/>
      <c r="H1954" s="329"/>
      <c r="I1954" s="15"/>
      <c r="J1954" s="15"/>
      <c r="K1954" s="328" t="str">
        <f t="shared" si="129"/>
        <v/>
      </c>
      <c r="L1954" s="381" t="str">
        <f t="shared" si="128"/>
        <v/>
      </c>
      <c r="M1954" s="265"/>
      <c r="N1954" s="265"/>
      <c r="O1954" s="265"/>
      <c r="P1954" s="77"/>
    </row>
    <row r="1955" spans="3:16" ht="14.25" customHeight="1" x14ac:dyDescent="0.15">
      <c r="C1955" s="283">
        <f t="shared" si="130"/>
        <v>1943</v>
      </c>
      <c r="D1955" s="44" t="str">
        <f t="shared" si="127"/>
        <v/>
      </c>
      <c r="E1955" s="477"/>
      <c r="F1955" s="368"/>
      <c r="G1955" s="368"/>
      <c r="H1955" s="329"/>
      <c r="I1955" s="15"/>
      <c r="J1955" s="15"/>
      <c r="K1955" s="328" t="str">
        <f t="shared" si="129"/>
        <v/>
      </c>
      <c r="L1955" s="381" t="str">
        <f t="shared" si="128"/>
        <v/>
      </c>
      <c r="M1955" s="265"/>
      <c r="N1955" s="265"/>
      <c r="O1955" s="265"/>
      <c r="P1955" s="77"/>
    </row>
    <row r="1956" spans="3:16" ht="14.25" customHeight="1" x14ac:dyDescent="0.15">
      <c r="C1956" s="283">
        <f t="shared" si="130"/>
        <v>1944</v>
      </c>
      <c r="D1956" s="44" t="str">
        <f t="shared" si="127"/>
        <v/>
      </c>
      <c r="E1956" s="477"/>
      <c r="F1956" s="368"/>
      <c r="G1956" s="368"/>
      <c r="H1956" s="329"/>
      <c r="I1956" s="15"/>
      <c r="J1956" s="15"/>
      <c r="K1956" s="328" t="str">
        <f t="shared" si="129"/>
        <v/>
      </c>
      <c r="L1956" s="381" t="str">
        <f t="shared" si="128"/>
        <v/>
      </c>
      <c r="M1956" s="265"/>
      <c r="N1956" s="265"/>
      <c r="O1956" s="265"/>
      <c r="P1956" s="77"/>
    </row>
    <row r="1957" spans="3:16" ht="14.25" customHeight="1" x14ac:dyDescent="0.15">
      <c r="C1957" s="283">
        <f t="shared" si="130"/>
        <v>1945</v>
      </c>
      <c r="D1957" s="44" t="str">
        <f t="shared" si="127"/>
        <v/>
      </c>
      <c r="E1957" s="477"/>
      <c r="F1957" s="368"/>
      <c r="G1957" s="368"/>
      <c r="H1957" s="329"/>
      <c r="I1957" s="15"/>
      <c r="J1957" s="15"/>
      <c r="K1957" s="328" t="str">
        <f t="shared" si="129"/>
        <v/>
      </c>
      <c r="L1957" s="381" t="str">
        <f t="shared" si="128"/>
        <v/>
      </c>
      <c r="M1957" s="265"/>
      <c r="N1957" s="265"/>
      <c r="O1957" s="265"/>
      <c r="P1957" s="77"/>
    </row>
    <row r="1958" spans="3:16" ht="14.25" customHeight="1" x14ac:dyDescent="0.15">
      <c r="C1958" s="283">
        <f t="shared" si="130"/>
        <v>1946</v>
      </c>
      <c r="D1958" s="44" t="str">
        <f t="shared" si="127"/>
        <v/>
      </c>
      <c r="E1958" s="477"/>
      <c r="F1958" s="368"/>
      <c r="G1958" s="368"/>
      <c r="H1958" s="329"/>
      <c r="I1958" s="15"/>
      <c r="J1958" s="15"/>
      <c r="K1958" s="328" t="str">
        <f t="shared" si="129"/>
        <v/>
      </c>
      <c r="L1958" s="381" t="str">
        <f t="shared" si="128"/>
        <v/>
      </c>
      <c r="M1958" s="265"/>
      <c r="N1958" s="265"/>
      <c r="O1958" s="265"/>
      <c r="P1958" s="77"/>
    </row>
    <row r="1959" spans="3:16" ht="14.25" customHeight="1" x14ac:dyDescent="0.15">
      <c r="C1959" s="283">
        <f t="shared" si="130"/>
        <v>1947</v>
      </c>
      <c r="D1959" s="44" t="str">
        <f t="shared" si="127"/>
        <v/>
      </c>
      <c r="E1959" s="477"/>
      <c r="F1959" s="368"/>
      <c r="G1959" s="368"/>
      <c r="H1959" s="329"/>
      <c r="I1959" s="15"/>
      <c r="J1959" s="15"/>
      <c r="K1959" s="328" t="str">
        <f t="shared" si="129"/>
        <v/>
      </c>
      <c r="L1959" s="381" t="str">
        <f t="shared" si="128"/>
        <v/>
      </c>
      <c r="M1959" s="265"/>
      <c r="N1959" s="265"/>
      <c r="O1959" s="265"/>
      <c r="P1959" s="77"/>
    </row>
    <row r="1960" spans="3:16" ht="14.25" customHeight="1" x14ac:dyDescent="0.15">
      <c r="C1960" s="283">
        <f t="shared" si="130"/>
        <v>1948</v>
      </c>
      <c r="D1960" s="44" t="str">
        <f t="shared" si="127"/>
        <v/>
      </c>
      <c r="E1960" s="477"/>
      <c r="F1960" s="368"/>
      <c r="G1960" s="368"/>
      <c r="H1960" s="329"/>
      <c r="I1960" s="15"/>
      <c r="J1960" s="15"/>
      <c r="K1960" s="328" t="str">
        <f t="shared" si="129"/>
        <v/>
      </c>
      <c r="L1960" s="381" t="str">
        <f t="shared" si="128"/>
        <v/>
      </c>
      <c r="M1960" s="265"/>
      <c r="N1960" s="265"/>
      <c r="O1960" s="265"/>
      <c r="P1960" s="77"/>
    </row>
    <row r="1961" spans="3:16" ht="14.25" customHeight="1" x14ac:dyDescent="0.15">
      <c r="C1961" s="283">
        <f t="shared" si="130"/>
        <v>1949</v>
      </c>
      <c r="D1961" s="44" t="str">
        <f t="shared" si="127"/>
        <v/>
      </c>
      <c r="E1961" s="477"/>
      <c r="F1961" s="368"/>
      <c r="G1961" s="368"/>
      <c r="H1961" s="329"/>
      <c r="I1961" s="15"/>
      <c r="J1961" s="15"/>
      <c r="K1961" s="328" t="str">
        <f t="shared" si="129"/>
        <v/>
      </c>
      <c r="L1961" s="381" t="str">
        <f t="shared" si="128"/>
        <v/>
      </c>
      <c r="M1961" s="265"/>
      <c r="N1961" s="265"/>
      <c r="O1961" s="265"/>
      <c r="P1961" s="77"/>
    </row>
    <row r="1962" spans="3:16" ht="14.25" customHeight="1" x14ac:dyDescent="0.15">
      <c r="C1962" s="283">
        <f t="shared" si="130"/>
        <v>1950</v>
      </c>
      <c r="D1962" s="44" t="str">
        <f t="shared" si="127"/>
        <v/>
      </c>
      <c r="E1962" s="477"/>
      <c r="F1962" s="368"/>
      <c r="G1962" s="368"/>
      <c r="H1962" s="329"/>
      <c r="I1962" s="15"/>
      <c r="J1962" s="15"/>
      <c r="K1962" s="328" t="str">
        <f t="shared" si="129"/>
        <v/>
      </c>
      <c r="L1962" s="381" t="str">
        <f t="shared" si="128"/>
        <v/>
      </c>
      <c r="M1962" s="265"/>
      <c r="N1962" s="265"/>
      <c r="O1962" s="265"/>
      <c r="P1962" s="77"/>
    </row>
    <row r="1963" spans="3:16" ht="14.25" customHeight="1" x14ac:dyDescent="0.15">
      <c r="C1963" s="283">
        <f t="shared" si="130"/>
        <v>1951</v>
      </c>
      <c r="D1963" s="44" t="str">
        <f t="shared" si="127"/>
        <v/>
      </c>
      <c r="E1963" s="477"/>
      <c r="F1963" s="368"/>
      <c r="G1963" s="368"/>
      <c r="H1963" s="329"/>
      <c r="I1963" s="15"/>
      <c r="J1963" s="15"/>
      <c r="K1963" s="328" t="str">
        <f t="shared" si="129"/>
        <v/>
      </c>
      <c r="L1963" s="381" t="str">
        <f t="shared" si="128"/>
        <v/>
      </c>
      <c r="M1963" s="265"/>
      <c r="N1963" s="265"/>
      <c r="O1963" s="265"/>
      <c r="P1963" s="77"/>
    </row>
    <row r="1964" spans="3:16" ht="14.25" customHeight="1" x14ac:dyDescent="0.15">
      <c r="C1964" s="283">
        <f t="shared" si="130"/>
        <v>1952</v>
      </c>
      <c r="D1964" s="44" t="str">
        <f t="shared" si="127"/>
        <v/>
      </c>
      <c r="E1964" s="477"/>
      <c r="F1964" s="368"/>
      <c r="G1964" s="368"/>
      <c r="H1964" s="329"/>
      <c r="I1964" s="15"/>
      <c r="J1964" s="15"/>
      <c r="K1964" s="328" t="str">
        <f t="shared" si="129"/>
        <v/>
      </c>
      <c r="L1964" s="381" t="str">
        <f t="shared" si="128"/>
        <v/>
      </c>
      <c r="M1964" s="265"/>
      <c r="N1964" s="265"/>
      <c r="O1964" s="265"/>
      <c r="P1964" s="77"/>
    </row>
    <row r="1965" spans="3:16" ht="14.25" customHeight="1" x14ac:dyDescent="0.15">
      <c r="C1965" s="283">
        <f t="shared" si="130"/>
        <v>1953</v>
      </c>
      <c r="D1965" s="44" t="str">
        <f t="shared" si="127"/>
        <v/>
      </c>
      <c r="E1965" s="477"/>
      <c r="F1965" s="368"/>
      <c r="G1965" s="368"/>
      <c r="H1965" s="329"/>
      <c r="I1965" s="15"/>
      <c r="J1965" s="15"/>
      <c r="K1965" s="328" t="str">
        <f t="shared" si="129"/>
        <v/>
      </c>
      <c r="L1965" s="381" t="str">
        <f t="shared" si="128"/>
        <v/>
      </c>
      <c r="M1965" s="265"/>
      <c r="N1965" s="265"/>
      <c r="O1965" s="265"/>
      <c r="P1965" s="77"/>
    </row>
    <row r="1966" spans="3:16" ht="14.25" customHeight="1" x14ac:dyDescent="0.15">
      <c r="C1966" s="283">
        <f t="shared" si="130"/>
        <v>1954</v>
      </c>
      <c r="D1966" s="44" t="str">
        <f t="shared" si="127"/>
        <v/>
      </c>
      <c r="E1966" s="477"/>
      <c r="F1966" s="368"/>
      <c r="G1966" s="368"/>
      <c r="H1966" s="329"/>
      <c r="I1966" s="15"/>
      <c r="J1966" s="15"/>
      <c r="K1966" s="328" t="str">
        <f t="shared" si="129"/>
        <v/>
      </c>
      <c r="L1966" s="381" t="str">
        <f t="shared" si="128"/>
        <v/>
      </c>
      <c r="M1966" s="265"/>
      <c r="N1966" s="265"/>
      <c r="O1966" s="265"/>
      <c r="P1966" s="77"/>
    </row>
    <row r="1967" spans="3:16" ht="14.25" customHeight="1" x14ac:dyDescent="0.15">
      <c r="C1967" s="283">
        <f t="shared" si="130"/>
        <v>1955</v>
      </c>
      <c r="D1967" s="44" t="str">
        <f t="shared" si="127"/>
        <v/>
      </c>
      <c r="E1967" s="477"/>
      <c r="F1967" s="368"/>
      <c r="G1967" s="368"/>
      <c r="H1967" s="329"/>
      <c r="I1967" s="15"/>
      <c r="J1967" s="15"/>
      <c r="K1967" s="328" t="str">
        <f t="shared" si="129"/>
        <v/>
      </c>
      <c r="L1967" s="381" t="str">
        <f t="shared" si="128"/>
        <v/>
      </c>
      <c r="M1967" s="265"/>
      <c r="N1967" s="265"/>
      <c r="O1967" s="265"/>
      <c r="P1967" s="77"/>
    </row>
    <row r="1968" spans="3:16" ht="14.25" customHeight="1" x14ac:dyDescent="0.15">
      <c r="C1968" s="283">
        <f t="shared" si="130"/>
        <v>1956</v>
      </c>
      <c r="D1968" s="44" t="str">
        <f t="shared" si="127"/>
        <v/>
      </c>
      <c r="E1968" s="477"/>
      <c r="F1968" s="368"/>
      <c r="G1968" s="368"/>
      <c r="H1968" s="329"/>
      <c r="I1968" s="15"/>
      <c r="J1968" s="15"/>
      <c r="K1968" s="328" t="str">
        <f t="shared" si="129"/>
        <v/>
      </c>
      <c r="L1968" s="381" t="str">
        <f t="shared" si="128"/>
        <v/>
      </c>
      <c r="M1968" s="265"/>
      <c r="N1968" s="265"/>
      <c r="O1968" s="265"/>
      <c r="P1968" s="77"/>
    </row>
    <row r="1969" spans="3:16" ht="14.25" customHeight="1" x14ac:dyDescent="0.15">
      <c r="C1969" s="283">
        <f t="shared" si="130"/>
        <v>1957</v>
      </c>
      <c r="D1969" s="44" t="str">
        <f t="shared" si="127"/>
        <v/>
      </c>
      <c r="E1969" s="477"/>
      <c r="F1969" s="368"/>
      <c r="G1969" s="368"/>
      <c r="H1969" s="329"/>
      <c r="I1969" s="15"/>
      <c r="J1969" s="15"/>
      <c r="K1969" s="328" t="str">
        <f t="shared" si="129"/>
        <v/>
      </c>
      <c r="L1969" s="381" t="str">
        <f t="shared" si="128"/>
        <v/>
      </c>
      <c r="M1969" s="265"/>
      <c r="N1969" s="265"/>
      <c r="O1969" s="265"/>
      <c r="P1969" s="77"/>
    </row>
    <row r="1970" spans="3:16" ht="14.25" customHeight="1" x14ac:dyDescent="0.15">
      <c r="C1970" s="283">
        <f t="shared" si="130"/>
        <v>1958</v>
      </c>
      <c r="D1970" s="44" t="str">
        <f t="shared" si="127"/>
        <v/>
      </c>
      <c r="E1970" s="477"/>
      <c r="F1970" s="368"/>
      <c r="G1970" s="368"/>
      <c r="H1970" s="329"/>
      <c r="I1970" s="15"/>
      <c r="J1970" s="15"/>
      <c r="K1970" s="328" t="str">
        <f t="shared" si="129"/>
        <v/>
      </c>
      <c r="L1970" s="381" t="str">
        <f t="shared" si="128"/>
        <v/>
      </c>
      <c r="M1970" s="265"/>
      <c r="N1970" s="265"/>
      <c r="O1970" s="265"/>
      <c r="P1970" s="77"/>
    </row>
    <row r="1971" spans="3:16" ht="14.25" customHeight="1" x14ac:dyDescent="0.15">
      <c r="C1971" s="283">
        <f t="shared" si="130"/>
        <v>1959</v>
      </c>
      <c r="D1971" s="44" t="str">
        <f t="shared" si="127"/>
        <v/>
      </c>
      <c r="E1971" s="477"/>
      <c r="F1971" s="368"/>
      <c r="G1971" s="368"/>
      <c r="H1971" s="329"/>
      <c r="I1971" s="15"/>
      <c r="J1971" s="15"/>
      <c r="K1971" s="328" t="str">
        <f t="shared" si="129"/>
        <v/>
      </c>
      <c r="L1971" s="381" t="str">
        <f t="shared" si="128"/>
        <v/>
      </c>
      <c r="M1971" s="265"/>
      <c r="N1971" s="265"/>
      <c r="O1971" s="265"/>
      <c r="P1971" s="77"/>
    </row>
    <row r="1972" spans="3:16" ht="14.25" customHeight="1" x14ac:dyDescent="0.15">
      <c r="C1972" s="283">
        <f t="shared" si="130"/>
        <v>1960</v>
      </c>
      <c r="D1972" s="44" t="str">
        <f t="shared" si="127"/>
        <v/>
      </c>
      <c r="E1972" s="477"/>
      <c r="F1972" s="368"/>
      <c r="G1972" s="368"/>
      <c r="H1972" s="329"/>
      <c r="I1972" s="15"/>
      <c r="J1972" s="15"/>
      <c r="K1972" s="328" t="str">
        <f t="shared" si="129"/>
        <v/>
      </c>
      <c r="L1972" s="381" t="str">
        <f t="shared" si="128"/>
        <v/>
      </c>
      <c r="M1972" s="265"/>
      <c r="N1972" s="265"/>
      <c r="O1972" s="265"/>
      <c r="P1972" s="77"/>
    </row>
    <row r="1973" spans="3:16" ht="14.25" customHeight="1" x14ac:dyDescent="0.15">
      <c r="C1973" s="283">
        <f t="shared" si="130"/>
        <v>1961</v>
      </c>
      <c r="D1973" s="44" t="str">
        <f t="shared" si="127"/>
        <v/>
      </c>
      <c r="E1973" s="477"/>
      <c r="F1973" s="368"/>
      <c r="G1973" s="368"/>
      <c r="H1973" s="329"/>
      <c r="I1973" s="15"/>
      <c r="J1973" s="15"/>
      <c r="K1973" s="328" t="str">
        <f t="shared" si="129"/>
        <v/>
      </c>
      <c r="L1973" s="381" t="str">
        <f t="shared" si="128"/>
        <v/>
      </c>
      <c r="M1973" s="265"/>
      <c r="N1973" s="265"/>
      <c r="O1973" s="265"/>
      <c r="P1973" s="77"/>
    </row>
    <row r="1974" spans="3:16" ht="14.25" customHeight="1" x14ac:dyDescent="0.15">
      <c r="C1974" s="283">
        <f t="shared" si="130"/>
        <v>1962</v>
      </c>
      <c r="D1974" s="44" t="str">
        <f t="shared" si="127"/>
        <v/>
      </c>
      <c r="E1974" s="477"/>
      <c r="F1974" s="368"/>
      <c r="G1974" s="368"/>
      <c r="H1974" s="329"/>
      <c r="I1974" s="15"/>
      <c r="J1974" s="15"/>
      <c r="K1974" s="328" t="str">
        <f t="shared" si="129"/>
        <v/>
      </c>
      <c r="L1974" s="381" t="str">
        <f t="shared" si="128"/>
        <v/>
      </c>
      <c r="M1974" s="265"/>
      <c r="N1974" s="265"/>
      <c r="O1974" s="265"/>
      <c r="P1974" s="77"/>
    </row>
    <row r="1975" spans="3:16" ht="14.25" customHeight="1" x14ac:dyDescent="0.15">
      <c r="C1975" s="283">
        <f t="shared" si="130"/>
        <v>1963</v>
      </c>
      <c r="D1975" s="44" t="str">
        <f t="shared" si="127"/>
        <v/>
      </c>
      <c r="E1975" s="477"/>
      <c r="F1975" s="368"/>
      <c r="G1975" s="368"/>
      <c r="H1975" s="329"/>
      <c r="I1975" s="15"/>
      <c r="J1975" s="15"/>
      <c r="K1975" s="328" t="str">
        <f t="shared" si="129"/>
        <v/>
      </c>
      <c r="L1975" s="381" t="str">
        <f t="shared" si="128"/>
        <v/>
      </c>
      <c r="M1975" s="265"/>
      <c r="N1975" s="265"/>
      <c r="O1975" s="265"/>
      <c r="P1975" s="77"/>
    </row>
    <row r="1976" spans="3:16" ht="14.25" customHeight="1" x14ac:dyDescent="0.15">
      <c r="C1976" s="283">
        <f t="shared" si="130"/>
        <v>1964</v>
      </c>
      <c r="D1976" s="44" t="str">
        <f t="shared" si="127"/>
        <v/>
      </c>
      <c r="E1976" s="477"/>
      <c r="F1976" s="368"/>
      <c r="G1976" s="368"/>
      <c r="H1976" s="329"/>
      <c r="I1976" s="15"/>
      <c r="J1976" s="15"/>
      <c r="K1976" s="328" t="str">
        <f t="shared" si="129"/>
        <v/>
      </c>
      <c r="L1976" s="381" t="str">
        <f t="shared" si="128"/>
        <v/>
      </c>
      <c r="M1976" s="265"/>
      <c r="N1976" s="265"/>
      <c r="O1976" s="265"/>
      <c r="P1976" s="77"/>
    </row>
    <row r="1977" spans="3:16" ht="14.25" customHeight="1" x14ac:dyDescent="0.15">
      <c r="C1977" s="283">
        <f t="shared" si="130"/>
        <v>1965</v>
      </c>
      <c r="D1977" s="44" t="str">
        <f t="shared" si="127"/>
        <v/>
      </c>
      <c r="E1977" s="477"/>
      <c r="F1977" s="368"/>
      <c r="G1977" s="368"/>
      <c r="H1977" s="329"/>
      <c r="I1977" s="15"/>
      <c r="J1977" s="15"/>
      <c r="K1977" s="328" t="str">
        <f t="shared" si="129"/>
        <v/>
      </c>
      <c r="L1977" s="381" t="str">
        <f t="shared" si="128"/>
        <v/>
      </c>
      <c r="M1977" s="265"/>
      <c r="N1977" s="265"/>
      <c r="O1977" s="265"/>
      <c r="P1977" s="77"/>
    </row>
    <row r="1978" spans="3:16" ht="14.25" customHeight="1" x14ac:dyDescent="0.15">
      <c r="C1978" s="283">
        <f t="shared" si="130"/>
        <v>1966</v>
      </c>
      <c r="D1978" s="44" t="str">
        <f t="shared" si="127"/>
        <v/>
      </c>
      <c r="E1978" s="477"/>
      <c r="F1978" s="368"/>
      <c r="G1978" s="368"/>
      <c r="H1978" s="329"/>
      <c r="I1978" s="15"/>
      <c r="J1978" s="15"/>
      <c r="K1978" s="328" t="str">
        <f t="shared" si="129"/>
        <v/>
      </c>
      <c r="L1978" s="381" t="str">
        <f t="shared" si="128"/>
        <v/>
      </c>
      <c r="M1978" s="265"/>
      <c r="N1978" s="265"/>
      <c r="O1978" s="265"/>
      <c r="P1978" s="77"/>
    </row>
    <row r="1979" spans="3:16" ht="14.25" customHeight="1" x14ac:dyDescent="0.15">
      <c r="C1979" s="283">
        <f t="shared" si="130"/>
        <v>1967</v>
      </c>
      <c r="D1979" s="44" t="str">
        <f t="shared" si="127"/>
        <v/>
      </c>
      <c r="E1979" s="477"/>
      <c r="F1979" s="368"/>
      <c r="G1979" s="368"/>
      <c r="H1979" s="329"/>
      <c r="I1979" s="15"/>
      <c r="J1979" s="15"/>
      <c r="K1979" s="328" t="str">
        <f t="shared" si="129"/>
        <v/>
      </c>
      <c r="L1979" s="381" t="str">
        <f t="shared" si="128"/>
        <v/>
      </c>
      <c r="M1979" s="265"/>
      <c r="N1979" s="265"/>
      <c r="O1979" s="265"/>
      <c r="P1979" s="77"/>
    </row>
    <row r="1980" spans="3:16" ht="14.25" customHeight="1" x14ac:dyDescent="0.15">
      <c r="C1980" s="283">
        <f t="shared" si="130"/>
        <v>1968</v>
      </c>
      <c r="D1980" s="44" t="str">
        <f t="shared" si="127"/>
        <v/>
      </c>
      <c r="E1980" s="477"/>
      <c r="F1980" s="368"/>
      <c r="G1980" s="368"/>
      <c r="H1980" s="329"/>
      <c r="I1980" s="15"/>
      <c r="J1980" s="15"/>
      <c r="K1980" s="328" t="str">
        <f t="shared" si="129"/>
        <v/>
      </c>
      <c r="L1980" s="381" t="str">
        <f t="shared" si="128"/>
        <v/>
      </c>
      <c r="M1980" s="265"/>
      <c r="N1980" s="265"/>
      <c r="O1980" s="265"/>
      <c r="P1980" s="77"/>
    </row>
    <row r="1981" spans="3:16" ht="14.25" customHeight="1" x14ac:dyDescent="0.15">
      <c r="C1981" s="283">
        <f t="shared" si="130"/>
        <v>1969</v>
      </c>
      <c r="D1981" s="44" t="str">
        <f t="shared" si="127"/>
        <v/>
      </c>
      <c r="E1981" s="477"/>
      <c r="F1981" s="368"/>
      <c r="G1981" s="368"/>
      <c r="H1981" s="329"/>
      <c r="I1981" s="15"/>
      <c r="J1981" s="15"/>
      <c r="K1981" s="328" t="str">
        <f t="shared" si="129"/>
        <v/>
      </c>
      <c r="L1981" s="381" t="str">
        <f t="shared" si="128"/>
        <v/>
      </c>
      <c r="M1981" s="265"/>
      <c r="N1981" s="265"/>
      <c r="O1981" s="265"/>
      <c r="P1981" s="77"/>
    </row>
    <row r="1982" spans="3:16" ht="14.25" customHeight="1" x14ac:dyDescent="0.15">
      <c r="C1982" s="283">
        <f t="shared" si="130"/>
        <v>1970</v>
      </c>
      <c r="D1982" s="44" t="str">
        <f t="shared" si="127"/>
        <v/>
      </c>
      <c r="E1982" s="477"/>
      <c r="F1982" s="368"/>
      <c r="G1982" s="368"/>
      <c r="H1982" s="329"/>
      <c r="I1982" s="15"/>
      <c r="J1982" s="15"/>
      <c r="K1982" s="328" t="str">
        <f t="shared" si="129"/>
        <v/>
      </c>
      <c r="L1982" s="381" t="str">
        <f t="shared" si="128"/>
        <v/>
      </c>
      <c r="M1982" s="265"/>
      <c r="N1982" s="265"/>
      <c r="O1982" s="265"/>
      <c r="P1982" s="77"/>
    </row>
    <row r="1983" spans="3:16" ht="14.25" customHeight="1" x14ac:dyDescent="0.15">
      <c r="C1983" s="283">
        <f t="shared" si="130"/>
        <v>1971</v>
      </c>
      <c r="D1983" s="44" t="str">
        <f t="shared" si="127"/>
        <v/>
      </c>
      <c r="E1983" s="477"/>
      <c r="F1983" s="368"/>
      <c r="G1983" s="368"/>
      <c r="H1983" s="329"/>
      <c r="I1983" s="15"/>
      <c r="J1983" s="15"/>
      <c r="K1983" s="328" t="str">
        <f t="shared" si="129"/>
        <v/>
      </c>
      <c r="L1983" s="381" t="str">
        <f t="shared" si="128"/>
        <v/>
      </c>
      <c r="M1983" s="265"/>
      <c r="N1983" s="265"/>
      <c r="O1983" s="265"/>
      <c r="P1983" s="77"/>
    </row>
    <row r="1984" spans="3:16" ht="14.25" customHeight="1" x14ac:dyDescent="0.15">
      <c r="C1984" s="283">
        <f t="shared" si="130"/>
        <v>1972</v>
      </c>
      <c r="D1984" s="44" t="str">
        <f t="shared" si="127"/>
        <v/>
      </c>
      <c r="E1984" s="477"/>
      <c r="F1984" s="368"/>
      <c r="G1984" s="368"/>
      <c r="H1984" s="329"/>
      <c r="I1984" s="15"/>
      <c r="J1984" s="15"/>
      <c r="K1984" s="328" t="str">
        <f t="shared" si="129"/>
        <v/>
      </c>
      <c r="L1984" s="381" t="str">
        <f t="shared" si="128"/>
        <v/>
      </c>
      <c r="M1984" s="265"/>
      <c r="N1984" s="265"/>
      <c r="O1984" s="265"/>
      <c r="P1984" s="77"/>
    </row>
    <row r="1985" spans="3:16" ht="14.25" customHeight="1" x14ac:dyDescent="0.15">
      <c r="C1985" s="283">
        <f t="shared" si="130"/>
        <v>1973</v>
      </c>
      <c r="D1985" s="44" t="str">
        <f t="shared" si="127"/>
        <v/>
      </c>
      <c r="E1985" s="477"/>
      <c r="F1985" s="368"/>
      <c r="G1985" s="368"/>
      <c r="H1985" s="329"/>
      <c r="I1985" s="15"/>
      <c r="J1985" s="15"/>
      <c r="K1985" s="328" t="str">
        <f t="shared" si="129"/>
        <v/>
      </c>
      <c r="L1985" s="381" t="str">
        <f t="shared" si="128"/>
        <v/>
      </c>
      <c r="M1985" s="265"/>
      <c r="N1985" s="265"/>
      <c r="O1985" s="265"/>
      <c r="P1985" s="77"/>
    </row>
    <row r="1986" spans="3:16" ht="14.25" customHeight="1" x14ac:dyDescent="0.15">
      <c r="C1986" s="283">
        <f t="shared" si="130"/>
        <v>1974</v>
      </c>
      <c r="D1986" s="44" t="str">
        <f t="shared" si="127"/>
        <v/>
      </c>
      <c r="E1986" s="477"/>
      <c r="F1986" s="368"/>
      <c r="G1986" s="368"/>
      <c r="H1986" s="329"/>
      <c r="I1986" s="15"/>
      <c r="J1986" s="15"/>
      <c r="K1986" s="328" t="str">
        <f t="shared" si="129"/>
        <v/>
      </c>
      <c r="L1986" s="381" t="str">
        <f t="shared" si="128"/>
        <v/>
      </c>
      <c r="M1986" s="265"/>
      <c r="N1986" s="265"/>
      <c r="O1986" s="265"/>
      <c r="P1986" s="77"/>
    </row>
    <row r="1987" spans="3:16" ht="14.25" customHeight="1" x14ac:dyDescent="0.15">
      <c r="C1987" s="283">
        <f t="shared" si="130"/>
        <v>1975</v>
      </c>
      <c r="D1987" s="44" t="str">
        <f t="shared" si="127"/>
        <v/>
      </c>
      <c r="E1987" s="477"/>
      <c r="F1987" s="368"/>
      <c r="G1987" s="368"/>
      <c r="H1987" s="329"/>
      <c r="I1987" s="15"/>
      <c r="J1987" s="15"/>
      <c r="K1987" s="328" t="str">
        <f t="shared" si="129"/>
        <v/>
      </c>
      <c r="L1987" s="381" t="str">
        <f t="shared" si="128"/>
        <v/>
      </c>
      <c r="M1987" s="265"/>
      <c r="N1987" s="265"/>
      <c r="O1987" s="265"/>
      <c r="P1987" s="77"/>
    </row>
    <row r="1988" spans="3:16" ht="14.25" customHeight="1" x14ac:dyDescent="0.15">
      <c r="C1988" s="283">
        <f t="shared" si="130"/>
        <v>1976</v>
      </c>
      <c r="D1988" s="44" t="str">
        <f t="shared" si="127"/>
        <v/>
      </c>
      <c r="E1988" s="477"/>
      <c r="F1988" s="368"/>
      <c r="G1988" s="368"/>
      <c r="H1988" s="329"/>
      <c r="I1988" s="15"/>
      <c r="J1988" s="15"/>
      <c r="K1988" s="328" t="str">
        <f t="shared" si="129"/>
        <v/>
      </c>
      <c r="L1988" s="381" t="str">
        <f t="shared" si="128"/>
        <v/>
      </c>
      <c r="M1988" s="265"/>
      <c r="N1988" s="265"/>
      <c r="O1988" s="265"/>
      <c r="P1988" s="77"/>
    </row>
    <row r="1989" spans="3:16" ht="14.25" customHeight="1" x14ac:dyDescent="0.15">
      <c r="C1989" s="283">
        <f t="shared" si="130"/>
        <v>1977</v>
      </c>
      <c r="D1989" s="44" t="str">
        <f t="shared" si="127"/>
        <v/>
      </c>
      <c r="E1989" s="477"/>
      <c r="F1989" s="368"/>
      <c r="G1989" s="368"/>
      <c r="H1989" s="329"/>
      <c r="I1989" s="15"/>
      <c r="J1989" s="15"/>
      <c r="K1989" s="328" t="str">
        <f t="shared" si="129"/>
        <v/>
      </c>
      <c r="L1989" s="381" t="str">
        <f t="shared" si="128"/>
        <v/>
      </c>
      <c r="M1989" s="265"/>
      <c r="N1989" s="265"/>
      <c r="O1989" s="265"/>
      <c r="P1989" s="77"/>
    </row>
    <row r="1990" spans="3:16" ht="14.25" customHeight="1" x14ac:dyDescent="0.15">
      <c r="C1990" s="283">
        <f t="shared" si="130"/>
        <v>1978</v>
      </c>
      <c r="D1990" s="44" t="str">
        <f t="shared" si="127"/>
        <v/>
      </c>
      <c r="E1990" s="477"/>
      <c r="F1990" s="368"/>
      <c r="G1990" s="368"/>
      <c r="H1990" s="329"/>
      <c r="I1990" s="15"/>
      <c r="J1990" s="15"/>
      <c r="K1990" s="328" t="str">
        <f t="shared" si="129"/>
        <v/>
      </c>
      <c r="L1990" s="381" t="str">
        <f t="shared" si="128"/>
        <v/>
      </c>
      <c r="M1990" s="265"/>
      <c r="N1990" s="265"/>
      <c r="O1990" s="265"/>
      <c r="P1990" s="77"/>
    </row>
    <row r="1991" spans="3:16" ht="14.25" customHeight="1" x14ac:dyDescent="0.15">
      <c r="C1991" s="283">
        <f t="shared" si="130"/>
        <v>1979</v>
      </c>
      <c r="D1991" s="44" t="str">
        <f t="shared" si="127"/>
        <v/>
      </c>
      <c r="E1991" s="477"/>
      <c r="F1991" s="368"/>
      <c r="G1991" s="368"/>
      <c r="H1991" s="329"/>
      <c r="I1991" s="15"/>
      <c r="J1991" s="15"/>
      <c r="K1991" s="328" t="str">
        <f t="shared" si="129"/>
        <v/>
      </c>
      <c r="L1991" s="381" t="str">
        <f t="shared" si="128"/>
        <v/>
      </c>
      <c r="M1991" s="265"/>
      <c r="N1991" s="265"/>
      <c r="O1991" s="265"/>
      <c r="P1991" s="77"/>
    </row>
    <row r="1992" spans="3:16" ht="14.25" customHeight="1" x14ac:dyDescent="0.15">
      <c r="C1992" s="283">
        <f t="shared" si="130"/>
        <v>1980</v>
      </c>
      <c r="D1992" s="44" t="str">
        <f t="shared" si="127"/>
        <v/>
      </c>
      <c r="E1992" s="477"/>
      <c r="F1992" s="368"/>
      <c r="G1992" s="368"/>
      <c r="H1992" s="329"/>
      <c r="I1992" s="15"/>
      <c r="J1992" s="15"/>
      <c r="K1992" s="328" t="str">
        <f t="shared" si="129"/>
        <v/>
      </c>
      <c r="L1992" s="381" t="str">
        <f t="shared" si="128"/>
        <v/>
      </c>
      <c r="M1992" s="265"/>
      <c r="N1992" s="265"/>
      <c r="O1992" s="265"/>
      <c r="P1992" s="77"/>
    </row>
    <row r="1993" spans="3:16" ht="14.25" customHeight="1" x14ac:dyDescent="0.15">
      <c r="C1993" s="283">
        <f t="shared" si="130"/>
        <v>1981</v>
      </c>
      <c r="D1993" s="44" t="str">
        <f t="shared" si="127"/>
        <v/>
      </c>
      <c r="E1993" s="477"/>
      <c r="F1993" s="368"/>
      <c r="G1993" s="368"/>
      <c r="H1993" s="329"/>
      <c r="I1993" s="15"/>
      <c r="J1993" s="15"/>
      <c r="K1993" s="328" t="str">
        <f t="shared" si="129"/>
        <v/>
      </c>
      <c r="L1993" s="381" t="str">
        <f t="shared" si="128"/>
        <v/>
      </c>
      <c r="M1993" s="265"/>
      <c r="N1993" s="265"/>
      <c r="O1993" s="265"/>
      <c r="P1993" s="77"/>
    </row>
    <row r="1994" spans="3:16" ht="14.25" customHeight="1" x14ac:dyDescent="0.15">
      <c r="C1994" s="283">
        <f t="shared" si="130"/>
        <v>1982</v>
      </c>
      <c r="D1994" s="44" t="str">
        <f t="shared" si="127"/>
        <v/>
      </c>
      <c r="E1994" s="477"/>
      <c r="F1994" s="368"/>
      <c r="G1994" s="368"/>
      <c r="H1994" s="329"/>
      <c r="I1994" s="15"/>
      <c r="J1994" s="15"/>
      <c r="K1994" s="328" t="str">
        <f t="shared" si="129"/>
        <v/>
      </c>
      <c r="L1994" s="381" t="str">
        <f t="shared" si="128"/>
        <v/>
      </c>
      <c r="M1994" s="265"/>
      <c r="N1994" s="265"/>
      <c r="O1994" s="265"/>
      <c r="P1994" s="77"/>
    </row>
    <row r="1995" spans="3:16" ht="14.25" customHeight="1" x14ac:dyDescent="0.15">
      <c r="C1995" s="283">
        <f t="shared" si="130"/>
        <v>1983</v>
      </c>
      <c r="D1995" s="44" t="str">
        <f t="shared" si="127"/>
        <v/>
      </c>
      <c r="E1995" s="477"/>
      <c r="F1995" s="368"/>
      <c r="G1995" s="368"/>
      <c r="H1995" s="329"/>
      <c r="I1995" s="15"/>
      <c r="J1995" s="15"/>
      <c r="K1995" s="328" t="str">
        <f t="shared" si="129"/>
        <v/>
      </c>
      <c r="L1995" s="381" t="str">
        <f t="shared" si="128"/>
        <v/>
      </c>
      <c r="M1995" s="265"/>
      <c r="N1995" s="265"/>
      <c r="O1995" s="265"/>
      <c r="P1995" s="77"/>
    </row>
    <row r="1996" spans="3:16" ht="14.25" customHeight="1" x14ac:dyDescent="0.15">
      <c r="C1996" s="283">
        <f t="shared" si="130"/>
        <v>1984</v>
      </c>
      <c r="D1996" s="44" t="str">
        <f t="shared" si="127"/>
        <v/>
      </c>
      <c r="E1996" s="477"/>
      <c r="F1996" s="368"/>
      <c r="G1996" s="368"/>
      <c r="H1996" s="329"/>
      <c r="I1996" s="15"/>
      <c r="J1996" s="15"/>
      <c r="K1996" s="328" t="str">
        <f t="shared" si="129"/>
        <v/>
      </c>
      <c r="L1996" s="381" t="str">
        <f t="shared" si="128"/>
        <v/>
      </c>
      <c r="M1996" s="265"/>
      <c r="N1996" s="265"/>
      <c r="O1996" s="265"/>
      <c r="P1996" s="77"/>
    </row>
    <row r="1997" spans="3:16" ht="14.25" customHeight="1" x14ac:dyDescent="0.15">
      <c r="C1997" s="283">
        <f t="shared" si="130"/>
        <v>1985</v>
      </c>
      <c r="D1997" s="44" t="str">
        <f t="shared" ref="D1997:D2060" si="131">IF(E1997="","",IF(E1997&lt;=$T$2,"○",""))</f>
        <v/>
      </c>
      <c r="E1997" s="477"/>
      <c r="F1997" s="368"/>
      <c r="G1997" s="368"/>
      <c r="H1997" s="329"/>
      <c r="I1997" s="15"/>
      <c r="J1997" s="15"/>
      <c r="K1997" s="328" t="str">
        <f t="shared" si="129"/>
        <v/>
      </c>
      <c r="L1997" s="381" t="str">
        <f t="shared" ref="L1997:L2060" si="132">IF(H1997="","",IF(HLOOKUP(H1997,$V$2:$AJ$3,2,FALSE)&gt;=0.8,"○",""))</f>
        <v/>
      </c>
      <c r="M1997" s="265"/>
      <c r="N1997" s="265"/>
      <c r="O1997" s="265"/>
      <c r="P1997" s="77"/>
    </row>
    <row r="1998" spans="3:16" ht="14.25" customHeight="1" x14ac:dyDescent="0.15">
      <c r="C1998" s="283">
        <f t="shared" si="130"/>
        <v>1986</v>
      </c>
      <c r="D1998" s="44" t="str">
        <f t="shared" si="131"/>
        <v/>
      </c>
      <c r="E1998" s="477"/>
      <c r="F1998" s="368"/>
      <c r="G1998" s="368"/>
      <c r="H1998" s="329"/>
      <c r="I1998" s="15"/>
      <c r="J1998" s="15"/>
      <c r="K1998" s="328" t="str">
        <f t="shared" ref="K1998:K2018" si="133">IF(J1998="","",I1998*J1998)</f>
        <v/>
      </c>
      <c r="L1998" s="381" t="str">
        <f t="shared" si="132"/>
        <v/>
      </c>
      <c r="M1998" s="265"/>
      <c r="N1998" s="265"/>
      <c r="O1998" s="265"/>
      <c r="P1998" s="77"/>
    </row>
    <row r="1999" spans="3:16" ht="14.25" customHeight="1" x14ac:dyDescent="0.15">
      <c r="C1999" s="283">
        <f t="shared" ref="C1999:C2062" si="134">C1998+1</f>
        <v>1987</v>
      </c>
      <c r="D1999" s="44" t="str">
        <f t="shared" si="131"/>
        <v/>
      </c>
      <c r="E1999" s="477"/>
      <c r="F1999" s="368"/>
      <c r="G1999" s="368"/>
      <c r="H1999" s="329"/>
      <c r="I1999" s="15"/>
      <c r="J1999" s="15"/>
      <c r="K1999" s="328" t="str">
        <f t="shared" si="133"/>
        <v/>
      </c>
      <c r="L1999" s="381" t="str">
        <f t="shared" si="132"/>
        <v/>
      </c>
      <c r="M1999" s="265"/>
      <c r="N1999" s="265"/>
      <c r="O1999" s="265"/>
      <c r="P1999" s="77"/>
    </row>
    <row r="2000" spans="3:16" ht="14.25" customHeight="1" x14ac:dyDescent="0.15">
      <c r="C2000" s="283">
        <f t="shared" si="134"/>
        <v>1988</v>
      </c>
      <c r="D2000" s="44" t="str">
        <f t="shared" si="131"/>
        <v/>
      </c>
      <c r="E2000" s="477"/>
      <c r="F2000" s="368"/>
      <c r="G2000" s="368"/>
      <c r="H2000" s="329"/>
      <c r="I2000" s="15"/>
      <c r="J2000" s="15"/>
      <c r="K2000" s="328" t="str">
        <f t="shared" si="133"/>
        <v/>
      </c>
      <c r="L2000" s="381" t="str">
        <f t="shared" si="132"/>
        <v/>
      </c>
      <c r="M2000" s="265"/>
      <c r="N2000" s="265"/>
      <c r="O2000" s="265"/>
      <c r="P2000" s="77"/>
    </row>
    <row r="2001" spans="3:16" ht="14.25" customHeight="1" x14ac:dyDescent="0.15">
      <c r="C2001" s="283">
        <f t="shared" si="134"/>
        <v>1989</v>
      </c>
      <c r="D2001" s="44" t="str">
        <f t="shared" si="131"/>
        <v/>
      </c>
      <c r="E2001" s="477"/>
      <c r="F2001" s="368"/>
      <c r="G2001" s="368"/>
      <c r="H2001" s="329"/>
      <c r="I2001" s="15"/>
      <c r="J2001" s="15"/>
      <c r="K2001" s="328" t="str">
        <f t="shared" si="133"/>
        <v/>
      </c>
      <c r="L2001" s="381" t="str">
        <f t="shared" si="132"/>
        <v/>
      </c>
      <c r="M2001" s="265"/>
      <c r="N2001" s="265"/>
      <c r="O2001" s="265"/>
      <c r="P2001" s="77"/>
    </row>
    <row r="2002" spans="3:16" ht="14.25" customHeight="1" x14ac:dyDescent="0.15">
      <c r="C2002" s="283">
        <f t="shared" si="134"/>
        <v>1990</v>
      </c>
      <c r="D2002" s="44" t="str">
        <f t="shared" si="131"/>
        <v/>
      </c>
      <c r="E2002" s="477"/>
      <c r="F2002" s="368"/>
      <c r="G2002" s="368"/>
      <c r="H2002" s="329"/>
      <c r="I2002" s="15"/>
      <c r="J2002" s="15"/>
      <c r="K2002" s="328" t="str">
        <f t="shared" si="133"/>
        <v/>
      </c>
      <c r="L2002" s="381" t="str">
        <f t="shared" si="132"/>
        <v/>
      </c>
      <c r="M2002" s="265"/>
      <c r="N2002" s="265"/>
      <c r="O2002" s="265"/>
      <c r="P2002" s="77"/>
    </row>
    <row r="2003" spans="3:16" ht="14.25" customHeight="1" x14ac:dyDescent="0.15">
      <c r="C2003" s="283">
        <f t="shared" si="134"/>
        <v>1991</v>
      </c>
      <c r="D2003" s="44" t="str">
        <f t="shared" si="131"/>
        <v/>
      </c>
      <c r="E2003" s="477"/>
      <c r="F2003" s="368"/>
      <c r="G2003" s="368"/>
      <c r="H2003" s="329"/>
      <c r="I2003" s="15"/>
      <c r="J2003" s="15"/>
      <c r="K2003" s="328" t="str">
        <f t="shared" si="133"/>
        <v/>
      </c>
      <c r="L2003" s="381" t="str">
        <f t="shared" si="132"/>
        <v/>
      </c>
      <c r="M2003" s="265"/>
      <c r="N2003" s="265"/>
      <c r="O2003" s="265"/>
      <c r="P2003" s="77"/>
    </row>
    <row r="2004" spans="3:16" ht="14.25" customHeight="1" x14ac:dyDescent="0.15">
      <c r="C2004" s="283">
        <f t="shared" si="134"/>
        <v>1992</v>
      </c>
      <c r="D2004" s="44" t="str">
        <f t="shared" si="131"/>
        <v/>
      </c>
      <c r="E2004" s="477"/>
      <c r="F2004" s="368"/>
      <c r="G2004" s="368"/>
      <c r="H2004" s="329"/>
      <c r="I2004" s="15"/>
      <c r="J2004" s="15"/>
      <c r="K2004" s="328" t="str">
        <f t="shared" si="133"/>
        <v/>
      </c>
      <c r="L2004" s="381" t="str">
        <f t="shared" si="132"/>
        <v/>
      </c>
      <c r="M2004" s="265"/>
      <c r="N2004" s="265"/>
      <c r="O2004" s="265"/>
      <c r="P2004" s="77"/>
    </row>
    <row r="2005" spans="3:16" ht="14.25" customHeight="1" x14ac:dyDescent="0.15">
      <c r="C2005" s="283">
        <f t="shared" si="134"/>
        <v>1993</v>
      </c>
      <c r="D2005" s="44" t="str">
        <f t="shared" si="131"/>
        <v/>
      </c>
      <c r="E2005" s="477"/>
      <c r="F2005" s="368"/>
      <c r="G2005" s="368"/>
      <c r="H2005" s="329"/>
      <c r="I2005" s="15"/>
      <c r="J2005" s="15"/>
      <c r="K2005" s="328" t="str">
        <f t="shared" si="133"/>
        <v/>
      </c>
      <c r="L2005" s="381" t="str">
        <f t="shared" si="132"/>
        <v/>
      </c>
      <c r="M2005" s="265"/>
      <c r="N2005" s="265"/>
      <c r="O2005" s="265"/>
      <c r="P2005" s="77"/>
    </row>
    <row r="2006" spans="3:16" ht="14.25" customHeight="1" x14ac:dyDescent="0.15">
      <c r="C2006" s="283">
        <f t="shared" si="134"/>
        <v>1994</v>
      </c>
      <c r="D2006" s="44" t="str">
        <f t="shared" si="131"/>
        <v/>
      </c>
      <c r="E2006" s="477"/>
      <c r="F2006" s="368"/>
      <c r="G2006" s="368"/>
      <c r="H2006" s="329"/>
      <c r="I2006" s="15"/>
      <c r="J2006" s="15"/>
      <c r="K2006" s="328" t="str">
        <f t="shared" si="133"/>
        <v/>
      </c>
      <c r="L2006" s="381" t="str">
        <f t="shared" si="132"/>
        <v/>
      </c>
      <c r="M2006" s="265"/>
      <c r="N2006" s="265"/>
      <c r="O2006" s="265"/>
      <c r="P2006" s="77"/>
    </row>
    <row r="2007" spans="3:16" ht="14.25" customHeight="1" x14ac:dyDescent="0.15">
      <c r="C2007" s="283">
        <f t="shared" si="134"/>
        <v>1995</v>
      </c>
      <c r="D2007" s="44" t="str">
        <f t="shared" si="131"/>
        <v/>
      </c>
      <c r="E2007" s="477"/>
      <c r="F2007" s="368"/>
      <c r="G2007" s="368"/>
      <c r="H2007" s="329"/>
      <c r="I2007" s="15"/>
      <c r="J2007" s="15"/>
      <c r="K2007" s="328" t="str">
        <f t="shared" si="133"/>
        <v/>
      </c>
      <c r="L2007" s="381" t="str">
        <f t="shared" si="132"/>
        <v/>
      </c>
      <c r="M2007" s="265"/>
      <c r="N2007" s="265"/>
      <c r="O2007" s="265"/>
      <c r="P2007" s="77"/>
    </row>
    <row r="2008" spans="3:16" ht="14.25" customHeight="1" x14ac:dyDescent="0.15">
      <c r="C2008" s="283">
        <f t="shared" si="134"/>
        <v>1996</v>
      </c>
      <c r="D2008" s="44" t="str">
        <f t="shared" si="131"/>
        <v/>
      </c>
      <c r="E2008" s="477"/>
      <c r="F2008" s="368"/>
      <c r="G2008" s="368"/>
      <c r="H2008" s="329"/>
      <c r="I2008" s="15"/>
      <c r="J2008" s="15"/>
      <c r="K2008" s="328" t="str">
        <f t="shared" si="133"/>
        <v/>
      </c>
      <c r="L2008" s="381" t="str">
        <f t="shared" si="132"/>
        <v/>
      </c>
      <c r="M2008" s="265"/>
      <c r="N2008" s="265"/>
      <c r="O2008" s="265"/>
      <c r="P2008" s="77"/>
    </row>
    <row r="2009" spans="3:16" ht="14.25" customHeight="1" x14ac:dyDescent="0.15">
      <c r="C2009" s="283">
        <f t="shared" si="134"/>
        <v>1997</v>
      </c>
      <c r="D2009" s="44" t="str">
        <f t="shared" si="131"/>
        <v/>
      </c>
      <c r="E2009" s="477"/>
      <c r="F2009" s="368"/>
      <c r="G2009" s="368"/>
      <c r="H2009" s="329"/>
      <c r="I2009" s="15"/>
      <c r="J2009" s="15"/>
      <c r="K2009" s="328" t="str">
        <f t="shared" si="133"/>
        <v/>
      </c>
      <c r="L2009" s="381" t="str">
        <f t="shared" si="132"/>
        <v/>
      </c>
      <c r="M2009" s="265"/>
      <c r="N2009" s="265"/>
      <c r="O2009" s="265"/>
      <c r="P2009" s="77"/>
    </row>
    <row r="2010" spans="3:16" ht="14.25" customHeight="1" x14ac:dyDescent="0.15">
      <c r="C2010" s="283">
        <f t="shared" si="134"/>
        <v>1998</v>
      </c>
      <c r="D2010" s="44" t="str">
        <f t="shared" si="131"/>
        <v/>
      </c>
      <c r="E2010" s="477"/>
      <c r="F2010" s="368"/>
      <c r="G2010" s="368"/>
      <c r="H2010" s="329"/>
      <c r="I2010" s="15"/>
      <c r="J2010" s="15"/>
      <c r="K2010" s="328" t="str">
        <f t="shared" si="133"/>
        <v/>
      </c>
      <c r="L2010" s="381" t="str">
        <f t="shared" si="132"/>
        <v/>
      </c>
      <c r="M2010" s="265"/>
      <c r="N2010" s="265"/>
      <c r="O2010" s="265"/>
      <c r="P2010" s="77"/>
    </row>
    <row r="2011" spans="3:16" ht="14.25" customHeight="1" x14ac:dyDescent="0.15">
      <c r="C2011" s="283">
        <f t="shared" si="134"/>
        <v>1999</v>
      </c>
      <c r="D2011" s="44" t="str">
        <f t="shared" si="131"/>
        <v/>
      </c>
      <c r="E2011" s="477"/>
      <c r="F2011" s="368"/>
      <c r="G2011" s="368"/>
      <c r="H2011" s="329"/>
      <c r="I2011" s="15"/>
      <c r="J2011" s="15"/>
      <c r="K2011" s="328" t="str">
        <f t="shared" si="133"/>
        <v/>
      </c>
      <c r="L2011" s="381" t="str">
        <f t="shared" si="132"/>
        <v/>
      </c>
      <c r="M2011" s="265"/>
      <c r="N2011" s="265"/>
      <c r="O2011" s="265"/>
      <c r="P2011" s="77"/>
    </row>
    <row r="2012" spans="3:16" ht="14.25" customHeight="1" x14ac:dyDescent="0.15">
      <c r="C2012" s="283">
        <f t="shared" si="134"/>
        <v>2000</v>
      </c>
      <c r="D2012" s="44" t="str">
        <f t="shared" si="131"/>
        <v/>
      </c>
      <c r="E2012" s="477"/>
      <c r="F2012" s="368"/>
      <c r="G2012" s="368"/>
      <c r="H2012" s="329"/>
      <c r="I2012" s="15"/>
      <c r="J2012" s="15"/>
      <c r="K2012" s="328" t="str">
        <f t="shared" si="133"/>
        <v/>
      </c>
      <c r="L2012" s="381" t="str">
        <f t="shared" si="132"/>
        <v/>
      </c>
      <c r="M2012" s="265"/>
      <c r="N2012" s="265"/>
      <c r="O2012" s="265"/>
      <c r="P2012" s="77"/>
    </row>
    <row r="2013" spans="3:16" ht="14.25" customHeight="1" x14ac:dyDescent="0.15">
      <c r="C2013" s="283">
        <f t="shared" si="134"/>
        <v>2001</v>
      </c>
      <c r="D2013" s="44" t="str">
        <f t="shared" si="131"/>
        <v/>
      </c>
      <c r="E2013" s="477"/>
      <c r="F2013" s="368"/>
      <c r="G2013" s="368"/>
      <c r="H2013" s="329"/>
      <c r="I2013" s="15"/>
      <c r="J2013" s="15"/>
      <c r="K2013" s="328" t="str">
        <f t="shared" si="133"/>
        <v/>
      </c>
      <c r="L2013" s="381" t="str">
        <f t="shared" si="132"/>
        <v/>
      </c>
      <c r="M2013" s="265"/>
      <c r="N2013" s="265"/>
      <c r="O2013" s="265"/>
      <c r="P2013" s="77"/>
    </row>
    <row r="2014" spans="3:16" ht="14.25" customHeight="1" x14ac:dyDescent="0.15">
      <c r="C2014" s="283">
        <f t="shared" si="134"/>
        <v>2002</v>
      </c>
      <c r="D2014" s="44" t="str">
        <f t="shared" si="131"/>
        <v/>
      </c>
      <c r="E2014" s="477"/>
      <c r="F2014" s="368"/>
      <c r="G2014" s="368"/>
      <c r="H2014" s="329"/>
      <c r="I2014" s="15"/>
      <c r="J2014" s="15"/>
      <c r="K2014" s="328" t="str">
        <f t="shared" si="133"/>
        <v/>
      </c>
      <c r="L2014" s="381" t="str">
        <f t="shared" si="132"/>
        <v/>
      </c>
      <c r="M2014" s="265"/>
      <c r="N2014" s="265"/>
      <c r="O2014" s="265"/>
      <c r="P2014" s="77"/>
    </row>
    <row r="2015" spans="3:16" ht="14.25" customHeight="1" x14ac:dyDescent="0.15">
      <c r="C2015" s="283">
        <f t="shared" si="134"/>
        <v>2003</v>
      </c>
      <c r="D2015" s="44" t="str">
        <f t="shared" si="131"/>
        <v/>
      </c>
      <c r="E2015" s="477"/>
      <c r="F2015" s="368"/>
      <c r="G2015" s="368"/>
      <c r="H2015" s="329"/>
      <c r="I2015" s="15"/>
      <c r="J2015" s="15"/>
      <c r="K2015" s="328" t="str">
        <f t="shared" si="133"/>
        <v/>
      </c>
      <c r="L2015" s="381" t="str">
        <f t="shared" si="132"/>
        <v/>
      </c>
      <c r="M2015" s="265"/>
      <c r="N2015" s="265"/>
      <c r="O2015" s="265"/>
      <c r="P2015" s="77"/>
    </row>
    <row r="2016" spans="3:16" ht="14.25" customHeight="1" x14ac:dyDescent="0.15">
      <c r="C2016" s="283">
        <f t="shared" si="134"/>
        <v>2004</v>
      </c>
      <c r="D2016" s="44" t="str">
        <f t="shared" si="131"/>
        <v/>
      </c>
      <c r="E2016" s="477"/>
      <c r="F2016" s="368"/>
      <c r="G2016" s="368"/>
      <c r="H2016" s="329"/>
      <c r="I2016" s="15"/>
      <c r="J2016" s="15"/>
      <c r="K2016" s="328" t="str">
        <f t="shared" si="133"/>
        <v/>
      </c>
      <c r="L2016" s="381" t="str">
        <f t="shared" si="132"/>
        <v/>
      </c>
      <c r="M2016" s="265"/>
      <c r="N2016" s="265"/>
      <c r="O2016" s="265"/>
      <c r="P2016" s="77"/>
    </row>
    <row r="2017" spans="3:16" ht="14.25" customHeight="1" x14ac:dyDescent="0.15">
      <c r="C2017" s="283">
        <f t="shared" si="134"/>
        <v>2005</v>
      </c>
      <c r="D2017" s="44" t="str">
        <f t="shared" si="131"/>
        <v/>
      </c>
      <c r="E2017" s="477"/>
      <c r="F2017" s="368"/>
      <c r="G2017" s="368"/>
      <c r="H2017" s="329"/>
      <c r="I2017" s="15"/>
      <c r="J2017" s="15"/>
      <c r="K2017" s="328" t="str">
        <f t="shared" si="133"/>
        <v/>
      </c>
      <c r="L2017" s="381" t="str">
        <f t="shared" si="132"/>
        <v/>
      </c>
      <c r="M2017" s="265"/>
      <c r="N2017" s="265"/>
      <c r="O2017" s="265"/>
      <c r="P2017" s="77"/>
    </row>
    <row r="2018" spans="3:16" ht="14.25" customHeight="1" x14ac:dyDescent="0.15">
      <c r="C2018" s="283">
        <f t="shared" si="134"/>
        <v>2006</v>
      </c>
      <c r="D2018" s="44" t="str">
        <f t="shared" si="131"/>
        <v/>
      </c>
      <c r="E2018" s="477"/>
      <c r="F2018" s="368"/>
      <c r="G2018" s="368"/>
      <c r="H2018" s="329"/>
      <c r="I2018" s="15"/>
      <c r="J2018" s="15"/>
      <c r="K2018" s="328" t="str">
        <f t="shared" si="133"/>
        <v/>
      </c>
      <c r="L2018" s="381" t="str">
        <f t="shared" si="132"/>
        <v/>
      </c>
      <c r="M2018" s="265"/>
      <c r="N2018" s="265"/>
      <c r="O2018" s="265"/>
      <c r="P2018" s="77"/>
    </row>
    <row r="2019" spans="3:16" ht="14.25" customHeight="1" x14ac:dyDescent="0.15">
      <c r="C2019" s="283">
        <f t="shared" si="134"/>
        <v>2007</v>
      </c>
      <c r="D2019" s="44" t="str">
        <f t="shared" si="131"/>
        <v/>
      </c>
      <c r="E2019" s="477"/>
      <c r="F2019" s="368"/>
      <c r="G2019" s="368"/>
      <c r="H2019" s="329"/>
      <c r="I2019" s="15"/>
      <c r="J2019" s="15"/>
      <c r="K2019" s="328" t="str">
        <f t="shared" ref="K2019:K2077" si="135">IF(J2019="","",I2019*J2019)</f>
        <v/>
      </c>
      <c r="L2019" s="381" t="str">
        <f t="shared" si="132"/>
        <v/>
      </c>
      <c r="M2019" s="265"/>
      <c r="N2019" s="265"/>
      <c r="O2019" s="265"/>
      <c r="P2019" s="77"/>
    </row>
    <row r="2020" spans="3:16" ht="14.25" customHeight="1" x14ac:dyDescent="0.15">
      <c r="C2020" s="283">
        <f t="shared" si="134"/>
        <v>2008</v>
      </c>
      <c r="D2020" s="44" t="str">
        <f t="shared" si="131"/>
        <v/>
      </c>
      <c r="E2020" s="477"/>
      <c r="F2020" s="368"/>
      <c r="G2020" s="368"/>
      <c r="H2020" s="329"/>
      <c r="I2020" s="15"/>
      <c r="J2020" s="15"/>
      <c r="K2020" s="328" t="str">
        <f t="shared" si="135"/>
        <v/>
      </c>
      <c r="L2020" s="381" t="str">
        <f t="shared" si="132"/>
        <v/>
      </c>
      <c r="M2020" s="265"/>
      <c r="N2020" s="265"/>
      <c r="O2020" s="265"/>
      <c r="P2020" s="77"/>
    </row>
    <row r="2021" spans="3:16" ht="14.25" customHeight="1" x14ac:dyDescent="0.15">
      <c r="C2021" s="283">
        <f t="shared" si="134"/>
        <v>2009</v>
      </c>
      <c r="D2021" s="44" t="str">
        <f t="shared" si="131"/>
        <v/>
      </c>
      <c r="E2021" s="477"/>
      <c r="F2021" s="368"/>
      <c r="G2021" s="368"/>
      <c r="H2021" s="329"/>
      <c r="I2021" s="15"/>
      <c r="J2021" s="15"/>
      <c r="K2021" s="328" t="str">
        <f t="shared" si="135"/>
        <v/>
      </c>
      <c r="L2021" s="381" t="str">
        <f t="shared" si="132"/>
        <v/>
      </c>
      <c r="M2021" s="265"/>
      <c r="N2021" s="265"/>
      <c r="O2021" s="265"/>
      <c r="P2021" s="77"/>
    </row>
    <row r="2022" spans="3:16" ht="14.25" customHeight="1" x14ac:dyDescent="0.15">
      <c r="C2022" s="283">
        <f t="shared" si="134"/>
        <v>2010</v>
      </c>
      <c r="D2022" s="44" t="str">
        <f t="shared" si="131"/>
        <v/>
      </c>
      <c r="E2022" s="477"/>
      <c r="F2022" s="368"/>
      <c r="G2022" s="368"/>
      <c r="H2022" s="329"/>
      <c r="I2022" s="15"/>
      <c r="J2022" s="15"/>
      <c r="K2022" s="328" t="str">
        <f t="shared" si="135"/>
        <v/>
      </c>
      <c r="L2022" s="381" t="str">
        <f t="shared" si="132"/>
        <v/>
      </c>
      <c r="M2022" s="265"/>
      <c r="N2022" s="265"/>
      <c r="O2022" s="265"/>
      <c r="P2022" s="77"/>
    </row>
    <row r="2023" spans="3:16" ht="14.25" customHeight="1" x14ac:dyDescent="0.15">
      <c r="C2023" s="283">
        <f t="shared" si="134"/>
        <v>2011</v>
      </c>
      <c r="D2023" s="44" t="str">
        <f t="shared" si="131"/>
        <v/>
      </c>
      <c r="E2023" s="477"/>
      <c r="F2023" s="368"/>
      <c r="G2023" s="368"/>
      <c r="H2023" s="329"/>
      <c r="I2023" s="15"/>
      <c r="J2023" s="15"/>
      <c r="K2023" s="328" t="str">
        <f t="shared" si="135"/>
        <v/>
      </c>
      <c r="L2023" s="381" t="str">
        <f t="shared" si="132"/>
        <v/>
      </c>
      <c r="M2023" s="265"/>
      <c r="N2023" s="265"/>
      <c r="O2023" s="265"/>
      <c r="P2023" s="77"/>
    </row>
    <row r="2024" spans="3:16" ht="14.25" customHeight="1" x14ac:dyDescent="0.15">
      <c r="C2024" s="283">
        <f t="shared" si="134"/>
        <v>2012</v>
      </c>
      <c r="D2024" s="44" t="str">
        <f t="shared" si="131"/>
        <v/>
      </c>
      <c r="E2024" s="477"/>
      <c r="F2024" s="368"/>
      <c r="G2024" s="368"/>
      <c r="H2024" s="329"/>
      <c r="I2024" s="15"/>
      <c r="J2024" s="15"/>
      <c r="K2024" s="328" t="str">
        <f t="shared" si="135"/>
        <v/>
      </c>
      <c r="L2024" s="381" t="str">
        <f t="shared" si="132"/>
        <v/>
      </c>
      <c r="M2024" s="265"/>
      <c r="N2024" s="265"/>
      <c r="O2024" s="265"/>
      <c r="P2024" s="77"/>
    </row>
    <row r="2025" spans="3:16" ht="14.25" customHeight="1" x14ac:dyDescent="0.15">
      <c r="C2025" s="283">
        <f t="shared" si="134"/>
        <v>2013</v>
      </c>
      <c r="D2025" s="44" t="str">
        <f t="shared" si="131"/>
        <v/>
      </c>
      <c r="E2025" s="477"/>
      <c r="F2025" s="368"/>
      <c r="G2025" s="368"/>
      <c r="H2025" s="329"/>
      <c r="I2025" s="15"/>
      <c r="J2025" s="15"/>
      <c r="K2025" s="328" t="str">
        <f t="shared" si="135"/>
        <v/>
      </c>
      <c r="L2025" s="381" t="str">
        <f t="shared" si="132"/>
        <v/>
      </c>
      <c r="M2025" s="265"/>
      <c r="N2025" s="265"/>
      <c r="O2025" s="265"/>
      <c r="P2025" s="77"/>
    </row>
    <row r="2026" spans="3:16" ht="14.25" customHeight="1" x14ac:dyDescent="0.15">
      <c r="C2026" s="283">
        <f t="shared" si="134"/>
        <v>2014</v>
      </c>
      <c r="D2026" s="44" t="str">
        <f t="shared" si="131"/>
        <v/>
      </c>
      <c r="E2026" s="477"/>
      <c r="F2026" s="368"/>
      <c r="G2026" s="368"/>
      <c r="H2026" s="329"/>
      <c r="I2026" s="15"/>
      <c r="J2026" s="15"/>
      <c r="K2026" s="328" t="str">
        <f t="shared" si="135"/>
        <v/>
      </c>
      <c r="L2026" s="381" t="str">
        <f t="shared" si="132"/>
        <v/>
      </c>
      <c r="M2026" s="265"/>
      <c r="N2026" s="265"/>
      <c r="O2026" s="265"/>
      <c r="P2026" s="77"/>
    </row>
    <row r="2027" spans="3:16" ht="14.25" customHeight="1" x14ac:dyDescent="0.15">
      <c r="C2027" s="283">
        <f t="shared" si="134"/>
        <v>2015</v>
      </c>
      <c r="D2027" s="44" t="str">
        <f t="shared" si="131"/>
        <v/>
      </c>
      <c r="E2027" s="477"/>
      <c r="F2027" s="368"/>
      <c r="G2027" s="368"/>
      <c r="H2027" s="329"/>
      <c r="I2027" s="15"/>
      <c r="J2027" s="15"/>
      <c r="K2027" s="328" t="str">
        <f t="shared" si="135"/>
        <v/>
      </c>
      <c r="L2027" s="381" t="str">
        <f t="shared" si="132"/>
        <v/>
      </c>
      <c r="M2027" s="265"/>
      <c r="N2027" s="265"/>
      <c r="O2027" s="265"/>
      <c r="P2027" s="77"/>
    </row>
    <row r="2028" spans="3:16" ht="14.25" customHeight="1" x14ac:dyDescent="0.15">
      <c r="C2028" s="283">
        <f t="shared" si="134"/>
        <v>2016</v>
      </c>
      <c r="D2028" s="44" t="str">
        <f t="shared" si="131"/>
        <v/>
      </c>
      <c r="E2028" s="477"/>
      <c r="F2028" s="368"/>
      <c r="G2028" s="368"/>
      <c r="H2028" s="329"/>
      <c r="I2028" s="15"/>
      <c r="J2028" s="15"/>
      <c r="K2028" s="328" t="str">
        <f t="shared" si="135"/>
        <v/>
      </c>
      <c r="L2028" s="381" t="str">
        <f t="shared" si="132"/>
        <v/>
      </c>
      <c r="M2028" s="265"/>
      <c r="N2028" s="265"/>
      <c r="O2028" s="265"/>
      <c r="P2028" s="77"/>
    </row>
    <row r="2029" spans="3:16" ht="14.25" customHeight="1" x14ac:dyDescent="0.15">
      <c r="C2029" s="283">
        <f t="shared" si="134"/>
        <v>2017</v>
      </c>
      <c r="D2029" s="44" t="str">
        <f t="shared" si="131"/>
        <v/>
      </c>
      <c r="E2029" s="477"/>
      <c r="F2029" s="368"/>
      <c r="G2029" s="368"/>
      <c r="H2029" s="329"/>
      <c r="I2029" s="15"/>
      <c r="J2029" s="15"/>
      <c r="K2029" s="328" t="str">
        <f t="shared" si="135"/>
        <v/>
      </c>
      <c r="L2029" s="381" t="str">
        <f t="shared" si="132"/>
        <v/>
      </c>
      <c r="M2029" s="265"/>
      <c r="N2029" s="265"/>
      <c r="O2029" s="265"/>
      <c r="P2029" s="77"/>
    </row>
    <row r="2030" spans="3:16" ht="14.25" customHeight="1" x14ac:dyDescent="0.15">
      <c r="C2030" s="283">
        <f t="shared" si="134"/>
        <v>2018</v>
      </c>
      <c r="D2030" s="44" t="str">
        <f t="shared" si="131"/>
        <v/>
      </c>
      <c r="E2030" s="477"/>
      <c r="F2030" s="368"/>
      <c r="G2030" s="368"/>
      <c r="H2030" s="329"/>
      <c r="I2030" s="15"/>
      <c r="J2030" s="15"/>
      <c r="K2030" s="328" t="str">
        <f t="shared" si="135"/>
        <v/>
      </c>
      <c r="L2030" s="381" t="str">
        <f t="shared" si="132"/>
        <v/>
      </c>
      <c r="M2030" s="265"/>
      <c r="N2030" s="265"/>
      <c r="O2030" s="265"/>
      <c r="P2030" s="77"/>
    </row>
    <row r="2031" spans="3:16" ht="14.25" customHeight="1" x14ac:dyDescent="0.15">
      <c r="C2031" s="283">
        <f t="shared" si="134"/>
        <v>2019</v>
      </c>
      <c r="D2031" s="44" t="str">
        <f t="shared" si="131"/>
        <v/>
      </c>
      <c r="E2031" s="477"/>
      <c r="F2031" s="368"/>
      <c r="G2031" s="368"/>
      <c r="H2031" s="329"/>
      <c r="I2031" s="15"/>
      <c r="J2031" s="15"/>
      <c r="K2031" s="328" t="str">
        <f t="shared" si="135"/>
        <v/>
      </c>
      <c r="L2031" s="381" t="str">
        <f t="shared" si="132"/>
        <v/>
      </c>
      <c r="M2031" s="265"/>
      <c r="N2031" s="265"/>
      <c r="O2031" s="265"/>
      <c r="P2031" s="77"/>
    </row>
    <row r="2032" spans="3:16" ht="14.25" customHeight="1" x14ac:dyDescent="0.15">
      <c r="C2032" s="283">
        <f t="shared" si="134"/>
        <v>2020</v>
      </c>
      <c r="D2032" s="44" t="str">
        <f t="shared" si="131"/>
        <v/>
      </c>
      <c r="E2032" s="477"/>
      <c r="F2032" s="368"/>
      <c r="G2032" s="368"/>
      <c r="H2032" s="329"/>
      <c r="I2032" s="15"/>
      <c r="J2032" s="15"/>
      <c r="K2032" s="328" t="str">
        <f t="shared" si="135"/>
        <v/>
      </c>
      <c r="L2032" s="381" t="str">
        <f t="shared" si="132"/>
        <v/>
      </c>
      <c r="M2032" s="265"/>
      <c r="N2032" s="265"/>
      <c r="O2032" s="265"/>
      <c r="P2032" s="77"/>
    </row>
    <row r="2033" spans="3:16" ht="14.25" customHeight="1" x14ac:dyDescent="0.15">
      <c r="C2033" s="283">
        <f t="shared" si="134"/>
        <v>2021</v>
      </c>
      <c r="D2033" s="44" t="str">
        <f t="shared" si="131"/>
        <v/>
      </c>
      <c r="E2033" s="477"/>
      <c r="F2033" s="368"/>
      <c r="G2033" s="368"/>
      <c r="H2033" s="329"/>
      <c r="I2033" s="15"/>
      <c r="J2033" s="15"/>
      <c r="K2033" s="328" t="str">
        <f t="shared" si="135"/>
        <v/>
      </c>
      <c r="L2033" s="381" t="str">
        <f t="shared" si="132"/>
        <v/>
      </c>
      <c r="M2033" s="265"/>
      <c r="N2033" s="265"/>
      <c r="O2033" s="265"/>
      <c r="P2033" s="77"/>
    </row>
    <row r="2034" spans="3:16" ht="14.25" customHeight="1" x14ac:dyDescent="0.15">
      <c r="C2034" s="283">
        <f t="shared" si="134"/>
        <v>2022</v>
      </c>
      <c r="D2034" s="44" t="str">
        <f t="shared" si="131"/>
        <v/>
      </c>
      <c r="E2034" s="477"/>
      <c r="F2034" s="368"/>
      <c r="G2034" s="368"/>
      <c r="H2034" s="329"/>
      <c r="I2034" s="15"/>
      <c r="J2034" s="15"/>
      <c r="K2034" s="328" t="str">
        <f t="shared" si="135"/>
        <v/>
      </c>
      <c r="L2034" s="381" t="str">
        <f t="shared" si="132"/>
        <v/>
      </c>
      <c r="M2034" s="265"/>
      <c r="N2034" s="265"/>
      <c r="O2034" s="265"/>
      <c r="P2034" s="77"/>
    </row>
    <row r="2035" spans="3:16" ht="14.25" customHeight="1" x14ac:dyDescent="0.15">
      <c r="C2035" s="283">
        <f t="shared" si="134"/>
        <v>2023</v>
      </c>
      <c r="D2035" s="44" t="str">
        <f t="shared" si="131"/>
        <v/>
      </c>
      <c r="E2035" s="477"/>
      <c r="F2035" s="368"/>
      <c r="G2035" s="368"/>
      <c r="H2035" s="329"/>
      <c r="I2035" s="15"/>
      <c r="J2035" s="15"/>
      <c r="K2035" s="328" t="str">
        <f t="shared" si="135"/>
        <v/>
      </c>
      <c r="L2035" s="381" t="str">
        <f t="shared" si="132"/>
        <v/>
      </c>
      <c r="M2035" s="265"/>
      <c r="N2035" s="265"/>
      <c r="O2035" s="265"/>
      <c r="P2035" s="77"/>
    </row>
    <row r="2036" spans="3:16" ht="14.25" customHeight="1" x14ac:dyDescent="0.15">
      <c r="C2036" s="283">
        <f t="shared" si="134"/>
        <v>2024</v>
      </c>
      <c r="D2036" s="44" t="str">
        <f t="shared" si="131"/>
        <v/>
      </c>
      <c r="E2036" s="477"/>
      <c r="F2036" s="368"/>
      <c r="G2036" s="368"/>
      <c r="H2036" s="329"/>
      <c r="I2036" s="15"/>
      <c r="J2036" s="15"/>
      <c r="K2036" s="328" t="str">
        <f t="shared" si="135"/>
        <v/>
      </c>
      <c r="L2036" s="381" t="str">
        <f t="shared" si="132"/>
        <v/>
      </c>
      <c r="M2036" s="265"/>
      <c r="N2036" s="265"/>
      <c r="O2036" s="265"/>
      <c r="P2036" s="77"/>
    </row>
    <row r="2037" spans="3:16" ht="14.25" customHeight="1" x14ac:dyDescent="0.15">
      <c r="C2037" s="283">
        <f t="shared" si="134"/>
        <v>2025</v>
      </c>
      <c r="D2037" s="44" t="str">
        <f t="shared" si="131"/>
        <v/>
      </c>
      <c r="E2037" s="477"/>
      <c r="F2037" s="368"/>
      <c r="G2037" s="368"/>
      <c r="H2037" s="329"/>
      <c r="I2037" s="15"/>
      <c r="J2037" s="15"/>
      <c r="K2037" s="328" t="str">
        <f t="shared" si="135"/>
        <v/>
      </c>
      <c r="L2037" s="381" t="str">
        <f t="shared" si="132"/>
        <v/>
      </c>
      <c r="M2037" s="265"/>
      <c r="N2037" s="265"/>
      <c r="O2037" s="265"/>
      <c r="P2037" s="77"/>
    </row>
    <row r="2038" spans="3:16" ht="14.25" customHeight="1" x14ac:dyDescent="0.15">
      <c r="C2038" s="283">
        <f t="shared" si="134"/>
        <v>2026</v>
      </c>
      <c r="D2038" s="44" t="str">
        <f t="shared" si="131"/>
        <v/>
      </c>
      <c r="E2038" s="477"/>
      <c r="F2038" s="368"/>
      <c r="G2038" s="368"/>
      <c r="H2038" s="329"/>
      <c r="I2038" s="15"/>
      <c r="J2038" s="15"/>
      <c r="K2038" s="328" t="str">
        <f t="shared" si="135"/>
        <v/>
      </c>
      <c r="L2038" s="381" t="str">
        <f t="shared" si="132"/>
        <v/>
      </c>
      <c r="M2038" s="265"/>
      <c r="N2038" s="265"/>
      <c r="O2038" s="265"/>
      <c r="P2038" s="77"/>
    </row>
    <row r="2039" spans="3:16" ht="14.25" customHeight="1" x14ac:dyDescent="0.15">
      <c r="C2039" s="283">
        <f t="shared" si="134"/>
        <v>2027</v>
      </c>
      <c r="D2039" s="44" t="str">
        <f t="shared" si="131"/>
        <v/>
      </c>
      <c r="E2039" s="477"/>
      <c r="F2039" s="368"/>
      <c r="G2039" s="368"/>
      <c r="H2039" s="329"/>
      <c r="I2039" s="15"/>
      <c r="J2039" s="15"/>
      <c r="K2039" s="328" t="str">
        <f t="shared" si="135"/>
        <v/>
      </c>
      <c r="L2039" s="381" t="str">
        <f t="shared" si="132"/>
        <v/>
      </c>
      <c r="M2039" s="265"/>
      <c r="N2039" s="265"/>
      <c r="O2039" s="265"/>
      <c r="P2039" s="77"/>
    </row>
    <row r="2040" spans="3:16" ht="14.25" customHeight="1" x14ac:dyDescent="0.15">
      <c r="C2040" s="283">
        <f t="shared" si="134"/>
        <v>2028</v>
      </c>
      <c r="D2040" s="44" t="str">
        <f t="shared" si="131"/>
        <v/>
      </c>
      <c r="E2040" s="477"/>
      <c r="F2040" s="368"/>
      <c r="G2040" s="368"/>
      <c r="H2040" s="329"/>
      <c r="I2040" s="15"/>
      <c r="J2040" s="15"/>
      <c r="K2040" s="328" t="str">
        <f t="shared" si="135"/>
        <v/>
      </c>
      <c r="L2040" s="381" t="str">
        <f t="shared" si="132"/>
        <v/>
      </c>
      <c r="M2040" s="265"/>
      <c r="N2040" s="265"/>
      <c r="O2040" s="265"/>
      <c r="P2040" s="77"/>
    </row>
    <row r="2041" spans="3:16" ht="14.25" customHeight="1" x14ac:dyDescent="0.15">
      <c r="C2041" s="283">
        <f t="shared" si="134"/>
        <v>2029</v>
      </c>
      <c r="D2041" s="44" t="str">
        <f t="shared" si="131"/>
        <v/>
      </c>
      <c r="E2041" s="477"/>
      <c r="F2041" s="368"/>
      <c r="G2041" s="368"/>
      <c r="H2041" s="329"/>
      <c r="I2041" s="15"/>
      <c r="J2041" s="15"/>
      <c r="K2041" s="328" t="str">
        <f t="shared" si="135"/>
        <v/>
      </c>
      <c r="L2041" s="381" t="str">
        <f t="shared" si="132"/>
        <v/>
      </c>
      <c r="M2041" s="265"/>
      <c r="N2041" s="265"/>
      <c r="O2041" s="265"/>
      <c r="P2041" s="77"/>
    </row>
    <row r="2042" spans="3:16" ht="14.25" customHeight="1" x14ac:dyDescent="0.15">
      <c r="C2042" s="283">
        <f t="shared" si="134"/>
        <v>2030</v>
      </c>
      <c r="D2042" s="44" t="str">
        <f t="shared" si="131"/>
        <v/>
      </c>
      <c r="E2042" s="477"/>
      <c r="F2042" s="368"/>
      <c r="G2042" s="368"/>
      <c r="H2042" s="329"/>
      <c r="I2042" s="15"/>
      <c r="J2042" s="15"/>
      <c r="K2042" s="328" t="str">
        <f t="shared" si="135"/>
        <v/>
      </c>
      <c r="L2042" s="381" t="str">
        <f t="shared" si="132"/>
        <v/>
      </c>
      <c r="M2042" s="265"/>
      <c r="N2042" s="265"/>
      <c r="O2042" s="265"/>
      <c r="P2042" s="77"/>
    </row>
    <row r="2043" spans="3:16" ht="14.25" customHeight="1" x14ac:dyDescent="0.15">
      <c r="C2043" s="283">
        <f t="shared" si="134"/>
        <v>2031</v>
      </c>
      <c r="D2043" s="44" t="str">
        <f t="shared" si="131"/>
        <v/>
      </c>
      <c r="E2043" s="477"/>
      <c r="F2043" s="368"/>
      <c r="G2043" s="368"/>
      <c r="H2043" s="329"/>
      <c r="I2043" s="15"/>
      <c r="J2043" s="15"/>
      <c r="K2043" s="328" t="str">
        <f t="shared" si="135"/>
        <v/>
      </c>
      <c r="L2043" s="381" t="str">
        <f t="shared" si="132"/>
        <v/>
      </c>
      <c r="M2043" s="265"/>
      <c r="N2043" s="265"/>
      <c r="O2043" s="265"/>
      <c r="P2043" s="77"/>
    </row>
    <row r="2044" spans="3:16" ht="14.25" customHeight="1" x14ac:dyDescent="0.15">
      <c r="C2044" s="283">
        <f t="shared" si="134"/>
        <v>2032</v>
      </c>
      <c r="D2044" s="44" t="str">
        <f t="shared" si="131"/>
        <v/>
      </c>
      <c r="E2044" s="477"/>
      <c r="F2044" s="368"/>
      <c r="G2044" s="368"/>
      <c r="H2044" s="329"/>
      <c r="I2044" s="15"/>
      <c r="J2044" s="15"/>
      <c r="K2044" s="328" t="str">
        <f t="shared" si="135"/>
        <v/>
      </c>
      <c r="L2044" s="381" t="str">
        <f t="shared" si="132"/>
        <v/>
      </c>
      <c r="M2044" s="265"/>
      <c r="N2044" s="265"/>
      <c r="O2044" s="265"/>
      <c r="P2044" s="77"/>
    </row>
    <row r="2045" spans="3:16" ht="14.25" customHeight="1" x14ac:dyDescent="0.15">
      <c r="C2045" s="283">
        <f t="shared" si="134"/>
        <v>2033</v>
      </c>
      <c r="D2045" s="44" t="str">
        <f t="shared" si="131"/>
        <v/>
      </c>
      <c r="E2045" s="477"/>
      <c r="F2045" s="368"/>
      <c r="G2045" s="368"/>
      <c r="H2045" s="329"/>
      <c r="I2045" s="15"/>
      <c r="J2045" s="15"/>
      <c r="K2045" s="328" t="str">
        <f t="shared" si="135"/>
        <v/>
      </c>
      <c r="L2045" s="381" t="str">
        <f t="shared" si="132"/>
        <v/>
      </c>
      <c r="M2045" s="265"/>
      <c r="N2045" s="265"/>
      <c r="O2045" s="265"/>
      <c r="P2045" s="77"/>
    </row>
    <row r="2046" spans="3:16" ht="14.25" customHeight="1" x14ac:dyDescent="0.15">
      <c r="C2046" s="283">
        <f t="shared" si="134"/>
        <v>2034</v>
      </c>
      <c r="D2046" s="44" t="str">
        <f t="shared" si="131"/>
        <v/>
      </c>
      <c r="E2046" s="477"/>
      <c r="F2046" s="368"/>
      <c r="G2046" s="368"/>
      <c r="H2046" s="329"/>
      <c r="I2046" s="15"/>
      <c r="J2046" s="15"/>
      <c r="K2046" s="328" t="str">
        <f t="shared" si="135"/>
        <v/>
      </c>
      <c r="L2046" s="381" t="str">
        <f t="shared" si="132"/>
        <v/>
      </c>
      <c r="M2046" s="265"/>
      <c r="N2046" s="265"/>
      <c r="O2046" s="265"/>
      <c r="P2046" s="77"/>
    </row>
    <row r="2047" spans="3:16" ht="14.25" customHeight="1" x14ac:dyDescent="0.15">
      <c r="C2047" s="283">
        <f t="shared" si="134"/>
        <v>2035</v>
      </c>
      <c r="D2047" s="44" t="str">
        <f t="shared" si="131"/>
        <v/>
      </c>
      <c r="E2047" s="477"/>
      <c r="F2047" s="368"/>
      <c r="G2047" s="368"/>
      <c r="H2047" s="329"/>
      <c r="I2047" s="15"/>
      <c r="J2047" s="15"/>
      <c r="K2047" s="328" t="str">
        <f t="shared" si="135"/>
        <v/>
      </c>
      <c r="L2047" s="381" t="str">
        <f t="shared" si="132"/>
        <v/>
      </c>
      <c r="M2047" s="265"/>
      <c r="N2047" s="265"/>
      <c r="O2047" s="265"/>
      <c r="P2047" s="77"/>
    </row>
    <row r="2048" spans="3:16" ht="14.25" customHeight="1" x14ac:dyDescent="0.15">
      <c r="C2048" s="283">
        <f t="shared" si="134"/>
        <v>2036</v>
      </c>
      <c r="D2048" s="44" t="str">
        <f t="shared" si="131"/>
        <v/>
      </c>
      <c r="E2048" s="477"/>
      <c r="F2048" s="368"/>
      <c r="G2048" s="368"/>
      <c r="H2048" s="329"/>
      <c r="I2048" s="15"/>
      <c r="J2048" s="15"/>
      <c r="K2048" s="328" t="str">
        <f t="shared" si="135"/>
        <v/>
      </c>
      <c r="L2048" s="381" t="str">
        <f t="shared" si="132"/>
        <v/>
      </c>
      <c r="M2048" s="265"/>
      <c r="N2048" s="265"/>
      <c r="O2048" s="265"/>
      <c r="P2048" s="77"/>
    </row>
    <row r="2049" spans="3:16" ht="14.25" customHeight="1" x14ac:dyDescent="0.15">
      <c r="C2049" s="283">
        <f t="shared" si="134"/>
        <v>2037</v>
      </c>
      <c r="D2049" s="44" t="str">
        <f t="shared" si="131"/>
        <v/>
      </c>
      <c r="E2049" s="477"/>
      <c r="F2049" s="368"/>
      <c r="G2049" s="368"/>
      <c r="H2049" s="329"/>
      <c r="I2049" s="15"/>
      <c r="J2049" s="15"/>
      <c r="K2049" s="328" t="str">
        <f t="shared" si="135"/>
        <v/>
      </c>
      <c r="L2049" s="381" t="str">
        <f t="shared" si="132"/>
        <v/>
      </c>
      <c r="M2049" s="265"/>
      <c r="N2049" s="265"/>
      <c r="O2049" s="265"/>
      <c r="P2049" s="77"/>
    </row>
    <row r="2050" spans="3:16" ht="14.25" customHeight="1" x14ac:dyDescent="0.15">
      <c r="C2050" s="283">
        <f t="shared" si="134"/>
        <v>2038</v>
      </c>
      <c r="D2050" s="44" t="str">
        <f t="shared" si="131"/>
        <v/>
      </c>
      <c r="E2050" s="477"/>
      <c r="F2050" s="368"/>
      <c r="G2050" s="368"/>
      <c r="H2050" s="329"/>
      <c r="I2050" s="15"/>
      <c r="J2050" s="15"/>
      <c r="K2050" s="328" t="str">
        <f t="shared" si="135"/>
        <v/>
      </c>
      <c r="L2050" s="381" t="str">
        <f t="shared" si="132"/>
        <v/>
      </c>
      <c r="M2050" s="265"/>
      <c r="N2050" s="265"/>
      <c r="O2050" s="265"/>
      <c r="P2050" s="77"/>
    </row>
    <row r="2051" spans="3:16" ht="14.25" customHeight="1" x14ac:dyDescent="0.15">
      <c r="C2051" s="283">
        <f t="shared" si="134"/>
        <v>2039</v>
      </c>
      <c r="D2051" s="44" t="str">
        <f t="shared" si="131"/>
        <v/>
      </c>
      <c r="E2051" s="477"/>
      <c r="F2051" s="368"/>
      <c r="G2051" s="368"/>
      <c r="H2051" s="329"/>
      <c r="I2051" s="15"/>
      <c r="J2051" s="15"/>
      <c r="K2051" s="328" t="str">
        <f t="shared" si="135"/>
        <v/>
      </c>
      <c r="L2051" s="381" t="str">
        <f t="shared" si="132"/>
        <v/>
      </c>
      <c r="M2051" s="265"/>
      <c r="N2051" s="265"/>
      <c r="O2051" s="265"/>
      <c r="P2051" s="77"/>
    </row>
    <row r="2052" spans="3:16" ht="14.25" customHeight="1" x14ac:dyDescent="0.15">
      <c r="C2052" s="283">
        <f t="shared" si="134"/>
        <v>2040</v>
      </c>
      <c r="D2052" s="44" t="str">
        <f t="shared" si="131"/>
        <v/>
      </c>
      <c r="E2052" s="477"/>
      <c r="F2052" s="368"/>
      <c r="G2052" s="368"/>
      <c r="H2052" s="329"/>
      <c r="I2052" s="15"/>
      <c r="J2052" s="15"/>
      <c r="K2052" s="328" t="str">
        <f t="shared" si="135"/>
        <v/>
      </c>
      <c r="L2052" s="381" t="str">
        <f t="shared" si="132"/>
        <v/>
      </c>
      <c r="M2052" s="265"/>
      <c r="N2052" s="265"/>
      <c r="O2052" s="265"/>
      <c r="P2052" s="77"/>
    </row>
    <row r="2053" spans="3:16" ht="14.25" customHeight="1" x14ac:dyDescent="0.15">
      <c r="C2053" s="283">
        <f t="shared" si="134"/>
        <v>2041</v>
      </c>
      <c r="D2053" s="44" t="str">
        <f t="shared" si="131"/>
        <v/>
      </c>
      <c r="E2053" s="477"/>
      <c r="F2053" s="368"/>
      <c r="G2053" s="368"/>
      <c r="H2053" s="329"/>
      <c r="I2053" s="15"/>
      <c r="J2053" s="15"/>
      <c r="K2053" s="328" t="str">
        <f t="shared" si="135"/>
        <v/>
      </c>
      <c r="L2053" s="381" t="str">
        <f t="shared" si="132"/>
        <v/>
      </c>
      <c r="M2053" s="265"/>
      <c r="N2053" s="265"/>
      <c r="O2053" s="265"/>
      <c r="P2053" s="77"/>
    </row>
    <row r="2054" spans="3:16" ht="14.25" customHeight="1" x14ac:dyDescent="0.15">
      <c r="C2054" s="283">
        <f t="shared" si="134"/>
        <v>2042</v>
      </c>
      <c r="D2054" s="44" t="str">
        <f t="shared" si="131"/>
        <v/>
      </c>
      <c r="E2054" s="477"/>
      <c r="F2054" s="368"/>
      <c r="G2054" s="368"/>
      <c r="H2054" s="329"/>
      <c r="I2054" s="15"/>
      <c r="J2054" s="15"/>
      <c r="K2054" s="328" t="str">
        <f t="shared" si="135"/>
        <v/>
      </c>
      <c r="L2054" s="381" t="str">
        <f t="shared" si="132"/>
        <v/>
      </c>
      <c r="M2054" s="265"/>
      <c r="N2054" s="265"/>
      <c r="O2054" s="265"/>
      <c r="P2054" s="77"/>
    </row>
    <row r="2055" spans="3:16" ht="14.25" customHeight="1" x14ac:dyDescent="0.15">
      <c r="C2055" s="283">
        <f t="shared" si="134"/>
        <v>2043</v>
      </c>
      <c r="D2055" s="44" t="str">
        <f t="shared" si="131"/>
        <v/>
      </c>
      <c r="E2055" s="477"/>
      <c r="F2055" s="368"/>
      <c r="G2055" s="368"/>
      <c r="H2055" s="329"/>
      <c r="I2055" s="15"/>
      <c r="J2055" s="15"/>
      <c r="K2055" s="328" t="str">
        <f t="shared" si="135"/>
        <v/>
      </c>
      <c r="L2055" s="381" t="str">
        <f t="shared" si="132"/>
        <v/>
      </c>
      <c r="M2055" s="265"/>
      <c r="N2055" s="265"/>
      <c r="O2055" s="265"/>
      <c r="P2055" s="77"/>
    </row>
    <row r="2056" spans="3:16" ht="14.25" customHeight="1" x14ac:dyDescent="0.15">
      <c r="C2056" s="283">
        <f t="shared" si="134"/>
        <v>2044</v>
      </c>
      <c r="D2056" s="44" t="str">
        <f t="shared" si="131"/>
        <v/>
      </c>
      <c r="E2056" s="477"/>
      <c r="F2056" s="368"/>
      <c r="G2056" s="368"/>
      <c r="H2056" s="329"/>
      <c r="I2056" s="15"/>
      <c r="J2056" s="15"/>
      <c r="K2056" s="328" t="str">
        <f t="shared" si="135"/>
        <v/>
      </c>
      <c r="L2056" s="381" t="str">
        <f t="shared" si="132"/>
        <v/>
      </c>
      <c r="M2056" s="265"/>
      <c r="N2056" s="265"/>
      <c r="O2056" s="265"/>
      <c r="P2056" s="77"/>
    </row>
    <row r="2057" spans="3:16" ht="14.25" customHeight="1" x14ac:dyDescent="0.15">
      <c r="C2057" s="283">
        <f t="shared" si="134"/>
        <v>2045</v>
      </c>
      <c r="D2057" s="44" t="str">
        <f t="shared" si="131"/>
        <v/>
      </c>
      <c r="E2057" s="477"/>
      <c r="F2057" s="368"/>
      <c r="G2057" s="368"/>
      <c r="H2057" s="329"/>
      <c r="I2057" s="15"/>
      <c r="J2057" s="15"/>
      <c r="K2057" s="328" t="str">
        <f t="shared" si="135"/>
        <v/>
      </c>
      <c r="L2057" s="381" t="str">
        <f t="shared" si="132"/>
        <v/>
      </c>
      <c r="M2057" s="265"/>
      <c r="N2057" s="265"/>
      <c r="O2057" s="265"/>
      <c r="P2057" s="77"/>
    </row>
    <row r="2058" spans="3:16" ht="14.25" customHeight="1" x14ac:dyDescent="0.15">
      <c r="C2058" s="283">
        <f t="shared" si="134"/>
        <v>2046</v>
      </c>
      <c r="D2058" s="44" t="str">
        <f t="shared" si="131"/>
        <v/>
      </c>
      <c r="E2058" s="477"/>
      <c r="F2058" s="368"/>
      <c r="G2058" s="368"/>
      <c r="H2058" s="329"/>
      <c r="I2058" s="15"/>
      <c r="J2058" s="15"/>
      <c r="K2058" s="328" t="str">
        <f t="shared" si="135"/>
        <v/>
      </c>
      <c r="L2058" s="381" t="str">
        <f t="shared" si="132"/>
        <v/>
      </c>
      <c r="M2058" s="265"/>
      <c r="N2058" s="265"/>
      <c r="O2058" s="265"/>
      <c r="P2058" s="77"/>
    </row>
    <row r="2059" spans="3:16" ht="14.25" customHeight="1" x14ac:dyDescent="0.15">
      <c r="C2059" s="283">
        <f t="shared" si="134"/>
        <v>2047</v>
      </c>
      <c r="D2059" s="44" t="str">
        <f t="shared" si="131"/>
        <v/>
      </c>
      <c r="E2059" s="477"/>
      <c r="F2059" s="368"/>
      <c r="G2059" s="368"/>
      <c r="H2059" s="329"/>
      <c r="I2059" s="15"/>
      <c r="J2059" s="15"/>
      <c r="K2059" s="328" t="str">
        <f t="shared" si="135"/>
        <v/>
      </c>
      <c r="L2059" s="381" t="str">
        <f t="shared" si="132"/>
        <v/>
      </c>
      <c r="M2059" s="265"/>
      <c r="N2059" s="265"/>
      <c r="O2059" s="265"/>
      <c r="P2059" s="77"/>
    </row>
    <row r="2060" spans="3:16" ht="14.25" customHeight="1" x14ac:dyDescent="0.15">
      <c r="C2060" s="283">
        <f t="shared" si="134"/>
        <v>2048</v>
      </c>
      <c r="D2060" s="44" t="str">
        <f t="shared" si="131"/>
        <v/>
      </c>
      <c r="E2060" s="477"/>
      <c r="F2060" s="368"/>
      <c r="G2060" s="368"/>
      <c r="H2060" s="329"/>
      <c r="I2060" s="15"/>
      <c r="J2060" s="15"/>
      <c r="K2060" s="328" t="str">
        <f t="shared" si="135"/>
        <v/>
      </c>
      <c r="L2060" s="381" t="str">
        <f t="shared" si="132"/>
        <v/>
      </c>
      <c r="M2060" s="265"/>
      <c r="N2060" s="265"/>
      <c r="O2060" s="265"/>
      <c r="P2060" s="77"/>
    </row>
    <row r="2061" spans="3:16" ht="14.25" customHeight="1" x14ac:dyDescent="0.15">
      <c r="C2061" s="283">
        <f t="shared" si="134"/>
        <v>2049</v>
      </c>
      <c r="D2061" s="44" t="str">
        <f t="shared" ref="D2061:D2124" si="136">IF(E2061="","",IF(E2061&lt;=$T$2,"○",""))</f>
        <v/>
      </c>
      <c r="E2061" s="477"/>
      <c r="F2061" s="368"/>
      <c r="G2061" s="368"/>
      <c r="H2061" s="329"/>
      <c r="I2061" s="15"/>
      <c r="J2061" s="15"/>
      <c r="K2061" s="328" t="str">
        <f t="shared" si="135"/>
        <v/>
      </c>
      <c r="L2061" s="381" t="str">
        <f t="shared" ref="L2061:L2124" si="137">IF(H2061="","",IF(HLOOKUP(H2061,$V$2:$AJ$3,2,FALSE)&gt;=0.8,"○",""))</f>
        <v/>
      </c>
      <c r="M2061" s="265"/>
      <c r="N2061" s="265"/>
      <c r="O2061" s="265"/>
      <c r="P2061" s="77"/>
    </row>
    <row r="2062" spans="3:16" ht="14.25" customHeight="1" x14ac:dyDescent="0.15">
      <c r="C2062" s="283">
        <f t="shared" si="134"/>
        <v>2050</v>
      </c>
      <c r="D2062" s="44" t="str">
        <f t="shared" si="136"/>
        <v/>
      </c>
      <c r="E2062" s="477"/>
      <c r="F2062" s="368"/>
      <c r="G2062" s="368"/>
      <c r="H2062" s="329"/>
      <c r="I2062" s="15"/>
      <c r="J2062" s="15"/>
      <c r="K2062" s="328" t="str">
        <f t="shared" si="135"/>
        <v/>
      </c>
      <c r="L2062" s="381" t="str">
        <f t="shared" si="137"/>
        <v/>
      </c>
      <c r="M2062" s="265"/>
      <c r="N2062" s="265"/>
      <c r="O2062" s="265"/>
      <c r="P2062" s="77"/>
    </row>
    <row r="2063" spans="3:16" ht="14.25" customHeight="1" x14ac:dyDescent="0.15">
      <c r="C2063" s="283">
        <f t="shared" ref="C2063:C2126" si="138">C2062+1</f>
        <v>2051</v>
      </c>
      <c r="D2063" s="44" t="str">
        <f t="shared" si="136"/>
        <v/>
      </c>
      <c r="E2063" s="477"/>
      <c r="F2063" s="368"/>
      <c r="G2063" s="368"/>
      <c r="H2063" s="329"/>
      <c r="I2063" s="15"/>
      <c r="J2063" s="15"/>
      <c r="K2063" s="328" t="str">
        <f t="shared" si="135"/>
        <v/>
      </c>
      <c r="L2063" s="381" t="str">
        <f t="shared" si="137"/>
        <v/>
      </c>
      <c r="M2063" s="265"/>
      <c r="N2063" s="265"/>
      <c r="O2063" s="265"/>
      <c r="P2063" s="77"/>
    </row>
    <row r="2064" spans="3:16" ht="14.25" customHeight="1" x14ac:dyDescent="0.15">
      <c r="C2064" s="283">
        <f t="shared" si="138"/>
        <v>2052</v>
      </c>
      <c r="D2064" s="44" t="str">
        <f t="shared" si="136"/>
        <v/>
      </c>
      <c r="E2064" s="477"/>
      <c r="F2064" s="368"/>
      <c r="G2064" s="368"/>
      <c r="H2064" s="329"/>
      <c r="I2064" s="15"/>
      <c r="J2064" s="15"/>
      <c r="K2064" s="328" t="str">
        <f t="shared" si="135"/>
        <v/>
      </c>
      <c r="L2064" s="381" t="str">
        <f t="shared" si="137"/>
        <v/>
      </c>
      <c r="M2064" s="265"/>
      <c r="N2064" s="265"/>
      <c r="O2064" s="265"/>
      <c r="P2064" s="77"/>
    </row>
    <row r="2065" spans="3:16" ht="14.25" customHeight="1" x14ac:dyDescent="0.15">
      <c r="C2065" s="283">
        <f t="shared" si="138"/>
        <v>2053</v>
      </c>
      <c r="D2065" s="44" t="str">
        <f t="shared" si="136"/>
        <v/>
      </c>
      <c r="E2065" s="477"/>
      <c r="F2065" s="368"/>
      <c r="G2065" s="368"/>
      <c r="H2065" s="329"/>
      <c r="I2065" s="15"/>
      <c r="J2065" s="15"/>
      <c r="K2065" s="328" t="str">
        <f t="shared" si="135"/>
        <v/>
      </c>
      <c r="L2065" s="381" t="str">
        <f t="shared" si="137"/>
        <v/>
      </c>
      <c r="M2065" s="265"/>
      <c r="N2065" s="265"/>
      <c r="O2065" s="265"/>
      <c r="P2065" s="77"/>
    </row>
    <row r="2066" spans="3:16" ht="14.25" customHeight="1" x14ac:dyDescent="0.15">
      <c r="C2066" s="283">
        <f t="shared" si="138"/>
        <v>2054</v>
      </c>
      <c r="D2066" s="44" t="str">
        <f t="shared" si="136"/>
        <v/>
      </c>
      <c r="E2066" s="477"/>
      <c r="F2066" s="368"/>
      <c r="G2066" s="368"/>
      <c r="H2066" s="329"/>
      <c r="I2066" s="15"/>
      <c r="J2066" s="15"/>
      <c r="K2066" s="328" t="str">
        <f t="shared" si="135"/>
        <v/>
      </c>
      <c r="L2066" s="381" t="str">
        <f t="shared" si="137"/>
        <v/>
      </c>
      <c r="M2066" s="265"/>
      <c r="N2066" s="265"/>
      <c r="O2066" s="265"/>
      <c r="P2066" s="77"/>
    </row>
    <row r="2067" spans="3:16" ht="14.25" customHeight="1" x14ac:dyDescent="0.15">
      <c r="C2067" s="283">
        <f t="shared" si="138"/>
        <v>2055</v>
      </c>
      <c r="D2067" s="44" t="str">
        <f t="shared" si="136"/>
        <v/>
      </c>
      <c r="E2067" s="477"/>
      <c r="F2067" s="368"/>
      <c r="G2067" s="368"/>
      <c r="H2067" s="329"/>
      <c r="I2067" s="15"/>
      <c r="J2067" s="15"/>
      <c r="K2067" s="328" t="str">
        <f t="shared" si="135"/>
        <v/>
      </c>
      <c r="L2067" s="381" t="str">
        <f t="shared" si="137"/>
        <v/>
      </c>
      <c r="M2067" s="265"/>
      <c r="N2067" s="265"/>
      <c r="O2067" s="265"/>
      <c r="P2067" s="77"/>
    </row>
    <row r="2068" spans="3:16" ht="14.25" customHeight="1" x14ac:dyDescent="0.15">
      <c r="C2068" s="283">
        <f t="shared" si="138"/>
        <v>2056</v>
      </c>
      <c r="D2068" s="44" t="str">
        <f t="shared" si="136"/>
        <v/>
      </c>
      <c r="E2068" s="477"/>
      <c r="F2068" s="368"/>
      <c r="G2068" s="368"/>
      <c r="H2068" s="329"/>
      <c r="I2068" s="15"/>
      <c r="J2068" s="15"/>
      <c r="K2068" s="328" t="str">
        <f t="shared" si="135"/>
        <v/>
      </c>
      <c r="L2068" s="381" t="str">
        <f t="shared" si="137"/>
        <v/>
      </c>
      <c r="M2068" s="265"/>
      <c r="N2068" s="265"/>
      <c r="O2068" s="265"/>
      <c r="P2068" s="77"/>
    </row>
    <row r="2069" spans="3:16" ht="14.25" customHeight="1" x14ac:dyDescent="0.15">
      <c r="C2069" s="283">
        <f t="shared" si="138"/>
        <v>2057</v>
      </c>
      <c r="D2069" s="44" t="str">
        <f t="shared" si="136"/>
        <v/>
      </c>
      <c r="E2069" s="477"/>
      <c r="F2069" s="368"/>
      <c r="G2069" s="368"/>
      <c r="H2069" s="329"/>
      <c r="I2069" s="15"/>
      <c r="J2069" s="15"/>
      <c r="K2069" s="328" t="str">
        <f t="shared" si="135"/>
        <v/>
      </c>
      <c r="L2069" s="381" t="str">
        <f t="shared" si="137"/>
        <v/>
      </c>
      <c r="M2069" s="265"/>
      <c r="N2069" s="265"/>
      <c r="O2069" s="265"/>
      <c r="P2069" s="77"/>
    </row>
    <row r="2070" spans="3:16" ht="14.25" customHeight="1" x14ac:dyDescent="0.15">
      <c r="C2070" s="283">
        <f t="shared" si="138"/>
        <v>2058</v>
      </c>
      <c r="D2070" s="44" t="str">
        <f t="shared" si="136"/>
        <v/>
      </c>
      <c r="E2070" s="477"/>
      <c r="F2070" s="368"/>
      <c r="G2070" s="368"/>
      <c r="H2070" s="329"/>
      <c r="I2070" s="15"/>
      <c r="J2070" s="15"/>
      <c r="K2070" s="328" t="str">
        <f t="shared" si="135"/>
        <v/>
      </c>
      <c r="L2070" s="381" t="str">
        <f t="shared" si="137"/>
        <v/>
      </c>
      <c r="M2070" s="265"/>
      <c r="N2070" s="265"/>
      <c r="O2070" s="265"/>
      <c r="P2070" s="77"/>
    </row>
    <row r="2071" spans="3:16" ht="14.25" customHeight="1" x14ac:dyDescent="0.15">
      <c r="C2071" s="283">
        <f t="shared" si="138"/>
        <v>2059</v>
      </c>
      <c r="D2071" s="44" t="str">
        <f t="shared" si="136"/>
        <v/>
      </c>
      <c r="E2071" s="477"/>
      <c r="F2071" s="368"/>
      <c r="G2071" s="368"/>
      <c r="H2071" s="329"/>
      <c r="I2071" s="15"/>
      <c r="J2071" s="15"/>
      <c r="K2071" s="328" t="str">
        <f t="shared" si="135"/>
        <v/>
      </c>
      <c r="L2071" s="381" t="str">
        <f t="shared" si="137"/>
        <v/>
      </c>
      <c r="M2071" s="265"/>
      <c r="N2071" s="265"/>
      <c r="O2071" s="265"/>
      <c r="P2071" s="77"/>
    </row>
    <row r="2072" spans="3:16" ht="14.25" customHeight="1" x14ac:dyDescent="0.15">
      <c r="C2072" s="283">
        <f t="shared" si="138"/>
        <v>2060</v>
      </c>
      <c r="D2072" s="44" t="str">
        <f t="shared" si="136"/>
        <v/>
      </c>
      <c r="E2072" s="477"/>
      <c r="F2072" s="368"/>
      <c r="G2072" s="368"/>
      <c r="H2072" s="329"/>
      <c r="I2072" s="15"/>
      <c r="J2072" s="15"/>
      <c r="K2072" s="328" t="str">
        <f t="shared" si="135"/>
        <v/>
      </c>
      <c r="L2072" s="381" t="str">
        <f t="shared" si="137"/>
        <v/>
      </c>
      <c r="M2072" s="265"/>
      <c r="N2072" s="265"/>
      <c r="O2072" s="265"/>
      <c r="P2072" s="77"/>
    </row>
    <row r="2073" spans="3:16" ht="14.25" customHeight="1" x14ac:dyDescent="0.15">
      <c r="C2073" s="283">
        <f t="shared" si="138"/>
        <v>2061</v>
      </c>
      <c r="D2073" s="44" t="str">
        <f t="shared" si="136"/>
        <v/>
      </c>
      <c r="E2073" s="477"/>
      <c r="F2073" s="368"/>
      <c r="G2073" s="368"/>
      <c r="H2073" s="329"/>
      <c r="I2073" s="15"/>
      <c r="J2073" s="15"/>
      <c r="K2073" s="328" t="str">
        <f t="shared" si="135"/>
        <v/>
      </c>
      <c r="L2073" s="381" t="str">
        <f t="shared" si="137"/>
        <v/>
      </c>
      <c r="M2073" s="265"/>
      <c r="N2073" s="265"/>
      <c r="O2073" s="265"/>
      <c r="P2073" s="77"/>
    </row>
    <row r="2074" spans="3:16" ht="14.25" customHeight="1" x14ac:dyDescent="0.15">
      <c r="C2074" s="283">
        <f t="shared" si="138"/>
        <v>2062</v>
      </c>
      <c r="D2074" s="44" t="str">
        <f t="shared" si="136"/>
        <v/>
      </c>
      <c r="E2074" s="477"/>
      <c r="F2074" s="368"/>
      <c r="G2074" s="368"/>
      <c r="H2074" s="329"/>
      <c r="I2074" s="15"/>
      <c r="J2074" s="15"/>
      <c r="K2074" s="328" t="str">
        <f t="shared" si="135"/>
        <v/>
      </c>
      <c r="L2074" s="381" t="str">
        <f t="shared" si="137"/>
        <v/>
      </c>
      <c r="M2074" s="265"/>
      <c r="N2074" s="265"/>
      <c r="O2074" s="265"/>
      <c r="P2074" s="77"/>
    </row>
    <row r="2075" spans="3:16" ht="14.25" customHeight="1" x14ac:dyDescent="0.15">
      <c r="C2075" s="283">
        <f t="shared" si="138"/>
        <v>2063</v>
      </c>
      <c r="D2075" s="44" t="str">
        <f t="shared" si="136"/>
        <v/>
      </c>
      <c r="E2075" s="477"/>
      <c r="F2075" s="368"/>
      <c r="G2075" s="368"/>
      <c r="H2075" s="329"/>
      <c r="I2075" s="15"/>
      <c r="J2075" s="15"/>
      <c r="K2075" s="328" t="str">
        <f t="shared" si="135"/>
        <v/>
      </c>
      <c r="L2075" s="381" t="str">
        <f t="shared" si="137"/>
        <v/>
      </c>
      <c r="M2075" s="265"/>
      <c r="N2075" s="265"/>
      <c r="O2075" s="265"/>
      <c r="P2075" s="77"/>
    </row>
    <row r="2076" spans="3:16" ht="14.25" customHeight="1" x14ac:dyDescent="0.15">
      <c r="C2076" s="283">
        <f t="shared" si="138"/>
        <v>2064</v>
      </c>
      <c r="D2076" s="44" t="str">
        <f t="shared" si="136"/>
        <v/>
      </c>
      <c r="E2076" s="477"/>
      <c r="F2076" s="368"/>
      <c r="G2076" s="368"/>
      <c r="H2076" s="329"/>
      <c r="I2076" s="15"/>
      <c r="J2076" s="15"/>
      <c r="K2076" s="328" t="str">
        <f t="shared" si="135"/>
        <v/>
      </c>
      <c r="L2076" s="381" t="str">
        <f t="shared" si="137"/>
        <v/>
      </c>
      <c r="M2076" s="265"/>
      <c r="N2076" s="265"/>
      <c r="O2076" s="265"/>
      <c r="P2076" s="77"/>
    </row>
    <row r="2077" spans="3:16" ht="14.25" customHeight="1" x14ac:dyDescent="0.15">
      <c r="C2077" s="283">
        <f t="shared" si="138"/>
        <v>2065</v>
      </c>
      <c r="D2077" s="44" t="str">
        <f t="shared" si="136"/>
        <v/>
      </c>
      <c r="E2077" s="477"/>
      <c r="F2077" s="368"/>
      <c r="G2077" s="368"/>
      <c r="H2077" s="329"/>
      <c r="I2077" s="15"/>
      <c r="J2077" s="15"/>
      <c r="K2077" s="328" t="str">
        <f t="shared" si="135"/>
        <v/>
      </c>
      <c r="L2077" s="381" t="str">
        <f t="shared" si="137"/>
        <v/>
      </c>
      <c r="M2077" s="265"/>
      <c r="N2077" s="265"/>
      <c r="O2077" s="265"/>
      <c r="P2077" s="77"/>
    </row>
    <row r="2078" spans="3:16" ht="14.25" customHeight="1" x14ac:dyDescent="0.15">
      <c r="C2078" s="283">
        <f t="shared" si="138"/>
        <v>2066</v>
      </c>
      <c r="D2078" s="44" t="str">
        <f t="shared" si="136"/>
        <v/>
      </c>
      <c r="E2078" s="477"/>
      <c r="F2078" s="368"/>
      <c r="G2078" s="368"/>
      <c r="H2078" s="329"/>
      <c r="I2078" s="15"/>
      <c r="J2078" s="15"/>
      <c r="K2078" s="328" t="str">
        <f>IF(J2078="","",I2078*J2078)</f>
        <v/>
      </c>
      <c r="L2078" s="381" t="str">
        <f t="shared" si="137"/>
        <v/>
      </c>
      <c r="M2078" s="265"/>
      <c r="N2078" s="265"/>
      <c r="O2078" s="265"/>
      <c r="P2078" s="77"/>
    </row>
    <row r="2079" spans="3:16" ht="14.25" customHeight="1" x14ac:dyDescent="0.15">
      <c r="C2079" s="283">
        <f t="shared" si="138"/>
        <v>2067</v>
      </c>
      <c r="D2079" s="44" t="str">
        <f t="shared" si="136"/>
        <v/>
      </c>
      <c r="E2079" s="477"/>
      <c r="F2079" s="368"/>
      <c r="G2079" s="368"/>
      <c r="H2079" s="329"/>
      <c r="I2079" s="15"/>
      <c r="J2079" s="15"/>
      <c r="K2079" s="328" t="str">
        <f t="shared" ref="K2079:K2142" si="139">IF(J2079="","",I2079*J2079)</f>
        <v/>
      </c>
      <c r="L2079" s="381" t="str">
        <f t="shared" si="137"/>
        <v/>
      </c>
      <c r="M2079" s="265"/>
      <c r="N2079" s="265"/>
      <c r="O2079" s="265"/>
      <c r="P2079" s="77"/>
    </row>
    <row r="2080" spans="3:16" ht="14.25" customHeight="1" x14ac:dyDescent="0.15">
      <c r="C2080" s="283">
        <f t="shared" si="138"/>
        <v>2068</v>
      </c>
      <c r="D2080" s="44" t="str">
        <f t="shared" si="136"/>
        <v/>
      </c>
      <c r="E2080" s="477"/>
      <c r="F2080" s="368"/>
      <c r="G2080" s="368"/>
      <c r="H2080" s="329"/>
      <c r="I2080" s="15"/>
      <c r="J2080" s="15"/>
      <c r="K2080" s="328" t="str">
        <f t="shared" si="139"/>
        <v/>
      </c>
      <c r="L2080" s="381" t="str">
        <f t="shared" si="137"/>
        <v/>
      </c>
      <c r="M2080" s="265"/>
      <c r="N2080" s="265"/>
      <c r="O2080" s="265"/>
      <c r="P2080" s="77"/>
    </row>
    <row r="2081" spans="3:16" ht="14.25" customHeight="1" x14ac:dyDescent="0.15">
      <c r="C2081" s="283">
        <f t="shared" si="138"/>
        <v>2069</v>
      </c>
      <c r="D2081" s="44" t="str">
        <f t="shared" si="136"/>
        <v/>
      </c>
      <c r="E2081" s="477"/>
      <c r="F2081" s="368"/>
      <c r="G2081" s="368"/>
      <c r="H2081" s="329"/>
      <c r="I2081" s="15"/>
      <c r="J2081" s="15"/>
      <c r="K2081" s="328" t="str">
        <f t="shared" si="139"/>
        <v/>
      </c>
      <c r="L2081" s="381" t="str">
        <f t="shared" si="137"/>
        <v/>
      </c>
      <c r="M2081" s="265"/>
      <c r="N2081" s="265"/>
      <c r="O2081" s="265"/>
      <c r="P2081" s="77"/>
    </row>
    <row r="2082" spans="3:16" ht="14.25" customHeight="1" x14ac:dyDescent="0.15">
      <c r="C2082" s="283">
        <f t="shared" si="138"/>
        <v>2070</v>
      </c>
      <c r="D2082" s="44" t="str">
        <f t="shared" si="136"/>
        <v/>
      </c>
      <c r="E2082" s="477"/>
      <c r="F2082" s="368"/>
      <c r="G2082" s="368"/>
      <c r="H2082" s="329"/>
      <c r="I2082" s="15"/>
      <c r="J2082" s="15"/>
      <c r="K2082" s="328" t="str">
        <f t="shared" si="139"/>
        <v/>
      </c>
      <c r="L2082" s="381" t="str">
        <f t="shared" si="137"/>
        <v/>
      </c>
      <c r="M2082" s="265"/>
      <c r="N2082" s="265"/>
      <c r="O2082" s="265"/>
      <c r="P2082" s="77"/>
    </row>
    <row r="2083" spans="3:16" ht="14.25" customHeight="1" x14ac:dyDescent="0.15">
      <c r="C2083" s="283">
        <f t="shared" si="138"/>
        <v>2071</v>
      </c>
      <c r="D2083" s="44" t="str">
        <f t="shared" si="136"/>
        <v/>
      </c>
      <c r="E2083" s="477"/>
      <c r="F2083" s="368"/>
      <c r="G2083" s="368"/>
      <c r="H2083" s="329"/>
      <c r="I2083" s="15"/>
      <c r="J2083" s="15"/>
      <c r="K2083" s="328" t="str">
        <f t="shared" si="139"/>
        <v/>
      </c>
      <c r="L2083" s="381" t="str">
        <f t="shared" si="137"/>
        <v/>
      </c>
      <c r="M2083" s="265"/>
      <c r="N2083" s="265"/>
      <c r="O2083" s="265"/>
      <c r="P2083" s="77"/>
    </row>
    <row r="2084" spans="3:16" ht="14.25" customHeight="1" x14ac:dyDescent="0.15">
      <c r="C2084" s="283">
        <f t="shared" si="138"/>
        <v>2072</v>
      </c>
      <c r="D2084" s="44" t="str">
        <f t="shared" si="136"/>
        <v/>
      </c>
      <c r="E2084" s="477"/>
      <c r="F2084" s="368"/>
      <c r="G2084" s="368"/>
      <c r="H2084" s="329"/>
      <c r="I2084" s="15"/>
      <c r="J2084" s="15"/>
      <c r="K2084" s="328" t="str">
        <f t="shared" si="139"/>
        <v/>
      </c>
      <c r="L2084" s="381" t="str">
        <f t="shared" si="137"/>
        <v/>
      </c>
      <c r="M2084" s="265"/>
      <c r="N2084" s="265"/>
      <c r="O2084" s="265"/>
      <c r="P2084" s="77"/>
    </row>
    <row r="2085" spans="3:16" ht="14.25" customHeight="1" x14ac:dyDescent="0.15">
      <c r="C2085" s="283">
        <f t="shared" si="138"/>
        <v>2073</v>
      </c>
      <c r="D2085" s="44" t="str">
        <f t="shared" si="136"/>
        <v/>
      </c>
      <c r="E2085" s="477"/>
      <c r="F2085" s="368"/>
      <c r="G2085" s="368"/>
      <c r="H2085" s="329"/>
      <c r="I2085" s="15"/>
      <c r="J2085" s="15"/>
      <c r="K2085" s="328" t="str">
        <f t="shared" si="139"/>
        <v/>
      </c>
      <c r="L2085" s="381" t="str">
        <f t="shared" si="137"/>
        <v/>
      </c>
      <c r="M2085" s="265"/>
      <c r="N2085" s="265"/>
      <c r="O2085" s="265"/>
      <c r="P2085" s="77"/>
    </row>
    <row r="2086" spans="3:16" ht="14.25" customHeight="1" x14ac:dyDescent="0.15">
      <c r="C2086" s="283">
        <f t="shared" si="138"/>
        <v>2074</v>
      </c>
      <c r="D2086" s="44" t="str">
        <f t="shared" si="136"/>
        <v/>
      </c>
      <c r="E2086" s="477"/>
      <c r="F2086" s="368"/>
      <c r="G2086" s="368"/>
      <c r="H2086" s="329"/>
      <c r="I2086" s="15"/>
      <c r="J2086" s="15"/>
      <c r="K2086" s="328" t="str">
        <f t="shared" si="139"/>
        <v/>
      </c>
      <c r="L2086" s="381" t="str">
        <f t="shared" si="137"/>
        <v/>
      </c>
      <c r="M2086" s="265"/>
      <c r="N2086" s="265"/>
      <c r="O2086" s="265"/>
      <c r="P2086" s="77"/>
    </row>
    <row r="2087" spans="3:16" ht="14.25" customHeight="1" x14ac:dyDescent="0.15">
      <c r="C2087" s="283">
        <f t="shared" si="138"/>
        <v>2075</v>
      </c>
      <c r="D2087" s="44" t="str">
        <f t="shared" si="136"/>
        <v/>
      </c>
      <c r="E2087" s="477"/>
      <c r="F2087" s="368"/>
      <c r="G2087" s="368"/>
      <c r="H2087" s="329"/>
      <c r="I2087" s="15"/>
      <c r="J2087" s="15"/>
      <c r="K2087" s="328" t="str">
        <f t="shared" si="139"/>
        <v/>
      </c>
      <c r="L2087" s="381" t="str">
        <f t="shared" si="137"/>
        <v/>
      </c>
      <c r="M2087" s="265"/>
      <c r="N2087" s="265"/>
      <c r="O2087" s="265"/>
      <c r="P2087" s="77"/>
    </row>
    <row r="2088" spans="3:16" ht="14.25" customHeight="1" x14ac:dyDescent="0.15">
      <c r="C2088" s="283">
        <f t="shared" si="138"/>
        <v>2076</v>
      </c>
      <c r="D2088" s="44" t="str">
        <f t="shared" si="136"/>
        <v/>
      </c>
      <c r="E2088" s="477"/>
      <c r="F2088" s="368"/>
      <c r="G2088" s="368"/>
      <c r="H2088" s="329"/>
      <c r="I2088" s="15"/>
      <c r="J2088" s="15"/>
      <c r="K2088" s="328" t="str">
        <f t="shared" si="139"/>
        <v/>
      </c>
      <c r="L2088" s="381" t="str">
        <f t="shared" si="137"/>
        <v/>
      </c>
      <c r="M2088" s="265"/>
      <c r="N2088" s="265"/>
      <c r="O2088" s="265"/>
      <c r="P2088" s="77"/>
    </row>
    <row r="2089" spans="3:16" ht="14.25" customHeight="1" x14ac:dyDescent="0.15">
      <c r="C2089" s="283">
        <f t="shared" si="138"/>
        <v>2077</v>
      </c>
      <c r="D2089" s="44" t="str">
        <f t="shared" si="136"/>
        <v/>
      </c>
      <c r="E2089" s="477"/>
      <c r="F2089" s="368"/>
      <c r="G2089" s="368"/>
      <c r="H2089" s="329"/>
      <c r="I2089" s="15"/>
      <c r="J2089" s="15"/>
      <c r="K2089" s="328" t="str">
        <f t="shared" si="139"/>
        <v/>
      </c>
      <c r="L2089" s="381" t="str">
        <f t="shared" si="137"/>
        <v/>
      </c>
      <c r="M2089" s="265"/>
      <c r="N2089" s="265"/>
      <c r="O2089" s="265"/>
      <c r="P2089" s="77"/>
    </row>
    <row r="2090" spans="3:16" ht="14.25" customHeight="1" x14ac:dyDescent="0.15">
      <c r="C2090" s="283">
        <f t="shared" si="138"/>
        <v>2078</v>
      </c>
      <c r="D2090" s="44" t="str">
        <f t="shared" si="136"/>
        <v/>
      </c>
      <c r="E2090" s="477"/>
      <c r="F2090" s="368"/>
      <c r="G2090" s="368"/>
      <c r="H2090" s="329"/>
      <c r="I2090" s="15"/>
      <c r="J2090" s="15"/>
      <c r="K2090" s="328" t="str">
        <f t="shared" si="139"/>
        <v/>
      </c>
      <c r="L2090" s="381" t="str">
        <f t="shared" si="137"/>
        <v/>
      </c>
      <c r="M2090" s="265"/>
      <c r="N2090" s="265"/>
      <c r="O2090" s="265"/>
      <c r="P2090" s="77"/>
    </row>
    <row r="2091" spans="3:16" ht="14.25" customHeight="1" x14ac:dyDescent="0.15">
      <c r="C2091" s="283">
        <f t="shared" si="138"/>
        <v>2079</v>
      </c>
      <c r="D2091" s="44" t="str">
        <f t="shared" si="136"/>
        <v/>
      </c>
      <c r="E2091" s="477"/>
      <c r="F2091" s="368"/>
      <c r="G2091" s="368"/>
      <c r="H2091" s="329"/>
      <c r="I2091" s="15"/>
      <c r="J2091" s="15"/>
      <c r="K2091" s="328" t="str">
        <f t="shared" si="139"/>
        <v/>
      </c>
      <c r="L2091" s="381" t="str">
        <f t="shared" si="137"/>
        <v/>
      </c>
      <c r="M2091" s="265"/>
      <c r="N2091" s="265"/>
      <c r="O2091" s="265"/>
      <c r="P2091" s="77"/>
    </row>
    <row r="2092" spans="3:16" ht="14.25" customHeight="1" x14ac:dyDescent="0.15">
      <c r="C2092" s="283">
        <f t="shared" si="138"/>
        <v>2080</v>
      </c>
      <c r="D2092" s="44" t="str">
        <f t="shared" si="136"/>
        <v/>
      </c>
      <c r="E2092" s="477"/>
      <c r="F2092" s="368"/>
      <c r="G2092" s="368"/>
      <c r="H2092" s="329"/>
      <c r="I2092" s="15"/>
      <c r="J2092" s="15"/>
      <c r="K2092" s="328" t="str">
        <f t="shared" si="139"/>
        <v/>
      </c>
      <c r="L2092" s="381" t="str">
        <f t="shared" si="137"/>
        <v/>
      </c>
      <c r="M2092" s="265"/>
      <c r="N2092" s="265"/>
      <c r="O2092" s="265"/>
      <c r="P2092" s="77"/>
    </row>
    <row r="2093" spans="3:16" ht="14.25" customHeight="1" x14ac:dyDescent="0.15">
      <c r="C2093" s="283">
        <f t="shared" si="138"/>
        <v>2081</v>
      </c>
      <c r="D2093" s="44" t="str">
        <f t="shared" si="136"/>
        <v/>
      </c>
      <c r="E2093" s="477"/>
      <c r="F2093" s="368"/>
      <c r="G2093" s="368"/>
      <c r="H2093" s="329"/>
      <c r="I2093" s="15"/>
      <c r="J2093" s="15"/>
      <c r="K2093" s="328" t="str">
        <f t="shared" si="139"/>
        <v/>
      </c>
      <c r="L2093" s="381" t="str">
        <f t="shared" si="137"/>
        <v/>
      </c>
      <c r="M2093" s="265"/>
      <c r="N2093" s="265"/>
      <c r="O2093" s="265"/>
      <c r="P2093" s="77"/>
    </row>
    <row r="2094" spans="3:16" ht="14.25" customHeight="1" x14ac:dyDescent="0.15">
      <c r="C2094" s="283">
        <f t="shared" si="138"/>
        <v>2082</v>
      </c>
      <c r="D2094" s="44" t="str">
        <f t="shared" si="136"/>
        <v/>
      </c>
      <c r="E2094" s="477"/>
      <c r="F2094" s="368"/>
      <c r="G2094" s="368"/>
      <c r="H2094" s="329"/>
      <c r="I2094" s="15"/>
      <c r="J2094" s="15"/>
      <c r="K2094" s="328" t="str">
        <f t="shared" si="139"/>
        <v/>
      </c>
      <c r="L2094" s="381" t="str">
        <f t="shared" si="137"/>
        <v/>
      </c>
      <c r="M2094" s="265"/>
      <c r="N2094" s="265"/>
      <c r="O2094" s="265"/>
      <c r="P2094" s="77"/>
    </row>
    <row r="2095" spans="3:16" ht="14.25" customHeight="1" x14ac:dyDescent="0.15">
      <c r="C2095" s="283">
        <f t="shared" si="138"/>
        <v>2083</v>
      </c>
      <c r="D2095" s="44" t="str">
        <f t="shared" si="136"/>
        <v/>
      </c>
      <c r="E2095" s="477"/>
      <c r="F2095" s="368"/>
      <c r="G2095" s="368"/>
      <c r="H2095" s="329"/>
      <c r="I2095" s="15"/>
      <c r="J2095" s="15"/>
      <c r="K2095" s="328" t="str">
        <f t="shared" si="139"/>
        <v/>
      </c>
      <c r="L2095" s="381" t="str">
        <f t="shared" si="137"/>
        <v/>
      </c>
      <c r="M2095" s="265"/>
      <c r="N2095" s="265"/>
      <c r="O2095" s="265"/>
      <c r="P2095" s="77"/>
    </row>
    <row r="2096" spans="3:16" ht="14.25" customHeight="1" x14ac:dyDescent="0.15">
      <c r="C2096" s="283">
        <f t="shared" si="138"/>
        <v>2084</v>
      </c>
      <c r="D2096" s="44" t="str">
        <f t="shared" si="136"/>
        <v/>
      </c>
      <c r="E2096" s="477"/>
      <c r="F2096" s="368"/>
      <c r="G2096" s="368"/>
      <c r="H2096" s="329"/>
      <c r="I2096" s="15"/>
      <c r="J2096" s="15"/>
      <c r="K2096" s="328" t="str">
        <f t="shared" si="139"/>
        <v/>
      </c>
      <c r="L2096" s="381" t="str">
        <f t="shared" si="137"/>
        <v/>
      </c>
      <c r="M2096" s="265"/>
      <c r="N2096" s="265"/>
      <c r="O2096" s="265"/>
      <c r="P2096" s="77"/>
    </row>
    <row r="2097" spans="3:16" ht="14.25" customHeight="1" x14ac:dyDescent="0.15">
      <c r="C2097" s="283">
        <f t="shared" si="138"/>
        <v>2085</v>
      </c>
      <c r="D2097" s="44" t="str">
        <f t="shared" si="136"/>
        <v/>
      </c>
      <c r="E2097" s="477"/>
      <c r="F2097" s="368"/>
      <c r="G2097" s="368"/>
      <c r="H2097" s="329"/>
      <c r="I2097" s="15"/>
      <c r="J2097" s="15"/>
      <c r="K2097" s="328" t="str">
        <f t="shared" si="139"/>
        <v/>
      </c>
      <c r="L2097" s="381" t="str">
        <f t="shared" si="137"/>
        <v/>
      </c>
      <c r="M2097" s="265"/>
      <c r="N2097" s="265"/>
      <c r="O2097" s="265"/>
      <c r="P2097" s="77"/>
    </row>
    <row r="2098" spans="3:16" ht="14.25" customHeight="1" x14ac:dyDescent="0.15">
      <c r="C2098" s="283">
        <f t="shared" si="138"/>
        <v>2086</v>
      </c>
      <c r="D2098" s="44" t="str">
        <f t="shared" si="136"/>
        <v/>
      </c>
      <c r="E2098" s="477"/>
      <c r="F2098" s="368"/>
      <c r="G2098" s="368"/>
      <c r="H2098" s="329"/>
      <c r="I2098" s="15"/>
      <c r="J2098" s="15"/>
      <c r="K2098" s="328" t="str">
        <f t="shared" si="139"/>
        <v/>
      </c>
      <c r="L2098" s="381" t="str">
        <f t="shared" si="137"/>
        <v/>
      </c>
      <c r="M2098" s="265"/>
      <c r="N2098" s="265"/>
      <c r="O2098" s="265"/>
      <c r="P2098" s="77"/>
    </row>
    <row r="2099" spans="3:16" ht="14.25" customHeight="1" x14ac:dyDescent="0.15">
      <c r="C2099" s="283">
        <f t="shared" si="138"/>
        <v>2087</v>
      </c>
      <c r="D2099" s="44" t="str">
        <f t="shared" si="136"/>
        <v/>
      </c>
      <c r="E2099" s="477"/>
      <c r="F2099" s="368"/>
      <c r="G2099" s="368"/>
      <c r="H2099" s="329"/>
      <c r="I2099" s="15"/>
      <c r="J2099" s="15"/>
      <c r="K2099" s="328" t="str">
        <f t="shared" si="139"/>
        <v/>
      </c>
      <c r="L2099" s="381" t="str">
        <f t="shared" si="137"/>
        <v/>
      </c>
      <c r="M2099" s="265"/>
      <c r="N2099" s="265"/>
      <c r="O2099" s="265"/>
      <c r="P2099" s="77"/>
    </row>
    <row r="2100" spans="3:16" ht="14.25" customHeight="1" x14ac:dyDescent="0.15">
      <c r="C2100" s="283">
        <f t="shared" si="138"/>
        <v>2088</v>
      </c>
      <c r="D2100" s="44" t="str">
        <f t="shared" si="136"/>
        <v/>
      </c>
      <c r="E2100" s="477"/>
      <c r="F2100" s="368"/>
      <c r="G2100" s="368"/>
      <c r="H2100" s="329"/>
      <c r="I2100" s="15"/>
      <c r="J2100" s="15"/>
      <c r="K2100" s="328" t="str">
        <f t="shared" si="139"/>
        <v/>
      </c>
      <c r="L2100" s="381" t="str">
        <f t="shared" si="137"/>
        <v/>
      </c>
      <c r="M2100" s="265"/>
      <c r="N2100" s="265"/>
      <c r="O2100" s="265"/>
      <c r="P2100" s="77"/>
    </row>
    <row r="2101" spans="3:16" ht="14.25" customHeight="1" x14ac:dyDescent="0.15">
      <c r="C2101" s="283">
        <f t="shared" si="138"/>
        <v>2089</v>
      </c>
      <c r="D2101" s="44" t="str">
        <f t="shared" si="136"/>
        <v/>
      </c>
      <c r="E2101" s="477"/>
      <c r="F2101" s="368"/>
      <c r="G2101" s="368"/>
      <c r="H2101" s="329"/>
      <c r="I2101" s="15"/>
      <c r="J2101" s="15"/>
      <c r="K2101" s="328" t="str">
        <f t="shared" si="139"/>
        <v/>
      </c>
      <c r="L2101" s="381" t="str">
        <f t="shared" si="137"/>
        <v/>
      </c>
      <c r="M2101" s="265"/>
      <c r="N2101" s="265"/>
      <c r="O2101" s="265"/>
      <c r="P2101" s="77"/>
    </row>
    <row r="2102" spans="3:16" ht="14.25" customHeight="1" x14ac:dyDescent="0.15">
      <c r="C2102" s="283">
        <f t="shared" si="138"/>
        <v>2090</v>
      </c>
      <c r="D2102" s="44" t="str">
        <f t="shared" si="136"/>
        <v/>
      </c>
      <c r="E2102" s="477"/>
      <c r="F2102" s="368"/>
      <c r="G2102" s="368"/>
      <c r="H2102" s="329"/>
      <c r="I2102" s="15"/>
      <c r="J2102" s="15"/>
      <c r="K2102" s="328" t="str">
        <f t="shared" si="139"/>
        <v/>
      </c>
      <c r="L2102" s="381" t="str">
        <f t="shared" si="137"/>
        <v/>
      </c>
      <c r="M2102" s="265"/>
      <c r="N2102" s="265"/>
      <c r="O2102" s="265"/>
      <c r="P2102" s="77"/>
    </row>
    <row r="2103" spans="3:16" ht="14.25" customHeight="1" x14ac:dyDescent="0.15">
      <c r="C2103" s="283">
        <f t="shared" si="138"/>
        <v>2091</v>
      </c>
      <c r="D2103" s="44" t="str">
        <f t="shared" si="136"/>
        <v/>
      </c>
      <c r="E2103" s="477"/>
      <c r="F2103" s="368"/>
      <c r="G2103" s="368"/>
      <c r="H2103" s="329"/>
      <c r="I2103" s="15"/>
      <c r="J2103" s="15"/>
      <c r="K2103" s="328" t="str">
        <f t="shared" si="139"/>
        <v/>
      </c>
      <c r="L2103" s="381" t="str">
        <f t="shared" si="137"/>
        <v/>
      </c>
      <c r="M2103" s="265"/>
      <c r="N2103" s="265"/>
      <c r="O2103" s="265"/>
      <c r="P2103" s="77"/>
    </row>
    <row r="2104" spans="3:16" ht="14.25" customHeight="1" x14ac:dyDescent="0.15">
      <c r="C2104" s="283">
        <f t="shared" si="138"/>
        <v>2092</v>
      </c>
      <c r="D2104" s="44" t="str">
        <f t="shared" si="136"/>
        <v/>
      </c>
      <c r="E2104" s="477"/>
      <c r="F2104" s="368"/>
      <c r="G2104" s="368"/>
      <c r="H2104" s="329"/>
      <c r="I2104" s="15"/>
      <c r="J2104" s="15"/>
      <c r="K2104" s="328" t="str">
        <f t="shared" si="139"/>
        <v/>
      </c>
      <c r="L2104" s="381" t="str">
        <f t="shared" si="137"/>
        <v/>
      </c>
      <c r="M2104" s="265"/>
      <c r="N2104" s="265"/>
      <c r="O2104" s="265"/>
      <c r="P2104" s="77"/>
    </row>
    <row r="2105" spans="3:16" ht="14.25" customHeight="1" x14ac:dyDescent="0.15">
      <c r="C2105" s="283">
        <f t="shared" si="138"/>
        <v>2093</v>
      </c>
      <c r="D2105" s="44" t="str">
        <f t="shared" si="136"/>
        <v/>
      </c>
      <c r="E2105" s="477"/>
      <c r="F2105" s="368"/>
      <c r="G2105" s="368"/>
      <c r="H2105" s="329"/>
      <c r="I2105" s="15"/>
      <c r="J2105" s="15"/>
      <c r="K2105" s="328" t="str">
        <f t="shared" si="139"/>
        <v/>
      </c>
      <c r="L2105" s="381" t="str">
        <f t="shared" si="137"/>
        <v/>
      </c>
      <c r="M2105" s="265"/>
      <c r="N2105" s="265"/>
      <c r="O2105" s="265"/>
      <c r="P2105" s="77"/>
    </row>
    <row r="2106" spans="3:16" ht="14.25" customHeight="1" x14ac:dyDescent="0.15">
      <c r="C2106" s="283">
        <f t="shared" si="138"/>
        <v>2094</v>
      </c>
      <c r="D2106" s="44" t="str">
        <f t="shared" si="136"/>
        <v/>
      </c>
      <c r="E2106" s="477"/>
      <c r="F2106" s="368"/>
      <c r="G2106" s="368"/>
      <c r="H2106" s="329"/>
      <c r="I2106" s="15"/>
      <c r="J2106" s="15"/>
      <c r="K2106" s="328" t="str">
        <f t="shared" si="139"/>
        <v/>
      </c>
      <c r="L2106" s="381" t="str">
        <f t="shared" si="137"/>
        <v/>
      </c>
      <c r="M2106" s="265"/>
      <c r="N2106" s="265"/>
      <c r="O2106" s="265"/>
      <c r="P2106" s="77"/>
    </row>
    <row r="2107" spans="3:16" ht="14.25" customHeight="1" x14ac:dyDescent="0.15">
      <c r="C2107" s="283">
        <f t="shared" si="138"/>
        <v>2095</v>
      </c>
      <c r="D2107" s="44" t="str">
        <f t="shared" si="136"/>
        <v/>
      </c>
      <c r="E2107" s="477"/>
      <c r="F2107" s="368"/>
      <c r="G2107" s="368"/>
      <c r="H2107" s="329"/>
      <c r="I2107" s="15"/>
      <c r="J2107" s="15"/>
      <c r="K2107" s="328" t="str">
        <f t="shared" si="139"/>
        <v/>
      </c>
      <c r="L2107" s="381" t="str">
        <f t="shared" si="137"/>
        <v/>
      </c>
      <c r="M2107" s="265"/>
      <c r="N2107" s="265"/>
      <c r="O2107" s="265"/>
      <c r="P2107" s="77"/>
    </row>
    <row r="2108" spans="3:16" ht="14.25" customHeight="1" x14ac:dyDescent="0.15">
      <c r="C2108" s="283">
        <f t="shared" si="138"/>
        <v>2096</v>
      </c>
      <c r="D2108" s="44" t="str">
        <f t="shared" si="136"/>
        <v/>
      </c>
      <c r="E2108" s="477"/>
      <c r="F2108" s="368"/>
      <c r="G2108" s="368"/>
      <c r="H2108" s="329"/>
      <c r="I2108" s="15"/>
      <c r="J2108" s="15"/>
      <c r="K2108" s="328" t="str">
        <f t="shared" si="139"/>
        <v/>
      </c>
      <c r="L2108" s="381" t="str">
        <f t="shared" si="137"/>
        <v/>
      </c>
      <c r="M2108" s="265"/>
      <c r="N2108" s="265"/>
      <c r="O2108" s="265"/>
      <c r="P2108" s="77"/>
    </row>
    <row r="2109" spans="3:16" ht="14.25" customHeight="1" x14ac:dyDescent="0.15">
      <c r="C2109" s="283">
        <f t="shared" si="138"/>
        <v>2097</v>
      </c>
      <c r="D2109" s="44" t="str">
        <f t="shared" si="136"/>
        <v/>
      </c>
      <c r="E2109" s="477"/>
      <c r="F2109" s="368"/>
      <c r="G2109" s="368"/>
      <c r="H2109" s="329"/>
      <c r="I2109" s="15"/>
      <c r="J2109" s="15"/>
      <c r="K2109" s="328" t="str">
        <f t="shared" si="139"/>
        <v/>
      </c>
      <c r="L2109" s="381" t="str">
        <f t="shared" si="137"/>
        <v/>
      </c>
      <c r="M2109" s="265"/>
      <c r="N2109" s="265"/>
      <c r="O2109" s="265"/>
      <c r="P2109" s="77"/>
    </row>
    <row r="2110" spans="3:16" ht="14.25" customHeight="1" x14ac:dyDescent="0.15">
      <c r="C2110" s="283">
        <f t="shared" si="138"/>
        <v>2098</v>
      </c>
      <c r="D2110" s="44" t="str">
        <f t="shared" si="136"/>
        <v/>
      </c>
      <c r="E2110" s="477"/>
      <c r="F2110" s="368"/>
      <c r="G2110" s="368"/>
      <c r="H2110" s="329"/>
      <c r="I2110" s="15"/>
      <c r="J2110" s="15"/>
      <c r="K2110" s="328" t="str">
        <f t="shared" si="139"/>
        <v/>
      </c>
      <c r="L2110" s="381" t="str">
        <f t="shared" si="137"/>
        <v/>
      </c>
      <c r="M2110" s="265"/>
      <c r="N2110" s="265"/>
      <c r="O2110" s="265"/>
      <c r="P2110" s="77"/>
    </row>
    <row r="2111" spans="3:16" ht="14.25" customHeight="1" x14ac:dyDescent="0.15">
      <c r="C2111" s="283">
        <f t="shared" si="138"/>
        <v>2099</v>
      </c>
      <c r="D2111" s="44" t="str">
        <f t="shared" si="136"/>
        <v/>
      </c>
      <c r="E2111" s="477"/>
      <c r="F2111" s="368"/>
      <c r="G2111" s="368"/>
      <c r="H2111" s="329"/>
      <c r="I2111" s="15"/>
      <c r="J2111" s="15"/>
      <c r="K2111" s="328" t="str">
        <f t="shared" si="139"/>
        <v/>
      </c>
      <c r="L2111" s="381" t="str">
        <f t="shared" si="137"/>
        <v/>
      </c>
      <c r="M2111" s="265"/>
      <c r="N2111" s="265"/>
      <c r="O2111" s="265"/>
      <c r="P2111" s="77"/>
    </row>
    <row r="2112" spans="3:16" ht="14.25" customHeight="1" x14ac:dyDescent="0.15">
      <c r="C2112" s="283">
        <f t="shared" si="138"/>
        <v>2100</v>
      </c>
      <c r="D2112" s="44" t="str">
        <f t="shared" si="136"/>
        <v/>
      </c>
      <c r="E2112" s="477"/>
      <c r="F2112" s="368"/>
      <c r="G2112" s="368"/>
      <c r="H2112" s="329"/>
      <c r="I2112" s="15"/>
      <c r="J2112" s="15"/>
      <c r="K2112" s="328" t="str">
        <f t="shared" si="139"/>
        <v/>
      </c>
      <c r="L2112" s="381" t="str">
        <f t="shared" si="137"/>
        <v/>
      </c>
      <c r="M2112" s="265"/>
      <c r="N2112" s="265"/>
      <c r="O2112" s="265"/>
      <c r="P2112" s="77"/>
    </row>
    <row r="2113" spans="3:16" ht="14.25" customHeight="1" x14ac:dyDescent="0.15">
      <c r="C2113" s="283">
        <f t="shared" si="138"/>
        <v>2101</v>
      </c>
      <c r="D2113" s="44" t="str">
        <f t="shared" si="136"/>
        <v/>
      </c>
      <c r="E2113" s="477"/>
      <c r="F2113" s="368"/>
      <c r="G2113" s="368"/>
      <c r="H2113" s="329"/>
      <c r="I2113" s="15"/>
      <c r="J2113" s="15"/>
      <c r="K2113" s="328" t="str">
        <f t="shared" si="139"/>
        <v/>
      </c>
      <c r="L2113" s="381" t="str">
        <f t="shared" si="137"/>
        <v/>
      </c>
      <c r="M2113" s="265"/>
      <c r="N2113" s="265"/>
      <c r="O2113" s="265"/>
      <c r="P2113" s="77"/>
    </row>
    <row r="2114" spans="3:16" ht="14.25" customHeight="1" x14ac:dyDescent="0.15">
      <c r="C2114" s="283">
        <f t="shared" si="138"/>
        <v>2102</v>
      </c>
      <c r="D2114" s="44" t="str">
        <f t="shared" si="136"/>
        <v/>
      </c>
      <c r="E2114" s="477"/>
      <c r="F2114" s="368"/>
      <c r="G2114" s="368"/>
      <c r="H2114" s="329"/>
      <c r="I2114" s="15"/>
      <c r="J2114" s="15"/>
      <c r="K2114" s="328" t="str">
        <f t="shared" si="139"/>
        <v/>
      </c>
      <c r="L2114" s="381" t="str">
        <f t="shared" si="137"/>
        <v/>
      </c>
      <c r="M2114" s="265"/>
      <c r="N2114" s="265"/>
      <c r="O2114" s="265"/>
      <c r="P2114" s="77"/>
    </row>
    <row r="2115" spans="3:16" ht="14.25" customHeight="1" x14ac:dyDescent="0.15">
      <c r="C2115" s="283">
        <f t="shared" si="138"/>
        <v>2103</v>
      </c>
      <c r="D2115" s="44" t="str">
        <f t="shared" si="136"/>
        <v/>
      </c>
      <c r="E2115" s="477"/>
      <c r="F2115" s="368"/>
      <c r="G2115" s="368"/>
      <c r="H2115" s="329"/>
      <c r="I2115" s="15"/>
      <c r="J2115" s="15"/>
      <c r="K2115" s="328" t="str">
        <f t="shared" si="139"/>
        <v/>
      </c>
      <c r="L2115" s="381" t="str">
        <f t="shared" si="137"/>
        <v/>
      </c>
      <c r="M2115" s="265"/>
      <c r="N2115" s="265"/>
      <c r="O2115" s="265"/>
      <c r="P2115" s="77"/>
    </row>
    <row r="2116" spans="3:16" ht="14.25" customHeight="1" x14ac:dyDescent="0.15">
      <c r="C2116" s="283">
        <f t="shared" si="138"/>
        <v>2104</v>
      </c>
      <c r="D2116" s="44" t="str">
        <f t="shared" si="136"/>
        <v/>
      </c>
      <c r="E2116" s="477"/>
      <c r="F2116" s="368"/>
      <c r="G2116" s="368"/>
      <c r="H2116" s="329"/>
      <c r="I2116" s="15"/>
      <c r="J2116" s="15"/>
      <c r="K2116" s="328" t="str">
        <f t="shared" si="139"/>
        <v/>
      </c>
      <c r="L2116" s="381" t="str">
        <f t="shared" si="137"/>
        <v/>
      </c>
      <c r="M2116" s="265"/>
      <c r="N2116" s="265"/>
      <c r="O2116" s="265"/>
      <c r="P2116" s="77"/>
    </row>
    <row r="2117" spans="3:16" ht="14.25" customHeight="1" x14ac:dyDescent="0.15">
      <c r="C2117" s="283">
        <f t="shared" si="138"/>
        <v>2105</v>
      </c>
      <c r="D2117" s="44" t="str">
        <f t="shared" si="136"/>
        <v/>
      </c>
      <c r="E2117" s="477"/>
      <c r="F2117" s="368"/>
      <c r="G2117" s="368"/>
      <c r="H2117" s="329"/>
      <c r="I2117" s="15"/>
      <c r="J2117" s="15"/>
      <c r="K2117" s="328" t="str">
        <f t="shared" si="139"/>
        <v/>
      </c>
      <c r="L2117" s="381" t="str">
        <f t="shared" si="137"/>
        <v/>
      </c>
      <c r="M2117" s="265"/>
      <c r="N2117" s="265"/>
      <c r="O2117" s="265"/>
      <c r="P2117" s="77"/>
    </row>
    <row r="2118" spans="3:16" ht="14.25" customHeight="1" x14ac:dyDescent="0.15">
      <c r="C2118" s="283">
        <f t="shared" si="138"/>
        <v>2106</v>
      </c>
      <c r="D2118" s="44" t="str">
        <f t="shared" si="136"/>
        <v/>
      </c>
      <c r="E2118" s="477"/>
      <c r="F2118" s="368"/>
      <c r="G2118" s="368"/>
      <c r="H2118" s="329"/>
      <c r="I2118" s="15"/>
      <c r="J2118" s="15"/>
      <c r="K2118" s="328" t="str">
        <f t="shared" si="139"/>
        <v/>
      </c>
      <c r="L2118" s="381" t="str">
        <f t="shared" si="137"/>
        <v/>
      </c>
      <c r="M2118" s="265"/>
      <c r="N2118" s="265"/>
      <c r="O2118" s="265"/>
      <c r="P2118" s="77"/>
    </row>
    <row r="2119" spans="3:16" ht="14.25" customHeight="1" x14ac:dyDescent="0.15">
      <c r="C2119" s="283">
        <f t="shared" si="138"/>
        <v>2107</v>
      </c>
      <c r="D2119" s="44" t="str">
        <f t="shared" si="136"/>
        <v/>
      </c>
      <c r="E2119" s="477"/>
      <c r="F2119" s="368"/>
      <c r="G2119" s="368"/>
      <c r="H2119" s="329"/>
      <c r="I2119" s="15"/>
      <c r="J2119" s="15"/>
      <c r="K2119" s="328" t="str">
        <f t="shared" si="139"/>
        <v/>
      </c>
      <c r="L2119" s="381" t="str">
        <f t="shared" si="137"/>
        <v/>
      </c>
      <c r="M2119" s="265"/>
      <c r="N2119" s="265"/>
      <c r="O2119" s="265"/>
      <c r="P2119" s="77"/>
    </row>
    <row r="2120" spans="3:16" ht="14.25" customHeight="1" x14ac:dyDescent="0.15">
      <c r="C2120" s="283">
        <f t="shared" si="138"/>
        <v>2108</v>
      </c>
      <c r="D2120" s="44" t="str">
        <f t="shared" si="136"/>
        <v/>
      </c>
      <c r="E2120" s="477"/>
      <c r="F2120" s="368"/>
      <c r="G2120" s="368"/>
      <c r="H2120" s="329"/>
      <c r="I2120" s="15"/>
      <c r="J2120" s="15"/>
      <c r="K2120" s="328" t="str">
        <f t="shared" si="139"/>
        <v/>
      </c>
      <c r="L2120" s="381" t="str">
        <f t="shared" si="137"/>
        <v/>
      </c>
      <c r="M2120" s="265"/>
      <c r="N2120" s="265"/>
      <c r="O2120" s="265"/>
      <c r="P2120" s="77"/>
    </row>
    <row r="2121" spans="3:16" ht="14.25" customHeight="1" x14ac:dyDescent="0.15">
      <c r="C2121" s="283">
        <f t="shared" si="138"/>
        <v>2109</v>
      </c>
      <c r="D2121" s="44" t="str">
        <f t="shared" si="136"/>
        <v/>
      </c>
      <c r="E2121" s="477"/>
      <c r="F2121" s="368"/>
      <c r="G2121" s="368"/>
      <c r="H2121" s="329"/>
      <c r="I2121" s="15"/>
      <c r="J2121" s="15"/>
      <c r="K2121" s="328" t="str">
        <f t="shared" si="139"/>
        <v/>
      </c>
      <c r="L2121" s="381" t="str">
        <f t="shared" si="137"/>
        <v/>
      </c>
      <c r="M2121" s="265"/>
      <c r="N2121" s="265"/>
      <c r="O2121" s="265"/>
      <c r="P2121" s="77"/>
    </row>
    <row r="2122" spans="3:16" ht="14.25" customHeight="1" x14ac:dyDescent="0.15">
      <c r="C2122" s="283">
        <f t="shared" si="138"/>
        <v>2110</v>
      </c>
      <c r="D2122" s="44" t="str">
        <f t="shared" si="136"/>
        <v/>
      </c>
      <c r="E2122" s="477"/>
      <c r="F2122" s="368"/>
      <c r="G2122" s="368"/>
      <c r="H2122" s="329"/>
      <c r="I2122" s="15"/>
      <c r="J2122" s="15"/>
      <c r="K2122" s="328" t="str">
        <f t="shared" si="139"/>
        <v/>
      </c>
      <c r="L2122" s="381" t="str">
        <f t="shared" si="137"/>
        <v/>
      </c>
      <c r="M2122" s="265"/>
      <c r="N2122" s="265"/>
      <c r="O2122" s="265"/>
      <c r="P2122" s="77"/>
    </row>
    <row r="2123" spans="3:16" ht="14.25" customHeight="1" x14ac:dyDescent="0.15">
      <c r="C2123" s="283">
        <f t="shared" si="138"/>
        <v>2111</v>
      </c>
      <c r="D2123" s="44" t="str">
        <f t="shared" si="136"/>
        <v/>
      </c>
      <c r="E2123" s="477"/>
      <c r="F2123" s="368"/>
      <c r="G2123" s="368"/>
      <c r="H2123" s="329"/>
      <c r="I2123" s="15"/>
      <c r="J2123" s="15"/>
      <c r="K2123" s="328" t="str">
        <f t="shared" si="139"/>
        <v/>
      </c>
      <c r="L2123" s="381" t="str">
        <f t="shared" si="137"/>
        <v/>
      </c>
      <c r="M2123" s="265"/>
      <c r="N2123" s="265"/>
      <c r="O2123" s="265"/>
      <c r="P2123" s="77"/>
    </row>
    <row r="2124" spans="3:16" ht="14.25" customHeight="1" x14ac:dyDescent="0.15">
      <c r="C2124" s="283">
        <f t="shared" si="138"/>
        <v>2112</v>
      </c>
      <c r="D2124" s="44" t="str">
        <f t="shared" si="136"/>
        <v/>
      </c>
      <c r="E2124" s="477"/>
      <c r="F2124" s="368"/>
      <c r="G2124" s="368"/>
      <c r="H2124" s="329"/>
      <c r="I2124" s="15"/>
      <c r="J2124" s="15"/>
      <c r="K2124" s="328" t="str">
        <f t="shared" si="139"/>
        <v/>
      </c>
      <c r="L2124" s="381" t="str">
        <f t="shared" si="137"/>
        <v/>
      </c>
      <c r="M2124" s="265"/>
      <c r="N2124" s="265"/>
      <c r="O2124" s="265"/>
      <c r="P2124" s="77"/>
    </row>
    <row r="2125" spans="3:16" ht="14.25" customHeight="1" x14ac:dyDescent="0.15">
      <c r="C2125" s="283">
        <f t="shared" si="138"/>
        <v>2113</v>
      </c>
      <c r="D2125" s="44" t="str">
        <f t="shared" ref="D2125:D2188" si="140">IF(E2125="","",IF(E2125&lt;=$T$2,"○",""))</f>
        <v/>
      </c>
      <c r="E2125" s="477"/>
      <c r="F2125" s="368"/>
      <c r="G2125" s="368"/>
      <c r="H2125" s="329"/>
      <c r="I2125" s="15"/>
      <c r="J2125" s="15"/>
      <c r="K2125" s="328" t="str">
        <f t="shared" si="139"/>
        <v/>
      </c>
      <c r="L2125" s="381" t="str">
        <f t="shared" ref="L2125:L2188" si="141">IF(H2125="","",IF(HLOOKUP(H2125,$V$2:$AJ$3,2,FALSE)&gt;=0.8,"○",""))</f>
        <v/>
      </c>
      <c r="M2125" s="265"/>
      <c r="N2125" s="265"/>
      <c r="O2125" s="265"/>
      <c r="P2125" s="77"/>
    </row>
    <row r="2126" spans="3:16" ht="14.25" customHeight="1" x14ac:dyDescent="0.15">
      <c r="C2126" s="283">
        <f t="shared" si="138"/>
        <v>2114</v>
      </c>
      <c r="D2126" s="44" t="str">
        <f t="shared" si="140"/>
        <v/>
      </c>
      <c r="E2126" s="477"/>
      <c r="F2126" s="368"/>
      <c r="G2126" s="368"/>
      <c r="H2126" s="329"/>
      <c r="I2126" s="15"/>
      <c r="J2126" s="15"/>
      <c r="K2126" s="328" t="str">
        <f t="shared" si="139"/>
        <v/>
      </c>
      <c r="L2126" s="381" t="str">
        <f t="shared" si="141"/>
        <v/>
      </c>
      <c r="M2126" s="265"/>
      <c r="N2126" s="265"/>
      <c r="O2126" s="265"/>
      <c r="P2126" s="77"/>
    </row>
    <row r="2127" spans="3:16" ht="14.25" customHeight="1" x14ac:dyDescent="0.15">
      <c r="C2127" s="283">
        <f t="shared" ref="C2127:C2190" si="142">C2126+1</f>
        <v>2115</v>
      </c>
      <c r="D2127" s="44" t="str">
        <f t="shared" si="140"/>
        <v/>
      </c>
      <c r="E2127" s="477"/>
      <c r="F2127" s="368"/>
      <c r="G2127" s="368"/>
      <c r="H2127" s="329"/>
      <c r="I2127" s="15"/>
      <c r="J2127" s="15"/>
      <c r="K2127" s="328" t="str">
        <f t="shared" si="139"/>
        <v/>
      </c>
      <c r="L2127" s="381" t="str">
        <f t="shared" si="141"/>
        <v/>
      </c>
      <c r="M2127" s="265"/>
      <c r="N2127" s="265"/>
      <c r="O2127" s="265"/>
      <c r="P2127" s="77"/>
    </row>
    <row r="2128" spans="3:16" ht="14.25" customHeight="1" x14ac:dyDescent="0.15">
      <c r="C2128" s="283">
        <f t="shared" si="142"/>
        <v>2116</v>
      </c>
      <c r="D2128" s="44" t="str">
        <f t="shared" si="140"/>
        <v/>
      </c>
      <c r="E2128" s="477"/>
      <c r="F2128" s="368"/>
      <c r="G2128" s="368"/>
      <c r="H2128" s="329"/>
      <c r="I2128" s="15"/>
      <c r="J2128" s="15"/>
      <c r="K2128" s="328" t="str">
        <f t="shared" si="139"/>
        <v/>
      </c>
      <c r="L2128" s="381" t="str">
        <f t="shared" si="141"/>
        <v/>
      </c>
      <c r="M2128" s="265"/>
      <c r="N2128" s="265"/>
      <c r="O2128" s="265"/>
      <c r="P2128" s="77"/>
    </row>
    <row r="2129" spans="3:16" ht="14.25" customHeight="1" x14ac:dyDescent="0.15">
      <c r="C2129" s="283">
        <f t="shared" si="142"/>
        <v>2117</v>
      </c>
      <c r="D2129" s="44" t="str">
        <f t="shared" si="140"/>
        <v/>
      </c>
      <c r="E2129" s="477"/>
      <c r="F2129" s="368"/>
      <c r="G2129" s="368"/>
      <c r="H2129" s="329"/>
      <c r="I2129" s="15"/>
      <c r="J2129" s="15"/>
      <c r="K2129" s="328" t="str">
        <f t="shared" si="139"/>
        <v/>
      </c>
      <c r="L2129" s="381" t="str">
        <f t="shared" si="141"/>
        <v/>
      </c>
      <c r="M2129" s="265"/>
      <c r="N2129" s="265"/>
      <c r="O2129" s="265"/>
      <c r="P2129" s="77"/>
    </row>
    <row r="2130" spans="3:16" ht="14.25" customHeight="1" x14ac:dyDescent="0.15">
      <c r="C2130" s="283">
        <f t="shared" si="142"/>
        <v>2118</v>
      </c>
      <c r="D2130" s="44" t="str">
        <f t="shared" si="140"/>
        <v/>
      </c>
      <c r="E2130" s="477"/>
      <c r="F2130" s="368"/>
      <c r="G2130" s="368"/>
      <c r="H2130" s="329"/>
      <c r="I2130" s="15"/>
      <c r="J2130" s="15"/>
      <c r="K2130" s="328" t="str">
        <f t="shared" si="139"/>
        <v/>
      </c>
      <c r="L2130" s="381" t="str">
        <f t="shared" si="141"/>
        <v/>
      </c>
      <c r="M2130" s="265"/>
      <c r="N2130" s="265"/>
      <c r="O2130" s="265"/>
      <c r="P2130" s="77"/>
    </row>
    <row r="2131" spans="3:16" ht="14.25" customHeight="1" x14ac:dyDescent="0.15">
      <c r="C2131" s="283">
        <f t="shared" si="142"/>
        <v>2119</v>
      </c>
      <c r="D2131" s="44" t="str">
        <f t="shared" si="140"/>
        <v/>
      </c>
      <c r="E2131" s="477"/>
      <c r="F2131" s="368"/>
      <c r="G2131" s="368"/>
      <c r="H2131" s="329"/>
      <c r="I2131" s="15"/>
      <c r="J2131" s="15"/>
      <c r="K2131" s="328" t="str">
        <f t="shared" si="139"/>
        <v/>
      </c>
      <c r="L2131" s="381" t="str">
        <f t="shared" si="141"/>
        <v/>
      </c>
      <c r="M2131" s="265"/>
      <c r="N2131" s="265"/>
      <c r="O2131" s="265"/>
      <c r="P2131" s="77"/>
    </row>
    <row r="2132" spans="3:16" ht="14.25" customHeight="1" x14ac:dyDescent="0.15">
      <c r="C2132" s="283">
        <f t="shared" si="142"/>
        <v>2120</v>
      </c>
      <c r="D2132" s="44" t="str">
        <f t="shared" si="140"/>
        <v/>
      </c>
      <c r="E2132" s="477"/>
      <c r="F2132" s="368"/>
      <c r="G2132" s="368"/>
      <c r="H2132" s="329"/>
      <c r="I2132" s="15"/>
      <c r="J2132" s="15"/>
      <c r="K2132" s="328" t="str">
        <f t="shared" si="139"/>
        <v/>
      </c>
      <c r="L2132" s="381" t="str">
        <f t="shared" si="141"/>
        <v/>
      </c>
      <c r="M2132" s="265"/>
      <c r="N2132" s="265"/>
      <c r="O2132" s="265"/>
      <c r="P2132" s="77"/>
    </row>
    <row r="2133" spans="3:16" ht="14.25" customHeight="1" x14ac:dyDescent="0.15">
      <c r="C2133" s="283">
        <f t="shared" si="142"/>
        <v>2121</v>
      </c>
      <c r="D2133" s="44" t="str">
        <f t="shared" si="140"/>
        <v/>
      </c>
      <c r="E2133" s="477"/>
      <c r="F2133" s="368"/>
      <c r="G2133" s="368"/>
      <c r="H2133" s="329"/>
      <c r="I2133" s="15"/>
      <c r="J2133" s="15"/>
      <c r="K2133" s="328" t="str">
        <f t="shared" si="139"/>
        <v/>
      </c>
      <c r="L2133" s="381" t="str">
        <f t="shared" si="141"/>
        <v/>
      </c>
      <c r="M2133" s="265"/>
      <c r="N2133" s="265"/>
      <c r="O2133" s="265"/>
      <c r="P2133" s="77"/>
    </row>
    <row r="2134" spans="3:16" ht="14.25" customHeight="1" x14ac:dyDescent="0.15">
      <c r="C2134" s="283">
        <f t="shared" si="142"/>
        <v>2122</v>
      </c>
      <c r="D2134" s="44" t="str">
        <f t="shared" si="140"/>
        <v/>
      </c>
      <c r="E2134" s="477"/>
      <c r="F2134" s="368"/>
      <c r="G2134" s="368"/>
      <c r="H2134" s="329"/>
      <c r="I2134" s="15"/>
      <c r="J2134" s="15"/>
      <c r="K2134" s="328" t="str">
        <f t="shared" si="139"/>
        <v/>
      </c>
      <c r="L2134" s="381" t="str">
        <f t="shared" si="141"/>
        <v/>
      </c>
      <c r="M2134" s="265"/>
      <c r="N2134" s="265"/>
      <c r="O2134" s="265"/>
      <c r="P2134" s="77"/>
    </row>
    <row r="2135" spans="3:16" ht="14.25" customHeight="1" x14ac:dyDescent="0.15">
      <c r="C2135" s="283">
        <f t="shared" si="142"/>
        <v>2123</v>
      </c>
      <c r="D2135" s="44" t="str">
        <f t="shared" si="140"/>
        <v/>
      </c>
      <c r="E2135" s="477"/>
      <c r="F2135" s="368"/>
      <c r="G2135" s="368"/>
      <c r="H2135" s="329"/>
      <c r="I2135" s="15"/>
      <c r="J2135" s="15"/>
      <c r="K2135" s="328" t="str">
        <f t="shared" si="139"/>
        <v/>
      </c>
      <c r="L2135" s="381" t="str">
        <f t="shared" si="141"/>
        <v/>
      </c>
      <c r="M2135" s="265"/>
      <c r="N2135" s="265"/>
      <c r="O2135" s="265"/>
      <c r="P2135" s="77"/>
    </row>
    <row r="2136" spans="3:16" ht="14.25" customHeight="1" x14ac:dyDescent="0.15">
      <c r="C2136" s="283">
        <f t="shared" si="142"/>
        <v>2124</v>
      </c>
      <c r="D2136" s="44" t="str">
        <f t="shared" si="140"/>
        <v/>
      </c>
      <c r="E2136" s="477"/>
      <c r="F2136" s="368"/>
      <c r="G2136" s="368"/>
      <c r="H2136" s="329"/>
      <c r="I2136" s="15"/>
      <c r="J2136" s="15"/>
      <c r="K2136" s="328" t="str">
        <f t="shared" si="139"/>
        <v/>
      </c>
      <c r="L2136" s="381" t="str">
        <f t="shared" si="141"/>
        <v/>
      </c>
      <c r="M2136" s="265"/>
      <c r="N2136" s="265"/>
      <c r="O2136" s="265"/>
      <c r="P2136" s="77"/>
    </row>
    <row r="2137" spans="3:16" ht="14.25" customHeight="1" x14ac:dyDescent="0.15">
      <c r="C2137" s="283">
        <f t="shared" si="142"/>
        <v>2125</v>
      </c>
      <c r="D2137" s="44" t="str">
        <f t="shared" si="140"/>
        <v/>
      </c>
      <c r="E2137" s="477"/>
      <c r="F2137" s="368"/>
      <c r="G2137" s="368"/>
      <c r="H2137" s="329"/>
      <c r="I2137" s="15"/>
      <c r="J2137" s="15"/>
      <c r="K2137" s="328" t="str">
        <f t="shared" si="139"/>
        <v/>
      </c>
      <c r="L2137" s="381" t="str">
        <f t="shared" si="141"/>
        <v/>
      </c>
      <c r="M2137" s="265"/>
      <c r="N2137" s="265"/>
      <c r="O2137" s="265"/>
      <c r="P2137" s="77"/>
    </row>
    <row r="2138" spans="3:16" ht="14.25" customHeight="1" x14ac:dyDescent="0.15">
      <c r="C2138" s="283">
        <f t="shared" si="142"/>
        <v>2126</v>
      </c>
      <c r="D2138" s="44" t="str">
        <f t="shared" si="140"/>
        <v/>
      </c>
      <c r="E2138" s="477"/>
      <c r="F2138" s="368"/>
      <c r="G2138" s="368"/>
      <c r="H2138" s="329"/>
      <c r="I2138" s="15"/>
      <c r="J2138" s="15"/>
      <c r="K2138" s="328" t="str">
        <f t="shared" si="139"/>
        <v/>
      </c>
      <c r="L2138" s="381" t="str">
        <f t="shared" si="141"/>
        <v/>
      </c>
      <c r="M2138" s="265"/>
      <c r="N2138" s="265"/>
      <c r="O2138" s="265"/>
      <c r="P2138" s="77"/>
    </row>
    <row r="2139" spans="3:16" ht="14.25" customHeight="1" x14ac:dyDescent="0.15">
      <c r="C2139" s="283">
        <f t="shared" si="142"/>
        <v>2127</v>
      </c>
      <c r="D2139" s="44" t="str">
        <f t="shared" si="140"/>
        <v/>
      </c>
      <c r="E2139" s="477"/>
      <c r="F2139" s="368"/>
      <c r="G2139" s="368"/>
      <c r="H2139" s="329"/>
      <c r="I2139" s="15"/>
      <c r="J2139" s="15"/>
      <c r="K2139" s="328" t="str">
        <f t="shared" si="139"/>
        <v/>
      </c>
      <c r="L2139" s="381" t="str">
        <f t="shared" si="141"/>
        <v/>
      </c>
      <c r="M2139" s="265"/>
      <c r="N2139" s="265"/>
      <c r="O2139" s="265"/>
      <c r="P2139" s="77"/>
    </row>
    <row r="2140" spans="3:16" ht="14.25" customHeight="1" x14ac:dyDescent="0.15">
      <c r="C2140" s="283">
        <f t="shared" si="142"/>
        <v>2128</v>
      </c>
      <c r="D2140" s="44" t="str">
        <f t="shared" si="140"/>
        <v/>
      </c>
      <c r="E2140" s="477"/>
      <c r="F2140" s="368"/>
      <c r="G2140" s="368"/>
      <c r="H2140" s="329"/>
      <c r="I2140" s="15"/>
      <c r="J2140" s="15"/>
      <c r="K2140" s="328" t="str">
        <f t="shared" si="139"/>
        <v/>
      </c>
      <c r="L2140" s="381" t="str">
        <f t="shared" si="141"/>
        <v/>
      </c>
      <c r="M2140" s="265"/>
      <c r="N2140" s="265"/>
      <c r="O2140" s="265"/>
      <c r="P2140" s="77"/>
    </row>
    <row r="2141" spans="3:16" ht="14.25" customHeight="1" x14ac:dyDescent="0.15">
      <c r="C2141" s="283">
        <f t="shared" si="142"/>
        <v>2129</v>
      </c>
      <c r="D2141" s="44" t="str">
        <f t="shared" si="140"/>
        <v/>
      </c>
      <c r="E2141" s="477"/>
      <c r="F2141" s="368"/>
      <c r="G2141" s="368"/>
      <c r="H2141" s="329"/>
      <c r="I2141" s="15"/>
      <c r="J2141" s="15"/>
      <c r="K2141" s="328" t="str">
        <f t="shared" si="139"/>
        <v/>
      </c>
      <c r="L2141" s="381" t="str">
        <f t="shared" si="141"/>
        <v/>
      </c>
      <c r="M2141" s="265"/>
      <c r="N2141" s="265"/>
      <c r="O2141" s="265"/>
      <c r="P2141" s="77"/>
    </row>
    <row r="2142" spans="3:16" ht="14.25" customHeight="1" x14ac:dyDescent="0.15">
      <c r="C2142" s="283">
        <f t="shared" si="142"/>
        <v>2130</v>
      </c>
      <c r="D2142" s="44" t="str">
        <f t="shared" si="140"/>
        <v/>
      </c>
      <c r="E2142" s="477"/>
      <c r="F2142" s="368"/>
      <c r="G2142" s="368"/>
      <c r="H2142" s="329"/>
      <c r="I2142" s="15"/>
      <c r="J2142" s="15"/>
      <c r="K2142" s="328" t="str">
        <f t="shared" si="139"/>
        <v/>
      </c>
      <c r="L2142" s="381" t="str">
        <f t="shared" si="141"/>
        <v/>
      </c>
      <c r="M2142" s="265"/>
      <c r="N2142" s="265"/>
      <c r="O2142" s="265"/>
      <c r="P2142" s="77"/>
    </row>
    <row r="2143" spans="3:16" ht="14.25" customHeight="1" x14ac:dyDescent="0.15">
      <c r="C2143" s="283">
        <f t="shared" si="142"/>
        <v>2131</v>
      </c>
      <c r="D2143" s="44" t="str">
        <f t="shared" si="140"/>
        <v/>
      </c>
      <c r="E2143" s="477"/>
      <c r="F2143" s="368"/>
      <c r="G2143" s="368"/>
      <c r="H2143" s="329"/>
      <c r="I2143" s="15"/>
      <c r="J2143" s="15"/>
      <c r="K2143" s="328" t="str">
        <f t="shared" ref="K2143:K2206" si="143">IF(J2143="","",I2143*J2143)</f>
        <v/>
      </c>
      <c r="L2143" s="381" t="str">
        <f t="shared" si="141"/>
        <v/>
      </c>
      <c r="M2143" s="265"/>
      <c r="N2143" s="265"/>
      <c r="O2143" s="265"/>
      <c r="P2143" s="77"/>
    </row>
    <row r="2144" spans="3:16" ht="14.25" customHeight="1" x14ac:dyDescent="0.15">
      <c r="C2144" s="283">
        <f t="shared" si="142"/>
        <v>2132</v>
      </c>
      <c r="D2144" s="44" t="str">
        <f t="shared" si="140"/>
        <v/>
      </c>
      <c r="E2144" s="477"/>
      <c r="F2144" s="368"/>
      <c r="G2144" s="368"/>
      <c r="H2144" s="329"/>
      <c r="I2144" s="15"/>
      <c r="J2144" s="15"/>
      <c r="K2144" s="328" t="str">
        <f t="shared" si="143"/>
        <v/>
      </c>
      <c r="L2144" s="381" t="str">
        <f t="shared" si="141"/>
        <v/>
      </c>
      <c r="M2144" s="265"/>
      <c r="N2144" s="265"/>
      <c r="O2144" s="265"/>
      <c r="P2144" s="77"/>
    </row>
    <row r="2145" spans="3:16" ht="14.25" customHeight="1" x14ac:dyDescent="0.15">
      <c r="C2145" s="283">
        <f t="shared" si="142"/>
        <v>2133</v>
      </c>
      <c r="D2145" s="44" t="str">
        <f t="shared" si="140"/>
        <v/>
      </c>
      <c r="E2145" s="477"/>
      <c r="F2145" s="368"/>
      <c r="G2145" s="368"/>
      <c r="H2145" s="329"/>
      <c r="I2145" s="15"/>
      <c r="J2145" s="15"/>
      <c r="K2145" s="328" t="str">
        <f t="shared" si="143"/>
        <v/>
      </c>
      <c r="L2145" s="381" t="str">
        <f t="shared" si="141"/>
        <v/>
      </c>
      <c r="M2145" s="265"/>
      <c r="N2145" s="265"/>
      <c r="O2145" s="265"/>
      <c r="P2145" s="77"/>
    </row>
    <row r="2146" spans="3:16" ht="14.25" customHeight="1" x14ac:dyDescent="0.15">
      <c r="C2146" s="283">
        <f t="shared" si="142"/>
        <v>2134</v>
      </c>
      <c r="D2146" s="44" t="str">
        <f t="shared" si="140"/>
        <v/>
      </c>
      <c r="E2146" s="477"/>
      <c r="F2146" s="368"/>
      <c r="G2146" s="368"/>
      <c r="H2146" s="329"/>
      <c r="I2146" s="15"/>
      <c r="J2146" s="15"/>
      <c r="K2146" s="328" t="str">
        <f t="shared" si="143"/>
        <v/>
      </c>
      <c r="L2146" s="381" t="str">
        <f t="shared" si="141"/>
        <v/>
      </c>
      <c r="M2146" s="265"/>
      <c r="N2146" s="265"/>
      <c r="O2146" s="265"/>
      <c r="P2146" s="77"/>
    </row>
    <row r="2147" spans="3:16" ht="14.25" customHeight="1" x14ac:dyDescent="0.15">
      <c r="C2147" s="283">
        <f t="shared" si="142"/>
        <v>2135</v>
      </c>
      <c r="D2147" s="44" t="str">
        <f t="shared" si="140"/>
        <v/>
      </c>
      <c r="E2147" s="477"/>
      <c r="F2147" s="368"/>
      <c r="G2147" s="368"/>
      <c r="H2147" s="329"/>
      <c r="I2147" s="15"/>
      <c r="J2147" s="15"/>
      <c r="K2147" s="328" t="str">
        <f t="shared" si="143"/>
        <v/>
      </c>
      <c r="L2147" s="381" t="str">
        <f t="shared" si="141"/>
        <v/>
      </c>
      <c r="M2147" s="265"/>
      <c r="N2147" s="265"/>
      <c r="O2147" s="265"/>
      <c r="P2147" s="77"/>
    </row>
    <row r="2148" spans="3:16" ht="14.25" customHeight="1" x14ac:dyDescent="0.15">
      <c r="C2148" s="283">
        <f t="shared" si="142"/>
        <v>2136</v>
      </c>
      <c r="D2148" s="44" t="str">
        <f t="shared" si="140"/>
        <v/>
      </c>
      <c r="E2148" s="477"/>
      <c r="F2148" s="368"/>
      <c r="G2148" s="368"/>
      <c r="H2148" s="329"/>
      <c r="I2148" s="15"/>
      <c r="J2148" s="15"/>
      <c r="K2148" s="328" t="str">
        <f t="shared" si="143"/>
        <v/>
      </c>
      <c r="L2148" s="381" t="str">
        <f t="shared" si="141"/>
        <v/>
      </c>
      <c r="M2148" s="265"/>
      <c r="N2148" s="265"/>
      <c r="O2148" s="265"/>
      <c r="P2148" s="77"/>
    </row>
    <row r="2149" spans="3:16" ht="14.25" customHeight="1" x14ac:dyDescent="0.15">
      <c r="C2149" s="283">
        <f t="shared" si="142"/>
        <v>2137</v>
      </c>
      <c r="D2149" s="44" t="str">
        <f t="shared" si="140"/>
        <v/>
      </c>
      <c r="E2149" s="477"/>
      <c r="F2149" s="368"/>
      <c r="G2149" s="368"/>
      <c r="H2149" s="329"/>
      <c r="I2149" s="15"/>
      <c r="J2149" s="15"/>
      <c r="K2149" s="328" t="str">
        <f t="shared" si="143"/>
        <v/>
      </c>
      <c r="L2149" s="381" t="str">
        <f t="shared" si="141"/>
        <v/>
      </c>
      <c r="M2149" s="265"/>
      <c r="N2149" s="265"/>
      <c r="O2149" s="265"/>
      <c r="P2149" s="77"/>
    </row>
    <row r="2150" spans="3:16" ht="14.25" customHeight="1" x14ac:dyDescent="0.15">
      <c r="C2150" s="283">
        <f t="shared" si="142"/>
        <v>2138</v>
      </c>
      <c r="D2150" s="44" t="str">
        <f t="shared" si="140"/>
        <v/>
      </c>
      <c r="E2150" s="477"/>
      <c r="F2150" s="368"/>
      <c r="G2150" s="368"/>
      <c r="H2150" s="329"/>
      <c r="I2150" s="15"/>
      <c r="J2150" s="15"/>
      <c r="K2150" s="328" t="str">
        <f t="shared" si="143"/>
        <v/>
      </c>
      <c r="L2150" s="381" t="str">
        <f t="shared" si="141"/>
        <v/>
      </c>
      <c r="M2150" s="265"/>
      <c r="N2150" s="265"/>
      <c r="O2150" s="265"/>
      <c r="P2150" s="77"/>
    </row>
    <row r="2151" spans="3:16" ht="14.25" customHeight="1" x14ac:dyDescent="0.15">
      <c r="C2151" s="283">
        <f t="shared" si="142"/>
        <v>2139</v>
      </c>
      <c r="D2151" s="44" t="str">
        <f t="shared" si="140"/>
        <v/>
      </c>
      <c r="E2151" s="477"/>
      <c r="F2151" s="368"/>
      <c r="G2151" s="368"/>
      <c r="H2151" s="329"/>
      <c r="I2151" s="15"/>
      <c r="J2151" s="15"/>
      <c r="K2151" s="328" t="str">
        <f t="shared" si="143"/>
        <v/>
      </c>
      <c r="L2151" s="381" t="str">
        <f t="shared" si="141"/>
        <v/>
      </c>
      <c r="M2151" s="265"/>
      <c r="N2151" s="265"/>
      <c r="O2151" s="265"/>
      <c r="P2151" s="77"/>
    </row>
    <row r="2152" spans="3:16" ht="14.25" customHeight="1" x14ac:dyDescent="0.15">
      <c r="C2152" s="283">
        <f t="shared" si="142"/>
        <v>2140</v>
      </c>
      <c r="D2152" s="44" t="str">
        <f t="shared" si="140"/>
        <v/>
      </c>
      <c r="E2152" s="477"/>
      <c r="F2152" s="368"/>
      <c r="G2152" s="368"/>
      <c r="H2152" s="329"/>
      <c r="I2152" s="15"/>
      <c r="J2152" s="15"/>
      <c r="K2152" s="328" t="str">
        <f t="shared" si="143"/>
        <v/>
      </c>
      <c r="L2152" s="381" t="str">
        <f t="shared" si="141"/>
        <v/>
      </c>
      <c r="M2152" s="265"/>
      <c r="N2152" s="265"/>
      <c r="O2152" s="265"/>
      <c r="P2152" s="77"/>
    </row>
    <row r="2153" spans="3:16" ht="14.25" customHeight="1" x14ac:dyDescent="0.15">
      <c r="C2153" s="283">
        <f t="shared" si="142"/>
        <v>2141</v>
      </c>
      <c r="D2153" s="44" t="str">
        <f t="shared" si="140"/>
        <v/>
      </c>
      <c r="E2153" s="477"/>
      <c r="F2153" s="368"/>
      <c r="G2153" s="368"/>
      <c r="H2153" s="329"/>
      <c r="I2153" s="15"/>
      <c r="J2153" s="15"/>
      <c r="K2153" s="328" t="str">
        <f t="shared" si="143"/>
        <v/>
      </c>
      <c r="L2153" s="381" t="str">
        <f t="shared" si="141"/>
        <v/>
      </c>
      <c r="M2153" s="265"/>
      <c r="N2153" s="265"/>
      <c r="O2153" s="265"/>
      <c r="P2153" s="77"/>
    </row>
    <row r="2154" spans="3:16" ht="14.25" customHeight="1" x14ac:dyDescent="0.15">
      <c r="C2154" s="283">
        <f t="shared" si="142"/>
        <v>2142</v>
      </c>
      <c r="D2154" s="44" t="str">
        <f t="shared" si="140"/>
        <v/>
      </c>
      <c r="E2154" s="477"/>
      <c r="F2154" s="368"/>
      <c r="G2154" s="368"/>
      <c r="H2154" s="329"/>
      <c r="I2154" s="15"/>
      <c r="J2154" s="15"/>
      <c r="K2154" s="328" t="str">
        <f t="shared" si="143"/>
        <v/>
      </c>
      <c r="L2154" s="381" t="str">
        <f t="shared" si="141"/>
        <v/>
      </c>
      <c r="M2154" s="265"/>
      <c r="N2154" s="265"/>
      <c r="O2154" s="265"/>
      <c r="P2154" s="77"/>
    </row>
    <row r="2155" spans="3:16" ht="14.25" customHeight="1" x14ac:dyDescent="0.15">
      <c r="C2155" s="283">
        <f t="shared" si="142"/>
        <v>2143</v>
      </c>
      <c r="D2155" s="44" t="str">
        <f t="shared" si="140"/>
        <v/>
      </c>
      <c r="E2155" s="477"/>
      <c r="F2155" s="368"/>
      <c r="G2155" s="368"/>
      <c r="H2155" s="329"/>
      <c r="I2155" s="15"/>
      <c r="J2155" s="15"/>
      <c r="K2155" s="328" t="str">
        <f t="shared" si="143"/>
        <v/>
      </c>
      <c r="L2155" s="381" t="str">
        <f t="shared" si="141"/>
        <v/>
      </c>
      <c r="M2155" s="265"/>
      <c r="N2155" s="265"/>
      <c r="O2155" s="265"/>
      <c r="P2155" s="77"/>
    </row>
    <row r="2156" spans="3:16" ht="14.25" customHeight="1" x14ac:dyDescent="0.15">
      <c r="C2156" s="283">
        <f t="shared" si="142"/>
        <v>2144</v>
      </c>
      <c r="D2156" s="44" t="str">
        <f t="shared" si="140"/>
        <v/>
      </c>
      <c r="E2156" s="477"/>
      <c r="F2156" s="368"/>
      <c r="G2156" s="368"/>
      <c r="H2156" s="329"/>
      <c r="I2156" s="15"/>
      <c r="J2156" s="15"/>
      <c r="K2156" s="328" t="str">
        <f t="shared" si="143"/>
        <v/>
      </c>
      <c r="L2156" s="381" t="str">
        <f t="shared" si="141"/>
        <v/>
      </c>
      <c r="M2156" s="265"/>
      <c r="N2156" s="265"/>
      <c r="O2156" s="265"/>
      <c r="P2156" s="77"/>
    </row>
    <row r="2157" spans="3:16" ht="14.25" customHeight="1" x14ac:dyDescent="0.15">
      <c r="C2157" s="283">
        <f t="shared" si="142"/>
        <v>2145</v>
      </c>
      <c r="D2157" s="44" t="str">
        <f t="shared" si="140"/>
        <v/>
      </c>
      <c r="E2157" s="477"/>
      <c r="F2157" s="368"/>
      <c r="G2157" s="368"/>
      <c r="H2157" s="329"/>
      <c r="I2157" s="15"/>
      <c r="J2157" s="15"/>
      <c r="K2157" s="328" t="str">
        <f t="shared" si="143"/>
        <v/>
      </c>
      <c r="L2157" s="381" t="str">
        <f t="shared" si="141"/>
        <v/>
      </c>
      <c r="M2157" s="265"/>
      <c r="N2157" s="265"/>
      <c r="O2157" s="265"/>
      <c r="P2157" s="77"/>
    </row>
    <row r="2158" spans="3:16" ht="14.25" customHeight="1" x14ac:dyDescent="0.15">
      <c r="C2158" s="283">
        <f t="shared" si="142"/>
        <v>2146</v>
      </c>
      <c r="D2158" s="44" t="str">
        <f t="shared" si="140"/>
        <v/>
      </c>
      <c r="E2158" s="477"/>
      <c r="F2158" s="368"/>
      <c r="G2158" s="368"/>
      <c r="H2158" s="329"/>
      <c r="I2158" s="15"/>
      <c r="J2158" s="15"/>
      <c r="K2158" s="328" t="str">
        <f t="shared" si="143"/>
        <v/>
      </c>
      <c r="L2158" s="381" t="str">
        <f t="shared" si="141"/>
        <v/>
      </c>
      <c r="M2158" s="265"/>
      <c r="N2158" s="265"/>
      <c r="O2158" s="265"/>
      <c r="P2158" s="77"/>
    </row>
    <row r="2159" spans="3:16" ht="14.25" customHeight="1" x14ac:dyDescent="0.15">
      <c r="C2159" s="283">
        <f t="shared" si="142"/>
        <v>2147</v>
      </c>
      <c r="D2159" s="44" t="str">
        <f t="shared" si="140"/>
        <v/>
      </c>
      <c r="E2159" s="477"/>
      <c r="F2159" s="368"/>
      <c r="G2159" s="368"/>
      <c r="H2159" s="329"/>
      <c r="I2159" s="15"/>
      <c r="J2159" s="15"/>
      <c r="K2159" s="328" t="str">
        <f t="shared" si="143"/>
        <v/>
      </c>
      <c r="L2159" s="381" t="str">
        <f t="shared" si="141"/>
        <v/>
      </c>
      <c r="M2159" s="265"/>
      <c r="N2159" s="265"/>
      <c r="O2159" s="265"/>
      <c r="P2159" s="77"/>
    </row>
    <row r="2160" spans="3:16" ht="14.25" customHeight="1" x14ac:dyDescent="0.15">
      <c r="C2160" s="283">
        <f t="shared" si="142"/>
        <v>2148</v>
      </c>
      <c r="D2160" s="44" t="str">
        <f t="shared" si="140"/>
        <v/>
      </c>
      <c r="E2160" s="477"/>
      <c r="F2160" s="368"/>
      <c r="G2160" s="368"/>
      <c r="H2160" s="329"/>
      <c r="I2160" s="15"/>
      <c r="J2160" s="15"/>
      <c r="K2160" s="328" t="str">
        <f t="shared" si="143"/>
        <v/>
      </c>
      <c r="L2160" s="381" t="str">
        <f t="shared" si="141"/>
        <v/>
      </c>
      <c r="M2160" s="265"/>
      <c r="N2160" s="265"/>
      <c r="O2160" s="265"/>
      <c r="P2160" s="77"/>
    </row>
    <row r="2161" spans="3:16" ht="14.25" customHeight="1" x14ac:dyDescent="0.15">
      <c r="C2161" s="283">
        <f t="shared" si="142"/>
        <v>2149</v>
      </c>
      <c r="D2161" s="44" t="str">
        <f t="shared" si="140"/>
        <v/>
      </c>
      <c r="E2161" s="477"/>
      <c r="F2161" s="368"/>
      <c r="G2161" s="368"/>
      <c r="H2161" s="329"/>
      <c r="I2161" s="15"/>
      <c r="J2161" s="15"/>
      <c r="K2161" s="328" t="str">
        <f t="shared" si="143"/>
        <v/>
      </c>
      <c r="L2161" s="381" t="str">
        <f t="shared" si="141"/>
        <v/>
      </c>
      <c r="M2161" s="265"/>
      <c r="N2161" s="265"/>
      <c r="O2161" s="265"/>
      <c r="P2161" s="77"/>
    </row>
    <row r="2162" spans="3:16" ht="14.25" customHeight="1" x14ac:dyDescent="0.15">
      <c r="C2162" s="283">
        <f t="shared" si="142"/>
        <v>2150</v>
      </c>
      <c r="D2162" s="44" t="str">
        <f t="shared" si="140"/>
        <v/>
      </c>
      <c r="E2162" s="477"/>
      <c r="F2162" s="368"/>
      <c r="G2162" s="368"/>
      <c r="H2162" s="329"/>
      <c r="I2162" s="15"/>
      <c r="J2162" s="15"/>
      <c r="K2162" s="328" t="str">
        <f t="shared" si="143"/>
        <v/>
      </c>
      <c r="L2162" s="381" t="str">
        <f t="shared" si="141"/>
        <v/>
      </c>
      <c r="M2162" s="265"/>
      <c r="N2162" s="265"/>
      <c r="O2162" s="265"/>
      <c r="P2162" s="77"/>
    </row>
    <row r="2163" spans="3:16" ht="14.25" customHeight="1" x14ac:dyDescent="0.15">
      <c r="C2163" s="283">
        <f t="shared" si="142"/>
        <v>2151</v>
      </c>
      <c r="D2163" s="44" t="str">
        <f t="shared" si="140"/>
        <v/>
      </c>
      <c r="E2163" s="477"/>
      <c r="F2163" s="368"/>
      <c r="G2163" s="368"/>
      <c r="H2163" s="329"/>
      <c r="I2163" s="15"/>
      <c r="J2163" s="15"/>
      <c r="K2163" s="328" t="str">
        <f t="shared" si="143"/>
        <v/>
      </c>
      <c r="L2163" s="381" t="str">
        <f t="shared" si="141"/>
        <v/>
      </c>
      <c r="M2163" s="265"/>
      <c r="N2163" s="265"/>
      <c r="O2163" s="265"/>
      <c r="P2163" s="77"/>
    </row>
    <row r="2164" spans="3:16" ht="14.25" customHeight="1" x14ac:dyDescent="0.15">
      <c r="C2164" s="283">
        <f t="shared" si="142"/>
        <v>2152</v>
      </c>
      <c r="D2164" s="44" t="str">
        <f t="shared" si="140"/>
        <v/>
      </c>
      <c r="E2164" s="477"/>
      <c r="F2164" s="368"/>
      <c r="G2164" s="368"/>
      <c r="H2164" s="329"/>
      <c r="I2164" s="15"/>
      <c r="J2164" s="15"/>
      <c r="K2164" s="328" t="str">
        <f t="shared" si="143"/>
        <v/>
      </c>
      <c r="L2164" s="381" t="str">
        <f t="shared" si="141"/>
        <v/>
      </c>
      <c r="M2164" s="265"/>
      <c r="N2164" s="265"/>
      <c r="O2164" s="265"/>
      <c r="P2164" s="77"/>
    </row>
    <row r="2165" spans="3:16" ht="14.25" customHeight="1" x14ac:dyDescent="0.15">
      <c r="C2165" s="283">
        <f t="shared" si="142"/>
        <v>2153</v>
      </c>
      <c r="D2165" s="44" t="str">
        <f t="shared" si="140"/>
        <v/>
      </c>
      <c r="E2165" s="477"/>
      <c r="F2165" s="368"/>
      <c r="G2165" s="368"/>
      <c r="H2165" s="329"/>
      <c r="I2165" s="15"/>
      <c r="J2165" s="15"/>
      <c r="K2165" s="328" t="str">
        <f t="shared" si="143"/>
        <v/>
      </c>
      <c r="L2165" s="381" t="str">
        <f t="shared" si="141"/>
        <v/>
      </c>
      <c r="M2165" s="265"/>
      <c r="N2165" s="265"/>
      <c r="O2165" s="265"/>
      <c r="P2165" s="77"/>
    </row>
    <row r="2166" spans="3:16" ht="14.25" customHeight="1" x14ac:dyDescent="0.15">
      <c r="C2166" s="283">
        <f t="shared" si="142"/>
        <v>2154</v>
      </c>
      <c r="D2166" s="44" t="str">
        <f t="shared" si="140"/>
        <v/>
      </c>
      <c r="E2166" s="477"/>
      <c r="F2166" s="368"/>
      <c r="G2166" s="368"/>
      <c r="H2166" s="329"/>
      <c r="I2166" s="15"/>
      <c r="J2166" s="15"/>
      <c r="K2166" s="328" t="str">
        <f t="shared" si="143"/>
        <v/>
      </c>
      <c r="L2166" s="381" t="str">
        <f t="shared" si="141"/>
        <v/>
      </c>
      <c r="M2166" s="265"/>
      <c r="N2166" s="265"/>
      <c r="O2166" s="265"/>
      <c r="P2166" s="77"/>
    </row>
    <row r="2167" spans="3:16" ht="14.25" customHeight="1" x14ac:dyDescent="0.15">
      <c r="C2167" s="283">
        <f t="shared" si="142"/>
        <v>2155</v>
      </c>
      <c r="D2167" s="44" t="str">
        <f t="shared" si="140"/>
        <v/>
      </c>
      <c r="E2167" s="477"/>
      <c r="F2167" s="368"/>
      <c r="G2167" s="368"/>
      <c r="H2167" s="329"/>
      <c r="I2167" s="15"/>
      <c r="J2167" s="15"/>
      <c r="K2167" s="328" t="str">
        <f t="shared" si="143"/>
        <v/>
      </c>
      <c r="L2167" s="381" t="str">
        <f t="shared" si="141"/>
        <v/>
      </c>
      <c r="M2167" s="265"/>
      <c r="N2167" s="265"/>
      <c r="O2167" s="265"/>
      <c r="P2167" s="77"/>
    </row>
    <row r="2168" spans="3:16" ht="14.25" customHeight="1" x14ac:dyDescent="0.15">
      <c r="C2168" s="283">
        <f t="shared" si="142"/>
        <v>2156</v>
      </c>
      <c r="D2168" s="44" t="str">
        <f t="shared" si="140"/>
        <v/>
      </c>
      <c r="E2168" s="477"/>
      <c r="F2168" s="368"/>
      <c r="G2168" s="368"/>
      <c r="H2168" s="329"/>
      <c r="I2168" s="15"/>
      <c r="J2168" s="15"/>
      <c r="K2168" s="328" t="str">
        <f t="shared" si="143"/>
        <v/>
      </c>
      <c r="L2168" s="381" t="str">
        <f t="shared" si="141"/>
        <v/>
      </c>
      <c r="M2168" s="265"/>
      <c r="N2168" s="265"/>
      <c r="O2168" s="265"/>
      <c r="P2168" s="77"/>
    </row>
    <row r="2169" spans="3:16" ht="14.25" customHeight="1" x14ac:dyDescent="0.15">
      <c r="C2169" s="283">
        <f t="shared" si="142"/>
        <v>2157</v>
      </c>
      <c r="D2169" s="44" t="str">
        <f t="shared" si="140"/>
        <v/>
      </c>
      <c r="E2169" s="477"/>
      <c r="F2169" s="368"/>
      <c r="G2169" s="368"/>
      <c r="H2169" s="329"/>
      <c r="I2169" s="15"/>
      <c r="J2169" s="15"/>
      <c r="K2169" s="328" t="str">
        <f t="shared" si="143"/>
        <v/>
      </c>
      <c r="L2169" s="381" t="str">
        <f t="shared" si="141"/>
        <v/>
      </c>
      <c r="M2169" s="265"/>
      <c r="N2169" s="265"/>
      <c r="O2169" s="265"/>
      <c r="P2169" s="77"/>
    </row>
    <row r="2170" spans="3:16" ht="14.25" customHeight="1" x14ac:dyDescent="0.15">
      <c r="C2170" s="283">
        <f t="shared" si="142"/>
        <v>2158</v>
      </c>
      <c r="D2170" s="44" t="str">
        <f t="shared" si="140"/>
        <v/>
      </c>
      <c r="E2170" s="477"/>
      <c r="F2170" s="368"/>
      <c r="G2170" s="368"/>
      <c r="H2170" s="329"/>
      <c r="I2170" s="15"/>
      <c r="J2170" s="15"/>
      <c r="K2170" s="328" t="str">
        <f t="shared" si="143"/>
        <v/>
      </c>
      <c r="L2170" s="381" t="str">
        <f t="shared" si="141"/>
        <v/>
      </c>
      <c r="M2170" s="265"/>
      <c r="N2170" s="265"/>
      <c r="O2170" s="265"/>
      <c r="P2170" s="77"/>
    </row>
    <row r="2171" spans="3:16" ht="14.25" customHeight="1" x14ac:dyDescent="0.15">
      <c r="C2171" s="283">
        <f t="shared" si="142"/>
        <v>2159</v>
      </c>
      <c r="D2171" s="44" t="str">
        <f t="shared" si="140"/>
        <v/>
      </c>
      <c r="E2171" s="477"/>
      <c r="F2171" s="368"/>
      <c r="G2171" s="368"/>
      <c r="H2171" s="329"/>
      <c r="I2171" s="15"/>
      <c r="J2171" s="15"/>
      <c r="K2171" s="328" t="str">
        <f t="shared" si="143"/>
        <v/>
      </c>
      <c r="L2171" s="381" t="str">
        <f t="shared" si="141"/>
        <v/>
      </c>
      <c r="M2171" s="265"/>
      <c r="N2171" s="265"/>
      <c r="O2171" s="265"/>
      <c r="P2171" s="77"/>
    </row>
    <row r="2172" spans="3:16" ht="14.25" customHeight="1" x14ac:dyDescent="0.15">
      <c r="C2172" s="283">
        <f t="shared" si="142"/>
        <v>2160</v>
      </c>
      <c r="D2172" s="44" t="str">
        <f t="shared" si="140"/>
        <v/>
      </c>
      <c r="E2172" s="477"/>
      <c r="F2172" s="368"/>
      <c r="G2172" s="368"/>
      <c r="H2172" s="329"/>
      <c r="I2172" s="15"/>
      <c r="J2172" s="15"/>
      <c r="K2172" s="328" t="str">
        <f t="shared" si="143"/>
        <v/>
      </c>
      <c r="L2172" s="381" t="str">
        <f t="shared" si="141"/>
        <v/>
      </c>
      <c r="M2172" s="265"/>
      <c r="N2172" s="265"/>
      <c r="O2172" s="265"/>
      <c r="P2172" s="77"/>
    </row>
    <row r="2173" spans="3:16" ht="14.25" customHeight="1" x14ac:dyDescent="0.15">
      <c r="C2173" s="283">
        <f t="shared" si="142"/>
        <v>2161</v>
      </c>
      <c r="D2173" s="44" t="str">
        <f t="shared" si="140"/>
        <v/>
      </c>
      <c r="E2173" s="477"/>
      <c r="F2173" s="368"/>
      <c r="G2173" s="368"/>
      <c r="H2173" s="329"/>
      <c r="I2173" s="15"/>
      <c r="J2173" s="15"/>
      <c r="K2173" s="328" t="str">
        <f t="shared" si="143"/>
        <v/>
      </c>
      <c r="L2173" s="381" t="str">
        <f t="shared" si="141"/>
        <v/>
      </c>
      <c r="M2173" s="265"/>
      <c r="N2173" s="265"/>
      <c r="O2173" s="265"/>
      <c r="P2173" s="77"/>
    </row>
    <row r="2174" spans="3:16" ht="14.25" customHeight="1" x14ac:dyDescent="0.15">
      <c r="C2174" s="283">
        <f t="shared" si="142"/>
        <v>2162</v>
      </c>
      <c r="D2174" s="44" t="str">
        <f t="shared" si="140"/>
        <v/>
      </c>
      <c r="E2174" s="477"/>
      <c r="F2174" s="368"/>
      <c r="G2174" s="368"/>
      <c r="H2174" s="329"/>
      <c r="I2174" s="15"/>
      <c r="J2174" s="15"/>
      <c r="K2174" s="328" t="str">
        <f t="shared" si="143"/>
        <v/>
      </c>
      <c r="L2174" s="381" t="str">
        <f t="shared" si="141"/>
        <v/>
      </c>
      <c r="M2174" s="265"/>
      <c r="N2174" s="265"/>
      <c r="O2174" s="265"/>
      <c r="P2174" s="77"/>
    </row>
    <row r="2175" spans="3:16" ht="14.25" customHeight="1" x14ac:dyDescent="0.15">
      <c r="C2175" s="283">
        <f t="shared" si="142"/>
        <v>2163</v>
      </c>
      <c r="D2175" s="44" t="str">
        <f t="shared" si="140"/>
        <v/>
      </c>
      <c r="E2175" s="477"/>
      <c r="F2175" s="368"/>
      <c r="G2175" s="368"/>
      <c r="H2175" s="329"/>
      <c r="I2175" s="15"/>
      <c r="J2175" s="15"/>
      <c r="K2175" s="328" t="str">
        <f t="shared" si="143"/>
        <v/>
      </c>
      <c r="L2175" s="381" t="str">
        <f t="shared" si="141"/>
        <v/>
      </c>
      <c r="M2175" s="265"/>
      <c r="N2175" s="265"/>
      <c r="O2175" s="265"/>
      <c r="P2175" s="77"/>
    </row>
    <row r="2176" spans="3:16" ht="14.25" customHeight="1" x14ac:dyDescent="0.15">
      <c r="C2176" s="283">
        <f t="shared" si="142"/>
        <v>2164</v>
      </c>
      <c r="D2176" s="44" t="str">
        <f t="shared" si="140"/>
        <v/>
      </c>
      <c r="E2176" s="477"/>
      <c r="F2176" s="368"/>
      <c r="G2176" s="368"/>
      <c r="H2176" s="329"/>
      <c r="I2176" s="15"/>
      <c r="J2176" s="15"/>
      <c r="K2176" s="328" t="str">
        <f t="shared" si="143"/>
        <v/>
      </c>
      <c r="L2176" s="381" t="str">
        <f t="shared" si="141"/>
        <v/>
      </c>
      <c r="M2176" s="265"/>
      <c r="N2176" s="265"/>
      <c r="O2176" s="265"/>
      <c r="P2176" s="77"/>
    </row>
    <row r="2177" spans="3:16" ht="14.25" customHeight="1" x14ac:dyDescent="0.15">
      <c r="C2177" s="283">
        <f t="shared" si="142"/>
        <v>2165</v>
      </c>
      <c r="D2177" s="44" t="str">
        <f t="shared" si="140"/>
        <v/>
      </c>
      <c r="E2177" s="477"/>
      <c r="F2177" s="368"/>
      <c r="G2177" s="368"/>
      <c r="H2177" s="329"/>
      <c r="I2177" s="15"/>
      <c r="J2177" s="15"/>
      <c r="K2177" s="328" t="str">
        <f t="shared" si="143"/>
        <v/>
      </c>
      <c r="L2177" s="381" t="str">
        <f t="shared" si="141"/>
        <v/>
      </c>
      <c r="M2177" s="265"/>
      <c r="N2177" s="265"/>
      <c r="O2177" s="265"/>
      <c r="P2177" s="77"/>
    </row>
    <row r="2178" spans="3:16" ht="14.25" customHeight="1" x14ac:dyDescent="0.15">
      <c r="C2178" s="283">
        <f t="shared" si="142"/>
        <v>2166</v>
      </c>
      <c r="D2178" s="44" t="str">
        <f t="shared" si="140"/>
        <v/>
      </c>
      <c r="E2178" s="477"/>
      <c r="F2178" s="368"/>
      <c r="G2178" s="368"/>
      <c r="H2178" s="329"/>
      <c r="I2178" s="15"/>
      <c r="J2178" s="15"/>
      <c r="K2178" s="328" t="str">
        <f t="shared" si="143"/>
        <v/>
      </c>
      <c r="L2178" s="381" t="str">
        <f t="shared" si="141"/>
        <v/>
      </c>
      <c r="M2178" s="265"/>
      <c r="N2178" s="265"/>
      <c r="O2178" s="265"/>
      <c r="P2178" s="77"/>
    </row>
    <row r="2179" spans="3:16" ht="14.25" customHeight="1" x14ac:dyDescent="0.15">
      <c r="C2179" s="283">
        <f t="shared" si="142"/>
        <v>2167</v>
      </c>
      <c r="D2179" s="44" t="str">
        <f t="shared" si="140"/>
        <v/>
      </c>
      <c r="E2179" s="477"/>
      <c r="F2179" s="368"/>
      <c r="G2179" s="368"/>
      <c r="H2179" s="329"/>
      <c r="I2179" s="15"/>
      <c r="J2179" s="15"/>
      <c r="K2179" s="328" t="str">
        <f t="shared" si="143"/>
        <v/>
      </c>
      <c r="L2179" s="381" t="str">
        <f t="shared" si="141"/>
        <v/>
      </c>
      <c r="M2179" s="265"/>
      <c r="N2179" s="265"/>
      <c r="O2179" s="265"/>
      <c r="P2179" s="77"/>
    </row>
    <row r="2180" spans="3:16" ht="14.25" customHeight="1" x14ac:dyDescent="0.15">
      <c r="C2180" s="283">
        <f t="shared" si="142"/>
        <v>2168</v>
      </c>
      <c r="D2180" s="44" t="str">
        <f t="shared" si="140"/>
        <v/>
      </c>
      <c r="E2180" s="477"/>
      <c r="F2180" s="368"/>
      <c r="G2180" s="368"/>
      <c r="H2180" s="329"/>
      <c r="I2180" s="15"/>
      <c r="J2180" s="15"/>
      <c r="K2180" s="328" t="str">
        <f t="shared" si="143"/>
        <v/>
      </c>
      <c r="L2180" s="381" t="str">
        <f t="shared" si="141"/>
        <v/>
      </c>
      <c r="M2180" s="265"/>
      <c r="N2180" s="265"/>
      <c r="O2180" s="265"/>
      <c r="P2180" s="77"/>
    </row>
    <row r="2181" spans="3:16" ht="14.25" customHeight="1" x14ac:dyDescent="0.15">
      <c r="C2181" s="283">
        <f t="shared" si="142"/>
        <v>2169</v>
      </c>
      <c r="D2181" s="44" t="str">
        <f t="shared" si="140"/>
        <v/>
      </c>
      <c r="E2181" s="477"/>
      <c r="F2181" s="368"/>
      <c r="G2181" s="368"/>
      <c r="H2181" s="329"/>
      <c r="I2181" s="15"/>
      <c r="J2181" s="15"/>
      <c r="K2181" s="328" t="str">
        <f t="shared" si="143"/>
        <v/>
      </c>
      <c r="L2181" s="381" t="str">
        <f t="shared" si="141"/>
        <v/>
      </c>
      <c r="M2181" s="265"/>
      <c r="N2181" s="265"/>
      <c r="O2181" s="265"/>
      <c r="P2181" s="77"/>
    </row>
    <row r="2182" spans="3:16" ht="14.25" customHeight="1" x14ac:dyDescent="0.15">
      <c r="C2182" s="283">
        <f t="shared" si="142"/>
        <v>2170</v>
      </c>
      <c r="D2182" s="44" t="str">
        <f t="shared" si="140"/>
        <v/>
      </c>
      <c r="E2182" s="477"/>
      <c r="F2182" s="368"/>
      <c r="G2182" s="368"/>
      <c r="H2182" s="329"/>
      <c r="I2182" s="15"/>
      <c r="J2182" s="15"/>
      <c r="K2182" s="328" t="str">
        <f t="shared" si="143"/>
        <v/>
      </c>
      <c r="L2182" s="381" t="str">
        <f t="shared" si="141"/>
        <v/>
      </c>
      <c r="M2182" s="265"/>
      <c r="N2182" s="265"/>
      <c r="O2182" s="265"/>
      <c r="P2182" s="77"/>
    </row>
    <row r="2183" spans="3:16" ht="14.25" customHeight="1" x14ac:dyDescent="0.15">
      <c r="C2183" s="283">
        <f t="shared" si="142"/>
        <v>2171</v>
      </c>
      <c r="D2183" s="44" t="str">
        <f t="shared" si="140"/>
        <v/>
      </c>
      <c r="E2183" s="477"/>
      <c r="F2183" s="368"/>
      <c r="G2183" s="368"/>
      <c r="H2183" s="329"/>
      <c r="I2183" s="15"/>
      <c r="J2183" s="15"/>
      <c r="K2183" s="328" t="str">
        <f t="shared" si="143"/>
        <v/>
      </c>
      <c r="L2183" s="381" t="str">
        <f t="shared" si="141"/>
        <v/>
      </c>
      <c r="M2183" s="265"/>
      <c r="N2183" s="265"/>
      <c r="O2183" s="265"/>
      <c r="P2183" s="77"/>
    </row>
    <row r="2184" spans="3:16" ht="14.25" customHeight="1" x14ac:dyDescent="0.15">
      <c r="C2184" s="283">
        <f t="shared" si="142"/>
        <v>2172</v>
      </c>
      <c r="D2184" s="44" t="str">
        <f t="shared" si="140"/>
        <v/>
      </c>
      <c r="E2184" s="477"/>
      <c r="F2184" s="368"/>
      <c r="G2184" s="368"/>
      <c r="H2184" s="329"/>
      <c r="I2184" s="15"/>
      <c r="J2184" s="15"/>
      <c r="K2184" s="328" t="str">
        <f t="shared" si="143"/>
        <v/>
      </c>
      <c r="L2184" s="381" t="str">
        <f t="shared" si="141"/>
        <v/>
      </c>
      <c r="M2184" s="265"/>
      <c r="N2184" s="265"/>
      <c r="O2184" s="265"/>
      <c r="P2184" s="77"/>
    </row>
    <row r="2185" spans="3:16" ht="14.25" customHeight="1" x14ac:dyDescent="0.15">
      <c r="C2185" s="283">
        <f t="shared" si="142"/>
        <v>2173</v>
      </c>
      <c r="D2185" s="44" t="str">
        <f t="shared" si="140"/>
        <v/>
      </c>
      <c r="E2185" s="477"/>
      <c r="F2185" s="368"/>
      <c r="G2185" s="368"/>
      <c r="H2185" s="329"/>
      <c r="I2185" s="15"/>
      <c r="J2185" s="15"/>
      <c r="K2185" s="328" t="str">
        <f t="shared" si="143"/>
        <v/>
      </c>
      <c r="L2185" s="381" t="str">
        <f t="shared" si="141"/>
        <v/>
      </c>
      <c r="M2185" s="265"/>
      <c r="N2185" s="265"/>
      <c r="O2185" s="265"/>
      <c r="P2185" s="77"/>
    </row>
    <row r="2186" spans="3:16" ht="14.25" customHeight="1" x14ac:dyDescent="0.15">
      <c r="C2186" s="283">
        <f t="shared" si="142"/>
        <v>2174</v>
      </c>
      <c r="D2186" s="44" t="str">
        <f t="shared" si="140"/>
        <v/>
      </c>
      <c r="E2186" s="477"/>
      <c r="F2186" s="368"/>
      <c r="G2186" s="368"/>
      <c r="H2186" s="329"/>
      <c r="I2186" s="15"/>
      <c r="J2186" s="15"/>
      <c r="K2186" s="328" t="str">
        <f t="shared" si="143"/>
        <v/>
      </c>
      <c r="L2186" s="381" t="str">
        <f t="shared" si="141"/>
        <v/>
      </c>
      <c r="M2186" s="265"/>
      <c r="N2186" s="265"/>
      <c r="O2186" s="265"/>
      <c r="P2186" s="77"/>
    </row>
    <row r="2187" spans="3:16" ht="14.25" customHeight="1" x14ac:dyDescent="0.15">
      <c r="C2187" s="283">
        <f t="shared" si="142"/>
        <v>2175</v>
      </c>
      <c r="D2187" s="44" t="str">
        <f t="shared" si="140"/>
        <v/>
      </c>
      <c r="E2187" s="477"/>
      <c r="F2187" s="368"/>
      <c r="G2187" s="368"/>
      <c r="H2187" s="329"/>
      <c r="I2187" s="15"/>
      <c r="J2187" s="15"/>
      <c r="K2187" s="328" t="str">
        <f t="shared" si="143"/>
        <v/>
      </c>
      <c r="L2187" s="381" t="str">
        <f t="shared" si="141"/>
        <v/>
      </c>
      <c r="M2187" s="265"/>
      <c r="N2187" s="265"/>
      <c r="O2187" s="265"/>
      <c r="P2187" s="77"/>
    </row>
    <row r="2188" spans="3:16" ht="14.25" customHeight="1" x14ac:dyDescent="0.15">
      <c r="C2188" s="283">
        <f t="shared" si="142"/>
        <v>2176</v>
      </c>
      <c r="D2188" s="44" t="str">
        <f t="shared" si="140"/>
        <v/>
      </c>
      <c r="E2188" s="477"/>
      <c r="F2188" s="368"/>
      <c r="G2188" s="368"/>
      <c r="H2188" s="329"/>
      <c r="I2188" s="15"/>
      <c r="J2188" s="15"/>
      <c r="K2188" s="328" t="str">
        <f t="shared" si="143"/>
        <v/>
      </c>
      <c r="L2188" s="381" t="str">
        <f t="shared" si="141"/>
        <v/>
      </c>
      <c r="M2188" s="265"/>
      <c r="N2188" s="265"/>
      <c r="O2188" s="265"/>
      <c r="P2188" s="77"/>
    </row>
    <row r="2189" spans="3:16" ht="14.25" customHeight="1" x14ac:dyDescent="0.15">
      <c r="C2189" s="283">
        <f t="shared" si="142"/>
        <v>2177</v>
      </c>
      <c r="D2189" s="44" t="str">
        <f t="shared" ref="D2189:D2252" si="144">IF(E2189="","",IF(E2189&lt;=$T$2,"○",""))</f>
        <v/>
      </c>
      <c r="E2189" s="477"/>
      <c r="F2189" s="368"/>
      <c r="G2189" s="368"/>
      <c r="H2189" s="329"/>
      <c r="I2189" s="15"/>
      <c r="J2189" s="15"/>
      <c r="K2189" s="328" t="str">
        <f t="shared" si="143"/>
        <v/>
      </c>
      <c r="L2189" s="381" t="str">
        <f t="shared" ref="L2189:L2252" si="145">IF(H2189="","",IF(HLOOKUP(H2189,$V$2:$AJ$3,2,FALSE)&gt;=0.8,"○",""))</f>
        <v/>
      </c>
      <c r="M2189" s="265"/>
      <c r="N2189" s="265"/>
      <c r="O2189" s="265"/>
      <c r="P2189" s="77"/>
    </row>
    <row r="2190" spans="3:16" ht="14.25" customHeight="1" x14ac:dyDescent="0.15">
      <c r="C2190" s="283">
        <f t="shared" si="142"/>
        <v>2178</v>
      </c>
      <c r="D2190" s="44" t="str">
        <f t="shared" si="144"/>
        <v/>
      </c>
      <c r="E2190" s="477"/>
      <c r="F2190" s="368"/>
      <c r="G2190" s="368"/>
      <c r="H2190" s="329"/>
      <c r="I2190" s="15"/>
      <c r="J2190" s="15"/>
      <c r="K2190" s="328" t="str">
        <f t="shared" si="143"/>
        <v/>
      </c>
      <c r="L2190" s="381" t="str">
        <f t="shared" si="145"/>
        <v/>
      </c>
      <c r="M2190" s="265"/>
      <c r="N2190" s="265"/>
      <c r="O2190" s="265"/>
      <c r="P2190" s="77"/>
    </row>
    <row r="2191" spans="3:16" ht="14.25" customHeight="1" x14ac:dyDescent="0.15">
      <c r="C2191" s="283">
        <f t="shared" ref="C2191:C2254" si="146">C2190+1</f>
        <v>2179</v>
      </c>
      <c r="D2191" s="44" t="str">
        <f t="shared" si="144"/>
        <v/>
      </c>
      <c r="E2191" s="477"/>
      <c r="F2191" s="368"/>
      <c r="G2191" s="368"/>
      <c r="H2191" s="329"/>
      <c r="I2191" s="15"/>
      <c r="J2191" s="15"/>
      <c r="K2191" s="328" t="str">
        <f t="shared" si="143"/>
        <v/>
      </c>
      <c r="L2191" s="381" t="str">
        <f t="shared" si="145"/>
        <v/>
      </c>
      <c r="M2191" s="265"/>
      <c r="N2191" s="265"/>
      <c r="O2191" s="265"/>
      <c r="P2191" s="77"/>
    </row>
    <row r="2192" spans="3:16" ht="14.25" customHeight="1" x14ac:dyDescent="0.15">
      <c r="C2192" s="283">
        <f t="shared" si="146"/>
        <v>2180</v>
      </c>
      <c r="D2192" s="44" t="str">
        <f t="shared" si="144"/>
        <v/>
      </c>
      <c r="E2192" s="477"/>
      <c r="F2192" s="368"/>
      <c r="G2192" s="368"/>
      <c r="H2192" s="329"/>
      <c r="I2192" s="15"/>
      <c r="J2192" s="15"/>
      <c r="K2192" s="328" t="str">
        <f t="shared" si="143"/>
        <v/>
      </c>
      <c r="L2192" s="381" t="str">
        <f t="shared" si="145"/>
        <v/>
      </c>
      <c r="M2192" s="265"/>
      <c r="N2192" s="265"/>
      <c r="O2192" s="265"/>
      <c r="P2192" s="77"/>
    </row>
    <row r="2193" spans="3:16" ht="14.25" customHeight="1" x14ac:dyDescent="0.15">
      <c r="C2193" s="283">
        <f t="shared" si="146"/>
        <v>2181</v>
      </c>
      <c r="D2193" s="44" t="str">
        <f t="shared" si="144"/>
        <v/>
      </c>
      <c r="E2193" s="477"/>
      <c r="F2193" s="368"/>
      <c r="G2193" s="368"/>
      <c r="H2193" s="329"/>
      <c r="I2193" s="15"/>
      <c r="J2193" s="15"/>
      <c r="K2193" s="328" t="str">
        <f t="shared" si="143"/>
        <v/>
      </c>
      <c r="L2193" s="381" t="str">
        <f t="shared" si="145"/>
        <v/>
      </c>
      <c r="M2193" s="265"/>
      <c r="N2193" s="265"/>
      <c r="O2193" s="265"/>
      <c r="P2193" s="77"/>
    </row>
    <row r="2194" spans="3:16" ht="14.25" customHeight="1" x14ac:dyDescent="0.15">
      <c r="C2194" s="283">
        <f t="shared" si="146"/>
        <v>2182</v>
      </c>
      <c r="D2194" s="44" t="str">
        <f t="shared" si="144"/>
        <v/>
      </c>
      <c r="E2194" s="477"/>
      <c r="F2194" s="368"/>
      <c r="G2194" s="368"/>
      <c r="H2194" s="329"/>
      <c r="I2194" s="15"/>
      <c r="J2194" s="15"/>
      <c r="K2194" s="328" t="str">
        <f t="shared" si="143"/>
        <v/>
      </c>
      <c r="L2194" s="381" t="str">
        <f t="shared" si="145"/>
        <v/>
      </c>
      <c r="M2194" s="265"/>
      <c r="N2194" s="265"/>
      <c r="O2194" s="265"/>
      <c r="P2194" s="77"/>
    </row>
    <row r="2195" spans="3:16" ht="14.25" customHeight="1" x14ac:dyDescent="0.15">
      <c r="C2195" s="283">
        <f t="shared" si="146"/>
        <v>2183</v>
      </c>
      <c r="D2195" s="44" t="str">
        <f t="shared" si="144"/>
        <v/>
      </c>
      <c r="E2195" s="477"/>
      <c r="F2195" s="368"/>
      <c r="G2195" s="368"/>
      <c r="H2195" s="329"/>
      <c r="I2195" s="15"/>
      <c r="J2195" s="15"/>
      <c r="K2195" s="328" t="str">
        <f t="shared" si="143"/>
        <v/>
      </c>
      <c r="L2195" s="381" t="str">
        <f t="shared" si="145"/>
        <v/>
      </c>
      <c r="M2195" s="265"/>
      <c r="N2195" s="265"/>
      <c r="O2195" s="265"/>
      <c r="P2195" s="77"/>
    </row>
    <row r="2196" spans="3:16" ht="14.25" customHeight="1" x14ac:dyDescent="0.15">
      <c r="C2196" s="283">
        <f t="shared" si="146"/>
        <v>2184</v>
      </c>
      <c r="D2196" s="44" t="str">
        <f t="shared" si="144"/>
        <v/>
      </c>
      <c r="E2196" s="477"/>
      <c r="F2196" s="368"/>
      <c r="G2196" s="368"/>
      <c r="H2196" s="329"/>
      <c r="I2196" s="15"/>
      <c r="J2196" s="15"/>
      <c r="K2196" s="328" t="str">
        <f t="shared" si="143"/>
        <v/>
      </c>
      <c r="L2196" s="381" t="str">
        <f t="shared" si="145"/>
        <v/>
      </c>
      <c r="M2196" s="265"/>
      <c r="N2196" s="265"/>
      <c r="O2196" s="265"/>
      <c r="P2196" s="77"/>
    </row>
    <row r="2197" spans="3:16" ht="14.25" customHeight="1" x14ac:dyDescent="0.15">
      <c r="C2197" s="283">
        <f t="shared" si="146"/>
        <v>2185</v>
      </c>
      <c r="D2197" s="44" t="str">
        <f t="shared" si="144"/>
        <v/>
      </c>
      <c r="E2197" s="477"/>
      <c r="F2197" s="368"/>
      <c r="G2197" s="368"/>
      <c r="H2197" s="329"/>
      <c r="I2197" s="15"/>
      <c r="J2197" s="15"/>
      <c r="K2197" s="328" t="str">
        <f t="shared" si="143"/>
        <v/>
      </c>
      <c r="L2197" s="381" t="str">
        <f t="shared" si="145"/>
        <v/>
      </c>
      <c r="M2197" s="265"/>
      <c r="N2197" s="265"/>
      <c r="O2197" s="265"/>
      <c r="P2197" s="77"/>
    </row>
    <row r="2198" spans="3:16" ht="14.25" customHeight="1" x14ac:dyDescent="0.15">
      <c r="C2198" s="283">
        <f t="shared" si="146"/>
        <v>2186</v>
      </c>
      <c r="D2198" s="44" t="str">
        <f t="shared" si="144"/>
        <v/>
      </c>
      <c r="E2198" s="477"/>
      <c r="F2198" s="368"/>
      <c r="G2198" s="368"/>
      <c r="H2198" s="329"/>
      <c r="I2198" s="15"/>
      <c r="J2198" s="15"/>
      <c r="K2198" s="328" t="str">
        <f t="shared" si="143"/>
        <v/>
      </c>
      <c r="L2198" s="381" t="str">
        <f t="shared" si="145"/>
        <v/>
      </c>
      <c r="M2198" s="265"/>
      <c r="N2198" s="265"/>
      <c r="O2198" s="265"/>
      <c r="P2198" s="77"/>
    </row>
    <row r="2199" spans="3:16" ht="14.25" customHeight="1" x14ac:dyDescent="0.15">
      <c r="C2199" s="283">
        <f t="shared" si="146"/>
        <v>2187</v>
      </c>
      <c r="D2199" s="44" t="str">
        <f t="shared" si="144"/>
        <v/>
      </c>
      <c r="E2199" s="477"/>
      <c r="F2199" s="368"/>
      <c r="G2199" s="368"/>
      <c r="H2199" s="329"/>
      <c r="I2199" s="15"/>
      <c r="J2199" s="15"/>
      <c r="K2199" s="328" t="str">
        <f t="shared" si="143"/>
        <v/>
      </c>
      <c r="L2199" s="381" t="str">
        <f t="shared" si="145"/>
        <v/>
      </c>
      <c r="M2199" s="265"/>
      <c r="N2199" s="265"/>
      <c r="O2199" s="265"/>
      <c r="P2199" s="77"/>
    </row>
    <row r="2200" spans="3:16" ht="14.25" customHeight="1" x14ac:dyDescent="0.15">
      <c r="C2200" s="283">
        <f t="shared" si="146"/>
        <v>2188</v>
      </c>
      <c r="D2200" s="44" t="str">
        <f t="shared" si="144"/>
        <v/>
      </c>
      <c r="E2200" s="477"/>
      <c r="F2200" s="368"/>
      <c r="G2200" s="368"/>
      <c r="H2200" s="329"/>
      <c r="I2200" s="15"/>
      <c r="J2200" s="15"/>
      <c r="K2200" s="328" t="str">
        <f t="shared" si="143"/>
        <v/>
      </c>
      <c r="L2200" s="381" t="str">
        <f t="shared" si="145"/>
        <v/>
      </c>
      <c r="M2200" s="265"/>
      <c r="N2200" s="265"/>
      <c r="O2200" s="265"/>
      <c r="P2200" s="77"/>
    </row>
    <row r="2201" spans="3:16" ht="14.25" customHeight="1" x14ac:dyDescent="0.15">
      <c r="C2201" s="283">
        <f t="shared" si="146"/>
        <v>2189</v>
      </c>
      <c r="D2201" s="44" t="str">
        <f t="shared" si="144"/>
        <v/>
      </c>
      <c r="E2201" s="477"/>
      <c r="F2201" s="368"/>
      <c r="G2201" s="368"/>
      <c r="H2201" s="329"/>
      <c r="I2201" s="15"/>
      <c r="J2201" s="15"/>
      <c r="K2201" s="328" t="str">
        <f t="shared" si="143"/>
        <v/>
      </c>
      <c r="L2201" s="381" t="str">
        <f t="shared" si="145"/>
        <v/>
      </c>
      <c r="M2201" s="265"/>
      <c r="N2201" s="265"/>
      <c r="O2201" s="265"/>
      <c r="P2201" s="77"/>
    </row>
    <row r="2202" spans="3:16" ht="14.25" customHeight="1" x14ac:dyDescent="0.15">
      <c r="C2202" s="283">
        <f t="shared" si="146"/>
        <v>2190</v>
      </c>
      <c r="D2202" s="44" t="str">
        <f t="shared" si="144"/>
        <v/>
      </c>
      <c r="E2202" s="477"/>
      <c r="F2202" s="368"/>
      <c r="G2202" s="368"/>
      <c r="H2202" s="329"/>
      <c r="I2202" s="15"/>
      <c r="J2202" s="15"/>
      <c r="K2202" s="328" t="str">
        <f t="shared" si="143"/>
        <v/>
      </c>
      <c r="L2202" s="381" t="str">
        <f t="shared" si="145"/>
        <v/>
      </c>
      <c r="M2202" s="265"/>
      <c r="N2202" s="265"/>
      <c r="O2202" s="265"/>
      <c r="P2202" s="77"/>
    </row>
    <row r="2203" spans="3:16" ht="14.25" customHeight="1" x14ac:dyDescent="0.15">
      <c r="C2203" s="283">
        <f t="shared" si="146"/>
        <v>2191</v>
      </c>
      <c r="D2203" s="44" t="str">
        <f t="shared" si="144"/>
        <v/>
      </c>
      <c r="E2203" s="477"/>
      <c r="F2203" s="368"/>
      <c r="G2203" s="368"/>
      <c r="H2203" s="329"/>
      <c r="I2203" s="15"/>
      <c r="J2203" s="15"/>
      <c r="K2203" s="328" t="str">
        <f t="shared" si="143"/>
        <v/>
      </c>
      <c r="L2203" s="381" t="str">
        <f t="shared" si="145"/>
        <v/>
      </c>
      <c r="M2203" s="265"/>
      <c r="N2203" s="265"/>
      <c r="O2203" s="265"/>
      <c r="P2203" s="77"/>
    </row>
    <row r="2204" spans="3:16" ht="14.25" customHeight="1" x14ac:dyDescent="0.15">
      <c r="C2204" s="283">
        <f t="shared" si="146"/>
        <v>2192</v>
      </c>
      <c r="D2204" s="44" t="str">
        <f t="shared" si="144"/>
        <v/>
      </c>
      <c r="E2204" s="477"/>
      <c r="F2204" s="368"/>
      <c r="G2204" s="368"/>
      <c r="H2204" s="329"/>
      <c r="I2204" s="15"/>
      <c r="J2204" s="15"/>
      <c r="K2204" s="328" t="str">
        <f t="shared" si="143"/>
        <v/>
      </c>
      <c r="L2204" s="381" t="str">
        <f t="shared" si="145"/>
        <v/>
      </c>
      <c r="M2204" s="265"/>
      <c r="N2204" s="265"/>
      <c r="O2204" s="265"/>
      <c r="P2204" s="77"/>
    </row>
    <row r="2205" spans="3:16" ht="14.25" customHeight="1" x14ac:dyDescent="0.15">
      <c r="C2205" s="283">
        <f t="shared" si="146"/>
        <v>2193</v>
      </c>
      <c r="D2205" s="44" t="str">
        <f t="shared" si="144"/>
        <v/>
      </c>
      <c r="E2205" s="477"/>
      <c r="F2205" s="368"/>
      <c r="G2205" s="368"/>
      <c r="H2205" s="329"/>
      <c r="I2205" s="15"/>
      <c r="J2205" s="15"/>
      <c r="K2205" s="328" t="str">
        <f t="shared" si="143"/>
        <v/>
      </c>
      <c r="L2205" s="381" t="str">
        <f t="shared" si="145"/>
        <v/>
      </c>
      <c r="M2205" s="265"/>
      <c r="N2205" s="265"/>
      <c r="O2205" s="265"/>
      <c r="P2205" s="77"/>
    </row>
    <row r="2206" spans="3:16" ht="14.25" customHeight="1" x14ac:dyDescent="0.15">
      <c r="C2206" s="283">
        <f t="shared" si="146"/>
        <v>2194</v>
      </c>
      <c r="D2206" s="44" t="str">
        <f t="shared" si="144"/>
        <v/>
      </c>
      <c r="E2206" s="477"/>
      <c r="F2206" s="368"/>
      <c r="G2206" s="368"/>
      <c r="H2206" s="329"/>
      <c r="I2206" s="15"/>
      <c r="J2206" s="15"/>
      <c r="K2206" s="328" t="str">
        <f t="shared" si="143"/>
        <v/>
      </c>
      <c r="L2206" s="381" t="str">
        <f t="shared" si="145"/>
        <v/>
      </c>
      <c r="M2206" s="265"/>
      <c r="N2206" s="265"/>
      <c r="O2206" s="265"/>
      <c r="P2206" s="77"/>
    </row>
    <row r="2207" spans="3:16" ht="14.25" customHeight="1" x14ac:dyDescent="0.15">
      <c r="C2207" s="283">
        <f t="shared" si="146"/>
        <v>2195</v>
      </c>
      <c r="D2207" s="44" t="str">
        <f t="shared" si="144"/>
        <v/>
      </c>
      <c r="E2207" s="477"/>
      <c r="F2207" s="368"/>
      <c r="G2207" s="368"/>
      <c r="H2207" s="329"/>
      <c r="I2207" s="15"/>
      <c r="J2207" s="15"/>
      <c r="K2207" s="328" t="str">
        <f t="shared" ref="K2207:K2257" si="147">IF(J2207="","",I2207*J2207)</f>
        <v/>
      </c>
      <c r="L2207" s="381" t="str">
        <f t="shared" si="145"/>
        <v/>
      </c>
      <c r="M2207" s="265"/>
      <c r="N2207" s="265"/>
      <c r="O2207" s="265"/>
      <c r="P2207" s="77"/>
    </row>
    <row r="2208" spans="3:16" ht="14.25" customHeight="1" x14ac:dyDescent="0.15">
      <c r="C2208" s="283">
        <f t="shared" si="146"/>
        <v>2196</v>
      </c>
      <c r="D2208" s="44" t="str">
        <f t="shared" si="144"/>
        <v/>
      </c>
      <c r="E2208" s="477"/>
      <c r="F2208" s="368"/>
      <c r="G2208" s="368"/>
      <c r="H2208" s="329"/>
      <c r="I2208" s="15"/>
      <c r="J2208" s="15"/>
      <c r="K2208" s="328" t="str">
        <f t="shared" si="147"/>
        <v/>
      </c>
      <c r="L2208" s="381" t="str">
        <f t="shared" si="145"/>
        <v/>
      </c>
      <c r="M2208" s="265"/>
      <c r="N2208" s="265"/>
      <c r="O2208" s="265"/>
      <c r="P2208" s="77"/>
    </row>
    <row r="2209" spans="3:16" ht="14.25" customHeight="1" x14ac:dyDescent="0.15">
      <c r="C2209" s="283">
        <f t="shared" si="146"/>
        <v>2197</v>
      </c>
      <c r="D2209" s="44" t="str">
        <f t="shared" si="144"/>
        <v/>
      </c>
      <c r="E2209" s="477"/>
      <c r="F2209" s="368"/>
      <c r="G2209" s="368"/>
      <c r="H2209" s="329"/>
      <c r="I2209" s="15"/>
      <c r="J2209" s="15"/>
      <c r="K2209" s="328" t="str">
        <f t="shared" si="147"/>
        <v/>
      </c>
      <c r="L2209" s="381" t="str">
        <f t="shared" si="145"/>
        <v/>
      </c>
      <c r="M2209" s="265"/>
      <c r="N2209" s="265"/>
      <c r="O2209" s="265"/>
      <c r="P2209" s="77"/>
    </row>
    <row r="2210" spans="3:16" ht="14.25" customHeight="1" x14ac:dyDescent="0.15">
      <c r="C2210" s="283">
        <f t="shared" si="146"/>
        <v>2198</v>
      </c>
      <c r="D2210" s="44" t="str">
        <f t="shared" si="144"/>
        <v/>
      </c>
      <c r="E2210" s="477"/>
      <c r="F2210" s="368"/>
      <c r="G2210" s="368"/>
      <c r="H2210" s="329"/>
      <c r="I2210" s="15"/>
      <c r="J2210" s="15"/>
      <c r="K2210" s="328" t="str">
        <f t="shared" si="147"/>
        <v/>
      </c>
      <c r="L2210" s="381" t="str">
        <f t="shared" si="145"/>
        <v/>
      </c>
      <c r="M2210" s="265"/>
      <c r="N2210" s="265"/>
      <c r="O2210" s="265"/>
      <c r="P2210" s="77"/>
    </row>
    <row r="2211" spans="3:16" ht="14.25" customHeight="1" x14ac:dyDescent="0.15">
      <c r="C2211" s="283">
        <f t="shared" si="146"/>
        <v>2199</v>
      </c>
      <c r="D2211" s="44" t="str">
        <f t="shared" si="144"/>
        <v/>
      </c>
      <c r="E2211" s="477"/>
      <c r="F2211" s="368"/>
      <c r="G2211" s="368"/>
      <c r="H2211" s="329"/>
      <c r="I2211" s="15"/>
      <c r="J2211" s="15"/>
      <c r="K2211" s="328" t="str">
        <f t="shared" si="147"/>
        <v/>
      </c>
      <c r="L2211" s="381" t="str">
        <f t="shared" si="145"/>
        <v/>
      </c>
      <c r="M2211" s="265"/>
      <c r="N2211" s="265"/>
      <c r="O2211" s="265"/>
      <c r="P2211" s="77"/>
    </row>
    <row r="2212" spans="3:16" ht="14.25" customHeight="1" x14ac:dyDescent="0.15">
      <c r="C2212" s="283">
        <f t="shared" si="146"/>
        <v>2200</v>
      </c>
      <c r="D2212" s="44" t="str">
        <f t="shared" si="144"/>
        <v/>
      </c>
      <c r="E2212" s="477"/>
      <c r="F2212" s="368"/>
      <c r="G2212" s="368"/>
      <c r="H2212" s="329"/>
      <c r="I2212" s="15"/>
      <c r="J2212" s="15"/>
      <c r="K2212" s="328" t="str">
        <f t="shared" si="147"/>
        <v/>
      </c>
      <c r="L2212" s="381" t="str">
        <f t="shared" si="145"/>
        <v/>
      </c>
      <c r="M2212" s="265"/>
      <c r="N2212" s="265"/>
      <c r="O2212" s="265"/>
      <c r="P2212" s="77"/>
    </row>
    <row r="2213" spans="3:16" ht="14.25" customHeight="1" x14ac:dyDescent="0.15">
      <c r="C2213" s="283">
        <f t="shared" si="146"/>
        <v>2201</v>
      </c>
      <c r="D2213" s="44" t="str">
        <f t="shared" si="144"/>
        <v/>
      </c>
      <c r="E2213" s="477"/>
      <c r="F2213" s="368"/>
      <c r="G2213" s="368"/>
      <c r="H2213" s="329"/>
      <c r="I2213" s="15"/>
      <c r="J2213" s="15"/>
      <c r="K2213" s="328" t="str">
        <f t="shared" si="147"/>
        <v/>
      </c>
      <c r="L2213" s="381" t="str">
        <f t="shared" si="145"/>
        <v/>
      </c>
      <c r="M2213" s="265"/>
      <c r="N2213" s="265"/>
      <c r="O2213" s="265"/>
      <c r="P2213" s="77"/>
    </row>
    <row r="2214" spans="3:16" ht="14.25" customHeight="1" x14ac:dyDescent="0.15">
      <c r="C2214" s="283">
        <f t="shared" si="146"/>
        <v>2202</v>
      </c>
      <c r="D2214" s="44" t="str">
        <f t="shared" si="144"/>
        <v/>
      </c>
      <c r="E2214" s="477"/>
      <c r="F2214" s="368"/>
      <c r="G2214" s="368"/>
      <c r="H2214" s="329"/>
      <c r="I2214" s="15"/>
      <c r="J2214" s="15"/>
      <c r="K2214" s="328" t="str">
        <f t="shared" si="147"/>
        <v/>
      </c>
      <c r="L2214" s="381" t="str">
        <f t="shared" si="145"/>
        <v/>
      </c>
      <c r="M2214" s="265"/>
      <c r="N2214" s="265"/>
      <c r="O2214" s="265"/>
      <c r="P2214" s="77"/>
    </row>
    <row r="2215" spans="3:16" ht="14.25" customHeight="1" x14ac:dyDescent="0.15">
      <c r="C2215" s="283">
        <f t="shared" si="146"/>
        <v>2203</v>
      </c>
      <c r="D2215" s="44" t="str">
        <f t="shared" si="144"/>
        <v/>
      </c>
      <c r="E2215" s="477"/>
      <c r="F2215" s="368"/>
      <c r="G2215" s="368"/>
      <c r="H2215" s="329"/>
      <c r="I2215" s="15"/>
      <c r="J2215" s="15"/>
      <c r="K2215" s="328" t="str">
        <f t="shared" si="147"/>
        <v/>
      </c>
      <c r="L2215" s="381" t="str">
        <f t="shared" si="145"/>
        <v/>
      </c>
      <c r="M2215" s="265"/>
      <c r="N2215" s="265"/>
      <c r="O2215" s="265"/>
      <c r="P2215" s="77"/>
    </row>
    <row r="2216" spans="3:16" ht="14.25" customHeight="1" x14ac:dyDescent="0.15">
      <c r="C2216" s="283">
        <f t="shared" si="146"/>
        <v>2204</v>
      </c>
      <c r="D2216" s="44" t="str">
        <f t="shared" si="144"/>
        <v/>
      </c>
      <c r="E2216" s="477"/>
      <c r="F2216" s="368"/>
      <c r="G2216" s="368"/>
      <c r="H2216" s="329"/>
      <c r="I2216" s="15"/>
      <c r="J2216" s="15"/>
      <c r="K2216" s="328" t="str">
        <f t="shared" si="147"/>
        <v/>
      </c>
      <c r="L2216" s="381" t="str">
        <f t="shared" si="145"/>
        <v/>
      </c>
      <c r="M2216" s="265"/>
      <c r="N2216" s="265"/>
      <c r="O2216" s="265"/>
      <c r="P2216" s="77"/>
    </row>
    <row r="2217" spans="3:16" ht="14.25" customHeight="1" x14ac:dyDescent="0.15">
      <c r="C2217" s="283">
        <f t="shared" si="146"/>
        <v>2205</v>
      </c>
      <c r="D2217" s="44" t="str">
        <f t="shared" si="144"/>
        <v/>
      </c>
      <c r="E2217" s="477"/>
      <c r="F2217" s="368"/>
      <c r="G2217" s="368"/>
      <c r="H2217" s="329"/>
      <c r="I2217" s="15"/>
      <c r="J2217" s="15"/>
      <c r="K2217" s="328" t="str">
        <f t="shared" si="147"/>
        <v/>
      </c>
      <c r="L2217" s="381" t="str">
        <f t="shared" si="145"/>
        <v/>
      </c>
      <c r="M2217" s="265"/>
      <c r="N2217" s="265"/>
      <c r="O2217" s="265"/>
      <c r="P2217" s="77"/>
    </row>
    <row r="2218" spans="3:16" ht="14.25" customHeight="1" x14ac:dyDescent="0.15">
      <c r="C2218" s="283">
        <f t="shared" si="146"/>
        <v>2206</v>
      </c>
      <c r="D2218" s="44" t="str">
        <f t="shared" si="144"/>
        <v/>
      </c>
      <c r="E2218" s="477"/>
      <c r="F2218" s="368"/>
      <c r="G2218" s="368"/>
      <c r="H2218" s="329"/>
      <c r="I2218" s="15"/>
      <c r="J2218" s="15"/>
      <c r="K2218" s="328" t="str">
        <f t="shared" si="147"/>
        <v/>
      </c>
      <c r="L2218" s="381" t="str">
        <f t="shared" si="145"/>
        <v/>
      </c>
      <c r="M2218" s="265"/>
      <c r="N2218" s="265"/>
      <c r="O2218" s="265"/>
      <c r="P2218" s="77"/>
    </row>
    <row r="2219" spans="3:16" ht="14.25" customHeight="1" x14ac:dyDescent="0.15">
      <c r="C2219" s="283">
        <f t="shared" si="146"/>
        <v>2207</v>
      </c>
      <c r="D2219" s="44" t="str">
        <f t="shared" si="144"/>
        <v/>
      </c>
      <c r="E2219" s="477"/>
      <c r="F2219" s="368"/>
      <c r="G2219" s="368"/>
      <c r="H2219" s="329"/>
      <c r="I2219" s="15"/>
      <c r="J2219" s="15"/>
      <c r="K2219" s="328" t="str">
        <f t="shared" si="147"/>
        <v/>
      </c>
      <c r="L2219" s="381" t="str">
        <f t="shared" si="145"/>
        <v/>
      </c>
      <c r="M2219" s="265"/>
      <c r="N2219" s="265"/>
      <c r="O2219" s="265"/>
      <c r="P2219" s="77"/>
    </row>
    <row r="2220" spans="3:16" ht="14.25" customHeight="1" x14ac:dyDescent="0.15">
      <c r="C2220" s="283">
        <f t="shared" si="146"/>
        <v>2208</v>
      </c>
      <c r="D2220" s="44" t="str">
        <f t="shared" si="144"/>
        <v/>
      </c>
      <c r="E2220" s="477"/>
      <c r="F2220" s="368"/>
      <c r="G2220" s="368"/>
      <c r="H2220" s="329"/>
      <c r="I2220" s="15"/>
      <c r="J2220" s="15"/>
      <c r="K2220" s="328" t="str">
        <f t="shared" si="147"/>
        <v/>
      </c>
      <c r="L2220" s="381" t="str">
        <f t="shared" si="145"/>
        <v/>
      </c>
      <c r="M2220" s="265"/>
      <c r="N2220" s="265"/>
      <c r="O2220" s="265"/>
      <c r="P2220" s="77"/>
    </row>
    <row r="2221" spans="3:16" ht="14.25" customHeight="1" x14ac:dyDescent="0.15">
      <c r="C2221" s="283">
        <f t="shared" si="146"/>
        <v>2209</v>
      </c>
      <c r="D2221" s="44" t="str">
        <f t="shared" si="144"/>
        <v/>
      </c>
      <c r="E2221" s="477"/>
      <c r="F2221" s="368"/>
      <c r="G2221" s="368"/>
      <c r="H2221" s="329"/>
      <c r="I2221" s="15"/>
      <c r="J2221" s="15"/>
      <c r="K2221" s="328" t="str">
        <f t="shared" si="147"/>
        <v/>
      </c>
      <c r="L2221" s="381" t="str">
        <f t="shared" si="145"/>
        <v/>
      </c>
      <c r="M2221" s="265"/>
      <c r="N2221" s="265"/>
      <c r="O2221" s="265"/>
      <c r="P2221" s="77"/>
    </row>
    <row r="2222" spans="3:16" ht="14.25" customHeight="1" x14ac:dyDescent="0.15">
      <c r="C2222" s="283">
        <f t="shared" si="146"/>
        <v>2210</v>
      </c>
      <c r="D2222" s="44" t="str">
        <f t="shared" si="144"/>
        <v/>
      </c>
      <c r="E2222" s="477"/>
      <c r="F2222" s="368"/>
      <c r="G2222" s="368"/>
      <c r="H2222" s="329"/>
      <c r="I2222" s="15"/>
      <c r="J2222" s="15"/>
      <c r="K2222" s="328" t="str">
        <f t="shared" si="147"/>
        <v/>
      </c>
      <c r="L2222" s="381" t="str">
        <f t="shared" si="145"/>
        <v/>
      </c>
      <c r="M2222" s="265"/>
      <c r="N2222" s="265"/>
      <c r="O2222" s="265"/>
      <c r="P2222" s="77"/>
    </row>
    <row r="2223" spans="3:16" ht="14.25" customHeight="1" x14ac:dyDescent="0.15">
      <c r="C2223" s="283">
        <f t="shared" si="146"/>
        <v>2211</v>
      </c>
      <c r="D2223" s="44" t="str">
        <f t="shared" si="144"/>
        <v/>
      </c>
      <c r="E2223" s="477"/>
      <c r="F2223" s="368"/>
      <c r="G2223" s="368"/>
      <c r="H2223" s="329"/>
      <c r="I2223" s="15"/>
      <c r="J2223" s="15"/>
      <c r="K2223" s="328" t="str">
        <f t="shared" si="147"/>
        <v/>
      </c>
      <c r="L2223" s="381" t="str">
        <f t="shared" si="145"/>
        <v/>
      </c>
      <c r="M2223" s="265"/>
      <c r="N2223" s="265"/>
      <c r="O2223" s="265"/>
      <c r="P2223" s="77"/>
    </row>
    <row r="2224" spans="3:16" ht="14.25" customHeight="1" x14ac:dyDescent="0.15">
      <c r="C2224" s="283">
        <f t="shared" si="146"/>
        <v>2212</v>
      </c>
      <c r="D2224" s="44" t="str">
        <f t="shared" si="144"/>
        <v/>
      </c>
      <c r="E2224" s="477"/>
      <c r="F2224" s="368"/>
      <c r="G2224" s="368"/>
      <c r="H2224" s="329"/>
      <c r="I2224" s="15"/>
      <c r="J2224" s="15"/>
      <c r="K2224" s="328" t="str">
        <f t="shared" si="147"/>
        <v/>
      </c>
      <c r="L2224" s="381" t="str">
        <f t="shared" si="145"/>
        <v/>
      </c>
      <c r="M2224" s="265"/>
      <c r="N2224" s="265"/>
      <c r="O2224" s="265"/>
      <c r="P2224" s="77"/>
    </row>
    <row r="2225" spans="3:16" ht="14.25" customHeight="1" x14ac:dyDescent="0.15">
      <c r="C2225" s="283">
        <f t="shared" si="146"/>
        <v>2213</v>
      </c>
      <c r="D2225" s="44" t="str">
        <f t="shared" si="144"/>
        <v/>
      </c>
      <c r="E2225" s="477"/>
      <c r="F2225" s="368"/>
      <c r="G2225" s="368"/>
      <c r="H2225" s="329"/>
      <c r="I2225" s="15"/>
      <c r="J2225" s="15"/>
      <c r="K2225" s="328" t="str">
        <f t="shared" si="147"/>
        <v/>
      </c>
      <c r="L2225" s="381" t="str">
        <f t="shared" si="145"/>
        <v/>
      </c>
      <c r="M2225" s="265"/>
      <c r="N2225" s="265"/>
      <c r="O2225" s="265"/>
      <c r="P2225" s="77"/>
    </row>
    <row r="2226" spans="3:16" ht="14.25" customHeight="1" x14ac:dyDescent="0.15">
      <c r="C2226" s="283">
        <f t="shared" si="146"/>
        <v>2214</v>
      </c>
      <c r="D2226" s="44" t="str">
        <f t="shared" si="144"/>
        <v/>
      </c>
      <c r="E2226" s="477"/>
      <c r="F2226" s="368"/>
      <c r="G2226" s="368"/>
      <c r="H2226" s="329"/>
      <c r="I2226" s="15"/>
      <c r="J2226" s="15"/>
      <c r="K2226" s="328" t="str">
        <f t="shared" si="147"/>
        <v/>
      </c>
      <c r="L2226" s="381" t="str">
        <f t="shared" si="145"/>
        <v/>
      </c>
      <c r="M2226" s="265"/>
      <c r="N2226" s="265"/>
      <c r="O2226" s="265"/>
      <c r="P2226" s="77"/>
    </row>
    <row r="2227" spans="3:16" ht="14.25" customHeight="1" x14ac:dyDescent="0.15">
      <c r="C2227" s="283">
        <f t="shared" si="146"/>
        <v>2215</v>
      </c>
      <c r="D2227" s="44" t="str">
        <f t="shared" si="144"/>
        <v/>
      </c>
      <c r="E2227" s="477"/>
      <c r="F2227" s="368"/>
      <c r="G2227" s="368"/>
      <c r="H2227" s="329"/>
      <c r="I2227" s="15"/>
      <c r="J2227" s="15"/>
      <c r="K2227" s="328" t="str">
        <f t="shared" si="147"/>
        <v/>
      </c>
      <c r="L2227" s="381" t="str">
        <f t="shared" si="145"/>
        <v/>
      </c>
      <c r="M2227" s="265"/>
      <c r="N2227" s="265"/>
      <c r="O2227" s="265"/>
      <c r="P2227" s="77"/>
    </row>
    <row r="2228" spans="3:16" ht="14.25" customHeight="1" x14ac:dyDescent="0.15">
      <c r="C2228" s="283">
        <f t="shared" si="146"/>
        <v>2216</v>
      </c>
      <c r="D2228" s="44" t="str">
        <f t="shared" si="144"/>
        <v/>
      </c>
      <c r="E2228" s="477"/>
      <c r="F2228" s="368"/>
      <c r="G2228" s="368"/>
      <c r="H2228" s="329"/>
      <c r="I2228" s="15"/>
      <c r="J2228" s="15"/>
      <c r="K2228" s="328" t="str">
        <f t="shared" si="147"/>
        <v/>
      </c>
      <c r="L2228" s="381" t="str">
        <f t="shared" si="145"/>
        <v/>
      </c>
      <c r="M2228" s="265"/>
      <c r="N2228" s="265"/>
      <c r="O2228" s="265"/>
      <c r="P2228" s="77"/>
    </row>
    <row r="2229" spans="3:16" ht="14.25" customHeight="1" x14ac:dyDescent="0.15">
      <c r="C2229" s="283">
        <f t="shared" si="146"/>
        <v>2217</v>
      </c>
      <c r="D2229" s="44" t="str">
        <f t="shared" si="144"/>
        <v/>
      </c>
      <c r="E2229" s="477"/>
      <c r="F2229" s="368"/>
      <c r="G2229" s="368"/>
      <c r="H2229" s="329"/>
      <c r="I2229" s="15"/>
      <c r="J2229" s="15"/>
      <c r="K2229" s="328" t="str">
        <f t="shared" si="147"/>
        <v/>
      </c>
      <c r="L2229" s="381" t="str">
        <f t="shared" si="145"/>
        <v/>
      </c>
      <c r="M2229" s="265"/>
      <c r="N2229" s="265"/>
      <c r="O2229" s="265"/>
      <c r="P2229" s="77"/>
    </row>
    <row r="2230" spans="3:16" ht="14.25" customHeight="1" x14ac:dyDescent="0.15">
      <c r="C2230" s="283">
        <f t="shared" si="146"/>
        <v>2218</v>
      </c>
      <c r="D2230" s="44" t="str">
        <f t="shared" si="144"/>
        <v/>
      </c>
      <c r="E2230" s="477"/>
      <c r="F2230" s="368"/>
      <c r="G2230" s="368"/>
      <c r="H2230" s="329"/>
      <c r="I2230" s="15"/>
      <c r="J2230" s="15"/>
      <c r="K2230" s="328" t="str">
        <f t="shared" si="147"/>
        <v/>
      </c>
      <c r="L2230" s="381" t="str">
        <f t="shared" si="145"/>
        <v/>
      </c>
      <c r="M2230" s="265"/>
      <c r="N2230" s="265"/>
      <c r="O2230" s="265"/>
      <c r="P2230" s="77"/>
    </row>
    <row r="2231" spans="3:16" ht="14.25" customHeight="1" x14ac:dyDescent="0.15">
      <c r="C2231" s="283">
        <f t="shared" si="146"/>
        <v>2219</v>
      </c>
      <c r="D2231" s="44" t="str">
        <f t="shared" si="144"/>
        <v/>
      </c>
      <c r="E2231" s="477"/>
      <c r="F2231" s="368"/>
      <c r="G2231" s="368"/>
      <c r="H2231" s="329"/>
      <c r="I2231" s="15"/>
      <c r="J2231" s="15"/>
      <c r="K2231" s="328" t="str">
        <f t="shared" si="147"/>
        <v/>
      </c>
      <c r="L2231" s="381" t="str">
        <f t="shared" si="145"/>
        <v/>
      </c>
      <c r="M2231" s="265"/>
      <c r="N2231" s="265"/>
      <c r="O2231" s="265"/>
      <c r="P2231" s="77"/>
    </row>
    <row r="2232" spans="3:16" ht="14.25" customHeight="1" x14ac:dyDescent="0.15">
      <c r="C2232" s="283">
        <f t="shared" si="146"/>
        <v>2220</v>
      </c>
      <c r="D2232" s="44" t="str">
        <f t="shared" si="144"/>
        <v/>
      </c>
      <c r="E2232" s="477"/>
      <c r="F2232" s="368"/>
      <c r="G2232" s="368"/>
      <c r="H2232" s="329"/>
      <c r="I2232" s="15"/>
      <c r="J2232" s="15"/>
      <c r="K2232" s="328" t="str">
        <f t="shared" si="147"/>
        <v/>
      </c>
      <c r="L2232" s="381" t="str">
        <f t="shared" si="145"/>
        <v/>
      </c>
      <c r="M2232" s="265"/>
      <c r="N2232" s="265"/>
      <c r="O2232" s="265"/>
      <c r="P2232" s="77"/>
    </row>
    <row r="2233" spans="3:16" ht="14.25" customHeight="1" x14ac:dyDescent="0.15">
      <c r="C2233" s="283">
        <f t="shared" si="146"/>
        <v>2221</v>
      </c>
      <c r="D2233" s="44" t="str">
        <f t="shared" si="144"/>
        <v/>
      </c>
      <c r="E2233" s="477"/>
      <c r="F2233" s="368"/>
      <c r="G2233" s="368"/>
      <c r="H2233" s="329"/>
      <c r="I2233" s="15"/>
      <c r="J2233" s="15"/>
      <c r="K2233" s="328" t="str">
        <f t="shared" si="147"/>
        <v/>
      </c>
      <c r="L2233" s="381" t="str">
        <f t="shared" si="145"/>
        <v/>
      </c>
      <c r="M2233" s="265"/>
      <c r="N2233" s="265"/>
      <c r="O2233" s="265"/>
      <c r="P2233" s="77"/>
    </row>
    <row r="2234" spans="3:16" ht="14.25" customHeight="1" x14ac:dyDescent="0.15">
      <c r="C2234" s="283">
        <f t="shared" si="146"/>
        <v>2222</v>
      </c>
      <c r="D2234" s="44" t="str">
        <f t="shared" si="144"/>
        <v/>
      </c>
      <c r="E2234" s="477"/>
      <c r="F2234" s="368"/>
      <c r="G2234" s="368"/>
      <c r="H2234" s="329"/>
      <c r="I2234" s="15"/>
      <c r="J2234" s="15"/>
      <c r="K2234" s="328" t="str">
        <f t="shared" si="147"/>
        <v/>
      </c>
      <c r="L2234" s="381" t="str">
        <f t="shared" si="145"/>
        <v/>
      </c>
      <c r="M2234" s="265"/>
      <c r="N2234" s="265"/>
      <c r="O2234" s="265"/>
      <c r="P2234" s="77"/>
    </row>
    <row r="2235" spans="3:16" ht="14.25" customHeight="1" x14ac:dyDescent="0.15">
      <c r="C2235" s="283">
        <f t="shared" si="146"/>
        <v>2223</v>
      </c>
      <c r="D2235" s="44" t="str">
        <f t="shared" si="144"/>
        <v/>
      </c>
      <c r="E2235" s="477"/>
      <c r="F2235" s="368"/>
      <c r="G2235" s="368"/>
      <c r="H2235" s="329"/>
      <c r="I2235" s="15"/>
      <c r="J2235" s="15"/>
      <c r="K2235" s="328" t="str">
        <f t="shared" si="147"/>
        <v/>
      </c>
      <c r="L2235" s="381" t="str">
        <f t="shared" si="145"/>
        <v/>
      </c>
      <c r="M2235" s="265"/>
      <c r="N2235" s="265"/>
      <c r="O2235" s="265"/>
      <c r="P2235" s="77"/>
    </row>
    <row r="2236" spans="3:16" ht="14.25" customHeight="1" x14ac:dyDescent="0.15">
      <c r="C2236" s="283">
        <f t="shared" si="146"/>
        <v>2224</v>
      </c>
      <c r="D2236" s="44" t="str">
        <f t="shared" si="144"/>
        <v/>
      </c>
      <c r="E2236" s="477"/>
      <c r="F2236" s="368"/>
      <c r="G2236" s="368"/>
      <c r="H2236" s="329"/>
      <c r="I2236" s="15"/>
      <c r="J2236" s="15"/>
      <c r="K2236" s="328" t="str">
        <f t="shared" si="147"/>
        <v/>
      </c>
      <c r="L2236" s="381" t="str">
        <f t="shared" si="145"/>
        <v/>
      </c>
      <c r="M2236" s="265"/>
      <c r="N2236" s="265"/>
      <c r="O2236" s="265"/>
      <c r="P2236" s="77"/>
    </row>
    <row r="2237" spans="3:16" ht="14.25" customHeight="1" x14ac:dyDescent="0.15">
      <c r="C2237" s="283">
        <f t="shared" si="146"/>
        <v>2225</v>
      </c>
      <c r="D2237" s="44" t="str">
        <f t="shared" si="144"/>
        <v/>
      </c>
      <c r="E2237" s="477"/>
      <c r="F2237" s="368"/>
      <c r="G2237" s="368"/>
      <c r="H2237" s="329"/>
      <c r="I2237" s="15"/>
      <c r="J2237" s="15"/>
      <c r="K2237" s="328" t="str">
        <f t="shared" si="147"/>
        <v/>
      </c>
      <c r="L2237" s="381" t="str">
        <f t="shared" si="145"/>
        <v/>
      </c>
      <c r="M2237" s="265"/>
      <c r="N2237" s="265"/>
      <c r="O2237" s="265"/>
      <c r="P2237" s="77"/>
    </row>
    <row r="2238" spans="3:16" ht="14.25" customHeight="1" x14ac:dyDescent="0.15">
      <c r="C2238" s="283">
        <f t="shared" si="146"/>
        <v>2226</v>
      </c>
      <c r="D2238" s="44" t="str">
        <f t="shared" si="144"/>
        <v/>
      </c>
      <c r="E2238" s="477"/>
      <c r="F2238" s="368"/>
      <c r="G2238" s="368"/>
      <c r="H2238" s="329"/>
      <c r="I2238" s="15"/>
      <c r="J2238" s="15"/>
      <c r="K2238" s="328" t="str">
        <f t="shared" si="147"/>
        <v/>
      </c>
      <c r="L2238" s="381" t="str">
        <f t="shared" si="145"/>
        <v/>
      </c>
      <c r="M2238" s="265"/>
      <c r="N2238" s="265"/>
      <c r="O2238" s="265"/>
      <c r="P2238" s="77"/>
    </row>
    <row r="2239" spans="3:16" ht="14.25" customHeight="1" x14ac:dyDescent="0.15">
      <c r="C2239" s="283">
        <f t="shared" si="146"/>
        <v>2227</v>
      </c>
      <c r="D2239" s="44" t="str">
        <f t="shared" si="144"/>
        <v/>
      </c>
      <c r="E2239" s="477"/>
      <c r="F2239" s="368"/>
      <c r="G2239" s="368"/>
      <c r="H2239" s="329"/>
      <c r="I2239" s="15"/>
      <c r="J2239" s="15"/>
      <c r="K2239" s="328" t="str">
        <f t="shared" si="147"/>
        <v/>
      </c>
      <c r="L2239" s="381" t="str">
        <f t="shared" si="145"/>
        <v/>
      </c>
      <c r="M2239" s="265"/>
      <c r="N2239" s="265"/>
      <c r="O2239" s="265"/>
      <c r="P2239" s="77"/>
    </row>
    <row r="2240" spans="3:16" ht="14.25" customHeight="1" x14ac:dyDescent="0.15">
      <c r="C2240" s="283">
        <f t="shared" si="146"/>
        <v>2228</v>
      </c>
      <c r="D2240" s="44" t="str">
        <f t="shared" si="144"/>
        <v/>
      </c>
      <c r="E2240" s="477"/>
      <c r="F2240" s="368"/>
      <c r="G2240" s="368"/>
      <c r="H2240" s="329"/>
      <c r="I2240" s="15"/>
      <c r="J2240" s="15"/>
      <c r="K2240" s="328" t="str">
        <f t="shared" si="147"/>
        <v/>
      </c>
      <c r="L2240" s="381" t="str">
        <f t="shared" si="145"/>
        <v/>
      </c>
      <c r="M2240" s="265"/>
      <c r="N2240" s="265"/>
      <c r="O2240" s="265"/>
      <c r="P2240" s="77"/>
    </row>
    <row r="2241" spans="3:16" ht="14.25" customHeight="1" x14ac:dyDescent="0.15">
      <c r="C2241" s="283">
        <f t="shared" si="146"/>
        <v>2229</v>
      </c>
      <c r="D2241" s="44" t="str">
        <f t="shared" si="144"/>
        <v/>
      </c>
      <c r="E2241" s="477"/>
      <c r="F2241" s="368"/>
      <c r="G2241" s="368"/>
      <c r="H2241" s="329"/>
      <c r="I2241" s="15"/>
      <c r="J2241" s="15"/>
      <c r="K2241" s="328" t="str">
        <f t="shared" si="147"/>
        <v/>
      </c>
      <c r="L2241" s="381" t="str">
        <f t="shared" si="145"/>
        <v/>
      </c>
      <c r="M2241" s="265"/>
      <c r="N2241" s="265"/>
      <c r="O2241" s="265"/>
      <c r="P2241" s="77"/>
    </row>
    <row r="2242" spans="3:16" ht="14.25" customHeight="1" x14ac:dyDescent="0.15">
      <c r="C2242" s="283">
        <f t="shared" si="146"/>
        <v>2230</v>
      </c>
      <c r="D2242" s="44" t="str">
        <f t="shared" si="144"/>
        <v/>
      </c>
      <c r="E2242" s="477"/>
      <c r="F2242" s="368"/>
      <c r="G2242" s="368"/>
      <c r="H2242" s="329"/>
      <c r="I2242" s="15"/>
      <c r="J2242" s="15"/>
      <c r="K2242" s="328" t="str">
        <f t="shared" si="147"/>
        <v/>
      </c>
      <c r="L2242" s="381" t="str">
        <f t="shared" si="145"/>
        <v/>
      </c>
      <c r="M2242" s="265"/>
      <c r="N2242" s="265"/>
      <c r="O2242" s="265"/>
      <c r="P2242" s="77"/>
    </row>
    <row r="2243" spans="3:16" ht="14.25" customHeight="1" x14ac:dyDescent="0.15">
      <c r="C2243" s="283">
        <f t="shared" si="146"/>
        <v>2231</v>
      </c>
      <c r="D2243" s="44" t="str">
        <f t="shared" si="144"/>
        <v/>
      </c>
      <c r="E2243" s="477"/>
      <c r="F2243" s="368"/>
      <c r="G2243" s="368"/>
      <c r="H2243" s="329"/>
      <c r="I2243" s="15"/>
      <c r="J2243" s="15"/>
      <c r="K2243" s="328" t="str">
        <f t="shared" si="147"/>
        <v/>
      </c>
      <c r="L2243" s="381" t="str">
        <f t="shared" si="145"/>
        <v/>
      </c>
      <c r="M2243" s="265"/>
      <c r="N2243" s="265"/>
      <c r="O2243" s="265"/>
      <c r="P2243" s="77"/>
    </row>
    <row r="2244" spans="3:16" ht="14.25" customHeight="1" x14ac:dyDescent="0.15">
      <c r="C2244" s="283">
        <f t="shared" si="146"/>
        <v>2232</v>
      </c>
      <c r="D2244" s="44" t="str">
        <f t="shared" si="144"/>
        <v/>
      </c>
      <c r="E2244" s="477"/>
      <c r="F2244" s="368"/>
      <c r="G2244" s="368"/>
      <c r="H2244" s="329"/>
      <c r="I2244" s="15"/>
      <c r="J2244" s="15"/>
      <c r="K2244" s="328" t="str">
        <f t="shared" si="147"/>
        <v/>
      </c>
      <c r="L2244" s="381" t="str">
        <f t="shared" si="145"/>
        <v/>
      </c>
      <c r="M2244" s="265"/>
      <c r="N2244" s="265"/>
      <c r="O2244" s="265"/>
      <c r="P2244" s="77"/>
    </row>
    <row r="2245" spans="3:16" ht="14.25" customHeight="1" x14ac:dyDescent="0.15">
      <c r="C2245" s="283">
        <f t="shared" si="146"/>
        <v>2233</v>
      </c>
      <c r="D2245" s="44" t="str">
        <f t="shared" si="144"/>
        <v/>
      </c>
      <c r="E2245" s="477"/>
      <c r="F2245" s="368"/>
      <c r="G2245" s="368"/>
      <c r="H2245" s="329"/>
      <c r="I2245" s="15"/>
      <c r="J2245" s="15"/>
      <c r="K2245" s="328" t="str">
        <f t="shared" si="147"/>
        <v/>
      </c>
      <c r="L2245" s="381" t="str">
        <f t="shared" si="145"/>
        <v/>
      </c>
      <c r="M2245" s="265"/>
      <c r="N2245" s="265"/>
      <c r="O2245" s="265"/>
      <c r="P2245" s="77"/>
    </row>
    <row r="2246" spans="3:16" ht="14.25" customHeight="1" x14ac:dyDescent="0.15">
      <c r="C2246" s="283">
        <f t="shared" si="146"/>
        <v>2234</v>
      </c>
      <c r="D2246" s="44" t="str">
        <f t="shared" si="144"/>
        <v/>
      </c>
      <c r="E2246" s="477"/>
      <c r="F2246" s="368"/>
      <c r="G2246" s="368"/>
      <c r="H2246" s="329"/>
      <c r="I2246" s="15"/>
      <c r="J2246" s="15"/>
      <c r="K2246" s="328" t="str">
        <f t="shared" si="147"/>
        <v/>
      </c>
      <c r="L2246" s="381" t="str">
        <f t="shared" si="145"/>
        <v/>
      </c>
      <c r="M2246" s="265"/>
      <c r="N2246" s="265"/>
      <c r="O2246" s="265"/>
      <c r="P2246" s="77"/>
    </row>
    <row r="2247" spans="3:16" ht="14.25" customHeight="1" x14ac:dyDescent="0.15">
      <c r="C2247" s="283">
        <f t="shared" si="146"/>
        <v>2235</v>
      </c>
      <c r="D2247" s="44" t="str">
        <f t="shared" si="144"/>
        <v/>
      </c>
      <c r="E2247" s="477"/>
      <c r="F2247" s="368"/>
      <c r="G2247" s="368"/>
      <c r="H2247" s="329"/>
      <c r="I2247" s="15"/>
      <c r="J2247" s="15"/>
      <c r="K2247" s="328" t="str">
        <f t="shared" si="147"/>
        <v/>
      </c>
      <c r="L2247" s="381" t="str">
        <f t="shared" si="145"/>
        <v/>
      </c>
      <c r="M2247" s="265"/>
      <c r="N2247" s="265"/>
      <c r="O2247" s="265"/>
      <c r="P2247" s="77"/>
    </row>
    <row r="2248" spans="3:16" ht="14.25" customHeight="1" x14ac:dyDescent="0.15">
      <c r="C2248" s="283">
        <f t="shared" si="146"/>
        <v>2236</v>
      </c>
      <c r="D2248" s="44" t="str">
        <f t="shared" si="144"/>
        <v/>
      </c>
      <c r="E2248" s="477"/>
      <c r="F2248" s="368"/>
      <c r="G2248" s="368"/>
      <c r="H2248" s="329"/>
      <c r="I2248" s="15"/>
      <c r="J2248" s="15"/>
      <c r="K2248" s="328" t="str">
        <f t="shared" si="147"/>
        <v/>
      </c>
      <c r="L2248" s="381" t="str">
        <f t="shared" si="145"/>
        <v/>
      </c>
      <c r="M2248" s="265"/>
      <c r="N2248" s="265"/>
      <c r="O2248" s="265"/>
      <c r="P2248" s="77"/>
    </row>
    <row r="2249" spans="3:16" ht="14.25" customHeight="1" x14ac:dyDescent="0.15">
      <c r="C2249" s="283">
        <f t="shared" si="146"/>
        <v>2237</v>
      </c>
      <c r="D2249" s="44" t="str">
        <f t="shared" si="144"/>
        <v/>
      </c>
      <c r="E2249" s="477"/>
      <c r="F2249" s="368"/>
      <c r="G2249" s="368"/>
      <c r="H2249" s="329"/>
      <c r="I2249" s="15"/>
      <c r="J2249" s="15"/>
      <c r="K2249" s="328" t="str">
        <f t="shared" si="147"/>
        <v/>
      </c>
      <c r="L2249" s="381" t="str">
        <f t="shared" si="145"/>
        <v/>
      </c>
      <c r="M2249" s="265"/>
      <c r="N2249" s="265"/>
      <c r="O2249" s="265"/>
      <c r="P2249" s="77"/>
    </row>
    <row r="2250" spans="3:16" ht="14.25" customHeight="1" x14ac:dyDescent="0.15">
      <c r="C2250" s="283">
        <f t="shared" si="146"/>
        <v>2238</v>
      </c>
      <c r="D2250" s="44" t="str">
        <f t="shared" si="144"/>
        <v/>
      </c>
      <c r="E2250" s="477"/>
      <c r="F2250" s="368"/>
      <c r="G2250" s="368"/>
      <c r="H2250" s="329"/>
      <c r="I2250" s="15"/>
      <c r="J2250" s="15"/>
      <c r="K2250" s="328" t="str">
        <f t="shared" si="147"/>
        <v/>
      </c>
      <c r="L2250" s="381" t="str">
        <f t="shared" si="145"/>
        <v/>
      </c>
      <c r="M2250" s="265"/>
      <c r="N2250" s="265"/>
      <c r="O2250" s="265"/>
      <c r="P2250" s="77"/>
    </row>
    <row r="2251" spans="3:16" ht="14.25" customHeight="1" x14ac:dyDescent="0.15">
      <c r="C2251" s="283">
        <f t="shared" si="146"/>
        <v>2239</v>
      </c>
      <c r="D2251" s="44" t="str">
        <f t="shared" si="144"/>
        <v/>
      </c>
      <c r="E2251" s="477"/>
      <c r="F2251" s="368"/>
      <c r="G2251" s="368"/>
      <c r="H2251" s="329"/>
      <c r="I2251" s="15"/>
      <c r="J2251" s="15"/>
      <c r="K2251" s="328" t="str">
        <f t="shared" si="147"/>
        <v/>
      </c>
      <c r="L2251" s="381" t="str">
        <f t="shared" si="145"/>
        <v/>
      </c>
      <c r="M2251" s="265"/>
      <c r="N2251" s="265"/>
      <c r="O2251" s="265"/>
      <c r="P2251" s="77"/>
    </row>
    <row r="2252" spans="3:16" ht="14.25" customHeight="1" x14ac:dyDescent="0.15">
      <c r="C2252" s="283">
        <f t="shared" si="146"/>
        <v>2240</v>
      </c>
      <c r="D2252" s="44" t="str">
        <f t="shared" si="144"/>
        <v/>
      </c>
      <c r="E2252" s="477"/>
      <c r="F2252" s="368"/>
      <c r="G2252" s="368"/>
      <c r="H2252" s="329"/>
      <c r="I2252" s="15"/>
      <c r="J2252" s="15"/>
      <c r="K2252" s="328" t="str">
        <f t="shared" si="147"/>
        <v/>
      </c>
      <c r="L2252" s="381" t="str">
        <f t="shared" si="145"/>
        <v/>
      </c>
      <c r="M2252" s="265"/>
      <c r="N2252" s="265"/>
      <c r="O2252" s="265"/>
      <c r="P2252" s="77"/>
    </row>
    <row r="2253" spans="3:16" ht="14.25" customHeight="1" x14ac:dyDescent="0.15">
      <c r="C2253" s="283">
        <f t="shared" si="146"/>
        <v>2241</v>
      </c>
      <c r="D2253" s="44" t="str">
        <f t="shared" ref="D2253:D2316" si="148">IF(E2253="","",IF(E2253&lt;=$T$2,"○",""))</f>
        <v/>
      </c>
      <c r="E2253" s="477"/>
      <c r="F2253" s="368"/>
      <c r="G2253" s="368"/>
      <c r="H2253" s="329"/>
      <c r="I2253" s="15"/>
      <c r="J2253" s="15"/>
      <c r="K2253" s="328" t="str">
        <f t="shared" si="147"/>
        <v/>
      </c>
      <c r="L2253" s="381" t="str">
        <f t="shared" ref="L2253:L2316" si="149">IF(H2253="","",IF(HLOOKUP(H2253,$V$2:$AJ$3,2,FALSE)&gt;=0.8,"○",""))</f>
        <v/>
      </c>
      <c r="M2253" s="265"/>
      <c r="N2253" s="265"/>
      <c r="O2253" s="265"/>
      <c r="P2253" s="77"/>
    </row>
    <row r="2254" spans="3:16" ht="14.25" customHeight="1" x14ac:dyDescent="0.15">
      <c r="C2254" s="283">
        <f t="shared" si="146"/>
        <v>2242</v>
      </c>
      <c r="D2254" s="44" t="str">
        <f t="shared" si="148"/>
        <v/>
      </c>
      <c r="E2254" s="477"/>
      <c r="F2254" s="368"/>
      <c r="G2254" s="368"/>
      <c r="H2254" s="329"/>
      <c r="I2254" s="15"/>
      <c r="J2254" s="15"/>
      <c r="K2254" s="328" t="str">
        <f t="shared" si="147"/>
        <v/>
      </c>
      <c r="L2254" s="381" t="str">
        <f t="shared" si="149"/>
        <v/>
      </c>
      <c r="M2254" s="265"/>
      <c r="N2254" s="265"/>
      <c r="O2254" s="265"/>
      <c r="P2254" s="77"/>
    </row>
    <row r="2255" spans="3:16" ht="14.25" customHeight="1" x14ac:dyDescent="0.15">
      <c r="C2255" s="283">
        <f t="shared" ref="C2255:C2318" si="150">C2254+1</f>
        <v>2243</v>
      </c>
      <c r="D2255" s="44" t="str">
        <f t="shared" si="148"/>
        <v/>
      </c>
      <c r="E2255" s="477"/>
      <c r="F2255" s="368"/>
      <c r="G2255" s="368"/>
      <c r="H2255" s="329"/>
      <c r="I2255" s="15"/>
      <c r="J2255" s="15"/>
      <c r="K2255" s="328" t="str">
        <f t="shared" si="147"/>
        <v/>
      </c>
      <c r="L2255" s="381" t="str">
        <f t="shared" si="149"/>
        <v/>
      </c>
      <c r="M2255" s="265"/>
      <c r="N2255" s="265"/>
      <c r="O2255" s="265"/>
      <c r="P2255" s="77"/>
    </row>
    <row r="2256" spans="3:16" ht="14.25" customHeight="1" x14ac:dyDescent="0.15">
      <c r="C2256" s="283">
        <f t="shared" si="150"/>
        <v>2244</v>
      </c>
      <c r="D2256" s="44" t="str">
        <f t="shared" si="148"/>
        <v/>
      </c>
      <c r="E2256" s="477"/>
      <c r="F2256" s="368"/>
      <c r="G2256" s="368"/>
      <c r="H2256" s="329"/>
      <c r="I2256" s="15"/>
      <c r="J2256" s="15"/>
      <c r="K2256" s="328" t="str">
        <f t="shared" si="147"/>
        <v/>
      </c>
      <c r="L2256" s="381" t="str">
        <f t="shared" si="149"/>
        <v/>
      </c>
      <c r="M2256" s="265"/>
      <c r="N2256" s="265"/>
      <c r="O2256" s="265"/>
      <c r="P2256" s="77"/>
    </row>
    <row r="2257" spans="3:16" ht="14.25" customHeight="1" x14ac:dyDescent="0.15">
      <c r="C2257" s="283">
        <f t="shared" si="150"/>
        <v>2245</v>
      </c>
      <c r="D2257" s="44" t="str">
        <f t="shared" si="148"/>
        <v/>
      </c>
      <c r="E2257" s="477"/>
      <c r="F2257" s="368"/>
      <c r="G2257" s="368"/>
      <c r="H2257" s="329"/>
      <c r="I2257" s="15"/>
      <c r="J2257" s="15"/>
      <c r="K2257" s="328" t="str">
        <f t="shared" si="147"/>
        <v/>
      </c>
      <c r="L2257" s="381" t="str">
        <f t="shared" si="149"/>
        <v/>
      </c>
      <c r="M2257" s="265"/>
      <c r="N2257" s="265"/>
      <c r="O2257" s="265"/>
      <c r="P2257" s="77"/>
    </row>
    <row r="2258" spans="3:16" ht="14.25" customHeight="1" x14ac:dyDescent="0.15">
      <c r="C2258" s="283">
        <f t="shared" si="150"/>
        <v>2246</v>
      </c>
      <c r="D2258" s="44" t="str">
        <f t="shared" si="148"/>
        <v/>
      </c>
      <c r="E2258" s="477"/>
      <c r="F2258" s="368"/>
      <c r="G2258" s="368"/>
      <c r="H2258" s="329"/>
      <c r="I2258" s="15"/>
      <c r="J2258" s="15"/>
      <c r="K2258" s="328" t="str">
        <f>IF(J2258="","",I2258*J2258)</f>
        <v/>
      </c>
      <c r="L2258" s="381" t="str">
        <f t="shared" si="149"/>
        <v/>
      </c>
      <c r="M2258" s="265"/>
      <c r="N2258" s="265"/>
      <c r="O2258" s="265"/>
      <c r="P2258" s="77"/>
    </row>
    <row r="2259" spans="3:16" ht="14.25" customHeight="1" x14ac:dyDescent="0.15">
      <c r="C2259" s="283">
        <f t="shared" si="150"/>
        <v>2247</v>
      </c>
      <c r="D2259" s="44" t="str">
        <f t="shared" si="148"/>
        <v/>
      </c>
      <c r="E2259" s="477"/>
      <c r="F2259" s="368"/>
      <c r="G2259" s="368"/>
      <c r="H2259" s="329"/>
      <c r="I2259" s="15"/>
      <c r="J2259" s="15"/>
      <c r="K2259" s="328" t="str">
        <f t="shared" ref="K2259:K2317" si="151">IF(J2259="","",I2259*J2259)</f>
        <v/>
      </c>
      <c r="L2259" s="381" t="str">
        <f t="shared" si="149"/>
        <v/>
      </c>
      <c r="M2259" s="265"/>
      <c r="N2259" s="265"/>
      <c r="O2259" s="265"/>
      <c r="P2259" s="77"/>
    </row>
    <row r="2260" spans="3:16" ht="14.25" customHeight="1" x14ac:dyDescent="0.15">
      <c r="C2260" s="283">
        <f t="shared" si="150"/>
        <v>2248</v>
      </c>
      <c r="D2260" s="44" t="str">
        <f t="shared" si="148"/>
        <v/>
      </c>
      <c r="E2260" s="477"/>
      <c r="F2260" s="368"/>
      <c r="G2260" s="368"/>
      <c r="H2260" s="329"/>
      <c r="I2260" s="15"/>
      <c r="J2260" s="15"/>
      <c r="K2260" s="328" t="str">
        <f t="shared" si="151"/>
        <v/>
      </c>
      <c r="L2260" s="381" t="str">
        <f t="shared" si="149"/>
        <v/>
      </c>
      <c r="M2260" s="265"/>
      <c r="N2260" s="265"/>
      <c r="O2260" s="265"/>
      <c r="P2260" s="77"/>
    </row>
    <row r="2261" spans="3:16" ht="14.25" customHeight="1" x14ac:dyDescent="0.15">
      <c r="C2261" s="283">
        <f t="shared" si="150"/>
        <v>2249</v>
      </c>
      <c r="D2261" s="44" t="str">
        <f t="shared" si="148"/>
        <v/>
      </c>
      <c r="E2261" s="477"/>
      <c r="F2261" s="368"/>
      <c r="G2261" s="368"/>
      <c r="H2261" s="329"/>
      <c r="I2261" s="15"/>
      <c r="J2261" s="15"/>
      <c r="K2261" s="328" t="str">
        <f t="shared" si="151"/>
        <v/>
      </c>
      <c r="L2261" s="381" t="str">
        <f t="shared" si="149"/>
        <v/>
      </c>
      <c r="M2261" s="265"/>
      <c r="N2261" s="265"/>
      <c r="O2261" s="265"/>
      <c r="P2261" s="77"/>
    </row>
    <row r="2262" spans="3:16" ht="14.25" customHeight="1" x14ac:dyDescent="0.15">
      <c r="C2262" s="283">
        <f t="shared" si="150"/>
        <v>2250</v>
      </c>
      <c r="D2262" s="44" t="str">
        <f t="shared" si="148"/>
        <v/>
      </c>
      <c r="E2262" s="477"/>
      <c r="F2262" s="368"/>
      <c r="G2262" s="368"/>
      <c r="H2262" s="329"/>
      <c r="I2262" s="15"/>
      <c r="J2262" s="15"/>
      <c r="K2262" s="328" t="str">
        <f t="shared" si="151"/>
        <v/>
      </c>
      <c r="L2262" s="381" t="str">
        <f t="shared" si="149"/>
        <v/>
      </c>
      <c r="M2262" s="265"/>
      <c r="N2262" s="265"/>
      <c r="O2262" s="265"/>
      <c r="P2262" s="77"/>
    </row>
    <row r="2263" spans="3:16" ht="14.25" customHeight="1" x14ac:dyDescent="0.15">
      <c r="C2263" s="283">
        <f t="shared" si="150"/>
        <v>2251</v>
      </c>
      <c r="D2263" s="44" t="str">
        <f t="shared" si="148"/>
        <v/>
      </c>
      <c r="E2263" s="477"/>
      <c r="F2263" s="368"/>
      <c r="G2263" s="368"/>
      <c r="H2263" s="329"/>
      <c r="I2263" s="15"/>
      <c r="J2263" s="15"/>
      <c r="K2263" s="328" t="str">
        <f t="shared" si="151"/>
        <v/>
      </c>
      <c r="L2263" s="381" t="str">
        <f t="shared" si="149"/>
        <v/>
      </c>
      <c r="M2263" s="265"/>
      <c r="N2263" s="265"/>
      <c r="O2263" s="265"/>
      <c r="P2263" s="77"/>
    </row>
    <row r="2264" spans="3:16" ht="14.25" customHeight="1" x14ac:dyDescent="0.15">
      <c r="C2264" s="283">
        <f t="shared" si="150"/>
        <v>2252</v>
      </c>
      <c r="D2264" s="44" t="str">
        <f t="shared" si="148"/>
        <v/>
      </c>
      <c r="E2264" s="477"/>
      <c r="F2264" s="368"/>
      <c r="G2264" s="368"/>
      <c r="H2264" s="329"/>
      <c r="I2264" s="15"/>
      <c r="J2264" s="15"/>
      <c r="K2264" s="328" t="str">
        <f t="shared" si="151"/>
        <v/>
      </c>
      <c r="L2264" s="381" t="str">
        <f t="shared" si="149"/>
        <v/>
      </c>
      <c r="M2264" s="265"/>
      <c r="N2264" s="265"/>
      <c r="O2264" s="265"/>
      <c r="P2264" s="77"/>
    </row>
    <row r="2265" spans="3:16" ht="14.25" customHeight="1" x14ac:dyDescent="0.15">
      <c r="C2265" s="283">
        <f t="shared" si="150"/>
        <v>2253</v>
      </c>
      <c r="D2265" s="44" t="str">
        <f t="shared" si="148"/>
        <v/>
      </c>
      <c r="E2265" s="477"/>
      <c r="F2265" s="368"/>
      <c r="G2265" s="368"/>
      <c r="H2265" s="329"/>
      <c r="I2265" s="15"/>
      <c r="J2265" s="15"/>
      <c r="K2265" s="328" t="str">
        <f t="shared" si="151"/>
        <v/>
      </c>
      <c r="L2265" s="381" t="str">
        <f t="shared" si="149"/>
        <v/>
      </c>
      <c r="M2265" s="265"/>
      <c r="N2265" s="265"/>
      <c r="O2265" s="265"/>
      <c r="P2265" s="77"/>
    </row>
    <row r="2266" spans="3:16" ht="14.25" customHeight="1" x14ac:dyDescent="0.15">
      <c r="C2266" s="283">
        <f t="shared" si="150"/>
        <v>2254</v>
      </c>
      <c r="D2266" s="44" t="str">
        <f t="shared" si="148"/>
        <v/>
      </c>
      <c r="E2266" s="477"/>
      <c r="F2266" s="368"/>
      <c r="G2266" s="368"/>
      <c r="H2266" s="329"/>
      <c r="I2266" s="15"/>
      <c r="J2266" s="15"/>
      <c r="K2266" s="328" t="str">
        <f t="shared" si="151"/>
        <v/>
      </c>
      <c r="L2266" s="381" t="str">
        <f t="shared" si="149"/>
        <v/>
      </c>
      <c r="M2266" s="265"/>
      <c r="N2266" s="265"/>
      <c r="O2266" s="265"/>
      <c r="P2266" s="77"/>
    </row>
    <row r="2267" spans="3:16" ht="14.25" customHeight="1" x14ac:dyDescent="0.15">
      <c r="C2267" s="283">
        <f t="shared" si="150"/>
        <v>2255</v>
      </c>
      <c r="D2267" s="44" t="str">
        <f t="shared" si="148"/>
        <v/>
      </c>
      <c r="E2267" s="477"/>
      <c r="F2267" s="368"/>
      <c r="G2267" s="368"/>
      <c r="H2267" s="329"/>
      <c r="I2267" s="15"/>
      <c r="J2267" s="15"/>
      <c r="K2267" s="328" t="str">
        <f t="shared" si="151"/>
        <v/>
      </c>
      <c r="L2267" s="381" t="str">
        <f t="shared" si="149"/>
        <v/>
      </c>
      <c r="M2267" s="265"/>
      <c r="N2267" s="265"/>
      <c r="O2267" s="265"/>
      <c r="P2267" s="77"/>
    </row>
    <row r="2268" spans="3:16" ht="14.25" customHeight="1" x14ac:dyDescent="0.15">
      <c r="C2268" s="283">
        <f t="shared" si="150"/>
        <v>2256</v>
      </c>
      <c r="D2268" s="44" t="str">
        <f t="shared" si="148"/>
        <v/>
      </c>
      <c r="E2268" s="477"/>
      <c r="F2268" s="368"/>
      <c r="G2268" s="368"/>
      <c r="H2268" s="329"/>
      <c r="I2268" s="15"/>
      <c r="J2268" s="15"/>
      <c r="K2268" s="328" t="str">
        <f t="shared" si="151"/>
        <v/>
      </c>
      <c r="L2268" s="381" t="str">
        <f t="shared" si="149"/>
        <v/>
      </c>
      <c r="M2268" s="265"/>
      <c r="N2268" s="265"/>
      <c r="O2268" s="265"/>
      <c r="P2268" s="77"/>
    </row>
    <row r="2269" spans="3:16" ht="14.25" customHeight="1" x14ac:dyDescent="0.15">
      <c r="C2269" s="283">
        <f t="shared" si="150"/>
        <v>2257</v>
      </c>
      <c r="D2269" s="44" t="str">
        <f t="shared" si="148"/>
        <v/>
      </c>
      <c r="E2269" s="477"/>
      <c r="F2269" s="368"/>
      <c r="G2269" s="368"/>
      <c r="H2269" s="329"/>
      <c r="I2269" s="15"/>
      <c r="J2269" s="15"/>
      <c r="K2269" s="328" t="str">
        <f t="shared" si="151"/>
        <v/>
      </c>
      <c r="L2269" s="381" t="str">
        <f t="shared" si="149"/>
        <v/>
      </c>
      <c r="M2269" s="265"/>
      <c r="N2269" s="265"/>
      <c r="O2269" s="265"/>
      <c r="P2269" s="77"/>
    </row>
    <row r="2270" spans="3:16" ht="14.25" customHeight="1" x14ac:dyDescent="0.15">
      <c r="C2270" s="283">
        <f t="shared" si="150"/>
        <v>2258</v>
      </c>
      <c r="D2270" s="44" t="str">
        <f t="shared" si="148"/>
        <v/>
      </c>
      <c r="E2270" s="477"/>
      <c r="F2270" s="368"/>
      <c r="G2270" s="368"/>
      <c r="H2270" s="329"/>
      <c r="I2270" s="15"/>
      <c r="J2270" s="15"/>
      <c r="K2270" s="328" t="str">
        <f t="shared" si="151"/>
        <v/>
      </c>
      <c r="L2270" s="381" t="str">
        <f t="shared" si="149"/>
        <v/>
      </c>
      <c r="M2270" s="265"/>
      <c r="N2270" s="265"/>
      <c r="O2270" s="265"/>
      <c r="P2270" s="77"/>
    </row>
    <row r="2271" spans="3:16" ht="14.25" customHeight="1" x14ac:dyDescent="0.15">
      <c r="C2271" s="283">
        <f t="shared" si="150"/>
        <v>2259</v>
      </c>
      <c r="D2271" s="44" t="str">
        <f t="shared" si="148"/>
        <v/>
      </c>
      <c r="E2271" s="477"/>
      <c r="F2271" s="368"/>
      <c r="G2271" s="368"/>
      <c r="H2271" s="329"/>
      <c r="I2271" s="15"/>
      <c r="J2271" s="15"/>
      <c r="K2271" s="328" t="str">
        <f t="shared" si="151"/>
        <v/>
      </c>
      <c r="L2271" s="381" t="str">
        <f t="shared" si="149"/>
        <v/>
      </c>
      <c r="M2271" s="265"/>
      <c r="N2271" s="265"/>
      <c r="O2271" s="265"/>
      <c r="P2271" s="77"/>
    </row>
    <row r="2272" spans="3:16" ht="14.25" customHeight="1" x14ac:dyDescent="0.15">
      <c r="C2272" s="283">
        <f t="shared" si="150"/>
        <v>2260</v>
      </c>
      <c r="D2272" s="44" t="str">
        <f t="shared" si="148"/>
        <v/>
      </c>
      <c r="E2272" s="477"/>
      <c r="F2272" s="368"/>
      <c r="G2272" s="368"/>
      <c r="H2272" s="329"/>
      <c r="I2272" s="15"/>
      <c r="J2272" s="15"/>
      <c r="K2272" s="328" t="str">
        <f t="shared" si="151"/>
        <v/>
      </c>
      <c r="L2272" s="381" t="str">
        <f t="shared" si="149"/>
        <v/>
      </c>
      <c r="M2272" s="265"/>
      <c r="N2272" s="265"/>
      <c r="O2272" s="265"/>
      <c r="P2272" s="77"/>
    </row>
    <row r="2273" spans="3:16" ht="14.25" customHeight="1" x14ac:dyDescent="0.15">
      <c r="C2273" s="283">
        <f t="shared" si="150"/>
        <v>2261</v>
      </c>
      <c r="D2273" s="44" t="str">
        <f t="shared" si="148"/>
        <v/>
      </c>
      <c r="E2273" s="477"/>
      <c r="F2273" s="368"/>
      <c r="G2273" s="368"/>
      <c r="H2273" s="329"/>
      <c r="I2273" s="15"/>
      <c r="J2273" s="15"/>
      <c r="K2273" s="328" t="str">
        <f t="shared" si="151"/>
        <v/>
      </c>
      <c r="L2273" s="381" t="str">
        <f t="shared" si="149"/>
        <v/>
      </c>
      <c r="M2273" s="265"/>
      <c r="N2273" s="265"/>
      <c r="O2273" s="265"/>
      <c r="P2273" s="77"/>
    </row>
    <row r="2274" spans="3:16" ht="14.25" customHeight="1" x14ac:dyDescent="0.15">
      <c r="C2274" s="283">
        <f t="shared" si="150"/>
        <v>2262</v>
      </c>
      <c r="D2274" s="44" t="str">
        <f t="shared" si="148"/>
        <v/>
      </c>
      <c r="E2274" s="477"/>
      <c r="F2274" s="368"/>
      <c r="G2274" s="368"/>
      <c r="H2274" s="329"/>
      <c r="I2274" s="15"/>
      <c r="J2274" s="15"/>
      <c r="K2274" s="328" t="str">
        <f t="shared" si="151"/>
        <v/>
      </c>
      <c r="L2274" s="381" t="str">
        <f t="shared" si="149"/>
        <v/>
      </c>
      <c r="M2274" s="265"/>
      <c r="N2274" s="265"/>
      <c r="O2274" s="265"/>
      <c r="P2274" s="77"/>
    </row>
    <row r="2275" spans="3:16" ht="14.25" customHeight="1" x14ac:dyDescent="0.15">
      <c r="C2275" s="283">
        <f t="shared" si="150"/>
        <v>2263</v>
      </c>
      <c r="D2275" s="44" t="str">
        <f t="shared" si="148"/>
        <v/>
      </c>
      <c r="E2275" s="477"/>
      <c r="F2275" s="368"/>
      <c r="G2275" s="368"/>
      <c r="H2275" s="329"/>
      <c r="I2275" s="15"/>
      <c r="J2275" s="15"/>
      <c r="K2275" s="328" t="str">
        <f t="shared" si="151"/>
        <v/>
      </c>
      <c r="L2275" s="381" t="str">
        <f t="shared" si="149"/>
        <v/>
      </c>
      <c r="M2275" s="265"/>
      <c r="N2275" s="265"/>
      <c r="O2275" s="265"/>
      <c r="P2275" s="77"/>
    </row>
    <row r="2276" spans="3:16" ht="14.25" customHeight="1" x14ac:dyDescent="0.15">
      <c r="C2276" s="283">
        <f t="shared" si="150"/>
        <v>2264</v>
      </c>
      <c r="D2276" s="44" t="str">
        <f t="shared" si="148"/>
        <v/>
      </c>
      <c r="E2276" s="477"/>
      <c r="F2276" s="368"/>
      <c r="G2276" s="368"/>
      <c r="H2276" s="329"/>
      <c r="I2276" s="15"/>
      <c r="J2276" s="15"/>
      <c r="K2276" s="328" t="str">
        <f t="shared" si="151"/>
        <v/>
      </c>
      <c r="L2276" s="381" t="str">
        <f t="shared" si="149"/>
        <v/>
      </c>
      <c r="M2276" s="265"/>
      <c r="N2276" s="265"/>
      <c r="O2276" s="265"/>
      <c r="P2276" s="77"/>
    </row>
    <row r="2277" spans="3:16" ht="14.25" customHeight="1" x14ac:dyDescent="0.15">
      <c r="C2277" s="283">
        <f t="shared" si="150"/>
        <v>2265</v>
      </c>
      <c r="D2277" s="44" t="str">
        <f t="shared" si="148"/>
        <v/>
      </c>
      <c r="E2277" s="477"/>
      <c r="F2277" s="368"/>
      <c r="G2277" s="368"/>
      <c r="H2277" s="329"/>
      <c r="I2277" s="15"/>
      <c r="J2277" s="15"/>
      <c r="K2277" s="328" t="str">
        <f t="shared" si="151"/>
        <v/>
      </c>
      <c r="L2277" s="381" t="str">
        <f t="shared" si="149"/>
        <v/>
      </c>
      <c r="M2277" s="265"/>
      <c r="N2277" s="265"/>
      <c r="O2277" s="265"/>
      <c r="P2277" s="77"/>
    </row>
    <row r="2278" spans="3:16" ht="14.25" customHeight="1" x14ac:dyDescent="0.15">
      <c r="C2278" s="283">
        <f t="shared" si="150"/>
        <v>2266</v>
      </c>
      <c r="D2278" s="44" t="str">
        <f t="shared" si="148"/>
        <v/>
      </c>
      <c r="E2278" s="477"/>
      <c r="F2278" s="368"/>
      <c r="G2278" s="368"/>
      <c r="H2278" s="329"/>
      <c r="I2278" s="15"/>
      <c r="J2278" s="15"/>
      <c r="K2278" s="328" t="str">
        <f t="shared" si="151"/>
        <v/>
      </c>
      <c r="L2278" s="381" t="str">
        <f t="shared" si="149"/>
        <v/>
      </c>
      <c r="M2278" s="265"/>
      <c r="N2278" s="265"/>
      <c r="O2278" s="265"/>
      <c r="P2278" s="77"/>
    </row>
    <row r="2279" spans="3:16" ht="14.25" customHeight="1" x14ac:dyDescent="0.15">
      <c r="C2279" s="283">
        <f t="shared" si="150"/>
        <v>2267</v>
      </c>
      <c r="D2279" s="44" t="str">
        <f t="shared" si="148"/>
        <v/>
      </c>
      <c r="E2279" s="477"/>
      <c r="F2279" s="368"/>
      <c r="G2279" s="368"/>
      <c r="H2279" s="329"/>
      <c r="I2279" s="15"/>
      <c r="J2279" s="15"/>
      <c r="K2279" s="328" t="str">
        <f t="shared" si="151"/>
        <v/>
      </c>
      <c r="L2279" s="381" t="str">
        <f t="shared" si="149"/>
        <v/>
      </c>
      <c r="M2279" s="265"/>
      <c r="N2279" s="265"/>
      <c r="O2279" s="265"/>
      <c r="P2279" s="77"/>
    </row>
    <row r="2280" spans="3:16" ht="14.25" customHeight="1" x14ac:dyDescent="0.15">
      <c r="C2280" s="283">
        <f t="shared" si="150"/>
        <v>2268</v>
      </c>
      <c r="D2280" s="44" t="str">
        <f t="shared" si="148"/>
        <v/>
      </c>
      <c r="E2280" s="477"/>
      <c r="F2280" s="368"/>
      <c r="G2280" s="368"/>
      <c r="H2280" s="329"/>
      <c r="I2280" s="15"/>
      <c r="J2280" s="15"/>
      <c r="K2280" s="328" t="str">
        <f t="shared" si="151"/>
        <v/>
      </c>
      <c r="L2280" s="381" t="str">
        <f t="shared" si="149"/>
        <v/>
      </c>
      <c r="M2280" s="265"/>
      <c r="N2280" s="265"/>
      <c r="O2280" s="265"/>
      <c r="P2280" s="77"/>
    </row>
    <row r="2281" spans="3:16" ht="14.25" customHeight="1" x14ac:dyDescent="0.15">
      <c r="C2281" s="283">
        <f t="shared" si="150"/>
        <v>2269</v>
      </c>
      <c r="D2281" s="44" t="str">
        <f t="shared" si="148"/>
        <v/>
      </c>
      <c r="E2281" s="477"/>
      <c r="F2281" s="368"/>
      <c r="G2281" s="368"/>
      <c r="H2281" s="329"/>
      <c r="I2281" s="15"/>
      <c r="J2281" s="15"/>
      <c r="K2281" s="328" t="str">
        <f t="shared" si="151"/>
        <v/>
      </c>
      <c r="L2281" s="381" t="str">
        <f t="shared" si="149"/>
        <v/>
      </c>
      <c r="M2281" s="265"/>
      <c r="N2281" s="265"/>
      <c r="O2281" s="265"/>
      <c r="P2281" s="77"/>
    </row>
    <row r="2282" spans="3:16" ht="14.25" customHeight="1" x14ac:dyDescent="0.15">
      <c r="C2282" s="283">
        <f t="shared" si="150"/>
        <v>2270</v>
      </c>
      <c r="D2282" s="44" t="str">
        <f t="shared" si="148"/>
        <v/>
      </c>
      <c r="E2282" s="477"/>
      <c r="F2282" s="368"/>
      <c r="G2282" s="368"/>
      <c r="H2282" s="329"/>
      <c r="I2282" s="15"/>
      <c r="J2282" s="15"/>
      <c r="K2282" s="328" t="str">
        <f t="shared" si="151"/>
        <v/>
      </c>
      <c r="L2282" s="381" t="str">
        <f t="shared" si="149"/>
        <v/>
      </c>
      <c r="M2282" s="265"/>
      <c r="N2282" s="265"/>
      <c r="O2282" s="265"/>
      <c r="P2282" s="77"/>
    </row>
    <row r="2283" spans="3:16" ht="14.25" customHeight="1" x14ac:dyDescent="0.15">
      <c r="C2283" s="283">
        <f t="shared" si="150"/>
        <v>2271</v>
      </c>
      <c r="D2283" s="44" t="str">
        <f t="shared" si="148"/>
        <v/>
      </c>
      <c r="E2283" s="477"/>
      <c r="F2283" s="368"/>
      <c r="G2283" s="368"/>
      <c r="H2283" s="329"/>
      <c r="I2283" s="15"/>
      <c r="J2283" s="15"/>
      <c r="K2283" s="328" t="str">
        <f t="shared" si="151"/>
        <v/>
      </c>
      <c r="L2283" s="381" t="str">
        <f t="shared" si="149"/>
        <v/>
      </c>
      <c r="M2283" s="265"/>
      <c r="N2283" s="265"/>
      <c r="O2283" s="265"/>
      <c r="P2283" s="77"/>
    </row>
    <row r="2284" spans="3:16" ht="14.25" customHeight="1" x14ac:dyDescent="0.15">
      <c r="C2284" s="283">
        <f t="shared" si="150"/>
        <v>2272</v>
      </c>
      <c r="D2284" s="44" t="str">
        <f t="shared" si="148"/>
        <v/>
      </c>
      <c r="E2284" s="477"/>
      <c r="F2284" s="368"/>
      <c r="G2284" s="368"/>
      <c r="H2284" s="329"/>
      <c r="I2284" s="15"/>
      <c r="J2284" s="15"/>
      <c r="K2284" s="328" t="str">
        <f t="shared" si="151"/>
        <v/>
      </c>
      <c r="L2284" s="381" t="str">
        <f t="shared" si="149"/>
        <v/>
      </c>
      <c r="M2284" s="265"/>
      <c r="N2284" s="265"/>
      <c r="O2284" s="265"/>
      <c r="P2284" s="77"/>
    </row>
    <row r="2285" spans="3:16" ht="14.25" customHeight="1" x14ac:dyDescent="0.15">
      <c r="C2285" s="283">
        <f t="shared" si="150"/>
        <v>2273</v>
      </c>
      <c r="D2285" s="44" t="str">
        <f t="shared" si="148"/>
        <v/>
      </c>
      <c r="E2285" s="477"/>
      <c r="F2285" s="368"/>
      <c r="G2285" s="368"/>
      <c r="H2285" s="329"/>
      <c r="I2285" s="15"/>
      <c r="J2285" s="15"/>
      <c r="K2285" s="328" t="str">
        <f t="shared" si="151"/>
        <v/>
      </c>
      <c r="L2285" s="381" t="str">
        <f t="shared" si="149"/>
        <v/>
      </c>
      <c r="M2285" s="265"/>
      <c r="N2285" s="265"/>
      <c r="O2285" s="265"/>
      <c r="P2285" s="77"/>
    </row>
    <row r="2286" spans="3:16" ht="14.25" customHeight="1" x14ac:dyDescent="0.15">
      <c r="C2286" s="283">
        <f t="shared" si="150"/>
        <v>2274</v>
      </c>
      <c r="D2286" s="44" t="str">
        <f t="shared" si="148"/>
        <v/>
      </c>
      <c r="E2286" s="477"/>
      <c r="F2286" s="368"/>
      <c r="G2286" s="368"/>
      <c r="H2286" s="329"/>
      <c r="I2286" s="15"/>
      <c r="J2286" s="15"/>
      <c r="K2286" s="328" t="str">
        <f t="shared" si="151"/>
        <v/>
      </c>
      <c r="L2286" s="381" t="str">
        <f t="shared" si="149"/>
        <v/>
      </c>
      <c r="M2286" s="265"/>
      <c r="N2286" s="265"/>
      <c r="O2286" s="265"/>
      <c r="P2286" s="77"/>
    </row>
    <row r="2287" spans="3:16" ht="14.25" customHeight="1" x14ac:dyDescent="0.15">
      <c r="C2287" s="283">
        <f t="shared" si="150"/>
        <v>2275</v>
      </c>
      <c r="D2287" s="44" t="str">
        <f t="shared" si="148"/>
        <v/>
      </c>
      <c r="E2287" s="477"/>
      <c r="F2287" s="368"/>
      <c r="G2287" s="368"/>
      <c r="H2287" s="329"/>
      <c r="I2287" s="15"/>
      <c r="J2287" s="15"/>
      <c r="K2287" s="328" t="str">
        <f t="shared" si="151"/>
        <v/>
      </c>
      <c r="L2287" s="381" t="str">
        <f t="shared" si="149"/>
        <v/>
      </c>
      <c r="M2287" s="265"/>
      <c r="N2287" s="265"/>
      <c r="O2287" s="265"/>
      <c r="P2287" s="77"/>
    </row>
    <row r="2288" spans="3:16" ht="14.25" customHeight="1" x14ac:dyDescent="0.15">
      <c r="C2288" s="283">
        <f t="shared" si="150"/>
        <v>2276</v>
      </c>
      <c r="D2288" s="44" t="str">
        <f t="shared" si="148"/>
        <v/>
      </c>
      <c r="E2288" s="477"/>
      <c r="F2288" s="368"/>
      <c r="G2288" s="368"/>
      <c r="H2288" s="329"/>
      <c r="I2288" s="15"/>
      <c r="J2288" s="15"/>
      <c r="K2288" s="328" t="str">
        <f t="shared" si="151"/>
        <v/>
      </c>
      <c r="L2288" s="381" t="str">
        <f t="shared" si="149"/>
        <v/>
      </c>
      <c r="M2288" s="265"/>
      <c r="N2288" s="265"/>
      <c r="O2288" s="265"/>
      <c r="P2288" s="77"/>
    </row>
    <row r="2289" spans="3:16" ht="14.25" customHeight="1" x14ac:dyDescent="0.15">
      <c r="C2289" s="283">
        <f t="shared" si="150"/>
        <v>2277</v>
      </c>
      <c r="D2289" s="44" t="str">
        <f t="shared" si="148"/>
        <v/>
      </c>
      <c r="E2289" s="477"/>
      <c r="F2289" s="368"/>
      <c r="G2289" s="368"/>
      <c r="H2289" s="329"/>
      <c r="I2289" s="15"/>
      <c r="J2289" s="15"/>
      <c r="K2289" s="328" t="str">
        <f t="shared" si="151"/>
        <v/>
      </c>
      <c r="L2289" s="381" t="str">
        <f t="shared" si="149"/>
        <v/>
      </c>
      <c r="M2289" s="265"/>
      <c r="N2289" s="265"/>
      <c r="O2289" s="265"/>
      <c r="P2289" s="77"/>
    </row>
    <row r="2290" spans="3:16" ht="14.25" customHeight="1" x14ac:dyDescent="0.15">
      <c r="C2290" s="283">
        <f t="shared" si="150"/>
        <v>2278</v>
      </c>
      <c r="D2290" s="44" t="str">
        <f t="shared" si="148"/>
        <v/>
      </c>
      <c r="E2290" s="477"/>
      <c r="F2290" s="368"/>
      <c r="G2290" s="368"/>
      <c r="H2290" s="329"/>
      <c r="I2290" s="15"/>
      <c r="J2290" s="15"/>
      <c r="K2290" s="328" t="str">
        <f t="shared" si="151"/>
        <v/>
      </c>
      <c r="L2290" s="381" t="str">
        <f t="shared" si="149"/>
        <v/>
      </c>
      <c r="M2290" s="265"/>
      <c r="N2290" s="265"/>
      <c r="O2290" s="265"/>
      <c r="P2290" s="77"/>
    </row>
    <row r="2291" spans="3:16" ht="14.25" customHeight="1" x14ac:dyDescent="0.15">
      <c r="C2291" s="283">
        <f t="shared" si="150"/>
        <v>2279</v>
      </c>
      <c r="D2291" s="44" t="str">
        <f t="shared" si="148"/>
        <v/>
      </c>
      <c r="E2291" s="477"/>
      <c r="F2291" s="368"/>
      <c r="G2291" s="368"/>
      <c r="H2291" s="329"/>
      <c r="I2291" s="15"/>
      <c r="J2291" s="15"/>
      <c r="K2291" s="328" t="str">
        <f t="shared" si="151"/>
        <v/>
      </c>
      <c r="L2291" s="381" t="str">
        <f t="shared" si="149"/>
        <v/>
      </c>
      <c r="M2291" s="265"/>
      <c r="N2291" s="265"/>
      <c r="O2291" s="265"/>
      <c r="P2291" s="77"/>
    </row>
    <row r="2292" spans="3:16" ht="14.25" customHeight="1" x14ac:dyDescent="0.15">
      <c r="C2292" s="283">
        <f t="shared" si="150"/>
        <v>2280</v>
      </c>
      <c r="D2292" s="44" t="str">
        <f t="shared" si="148"/>
        <v/>
      </c>
      <c r="E2292" s="477"/>
      <c r="F2292" s="368"/>
      <c r="G2292" s="368"/>
      <c r="H2292" s="329"/>
      <c r="I2292" s="15"/>
      <c r="J2292" s="15"/>
      <c r="K2292" s="328" t="str">
        <f t="shared" si="151"/>
        <v/>
      </c>
      <c r="L2292" s="381" t="str">
        <f t="shared" si="149"/>
        <v/>
      </c>
      <c r="M2292" s="265"/>
      <c r="N2292" s="265"/>
      <c r="O2292" s="265"/>
      <c r="P2292" s="77"/>
    </row>
    <row r="2293" spans="3:16" ht="14.25" customHeight="1" x14ac:dyDescent="0.15">
      <c r="C2293" s="283">
        <f t="shared" si="150"/>
        <v>2281</v>
      </c>
      <c r="D2293" s="44" t="str">
        <f t="shared" si="148"/>
        <v/>
      </c>
      <c r="E2293" s="477"/>
      <c r="F2293" s="368"/>
      <c r="G2293" s="368"/>
      <c r="H2293" s="329"/>
      <c r="I2293" s="15"/>
      <c r="J2293" s="15"/>
      <c r="K2293" s="328" t="str">
        <f t="shared" si="151"/>
        <v/>
      </c>
      <c r="L2293" s="381" t="str">
        <f t="shared" si="149"/>
        <v/>
      </c>
      <c r="M2293" s="265"/>
      <c r="N2293" s="265"/>
      <c r="O2293" s="265"/>
      <c r="P2293" s="77"/>
    </row>
    <row r="2294" spans="3:16" ht="14.25" customHeight="1" x14ac:dyDescent="0.15">
      <c r="C2294" s="283">
        <f t="shared" si="150"/>
        <v>2282</v>
      </c>
      <c r="D2294" s="44" t="str">
        <f t="shared" si="148"/>
        <v/>
      </c>
      <c r="E2294" s="477"/>
      <c r="F2294" s="368"/>
      <c r="G2294" s="368"/>
      <c r="H2294" s="329"/>
      <c r="I2294" s="15"/>
      <c r="J2294" s="15"/>
      <c r="K2294" s="328" t="str">
        <f t="shared" si="151"/>
        <v/>
      </c>
      <c r="L2294" s="381" t="str">
        <f t="shared" si="149"/>
        <v/>
      </c>
      <c r="M2294" s="265"/>
      <c r="N2294" s="265"/>
      <c r="O2294" s="265"/>
      <c r="P2294" s="77"/>
    </row>
    <row r="2295" spans="3:16" ht="14.25" customHeight="1" x14ac:dyDescent="0.15">
      <c r="C2295" s="283">
        <f t="shared" si="150"/>
        <v>2283</v>
      </c>
      <c r="D2295" s="44" t="str">
        <f t="shared" si="148"/>
        <v/>
      </c>
      <c r="E2295" s="477"/>
      <c r="F2295" s="368"/>
      <c r="G2295" s="368"/>
      <c r="H2295" s="329"/>
      <c r="I2295" s="15"/>
      <c r="J2295" s="15"/>
      <c r="K2295" s="328" t="str">
        <f t="shared" si="151"/>
        <v/>
      </c>
      <c r="L2295" s="381" t="str">
        <f t="shared" si="149"/>
        <v/>
      </c>
      <c r="M2295" s="265"/>
      <c r="N2295" s="265"/>
      <c r="O2295" s="265"/>
      <c r="P2295" s="77"/>
    </row>
    <row r="2296" spans="3:16" ht="14.25" customHeight="1" x14ac:dyDescent="0.15">
      <c r="C2296" s="283">
        <f t="shared" si="150"/>
        <v>2284</v>
      </c>
      <c r="D2296" s="44" t="str">
        <f t="shared" si="148"/>
        <v/>
      </c>
      <c r="E2296" s="477"/>
      <c r="F2296" s="368"/>
      <c r="G2296" s="368"/>
      <c r="H2296" s="329"/>
      <c r="I2296" s="15"/>
      <c r="J2296" s="15"/>
      <c r="K2296" s="328" t="str">
        <f t="shared" si="151"/>
        <v/>
      </c>
      <c r="L2296" s="381" t="str">
        <f t="shared" si="149"/>
        <v/>
      </c>
      <c r="M2296" s="265"/>
      <c r="N2296" s="265"/>
      <c r="O2296" s="265"/>
      <c r="P2296" s="77"/>
    </row>
    <row r="2297" spans="3:16" ht="14.25" customHeight="1" x14ac:dyDescent="0.15">
      <c r="C2297" s="283">
        <f t="shared" si="150"/>
        <v>2285</v>
      </c>
      <c r="D2297" s="44" t="str">
        <f t="shared" si="148"/>
        <v/>
      </c>
      <c r="E2297" s="477"/>
      <c r="F2297" s="368"/>
      <c r="G2297" s="368"/>
      <c r="H2297" s="329"/>
      <c r="I2297" s="15"/>
      <c r="J2297" s="15"/>
      <c r="K2297" s="328" t="str">
        <f t="shared" si="151"/>
        <v/>
      </c>
      <c r="L2297" s="381" t="str">
        <f t="shared" si="149"/>
        <v/>
      </c>
      <c r="M2297" s="265"/>
      <c r="N2297" s="265"/>
      <c r="O2297" s="265"/>
      <c r="P2297" s="77"/>
    </row>
    <row r="2298" spans="3:16" ht="14.25" customHeight="1" x14ac:dyDescent="0.15">
      <c r="C2298" s="283">
        <f t="shared" si="150"/>
        <v>2286</v>
      </c>
      <c r="D2298" s="44" t="str">
        <f t="shared" si="148"/>
        <v/>
      </c>
      <c r="E2298" s="477"/>
      <c r="F2298" s="368"/>
      <c r="G2298" s="368"/>
      <c r="H2298" s="329"/>
      <c r="I2298" s="15"/>
      <c r="J2298" s="15"/>
      <c r="K2298" s="328" t="str">
        <f t="shared" si="151"/>
        <v/>
      </c>
      <c r="L2298" s="381" t="str">
        <f t="shared" si="149"/>
        <v/>
      </c>
      <c r="M2298" s="265"/>
      <c r="N2298" s="265"/>
      <c r="O2298" s="265"/>
      <c r="P2298" s="77"/>
    </row>
    <row r="2299" spans="3:16" ht="14.25" customHeight="1" x14ac:dyDescent="0.15">
      <c r="C2299" s="283">
        <f t="shared" si="150"/>
        <v>2287</v>
      </c>
      <c r="D2299" s="44" t="str">
        <f t="shared" si="148"/>
        <v/>
      </c>
      <c r="E2299" s="477"/>
      <c r="F2299" s="368"/>
      <c r="G2299" s="368"/>
      <c r="H2299" s="329"/>
      <c r="I2299" s="15"/>
      <c r="J2299" s="15"/>
      <c r="K2299" s="328" t="str">
        <f t="shared" si="151"/>
        <v/>
      </c>
      <c r="L2299" s="381" t="str">
        <f t="shared" si="149"/>
        <v/>
      </c>
      <c r="M2299" s="265"/>
      <c r="N2299" s="265"/>
      <c r="O2299" s="265"/>
      <c r="P2299" s="77"/>
    </row>
    <row r="2300" spans="3:16" ht="14.25" customHeight="1" x14ac:dyDescent="0.15">
      <c r="C2300" s="283">
        <f t="shared" si="150"/>
        <v>2288</v>
      </c>
      <c r="D2300" s="44" t="str">
        <f t="shared" si="148"/>
        <v/>
      </c>
      <c r="E2300" s="477"/>
      <c r="F2300" s="368"/>
      <c r="G2300" s="368"/>
      <c r="H2300" s="329"/>
      <c r="I2300" s="15"/>
      <c r="J2300" s="15"/>
      <c r="K2300" s="328" t="str">
        <f t="shared" si="151"/>
        <v/>
      </c>
      <c r="L2300" s="381" t="str">
        <f t="shared" si="149"/>
        <v/>
      </c>
      <c r="M2300" s="265"/>
      <c r="N2300" s="265"/>
      <c r="O2300" s="265"/>
      <c r="P2300" s="77"/>
    </row>
    <row r="2301" spans="3:16" ht="14.25" customHeight="1" x14ac:dyDescent="0.15">
      <c r="C2301" s="283">
        <f t="shared" si="150"/>
        <v>2289</v>
      </c>
      <c r="D2301" s="44" t="str">
        <f t="shared" si="148"/>
        <v/>
      </c>
      <c r="E2301" s="477"/>
      <c r="F2301" s="368"/>
      <c r="G2301" s="368"/>
      <c r="H2301" s="329"/>
      <c r="I2301" s="15"/>
      <c r="J2301" s="15"/>
      <c r="K2301" s="328" t="str">
        <f t="shared" si="151"/>
        <v/>
      </c>
      <c r="L2301" s="381" t="str">
        <f t="shared" si="149"/>
        <v/>
      </c>
      <c r="M2301" s="265"/>
      <c r="N2301" s="265"/>
      <c r="O2301" s="265"/>
      <c r="P2301" s="77"/>
    </row>
    <row r="2302" spans="3:16" ht="14.25" customHeight="1" x14ac:dyDescent="0.15">
      <c r="C2302" s="283">
        <f t="shared" si="150"/>
        <v>2290</v>
      </c>
      <c r="D2302" s="44" t="str">
        <f t="shared" si="148"/>
        <v/>
      </c>
      <c r="E2302" s="477"/>
      <c r="F2302" s="368"/>
      <c r="G2302" s="368"/>
      <c r="H2302" s="329"/>
      <c r="I2302" s="15"/>
      <c r="J2302" s="15"/>
      <c r="K2302" s="328" t="str">
        <f t="shared" si="151"/>
        <v/>
      </c>
      <c r="L2302" s="381" t="str">
        <f t="shared" si="149"/>
        <v/>
      </c>
      <c r="M2302" s="265"/>
      <c r="N2302" s="265"/>
      <c r="O2302" s="265"/>
      <c r="P2302" s="77"/>
    </row>
    <row r="2303" spans="3:16" ht="14.25" customHeight="1" x14ac:dyDescent="0.15">
      <c r="C2303" s="283">
        <f t="shared" si="150"/>
        <v>2291</v>
      </c>
      <c r="D2303" s="44" t="str">
        <f t="shared" si="148"/>
        <v/>
      </c>
      <c r="E2303" s="477"/>
      <c r="F2303" s="368"/>
      <c r="G2303" s="368"/>
      <c r="H2303" s="329"/>
      <c r="I2303" s="15"/>
      <c r="J2303" s="15"/>
      <c r="K2303" s="328" t="str">
        <f t="shared" si="151"/>
        <v/>
      </c>
      <c r="L2303" s="381" t="str">
        <f t="shared" si="149"/>
        <v/>
      </c>
      <c r="M2303" s="265"/>
      <c r="N2303" s="265"/>
      <c r="O2303" s="265"/>
      <c r="P2303" s="77"/>
    </row>
    <row r="2304" spans="3:16" ht="14.25" customHeight="1" x14ac:dyDescent="0.15">
      <c r="C2304" s="283">
        <f t="shared" si="150"/>
        <v>2292</v>
      </c>
      <c r="D2304" s="44" t="str">
        <f t="shared" si="148"/>
        <v/>
      </c>
      <c r="E2304" s="477"/>
      <c r="F2304" s="368"/>
      <c r="G2304" s="368"/>
      <c r="H2304" s="329"/>
      <c r="I2304" s="15"/>
      <c r="J2304" s="15"/>
      <c r="K2304" s="328" t="str">
        <f t="shared" si="151"/>
        <v/>
      </c>
      <c r="L2304" s="381" t="str">
        <f t="shared" si="149"/>
        <v/>
      </c>
      <c r="M2304" s="265"/>
      <c r="N2304" s="265"/>
      <c r="O2304" s="265"/>
      <c r="P2304" s="77"/>
    </row>
    <row r="2305" spans="3:16" ht="14.25" customHeight="1" x14ac:dyDescent="0.15">
      <c r="C2305" s="283">
        <f t="shared" si="150"/>
        <v>2293</v>
      </c>
      <c r="D2305" s="44" t="str">
        <f t="shared" si="148"/>
        <v/>
      </c>
      <c r="E2305" s="477"/>
      <c r="F2305" s="368"/>
      <c r="G2305" s="368"/>
      <c r="H2305" s="329"/>
      <c r="I2305" s="15"/>
      <c r="J2305" s="15"/>
      <c r="K2305" s="328" t="str">
        <f t="shared" si="151"/>
        <v/>
      </c>
      <c r="L2305" s="381" t="str">
        <f t="shared" si="149"/>
        <v/>
      </c>
      <c r="M2305" s="265"/>
      <c r="N2305" s="265"/>
      <c r="O2305" s="265"/>
      <c r="P2305" s="77"/>
    </row>
    <row r="2306" spans="3:16" ht="14.25" customHeight="1" x14ac:dyDescent="0.15">
      <c r="C2306" s="283">
        <f t="shared" si="150"/>
        <v>2294</v>
      </c>
      <c r="D2306" s="44" t="str">
        <f t="shared" si="148"/>
        <v/>
      </c>
      <c r="E2306" s="477"/>
      <c r="F2306" s="368"/>
      <c r="G2306" s="368"/>
      <c r="H2306" s="329"/>
      <c r="I2306" s="15"/>
      <c r="J2306" s="15"/>
      <c r="K2306" s="328" t="str">
        <f t="shared" si="151"/>
        <v/>
      </c>
      <c r="L2306" s="381" t="str">
        <f t="shared" si="149"/>
        <v/>
      </c>
      <c r="M2306" s="265"/>
      <c r="N2306" s="265"/>
      <c r="O2306" s="265"/>
      <c r="P2306" s="77"/>
    </row>
    <row r="2307" spans="3:16" ht="14.25" customHeight="1" x14ac:dyDescent="0.15">
      <c r="C2307" s="283">
        <f t="shared" si="150"/>
        <v>2295</v>
      </c>
      <c r="D2307" s="44" t="str">
        <f t="shared" si="148"/>
        <v/>
      </c>
      <c r="E2307" s="477"/>
      <c r="F2307" s="368"/>
      <c r="G2307" s="368"/>
      <c r="H2307" s="329"/>
      <c r="I2307" s="15"/>
      <c r="J2307" s="15"/>
      <c r="K2307" s="328" t="str">
        <f t="shared" si="151"/>
        <v/>
      </c>
      <c r="L2307" s="381" t="str">
        <f t="shared" si="149"/>
        <v/>
      </c>
      <c r="M2307" s="265"/>
      <c r="N2307" s="265"/>
      <c r="O2307" s="265"/>
      <c r="P2307" s="77"/>
    </row>
    <row r="2308" spans="3:16" ht="14.25" customHeight="1" x14ac:dyDescent="0.15">
      <c r="C2308" s="283">
        <f t="shared" si="150"/>
        <v>2296</v>
      </c>
      <c r="D2308" s="44" t="str">
        <f t="shared" si="148"/>
        <v/>
      </c>
      <c r="E2308" s="477"/>
      <c r="F2308" s="368"/>
      <c r="G2308" s="368"/>
      <c r="H2308" s="329"/>
      <c r="I2308" s="15"/>
      <c r="J2308" s="15"/>
      <c r="K2308" s="328" t="str">
        <f t="shared" si="151"/>
        <v/>
      </c>
      <c r="L2308" s="381" t="str">
        <f t="shared" si="149"/>
        <v/>
      </c>
      <c r="M2308" s="265"/>
      <c r="N2308" s="265"/>
      <c r="O2308" s="265"/>
      <c r="P2308" s="77"/>
    </row>
    <row r="2309" spans="3:16" ht="14.25" customHeight="1" x14ac:dyDescent="0.15">
      <c r="C2309" s="283">
        <f t="shared" si="150"/>
        <v>2297</v>
      </c>
      <c r="D2309" s="44" t="str">
        <f t="shared" si="148"/>
        <v/>
      </c>
      <c r="E2309" s="477"/>
      <c r="F2309" s="368"/>
      <c r="G2309" s="368"/>
      <c r="H2309" s="329"/>
      <c r="I2309" s="15"/>
      <c r="J2309" s="15"/>
      <c r="K2309" s="328" t="str">
        <f t="shared" si="151"/>
        <v/>
      </c>
      <c r="L2309" s="381" t="str">
        <f t="shared" si="149"/>
        <v/>
      </c>
      <c r="M2309" s="265"/>
      <c r="N2309" s="265"/>
      <c r="O2309" s="265"/>
      <c r="P2309" s="77"/>
    </row>
    <row r="2310" spans="3:16" ht="14.25" customHeight="1" x14ac:dyDescent="0.15">
      <c r="C2310" s="283">
        <f t="shared" si="150"/>
        <v>2298</v>
      </c>
      <c r="D2310" s="44" t="str">
        <f t="shared" si="148"/>
        <v/>
      </c>
      <c r="E2310" s="477"/>
      <c r="F2310" s="368"/>
      <c r="G2310" s="368"/>
      <c r="H2310" s="329"/>
      <c r="I2310" s="15"/>
      <c r="J2310" s="15"/>
      <c r="K2310" s="328" t="str">
        <f t="shared" si="151"/>
        <v/>
      </c>
      <c r="L2310" s="381" t="str">
        <f t="shared" si="149"/>
        <v/>
      </c>
      <c r="M2310" s="265"/>
      <c r="N2310" s="265"/>
      <c r="O2310" s="265"/>
      <c r="P2310" s="77"/>
    </row>
    <row r="2311" spans="3:16" ht="14.25" customHeight="1" x14ac:dyDescent="0.15">
      <c r="C2311" s="283">
        <f t="shared" si="150"/>
        <v>2299</v>
      </c>
      <c r="D2311" s="44" t="str">
        <f t="shared" si="148"/>
        <v/>
      </c>
      <c r="E2311" s="477"/>
      <c r="F2311" s="368"/>
      <c r="G2311" s="368"/>
      <c r="H2311" s="329"/>
      <c r="I2311" s="15"/>
      <c r="J2311" s="15"/>
      <c r="K2311" s="328" t="str">
        <f t="shared" si="151"/>
        <v/>
      </c>
      <c r="L2311" s="381" t="str">
        <f t="shared" si="149"/>
        <v/>
      </c>
      <c r="M2311" s="265"/>
      <c r="N2311" s="265"/>
      <c r="O2311" s="265"/>
      <c r="P2311" s="77"/>
    </row>
    <row r="2312" spans="3:16" ht="14.25" customHeight="1" x14ac:dyDescent="0.15">
      <c r="C2312" s="283">
        <f t="shared" si="150"/>
        <v>2300</v>
      </c>
      <c r="D2312" s="44" t="str">
        <f t="shared" si="148"/>
        <v/>
      </c>
      <c r="E2312" s="477"/>
      <c r="F2312" s="368"/>
      <c r="G2312" s="368"/>
      <c r="H2312" s="329"/>
      <c r="I2312" s="15"/>
      <c r="J2312" s="15"/>
      <c r="K2312" s="328" t="str">
        <f t="shared" si="151"/>
        <v/>
      </c>
      <c r="L2312" s="381" t="str">
        <f t="shared" si="149"/>
        <v/>
      </c>
      <c r="M2312" s="265"/>
      <c r="N2312" s="265"/>
      <c r="O2312" s="265"/>
      <c r="P2312" s="77"/>
    </row>
    <row r="2313" spans="3:16" ht="14.25" customHeight="1" x14ac:dyDescent="0.15">
      <c r="C2313" s="283">
        <f t="shared" si="150"/>
        <v>2301</v>
      </c>
      <c r="D2313" s="44" t="str">
        <f t="shared" si="148"/>
        <v/>
      </c>
      <c r="E2313" s="477"/>
      <c r="F2313" s="368"/>
      <c r="G2313" s="368"/>
      <c r="H2313" s="329"/>
      <c r="I2313" s="15"/>
      <c r="J2313" s="15"/>
      <c r="K2313" s="328" t="str">
        <f t="shared" si="151"/>
        <v/>
      </c>
      <c r="L2313" s="381" t="str">
        <f t="shared" si="149"/>
        <v/>
      </c>
      <c r="M2313" s="265"/>
      <c r="N2313" s="265"/>
      <c r="O2313" s="265"/>
      <c r="P2313" s="77"/>
    </row>
    <row r="2314" spans="3:16" ht="14.25" customHeight="1" x14ac:dyDescent="0.15">
      <c r="C2314" s="283">
        <f t="shared" si="150"/>
        <v>2302</v>
      </c>
      <c r="D2314" s="44" t="str">
        <f t="shared" si="148"/>
        <v/>
      </c>
      <c r="E2314" s="477"/>
      <c r="F2314" s="368"/>
      <c r="G2314" s="368"/>
      <c r="H2314" s="329"/>
      <c r="I2314" s="15"/>
      <c r="J2314" s="15"/>
      <c r="K2314" s="328" t="str">
        <f t="shared" si="151"/>
        <v/>
      </c>
      <c r="L2314" s="381" t="str">
        <f t="shared" si="149"/>
        <v/>
      </c>
      <c r="M2314" s="265"/>
      <c r="N2314" s="265"/>
      <c r="O2314" s="265"/>
      <c r="P2314" s="77"/>
    </row>
    <row r="2315" spans="3:16" ht="14.25" customHeight="1" x14ac:dyDescent="0.15">
      <c r="C2315" s="283">
        <f t="shared" si="150"/>
        <v>2303</v>
      </c>
      <c r="D2315" s="44" t="str">
        <f t="shared" si="148"/>
        <v/>
      </c>
      <c r="E2315" s="477"/>
      <c r="F2315" s="368"/>
      <c r="G2315" s="368"/>
      <c r="H2315" s="329"/>
      <c r="I2315" s="15"/>
      <c r="J2315" s="15"/>
      <c r="K2315" s="328" t="str">
        <f t="shared" si="151"/>
        <v/>
      </c>
      <c r="L2315" s="381" t="str">
        <f t="shared" si="149"/>
        <v/>
      </c>
      <c r="M2315" s="265"/>
      <c r="N2315" s="265"/>
      <c r="O2315" s="265"/>
      <c r="P2315" s="77"/>
    </row>
    <row r="2316" spans="3:16" ht="14.25" customHeight="1" x14ac:dyDescent="0.15">
      <c r="C2316" s="283">
        <f t="shared" si="150"/>
        <v>2304</v>
      </c>
      <c r="D2316" s="44" t="str">
        <f t="shared" si="148"/>
        <v/>
      </c>
      <c r="E2316" s="477"/>
      <c r="F2316" s="368"/>
      <c r="G2316" s="368"/>
      <c r="H2316" s="329"/>
      <c r="I2316" s="15"/>
      <c r="J2316" s="15"/>
      <c r="K2316" s="328" t="str">
        <f t="shared" si="151"/>
        <v/>
      </c>
      <c r="L2316" s="381" t="str">
        <f t="shared" si="149"/>
        <v/>
      </c>
      <c r="M2316" s="265"/>
      <c r="N2316" s="265"/>
      <c r="O2316" s="265"/>
      <c r="P2316" s="77"/>
    </row>
    <row r="2317" spans="3:16" ht="14.25" customHeight="1" x14ac:dyDescent="0.15">
      <c r="C2317" s="283">
        <f t="shared" si="150"/>
        <v>2305</v>
      </c>
      <c r="D2317" s="44" t="str">
        <f t="shared" ref="D2317:D2380" si="152">IF(E2317="","",IF(E2317&lt;=$T$2,"○",""))</f>
        <v/>
      </c>
      <c r="E2317" s="477"/>
      <c r="F2317" s="368"/>
      <c r="G2317" s="368"/>
      <c r="H2317" s="329"/>
      <c r="I2317" s="15"/>
      <c r="J2317" s="15"/>
      <c r="K2317" s="328" t="str">
        <f t="shared" si="151"/>
        <v/>
      </c>
      <c r="L2317" s="381" t="str">
        <f t="shared" ref="L2317:L2380" si="153">IF(H2317="","",IF(HLOOKUP(H2317,$V$2:$AJ$3,2,FALSE)&gt;=0.8,"○",""))</f>
        <v/>
      </c>
      <c r="M2317" s="265"/>
      <c r="N2317" s="265"/>
      <c r="O2317" s="265"/>
      <c r="P2317" s="77"/>
    </row>
    <row r="2318" spans="3:16" ht="14.25" customHeight="1" x14ac:dyDescent="0.15">
      <c r="C2318" s="283">
        <f t="shared" si="150"/>
        <v>2306</v>
      </c>
      <c r="D2318" s="44" t="str">
        <f t="shared" si="152"/>
        <v/>
      </c>
      <c r="E2318" s="477"/>
      <c r="F2318" s="368"/>
      <c r="G2318" s="368"/>
      <c r="H2318" s="329"/>
      <c r="I2318" s="15"/>
      <c r="J2318" s="15"/>
      <c r="K2318" s="328" t="str">
        <f>IF(J2318="","",I2318*J2318)</f>
        <v/>
      </c>
      <c r="L2318" s="381" t="str">
        <f t="shared" si="153"/>
        <v/>
      </c>
      <c r="M2318" s="265"/>
      <c r="N2318" s="265"/>
      <c r="O2318" s="265"/>
      <c r="P2318" s="77"/>
    </row>
    <row r="2319" spans="3:16" ht="14.25" customHeight="1" x14ac:dyDescent="0.15">
      <c r="C2319" s="283">
        <f t="shared" ref="C2319:C2382" si="154">C2318+1</f>
        <v>2307</v>
      </c>
      <c r="D2319" s="44" t="str">
        <f t="shared" si="152"/>
        <v/>
      </c>
      <c r="E2319" s="477"/>
      <c r="F2319" s="368"/>
      <c r="G2319" s="368"/>
      <c r="H2319" s="329"/>
      <c r="I2319" s="15"/>
      <c r="J2319" s="15"/>
      <c r="K2319" s="328" t="str">
        <f t="shared" ref="K2319:K2382" si="155">IF(J2319="","",I2319*J2319)</f>
        <v/>
      </c>
      <c r="L2319" s="381" t="str">
        <f t="shared" si="153"/>
        <v/>
      </c>
      <c r="M2319" s="265"/>
      <c r="N2319" s="265"/>
      <c r="O2319" s="265"/>
      <c r="P2319" s="77"/>
    </row>
    <row r="2320" spans="3:16" ht="14.25" customHeight="1" x14ac:dyDescent="0.15">
      <c r="C2320" s="283">
        <f t="shared" si="154"/>
        <v>2308</v>
      </c>
      <c r="D2320" s="44" t="str">
        <f t="shared" si="152"/>
        <v/>
      </c>
      <c r="E2320" s="477"/>
      <c r="F2320" s="368"/>
      <c r="G2320" s="368"/>
      <c r="H2320" s="329"/>
      <c r="I2320" s="15"/>
      <c r="J2320" s="15"/>
      <c r="K2320" s="328" t="str">
        <f t="shared" si="155"/>
        <v/>
      </c>
      <c r="L2320" s="381" t="str">
        <f t="shared" si="153"/>
        <v/>
      </c>
      <c r="M2320" s="265"/>
      <c r="N2320" s="265"/>
      <c r="O2320" s="265"/>
      <c r="P2320" s="77"/>
    </row>
    <row r="2321" spans="3:16" ht="14.25" customHeight="1" x14ac:dyDescent="0.15">
      <c r="C2321" s="283">
        <f t="shared" si="154"/>
        <v>2309</v>
      </c>
      <c r="D2321" s="44" t="str">
        <f t="shared" si="152"/>
        <v/>
      </c>
      <c r="E2321" s="477"/>
      <c r="F2321" s="368"/>
      <c r="G2321" s="368"/>
      <c r="H2321" s="329"/>
      <c r="I2321" s="15"/>
      <c r="J2321" s="15"/>
      <c r="K2321" s="328" t="str">
        <f t="shared" si="155"/>
        <v/>
      </c>
      <c r="L2321" s="381" t="str">
        <f t="shared" si="153"/>
        <v/>
      </c>
      <c r="M2321" s="265"/>
      <c r="N2321" s="265"/>
      <c r="O2321" s="265"/>
      <c r="P2321" s="77"/>
    </row>
    <row r="2322" spans="3:16" ht="14.25" customHeight="1" x14ac:dyDescent="0.15">
      <c r="C2322" s="283">
        <f t="shared" si="154"/>
        <v>2310</v>
      </c>
      <c r="D2322" s="44" t="str">
        <f t="shared" si="152"/>
        <v/>
      </c>
      <c r="E2322" s="477"/>
      <c r="F2322" s="368"/>
      <c r="G2322" s="368"/>
      <c r="H2322" s="329"/>
      <c r="I2322" s="15"/>
      <c r="J2322" s="15"/>
      <c r="K2322" s="328" t="str">
        <f t="shared" si="155"/>
        <v/>
      </c>
      <c r="L2322" s="381" t="str">
        <f t="shared" si="153"/>
        <v/>
      </c>
      <c r="M2322" s="265"/>
      <c r="N2322" s="265"/>
      <c r="O2322" s="265"/>
      <c r="P2322" s="77"/>
    </row>
    <row r="2323" spans="3:16" ht="14.25" customHeight="1" x14ac:dyDescent="0.15">
      <c r="C2323" s="283">
        <f t="shared" si="154"/>
        <v>2311</v>
      </c>
      <c r="D2323" s="44" t="str">
        <f t="shared" si="152"/>
        <v/>
      </c>
      <c r="E2323" s="477"/>
      <c r="F2323" s="368"/>
      <c r="G2323" s="368"/>
      <c r="H2323" s="329"/>
      <c r="I2323" s="15"/>
      <c r="J2323" s="15"/>
      <c r="K2323" s="328" t="str">
        <f t="shared" si="155"/>
        <v/>
      </c>
      <c r="L2323" s="381" t="str">
        <f t="shared" si="153"/>
        <v/>
      </c>
      <c r="M2323" s="265"/>
      <c r="N2323" s="265"/>
      <c r="O2323" s="265"/>
      <c r="P2323" s="77"/>
    </row>
    <row r="2324" spans="3:16" ht="14.25" customHeight="1" x14ac:dyDescent="0.15">
      <c r="C2324" s="283">
        <f t="shared" si="154"/>
        <v>2312</v>
      </c>
      <c r="D2324" s="44" t="str">
        <f t="shared" si="152"/>
        <v/>
      </c>
      <c r="E2324" s="477"/>
      <c r="F2324" s="368"/>
      <c r="G2324" s="368"/>
      <c r="H2324" s="329"/>
      <c r="I2324" s="15"/>
      <c r="J2324" s="15"/>
      <c r="K2324" s="328" t="str">
        <f t="shared" si="155"/>
        <v/>
      </c>
      <c r="L2324" s="381" t="str">
        <f t="shared" si="153"/>
        <v/>
      </c>
      <c r="M2324" s="265"/>
      <c r="N2324" s="265"/>
      <c r="O2324" s="265"/>
      <c r="P2324" s="77"/>
    </row>
    <row r="2325" spans="3:16" ht="14.25" customHeight="1" x14ac:dyDescent="0.15">
      <c r="C2325" s="283">
        <f t="shared" si="154"/>
        <v>2313</v>
      </c>
      <c r="D2325" s="44" t="str">
        <f t="shared" si="152"/>
        <v/>
      </c>
      <c r="E2325" s="477"/>
      <c r="F2325" s="368"/>
      <c r="G2325" s="368"/>
      <c r="H2325" s="329"/>
      <c r="I2325" s="15"/>
      <c r="J2325" s="15"/>
      <c r="K2325" s="328" t="str">
        <f t="shared" si="155"/>
        <v/>
      </c>
      <c r="L2325" s="381" t="str">
        <f t="shared" si="153"/>
        <v/>
      </c>
      <c r="M2325" s="265"/>
      <c r="N2325" s="265"/>
      <c r="O2325" s="265"/>
      <c r="P2325" s="77"/>
    </row>
    <row r="2326" spans="3:16" ht="14.25" customHeight="1" x14ac:dyDescent="0.15">
      <c r="C2326" s="283">
        <f t="shared" si="154"/>
        <v>2314</v>
      </c>
      <c r="D2326" s="44" t="str">
        <f t="shared" si="152"/>
        <v/>
      </c>
      <c r="E2326" s="477"/>
      <c r="F2326" s="368"/>
      <c r="G2326" s="368"/>
      <c r="H2326" s="329"/>
      <c r="I2326" s="15"/>
      <c r="J2326" s="15"/>
      <c r="K2326" s="328" t="str">
        <f t="shared" si="155"/>
        <v/>
      </c>
      <c r="L2326" s="381" t="str">
        <f t="shared" si="153"/>
        <v/>
      </c>
      <c r="M2326" s="265"/>
      <c r="N2326" s="265"/>
      <c r="O2326" s="265"/>
      <c r="P2326" s="77"/>
    </row>
    <row r="2327" spans="3:16" ht="14.25" customHeight="1" x14ac:dyDescent="0.15">
      <c r="C2327" s="283">
        <f t="shared" si="154"/>
        <v>2315</v>
      </c>
      <c r="D2327" s="44" t="str">
        <f t="shared" si="152"/>
        <v/>
      </c>
      <c r="E2327" s="477"/>
      <c r="F2327" s="368"/>
      <c r="G2327" s="368"/>
      <c r="H2327" s="329"/>
      <c r="I2327" s="15"/>
      <c r="J2327" s="15"/>
      <c r="K2327" s="328" t="str">
        <f t="shared" si="155"/>
        <v/>
      </c>
      <c r="L2327" s="381" t="str">
        <f t="shared" si="153"/>
        <v/>
      </c>
      <c r="M2327" s="265"/>
      <c r="N2327" s="265"/>
      <c r="O2327" s="265"/>
      <c r="P2327" s="77"/>
    </row>
    <row r="2328" spans="3:16" ht="14.25" customHeight="1" x14ac:dyDescent="0.15">
      <c r="C2328" s="283">
        <f t="shared" si="154"/>
        <v>2316</v>
      </c>
      <c r="D2328" s="44" t="str">
        <f t="shared" si="152"/>
        <v/>
      </c>
      <c r="E2328" s="477"/>
      <c r="F2328" s="368"/>
      <c r="G2328" s="368"/>
      <c r="H2328" s="329"/>
      <c r="I2328" s="15"/>
      <c r="J2328" s="15"/>
      <c r="K2328" s="328" t="str">
        <f t="shared" si="155"/>
        <v/>
      </c>
      <c r="L2328" s="381" t="str">
        <f t="shared" si="153"/>
        <v/>
      </c>
      <c r="M2328" s="265"/>
      <c r="N2328" s="265"/>
      <c r="O2328" s="265"/>
      <c r="P2328" s="77"/>
    </row>
    <row r="2329" spans="3:16" ht="14.25" customHeight="1" x14ac:dyDescent="0.15">
      <c r="C2329" s="283">
        <f t="shared" si="154"/>
        <v>2317</v>
      </c>
      <c r="D2329" s="44" t="str">
        <f t="shared" si="152"/>
        <v/>
      </c>
      <c r="E2329" s="477"/>
      <c r="F2329" s="368"/>
      <c r="G2329" s="368"/>
      <c r="H2329" s="329"/>
      <c r="I2329" s="15"/>
      <c r="J2329" s="15"/>
      <c r="K2329" s="328" t="str">
        <f t="shared" si="155"/>
        <v/>
      </c>
      <c r="L2329" s="381" t="str">
        <f t="shared" si="153"/>
        <v/>
      </c>
      <c r="M2329" s="265"/>
      <c r="N2329" s="265"/>
      <c r="O2329" s="265"/>
      <c r="P2329" s="77"/>
    </row>
    <row r="2330" spans="3:16" ht="14.25" customHeight="1" x14ac:dyDescent="0.15">
      <c r="C2330" s="283">
        <f t="shared" si="154"/>
        <v>2318</v>
      </c>
      <c r="D2330" s="44" t="str">
        <f t="shared" si="152"/>
        <v/>
      </c>
      <c r="E2330" s="477"/>
      <c r="F2330" s="368"/>
      <c r="G2330" s="368"/>
      <c r="H2330" s="329"/>
      <c r="I2330" s="15"/>
      <c r="J2330" s="15"/>
      <c r="K2330" s="328" t="str">
        <f t="shared" si="155"/>
        <v/>
      </c>
      <c r="L2330" s="381" t="str">
        <f t="shared" si="153"/>
        <v/>
      </c>
      <c r="M2330" s="265"/>
      <c r="N2330" s="265"/>
      <c r="O2330" s="265"/>
      <c r="P2330" s="77"/>
    </row>
    <row r="2331" spans="3:16" ht="14.25" customHeight="1" x14ac:dyDescent="0.15">
      <c r="C2331" s="283">
        <f t="shared" si="154"/>
        <v>2319</v>
      </c>
      <c r="D2331" s="44" t="str">
        <f t="shared" si="152"/>
        <v/>
      </c>
      <c r="E2331" s="477"/>
      <c r="F2331" s="368"/>
      <c r="G2331" s="368"/>
      <c r="H2331" s="329"/>
      <c r="I2331" s="15"/>
      <c r="J2331" s="15"/>
      <c r="K2331" s="328" t="str">
        <f t="shared" si="155"/>
        <v/>
      </c>
      <c r="L2331" s="381" t="str">
        <f t="shared" si="153"/>
        <v/>
      </c>
      <c r="M2331" s="265"/>
      <c r="N2331" s="265"/>
      <c r="O2331" s="265"/>
      <c r="P2331" s="77"/>
    </row>
    <row r="2332" spans="3:16" ht="14.25" customHeight="1" x14ac:dyDescent="0.15">
      <c r="C2332" s="283">
        <f t="shared" si="154"/>
        <v>2320</v>
      </c>
      <c r="D2332" s="44" t="str">
        <f t="shared" si="152"/>
        <v/>
      </c>
      <c r="E2332" s="477"/>
      <c r="F2332" s="368"/>
      <c r="G2332" s="368"/>
      <c r="H2332" s="329"/>
      <c r="I2332" s="15"/>
      <c r="J2332" s="15"/>
      <c r="K2332" s="328" t="str">
        <f t="shared" si="155"/>
        <v/>
      </c>
      <c r="L2332" s="381" t="str">
        <f t="shared" si="153"/>
        <v/>
      </c>
      <c r="M2332" s="265"/>
      <c r="N2332" s="265"/>
      <c r="O2332" s="265"/>
      <c r="P2332" s="77"/>
    </row>
    <row r="2333" spans="3:16" ht="14.25" customHeight="1" x14ac:dyDescent="0.15">
      <c r="C2333" s="283">
        <f t="shared" si="154"/>
        <v>2321</v>
      </c>
      <c r="D2333" s="44" t="str">
        <f t="shared" si="152"/>
        <v/>
      </c>
      <c r="E2333" s="477"/>
      <c r="F2333" s="368"/>
      <c r="G2333" s="368"/>
      <c r="H2333" s="329"/>
      <c r="I2333" s="15"/>
      <c r="J2333" s="15"/>
      <c r="K2333" s="328" t="str">
        <f t="shared" si="155"/>
        <v/>
      </c>
      <c r="L2333" s="381" t="str">
        <f t="shared" si="153"/>
        <v/>
      </c>
      <c r="M2333" s="265"/>
      <c r="N2333" s="265"/>
      <c r="O2333" s="265"/>
      <c r="P2333" s="77"/>
    </row>
    <row r="2334" spans="3:16" ht="14.25" customHeight="1" x14ac:dyDescent="0.15">
      <c r="C2334" s="283">
        <f t="shared" si="154"/>
        <v>2322</v>
      </c>
      <c r="D2334" s="44" t="str">
        <f t="shared" si="152"/>
        <v/>
      </c>
      <c r="E2334" s="477"/>
      <c r="F2334" s="368"/>
      <c r="G2334" s="368"/>
      <c r="H2334" s="329"/>
      <c r="I2334" s="15"/>
      <c r="J2334" s="15"/>
      <c r="K2334" s="328" t="str">
        <f t="shared" si="155"/>
        <v/>
      </c>
      <c r="L2334" s="381" t="str">
        <f t="shared" si="153"/>
        <v/>
      </c>
      <c r="M2334" s="265"/>
      <c r="N2334" s="265"/>
      <c r="O2334" s="265"/>
      <c r="P2334" s="77"/>
    </row>
    <row r="2335" spans="3:16" ht="14.25" customHeight="1" x14ac:dyDescent="0.15">
      <c r="C2335" s="283">
        <f t="shared" si="154"/>
        <v>2323</v>
      </c>
      <c r="D2335" s="44" t="str">
        <f t="shared" si="152"/>
        <v/>
      </c>
      <c r="E2335" s="477"/>
      <c r="F2335" s="368"/>
      <c r="G2335" s="368"/>
      <c r="H2335" s="329"/>
      <c r="I2335" s="15"/>
      <c r="J2335" s="15"/>
      <c r="K2335" s="328" t="str">
        <f t="shared" si="155"/>
        <v/>
      </c>
      <c r="L2335" s="381" t="str">
        <f t="shared" si="153"/>
        <v/>
      </c>
      <c r="M2335" s="265"/>
      <c r="N2335" s="265"/>
      <c r="O2335" s="265"/>
      <c r="P2335" s="77"/>
    </row>
    <row r="2336" spans="3:16" ht="14.25" customHeight="1" x14ac:dyDescent="0.15">
      <c r="C2336" s="283">
        <f t="shared" si="154"/>
        <v>2324</v>
      </c>
      <c r="D2336" s="44" t="str">
        <f t="shared" si="152"/>
        <v/>
      </c>
      <c r="E2336" s="477"/>
      <c r="F2336" s="368"/>
      <c r="G2336" s="368"/>
      <c r="H2336" s="329"/>
      <c r="I2336" s="15"/>
      <c r="J2336" s="15"/>
      <c r="K2336" s="328" t="str">
        <f t="shared" si="155"/>
        <v/>
      </c>
      <c r="L2336" s="381" t="str">
        <f t="shared" si="153"/>
        <v/>
      </c>
      <c r="M2336" s="265"/>
      <c r="N2336" s="265"/>
      <c r="O2336" s="265"/>
      <c r="P2336" s="77"/>
    </row>
    <row r="2337" spans="3:16" ht="14.25" customHeight="1" x14ac:dyDescent="0.15">
      <c r="C2337" s="283">
        <f t="shared" si="154"/>
        <v>2325</v>
      </c>
      <c r="D2337" s="44" t="str">
        <f t="shared" si="152"/>
        <v/>
      </c>
      <c r="E2337" s="477"/>
      <c r="F2337" s="368"/>
      <c r="G2337" s="368"/>
      <c r="H2337" s="329"/>
      <c r="I2337" s="15"/>
      <c r="J2337" s="15"/>
      <c r="K2337" s="328" t="str">
        <f t="shared" si="155"/>
        <v/>
      </c>
      <c r="L2337" s="381" t="str">
        <f t="shared" si="153"/>
        <v/>
      </c>
      <c r="M2337" s="265"/>
      <c r="N2337" s="265"/>
      <c r="O2337" s="265"/>
      <c r="P2337" s="77"/>
    </row>
    <row r="2338" spans="3:16" ht="14.25" customHeight="1" x14ac:dyDescent="0.15">
      <c r="C2338" s="283">
        <f t="shared" si="154"/>
        <v>2326</v>
      </c>
      <c r="D2338" s="44" t="str">
        <f t="shared" si="152"/>
        <v/>
      </c>
      <c r="E2338" s="477"/>
      <c r="F2338" s="368"/>
      <c r="G2338" s="368"/>
      <c r="H2338" s="329"/>
      <c r="I2338" s="15"/>
      <c r="J2338" s="15"/>
      <c r="K2338" s="328" t="str">
        <f t="shared" si="155"/>
        <v/>
      </c>
      <c r="L2338" s="381" t="str">
        <f t="shared" si="153"/>
        <v/>
      </c>
      <c r="M2338" s="265"/>
      <c r="N2338" s="265"/>
      <c r="O2338" s="265"/>
      <c r="P2338" s="77"/>
    </row>
    <row r="2339" spans="3:16" ht="14.25" customHeight="1" x14ac:dyDescent="0.15">
      <c r="C2339" s="283">
        <f t="shared" si="154"/>
        <v>2327</v>
      </c>
      <c r="D2339" s="44" t="str">
        <f t="shared" si="152"/>
        <v/>
      </c>
      <c r="E2339" s="477"/>
      <c r="F2339" s="368"/>
      <c r="G2339" s="368"/>
      <c r="H2339" s="329"/>
      <c r="I2339" s="15"/>
      <c r="J2339" s="15"/>
      <c r="K2339" s="328" t="str">
        <f t="shared" si="155"/>
        <v/>
      </c>
      <c r="L2339" s="381" t="str">
        <f t="shared" si="153"/>
        <v/>
      </c>
      <c r="M2339" s="265"/>
      <c r="N2339" s="265"/>
      <c r="O2339" s="265"/>
      <c r="P2339" s="77"/>
    </row>
    <row r="2340" spans="3:16" ht="14.25" customHeight="1" x14ac:dyDescent="0.15">
      <c r="C2340" s="283">
        <f t="shared" si="154"/>
        <v>2328</v>
      </c>
      <c r="D2340" s="44" t="str">
        <f t="shared" si="152"/>
        <v/>
      </c>
      <c r="E2340" s="477"/>
      <c r="F2340" s="368"/>
      <c r="G2340" s="368"/>
      <c r="H2340" s="329"/>
      <c r="I2340" s="15"/>
      <c r="J2340" s="15"/>
      <c r="K2340" s="328" t="str">
        <f t="shared" si="155"/>
        <v/>
      </c>
      <c r="L2340" s="381" t="str">
        <f t="shared" si="153"/>
        <v/>
      </c>
      <c r="M2340" s="265"/>
      <c r="N2340" s="265"/>
      <c r="O2340" s="265"/>
      <c r="P2340" s="77"/>
    </row>
    <row r="2341" spans="3:16" ht="14.25" customHeight="1" x14ac:dyDescent="0.15">
      <c r="C2341" s="283">
        <f t="shared" si="154"/>
        <v>2329</v>
      </c>
      <c r="D2341" s="44" t="str">
        <f t="shared" si="152"/>
        <v/>
      </c>
      <c r="E2341" s="477"/>
      <c r="F2341" s="368"/>
      <c r="G2341" s="368"/>
      <c r="H2341" s="329"/>
      <c r="I2341" s="15"/>
      <c r="J2341" s="15"/>
      <c r="K2341" s="328" t="str">
        <f t="shared" si="155"/>
        <v/>
      </c>
      <c r="L2341" s="381" t="str">
        <f t="shared" si="153"/>
        <v/>
      </c>
      <c r="M2341" s="265"/>
      <c r="N2341" s="265"/>
      <c r="O2341" s="265"/>
      <c r="P2341" s="77"/>
    </row>
    <row r="2342" spans="3:16" ht="14.25" customHeight="1" x14ac:dyDescent="0.15">
      <c r="C2342" s="283">
        <f t="shared" si="154"/>
        <v>2330</v>
      </c>
      <c r="D2342" s="44" t="str">
        <f t="shared" si="152"/>
        <v/>
      </c>
      <c r="E2342" s="477"/>
      <c r="F2342" s="368"/>
      <c r="G2342" s="368"/>
      <c r="H2342" s="329"/>
      <c r="I2342" s="15"/>
      <c r="J2342" s="15"/>
      <c r="K2342" s="328" t="str">
        <f t="shared" si="155"/>
        <v/>
      </c>
      <c r="L2342" s="381" t="str">
        <f t="shared" si="153"/>
        <v/>
      </c>
      <c r="M2342" s="265"/>
      <c r="N2342" s="265"/>
      <c r="O2342" s="265"/>
      <c r="P2342" s="77"/>
    </row>
    <row r="2343" spans="3:16" ht="14.25" customHeight="1" x14ac:dyDescent="0.15">
      <c r="C2343" s="283">
        <f t="shared" si="154"/>
        <v>2331</v>
      </c>
      <c r="D2343" s="44" t="str">
        <f t="shared" si="152"/>
        <v/>
      </c>
      <c r="E2343" s="477"/>
      <c r="F2343" s="368"/>
      <c r="G2343" s="368"/>
      <c r="H2343" s="329"/>
      <c r="I2343" s="15"/>
      <c r="J2343" s="15"/>
      <c r="K2343" s="328" t="str">
        <f t="shared" si="155"/>
        <v/>
      </c>
      <c r="L2343" s="381" t="str">
        <f t="shared" si="153"/>
        <v/>
      </c>
      <c r="M2343" s="265"/>
      <c r="N2343" s="265"/>
      <c r="O2343" s="265"/>
      <c r="P2343" s="77"/>
    </row>
    <row r="2344" spans="3:16" ht="14.25" customHeight="1" x14ac:dyDescent="0.15">
      <c r="C2344" s="283">
        <f t="shared" si="154"/>
        <v>2332</v>
      </c>
      <c r="D2344" s="44" t="str">
        <f t="shared" si="152"/>
        <v/>
      </c>
      <c r="E2344" s="477"/>
      <c r="F2344" s="368"/>
      <c r="G2344" s="368"/>
      <c r="H2344" s="329"/>
      <c r="I2344" s="15"/>
      <c r="J2344" s="15"/>
      <c r="K2344" s="328" t="str">
        <f t="shared" si="155"/>
        <v/>
      </c>
      <c r="L2344" s="381" t="str">
        <f t="shared" si="153"/>
        <v/>
      </c>
      <c r="M2344" s="265"/>
      <c r="N2344" s="265"/>
      <c r="O2344" s="265"/>
      <c r="P2344" s="77"/>
    </row>
    <row r="2345" spans="3:16" ht="14.25" customHeight="1" x14ac:dyDescent="0.15">
      <c r="C2345" s="283">
        <f t="shared" si="154"/>
        <v>2333</v>
      </c>
      <c r="D2345" s="44" t="str">
        <f t="shared" si="152"/>
        <v/>
      </c>
      <c r="E2345" s="477"/>
      <c r="F2345" s="368"/>
      <c r="G2345" s="368"/>
      <c r="H2345" s="329"/>
      <c r="I2345" s="15"/>
      <c r="J2345" s="15"/>
      <c r="K2345" s="328" t="str">
        <f t="shared" si="155"/>
        <v/>
      </c>
      <c r="L2345" s="381" t="str">
        <f t="shared" si="153"/>
        <v/>
      </c>
      <c r="M2345" s="265"/>
      <c r="N2345" s="265"/>
      <c r="O2345" s="265"/>
      <c r="P2345" s="77"/>
    </row>
    <row r="2346" spans="3:16" ht="14.25" customHeight="1" x14ac:dyDescent="0.15">
      <c r="C2346" s="283">
        <f t="shared" si="154"/>
        <v>2334</v>
      </c>
      <c r="D2346" s="44" t="str">
        <f t="shared" si="152"/>
        <v/>
      </c>
      <c r="E2346" s="477"/>
      <c r="F2346" s="368"/>
      <c r="G2346" s="368"/>
      <c r="H2346" s="329"/>
      <c r="I2346" s="15"/>
      <c r="J2346" s="15"/>
      <c r="K2346" s="328" t="str">
        <f t="shared" si="155"/>
        <v/>
      </c>
      <c r="L2346" s="381" t="str">
        <f t="shared" si="153"/>
        <v/>
      </c>
      <c r="M2346" s="265"/>
      <c r="N2346" s="265"/>
      <c r="O2346" s="265"/>
      <c r="P2346" s="77"/>
    </row>
    <row r="2347" spans="3:16" ht="14.25" customHeight="1" x14ac:dyDescent="0.15">
      <c r="C2347" s="283">
        <f t="shared" si="154"/>
        <v>2335</v>
      </c>
      <c r="D2347" s="44" t="str">
        <f t="shared" si="152"/>
        <v/>
      </c>
      <c r="E2347" s="477"/>
      <c r="F2347" s="368"/>
      <c r="G2347" s="368"/>
      <c r="H2347" s="329"/>
      <c r="I2347" s="15"/>
      <c r="J2347" s="15"/>
      <c r="K2347" s="328" t="str">
        <f t="shared" si="155"/>
        <v/>
      </c>
      <c r="L2347" s="381" t="str">
        <f t="shared" si="153"/>
        <v/>
      </c>
      <c r="M2347" s="265"/>
      <c r="N2347" s="265"/>
      <c r="O2347" s="265"/>
      <c r="P2347" s="77"/>
    </row>
    <row r="2348" spans="3:16" ht="14.25" customHeight="1" x14ac:dyDescent="0.15">
      <c r="C2348" s="283">
        <f t="shared" si="154"/>
        <v>2336</v>
      </c>
      <c r="D2348" s="44" t="str">
        <f t="shared" si="152"/>
        <v/>
      </c>
      <c r="E2348" s="477"/>
      <c r="F2348" s="368"/>
      <c r="G2348" s="368"/>
      <c r="H2348" s="329"/>
      <c r="I2348" s="15"/>
      <c r="J2348" s="15"/>
      <c r="K2348" s="328" t="str">
        <f t="shared" si="155"/>
        <v/>
      </c>
      <c r="L2348" s="381" t="str">
        <f t="shared" si="153"/>
        <v/>
      </c>
      <c r="M2348" s="265"/>
      <c r="N2348" s="265"/>
      <c r="O2348" s="265"/>
      <c r="P2348" s="77"/>
    </row>
    <row r="2349" spans="3:16" ht="14.25" customHeight="1" x14ac:dyDescent="0.15">
      <c r="C2349" s="283">
        <f t="shared" si="154"/>
        <v>2337</v>
      </c>
      <c r="D2349" s="44" t="str">
        <f t="shared" si="152"/>
        <v/>
      </c>
      <c r="E2349" s="477"/>
      <c r="F2349" s="368"/>
      <c r="G2349" s="368"/>
      <c r="H2349" s="329"/>
      <c r="I2349" s="15"/>
      <c r="J2349" s="15"/>
      <c r="K2349" s="328" t="str">
        <f t="shared" si="155"/>
        <v/>
      </c>
      <c r="L2349" s="381" t="str">
        <f t="shared" si="153"/>
        <v/>
      </c>
      <c r="M2349" s="265"/>
      <c r="N2349" s="265"/>
      <c r="O2349" s="265"/>
      <c r="P2349" s="77"/>
    </row>
    <row r="2350" spans="3:16" ht="14.25" customHeight="1" x14ac:dyDescent="0.15">
      <c r="C2350" s="283">
        <f t="shared" si="154"/>
        <v>2338</v>
      </c>
      <c r="D2350" s="44" t="str">
        <f t="shared" si="152"/>
        <v/>
      </c>
      <c r="E2350" s="477"/>
      <c r="F2350" s="368"/>
      <c r="G2350" s="368"/>
      <c r="H2350" s="329"/>
      <c r="I2350" s="15"/>
      <c r="J2350" s="15"/>
      <c r="K2350" s="328" t="str">
        <f t="shared" si="155"/>
        <v/>
      </c>
      <c r="L2350" s="381" t="str">
        <f t="shared" si="153"/>
        <v/>
      </c>
      <c r="M2350" s="265"/>
      <c r="N2350" s="265"/>
      <c r="O2350" s="265"/>
      <c r="P2350" s="77"/>
    </row>
    <row r="2351" spans="3:16" ht="14.25" customHeight="1" x14ac:dyDescent="0.15">
      <c r="C2351" s="283">
        <f t="shared" si="154"/>
        <v>2339</v>
      </c>
      <c r="D2351" s="44" t="str">
        <f t="shared" si="152"/>
        <v/>
      </c>
      <c r="E2351" s="477"/>
      <c r="F2351" s="368"/>
      <c r="G2351" s="368"/>
      <c r="H2351" s="329"/>
      <c r="I2351" s="15"/>
      <c r="J2351" s="15"/>
      <c r="K2351" s="328" t="str">
        <f t="shared" si="155"/>
        <v/>
      </c>
      <c r="L2351" s="381" t="str">
        <f t="shared" si="153"/>
        <v/>
      </c>
      <c r="M2351" s="265"/>
      <c r="N2351" s="265"/>
      <c r="O2351" s="265"/>
      <c r="P2351" s="77"/>
    </row>
    <row r="2352" spans="3:16" ht="14.25" customHeight="1" x14ac:dyDescent="0.15">
      <c r="C2352" s="283">
        <f t="shared" si="154"/>
        <v>2340</v>
      </c>
      <c r="D2352" s="44" t="str">
        <f t="shared" si="152"/>
        <v/>
      </c>
      <c r="E2352" s="477"/>
      <c r="F2352" s="368"/>
      <c r="G2352" s="368"/>
      <c r="H2352" s="329"/>
      <c r="I2352" s="15"/>
      <c r="J2352" s="15"/>
      <c r="K2352" s="328" t="str">
        <f t="shared" si="155"/>
        <v/>
      </c>
      <c r="L2352" s="381" t="str">
        <f t="shared" si="153"/>
        <v/>
      </c>
      <c r="M2352" s="265"/>
      <c r="N2352" s="265"/>
      <c r="O2352" s="265"/>
      <c r="P2352" s="77"/>
    </row>
    <row r="2353" spans="3:16" ht="14.25" customHeight="1" x14ac:dyDescent="0.15">
      <c r="C2353" s="283">
        <f t="shared" si="154"/>
        <v>2341</v>
      </c>
      <c r="D2353" s="44" t="str">
        <f t="shared" si="152"/>
        <v/>
      </c>
      <c r="E2353" s="477"/>
      <c r="F2353" s="368"/>
      <c r="G2353" s="368"/>
      <c r="H2353" s="329"/>
      <c r="I2353" s="15"/>
      <c r="J2353" s="15"/>
      <c r="K2353" s="328" t="str">
        <f t="shared" si="155"/>
        <v/>
      </c>
      <c r="L2353" s="381" t="str">
        <f t="shared" si="153"/>
        <v/>
      </c>
      <c r="M2353" s="265"/>
      <c r="N2353" s="265"/>
      <c r="O2353" s="265"/>
      <c r="P2353" s="77"/>
    </row>
    <row r="2354" spans="3:16" ht="14.25" customHeight="1" x14ac:dyDescent="0.15">
      <c r="C2354" s="283">
        <f t="shared" si="154"/>
        <v>2342</v>
      </c>
      <c r="D2354" s="44" t="str">
        <f t="shared" si="152"/>
        <v/>
      </c>
      <c r="E2354" s="477"/>
      <c r="F2354" s="368"/>
      <c r="G2354" s="368"/>
      <c r="H2354" s="329"/>
      <c r="I2354" s="15"/>
      <c r="J2354" s="15"/>
      <c r="K2354" s="328" t="str">
        <f t="shared" si="155"/>
        <v/>
      </c>
      <c r="L2354" s="381" t="str">
        <f t="shared" si="153"/>
        <v/>
      </c>
      <c r="M2354" s="265"/>
      <c r="N2354" s="265"/>
      <c r="O2354" s="265"/>
      <c r="P2354" s="77"/>
    </row>
    <row r="2355" spans="3:16" ht="14.25" customHeight="1" x14ac:dyDescent="0.15">
      <c r="C2355" s="283">
        <f t="shared" si="154"/>
        <v>2343</v>
      </c>
      <c r="D2355" s="44" t="str">
        <f t="shared" si="152"/>
        <v/>
      </c>
      <c r="E2355" s="477"/>
      <c r="F2355" s="368"/>
      <c r="G2355" s="368"/>
      <c r="H2355" s="329"/>
      <c r="I2355" s="15"/>
      <c r="J2355" s="15"/>
      <c r="K2355" s="328" t="str">
        <f t="shared" si="155"/>
        <v/>
      </c>
      <c r="L2355" s="381" t="str">
        <f t="shared" si="153"/>
        <v/>
      </c>
      <c r="M2355" s="265"/>
      <c r="N2355" s="265"/>
      <c r="O2355" s="265"/>
      <c r="P2355" s="77"/>
    </row>
    <row r="2356" spans="3:16" ht="14.25" customHeight="1" x14ac:dyDescent="0.15">
      <c r="C2356" s="283">
        <f t="shared" si="154"/>
        <v>2344</v>
      </c>
      <c r="D2356" s="44" t="str">
        <f t="shared" si="152"/>
        <v/>
      </c>
      <c r="E2356" s="477"/>
      <c r="F2356" s="368"/>
      <c r="G2356" s="368"/>
      <c r="H2356" s="329"/>
      <c r="I2356" s="15"/>
      <c r="J2356" s="15"/>
      <c r="K2356" s="328" t="str">
        <f t="shared" si="155"/>
        <v/>
      </c>
      <c r="L2356" s="381" t="str">
        <f t="shared" si="153"/>
        <v/>
      </c>
      <c r="M2356" s="265"/>
      <c r="N2356" s="265"/>
      <c r="O2356" s="265"/>
      <c r="P2356" s="77"/>
    </row>
    <row r="2357" spans="3:16" ht="14.25" customHeight="1" x14ac:dyDescent="0.15">
      <c r="C2357" s="283">
        <f t="shared" si="154"/>
        <v>2345</v>
      </c>
      <c r="D2357" s="44" t="str">
        <f t="shared" si="152"/>
        <v/>
      </c>
      <c r="E2357" s="477"/>
      <c r="F2357" s="368"/>
      <c r="G2357" s="368"/>
      <c r="H2357" s="329"/>
      <c r="I2357" s="15"/>
      <c r="J2357" s="15"/>
      <c r="K2357" s="328" t="str">
        <f t="shared" si="155"/>
        <v/>
      </c>
      <c r="L2357" s="381" t="str">
        <f t="shared" si="153"/>
        <v/>
      </c>
      <c r="M2357" s="265"/>
      <c r="N2357" s="265"/>
      <c r="O2357" s="265"/>
      <c r="P2357" s="77"/>
    </row>
    <row r="2358" spans="3:16" ht="14.25" customHeight="1" x14ac:dyDescent="0.15">
      <c r="C2358" s="283">
        <f t="shared" si="154"/>
        <v>2346</v>
      </c>
      <c r="D2358" s="44" t="str">
        <f t="shared" si="152"/>
        <v/>
      </c>
      <c r="E2358" s="477"/>
      <c r="F2358" s="368"/>
      <c r="G2358" s="368"/>
      <c r="H2358" s="329"/>
      <c r="I2358" s="15"/>
      <c r="J2358" s="15"/>
      <c r="K2358" s="328" t="str">
        <f t="shared" si="155"/>
        <v/>
      </c>
      <c r="L2358" s="381" t="str">
        <f t="shared" si="153"/>
        <v/>
      </c>
      <c r="M2358" s="265"/>
      <c r="N2358" s="265"/>
      <c r="O2358" s="265"/>
      <c r="P2358" s="77"/>
    </row>
    <row r="2359" spans="3:16" ht="14.25" customHeight="1" x14ac:dyDescent="0.15">
      <c r="C2359" s="283">
        <f t="shared" si="154"/>
        <v>2347</v>
      </c>
      <c r="D2359" s="44" t="str">
        <f t="shared" si="152"/>
        <v/>
      </c>
      <c r="E2359" s="477"/>
      <c r="F2359" s="368"/>
      <c r="G2359" s="368"/>
      <c r="H2359" s="329"/>
      <c r="I2359" s="15"/>
      <c r="J2359" s="15"/>
      <c r="K2359" s="328" t="str">
        <f t="shared" si="155"/>
        <v/>
      </c>
      <c r="L2359" s="381" t="str">
        <f t="shared" si="153"/>
        <v/>
      </c>
      <c r="M2359" s="265"/>
      <c r="N2359" s="265"/>
      <c r="O2359" s="265"/>
      <c r="P2359" s="77"/>
    </row>
    <row r="2360" spans="3:16" ht="14.25" customHeight="1" x14ac:dyDescent="0.15">
      <c r="C2360" s="283">
        <f t="shared" si="154"/>
        <v>2348</v>
      </c>
      <c r="D2360" s="44" t="str">
        <f t="shared" si="152"/>
        <v/>
      </c>
      <c r="E2360" s="477"/>
      <c r="F2360" s="368"/>
      <c r="G2360" s="368"/>
      <c r="H2360" s="329"/>
      <c r="I2360" s="15"/>
      <c r="J2360" s="15"/>
      <c r="K2360" s="328" t="str">
        <f t="shared" si="155"/>
        <v/>
      </c>
      <c r="L2360" s="381" t="str">
        <f t="shared" si="153"/>
        <v/>
      </c>
      <c r="M2360" s="265"/>
      <c r="N2360" s="265"/>
      <c r="O2360" s="265"/>
      <c r="P2360" s="77"/>
    </row>
    <row r="2361" spans="3:16" ht="14.25" customHeight="1" x14ac:dyDescent="0.15">
      <c r="C2361" s="283">
        <f t="shared" si="154"/>
        <v>2349</v>
      </c>
      <c r="D2361" s="44" t="str">
        <f t="shared" si="152"/>
        <v/>
      </c>
      <c r="E2361" s="477"/>
      <c r="F2361" s="368"/>
      <c r="G2361" s="368"/>
      <c r="H2361" s="329"/>
      <c r="I2361" s="15"/>
      <c r="J2361" s="15"/>
      <c r="K2361" s="328" t="str">
        <f t="shared" si="155"/>
        <v/>
      </c>
      <c r="L2361" s="381" t="str">
        <f t="shared" si="153"/>
        <v/>
      </c>
      <c r="M2361" s="265"/>
      <c r="N2361" s="265"/>
      <c r="O2361" s="265"/>
      <c r="P2361" s="77"/>
    </row>
    <row r="2362" spans="3:16" ht="14.25" customHeight="1" x14ac:dyDescent="0.15">
      <c r="C2362" s="283">
        <f t="shared" si="154"/>
        <v>2350</v>
      </c>
      <c r="D2362" s="44" t="str">
        <f t="shared" si="152"/>
        <v/>
      </c>
      <c r="E2362" s="477"/>
      <c r="F2362" s="368"/>
      <c r="G2362" s="368"/>
      <c r="H2362" s="329"/>
      <c r="I2362" s="15"/>
      <c r="J2362" s="15"/>
      <c r="K2362" s="328" t="str">
        <f t="shared" si="155"/>
        <v/>
      </c>
      <c r="L2362" s="381" t="str">
        <f t="shared" si="153"/>
        <v/>
      </c>
      <c r="M2362" s="265"/>
      <c r="N2362" s="265"/>
      <c r="O2362" s="265"/>
      <c r="P2362" s="77"/>
    </row>
    <row r="2363" spans="3:16" ht="14.25" customHeight="1" x14ac:dyDescent="0.15">
      <c r="C2363" s="283">
        <f t="shared" si="154"/>
        <v>2351</v>
      </c>
      <c r="D2363" s="44" t="str">
        <f t="shared" si="152"/>
        <v/>
      </c>
      <c r="E2363" s="477"/>
      <c r="F2363" s="368"/>
      <c r="G2363" s="368"/>
      <c r="H2363" s="329"/>
      <c r="I2363" s="15"/>
      <c r="J2363" s="15"/>
      <c r="K2363" s="328" t="str">
        <f t="shared" si="155"/>
        <v/>
      </c>
      <c r="L2363" s="381" t="str">
        <f t="shared" si="153"/>
        <v/>
      </c>
      <c r="M2363" s="265"/>
      <c r="N2363" s="265"/>
      <c r="O2363" s="265"/>
      <c r="P2363" s="77"/>
    </row>
    <row r="2364" spans="3:16" ht="14.25" customHeight="1" x14ac:dyDescent="0.15">
      <c r="C2364" s="283">
        <f t="shared" si="154"/>
        <v>2352</v>
      </c>
      <c r="D2364" s="44" t="str">
        <f t="shared" si="152"/>
        <v/>
      </c>
      <c r="E2364" s="477"/>
      <c r="F2364" s="368"/>
      <c r="G2364" s="368"/>
      <c r="H2364" s="329"/>
      <c r="I2364" s="15"/>
      <c r="J2364" s="15"/>
      <c r="K2364" s="328" t="str">
        <f t="shared" si="155"/>
        <v/>
      </c>
      <c r="L2364" s="381" t="str">
        <f t="shared" si="153"/>
        <v/>
      </c>
      <c r="M2364" s="265"/>
      <c r="N2364" s="265"/>
      <c r="O2364" s="265"/>
      <c r="P2364" s="77"/>
    </row>
    <row r="2365" spans="3:16" ht="14.25" customHeight="1" x14ac:dyDescent="0.15">
      <c r="C2365" s="283">
        <f t="shared" si="154"/>
        <v>2353</v>
      </c>
      <c r="D2365" s="44" t="str">
        <f t="shared" si="152"/>
        <v/>
      </c>
      <c r="E2365" s="477"/>
      <c r="F2365" s="368"/>
      <c r="G2365" s="368"/>
      <c r="H2365" s="329"/>
      <c r="I2365" s="15"/>
      <c r="J2365" s="15"/>
      <c r="K2365" s="328" t="str">
        <f t="shared" si="155"/>
        <v/>
      </c>
      <c r="L2365" s="381" t="str">
        <f t="shared" si="153"/>
        <v/>
      </c>
      <c r="M2365" s="265"/>
      <c r="N2365" s="265"/>
      <c r="O2365" s="265"/>
      <c r="P2365" s="77"/>
    </row>
    <row r="2366" spans="3:16" ht="14.25" customHeight="1" x14ac:dyDescent="0.15">
      <c r="C2366" s="283">
        <f t="shared" si="154"/>
        <v>2354</v>
      </c>
      <c r="D2366" s="44" t="str">
        <f t="shared" si="152"/>
        <v/>
      </c>
      <c r="E2366" s="477"/>
      <c r="F2366" s="368"/>
      <c r="G2366" s="368"/>
      <c r="H2366" s="329"/>
      <c r="I2366" s="15"/>
      <c r="J2366" s="15"/>
      <c r="K2366" s="328" t="str">
        <f t="shared" si="155"/>
        <v/>
      </c>
      <c r="L2366" s="381" t="str">
        <f t="shared" si="153"/>
        <v/>
      </c>
      <c r="M2366" s="265"/>
      <c r="N2366" s="265"/>
      <c r="O2366" s="265"/>
      <c r="P2366" s="77"/>
    </row>
    <row r="2367" spans="3:16" ht="14.25" customHeight="1" x14ac:dyDescent="0.15">
      <c r="C2367" s="283">
        <f t="shared" si="154"/>
        <v>2355</v>
      </c>
      <c r="D2367" s="44" t="str">
        <f t="shared" si="152"/>
        <v/>
      </c>
      <c r="E2367" s="477"/>
      <c r="F2367" s="368"/>
      <c r="G2367" s="368"/>
      <c r="H2367" s="329"/>
      <c r="I2367" s="15"/>
      <c r="J2367" s="15"/>
      <c r="K2367" s="328" t="str">
        <f t="shared" si="155"/>
        <v/>
      </c>
      <c r="L2367" s="381" t="str">
        <f t="shared" si="153"/>
        <v/>
      </c>
      <c r="M2367" s="265"/>
      <c r="N2367" s="265"/>
      <c r="O2367" s="265"/>
      <c r="P2367" s="77"/>
    </row>
    <row r="2368" spans="3:16" ht="14.25" customHeight="1" x14ac:dyDescent="0.15">
      <c r="C2368" s="283">
        <f t="shared" si="154"/>
        <v>2356</v>
      </c>
      <c r="D2368" s="44" t="str">
        <f t="shared" si="152"/>
        <v/>
      </c>
      <c r="E2368" s="477"/>
      <c r="F2368" s="368"/>
      <c r="G2368" s="368"/>
      <c r="H2368" s="329"/>
      <c r="I2368" s="15"/>
      <c r="J2368" s="15"/>
      <c r="K2368" s="328" t="str">
        <f t="shared" si="155"/>
        <v/>
      </c>
      <c r="L2368" s="381" t="str">
        <f t="shared" si="153"/>
        <v/>
      </c>
      <c r="M2368" s="265"/>
      <c r="N2368" s="265"/>
      <c r="O2368" s="265"/>
      <c r="P2368" s="77"/>
    </row>
    <row r="2369" spans="3:16" ht="14.25" customHeight="1" x14ac:dyDescent="0.15">
      <c r="C2369" s="283">
        <f t="shared" si="154"/>
        <v>2357</v>
      </c>
      <c r="D2369" s="44" t="str">
        <f t="shared" si="152"/>
        <v/>
      </c>
      <c r="E2369" s="477"/>
      <c r="F2369" s="368"/>
      <c r="G2369" s="368"/>
      <c r="H2369" s="329"/>
      <c r="I2369" s="15"/>
      <c r="J2369" s="15"/>
      <c r="K2369" s="328" t="str">
        <f t="shared" si="155"/>
        <v/>
      </c>
      <c r="L2369" s="381" t="str">
        <f t="shared" si="153"/>
        <v/>
      </c>
      <c r="M2369" s="265"/>
      <c r="N2369" s="265"/>
      <c r="O2369" s="265"/>
      <c r="P2369" s="77"/>
    </row>
    <row r="2370" spans="3:16" ht="14.25" customHeight="1" x14ac:dyDescent="0.15">
      <c r="C2370" s="283">
        <f t="shared" si="154"/>
        <v>2358</v>
      </c>
      <c r="D2370" s="44" t="str">
        <f t="shared" si="152"/>
        <v/>
      </c>
      <c r="E2370" s="477"/>
      <c r="F2370" s="368"/>
      <c r="G2370" s="368"/>
      <c r="H2370" s="329"/>
      <c r="I2370" s="15"/>
      <c r="J2370" s="15"/>
      <c r="K2370" s="328" t="str">
        <f t="shared" si="155"/>
        <v/>
      </c>
      <c r="L2370" s="381" t="str">
        <f t="shared" si="153"/>
        <v/>
      </c>
      <c r="M2370" s="265"/>
      <c r="N2370" s="265"/>
      <c r="O2370" s="265"/>
      <c r="P2370" s="77"/>
    </row>
    <row r="2371" spans="3:16" ht="14.25" customHeight="1" x14ac:dyDescent="0.15">
      <c r="C2371" s="283">
        <f t="shared" si="154"/>
        <v>2359</v>
      </c>
      <c r="D2371" s="44" t="str">
        <f t="shared" si="152"/>
        <v/>
      </c>
      <c r="E2371" s="477"/>
      <c r="F2371" s="368"/>
      <c r="G2371" s="368"/>
      <c r="H2371" s="329"/>
      <c r="I2371" s="15"/>
      <c r="J2371" s="15"/>
      <c r="K2371" s="328" t="str">
        <f t="shared" si="155"/>
        <v/>
      </c>
      <c r="L2371" s="381" t="str">
        <f t="shared" si="153"/>
        <v/>
      </c>
      <c r="M2371" s="265"/>
      <c r="N2371" s="265"/>
      <c r="O2371" s="265"/>
      <c r="P2371" s="77"/>
    </row>
    <row r="2372" spans="3:16" ht="14.25" customHeight="1" x14ac:dyDescent="0.15">
      <c r="C2372" s="283">
        <f t="shared" si="154"/>
        <v>2360</v>
      </c>
      <c r="D2372" s="44" t="str">
        <f t="shared" si="152"/>
        <v/>
      </c>
      <c r="E2372" s="477"/>
      <c r="F2372" s="368"/>
      <c r="G2372" s="368"/>
      <c r="H2372" s="329"/>
      <c r="I2372" s="15"/>
      <c r="J2372" s="15"/>
      <c r="K2372" s="328" t="str">
        <f t="shared" si="155"/>
        <v/>
      </c>
      <c r="L2372" s="381" t="str">
        <f t="shared" si="153"/>
        <v/>
      </c>
      <c r="M2372" s="265"/>
      <c r="N2372" s="265"/>
      <c r="O2372" s="265"/>
      <c r="P2372" s="77"/>
    </row>
    <row r="2373" spans="3:16" ht="14.25" customHeight="1" x14ac:dyDescent="0.15">
      <c r="C2373" s="283">
        <f t="shared" si="154"/>
        <v>2361</v>
      </c>
      <c r="D2373" s="44" t="str">
        <f t="shared" si="152"/>
        <v/>
      </c>
      <c r="E2373" s="477"/>
      <c r="F2373" s="368"/>
      <c r="G2373" s="368"/>
      <c r="H2373" s="329"/>
      <c r="I2373" s="15"/>
      <c r="J2373" s="15"/>
      <c r="K2373" s="328" t="str">
        <f t="shared" si="155"/>
        <v/>
      </c>
      <c r="L2373" s="381" t="str">
        <f t="shared" si="153"/>
        <v/>
      </c>
      <c r="M2373" s="265"/>
      <c r="N2373" s="265"/>
      <c r="O2373" s="265"/>
      <c r="P2373" s="77"/>
    </row>
    <row r="2374" spans="3:16" ht="14.25" customHeight="1" x14ac:dyDescent="0.15">
      <c r="C2374" s="283">
        <f t="shared" si="154"/>
        <v>2362</v>
      </c>
      <c r="D2374" s="44" t="str">
        <f t="shared" si="152"/>
        <v/>
      </c>
      <c r="E2374" s="477"/>
      <c r="F2374" s="368"/>
      <c r="G2374" s="368"/>
      <c r="H2374" s="329"/>
      <c r="I2374" s="15"/>
      <c r="J2374" s="15"/>
      <c r="K2374" s="328" t="str">
        <f t="shared" si="155"/>
        <v/>
      </c>
      <c r="L2374" s="381" t="str">
        <f t="shared" si="153"/>
        <v/>
      </c>
      <c r="M2374" s="265"/>
      <c r="N2374" s="265"/>
      <c r="O2374" s="265"/>
      <c r="P2374" s="77"/>
    </row>
    <row r="2375" spans="3:16" ht="14.25" customHeight="1" x14ac:dyDescent="0.15">
      <c r="C2375" s="283">
        <f t="shared" si="154"/>
        <v>2363</v>
      </c>
      <c r="D2375" s="44" t="str">
        <f t="shared" si="152"/>
        <v/>
      </c>
      <c r="E2375" s="477"/>
      <c r="F2375" s="368"/>
      <c r="G2375" s="368"/>
      <c r="H2375" s="329"/>
      <c r="I2375" s="15"/>
      <c r="J2375" s="15"/>
      <c r="K2375" s="328" t="str">
        <f t="shared" si="155"/>
        <v/>
      </c>
      <c r="L2375" s="381" t="str">
        <f t="shared" si="153"/>
        <v/>
      </c>
      <c r="M2375" s="265"/>
      <c r="N2375" s="265"/>
      <c r="O2375" s="265"/>
      <c r="P2375" s="77"/>
    </row>
    <row r="2376" spans="3:16" ht="14.25" customHeight="1" x14ac:dyDescent="0.15">
      <c r="C2376" s="283">
        <f t="shared" si="154"/>
        <v>2364</v>
      </c>
      <c r="D2376" s="44" t="str">
        <f t="shared" si="152"/>
        <v/>
      </c>
      <c r="E2376" s="477"/>
      <c r="F2376" s="368"/>
      <c r="G2376" s="368"/>
      <c r="H2376" s="329"/>
      <c r="I2376" s="15"/>
      <c r="J2376" s="15"/>
      <c r="K2376" s="328" t="str">
        <f t="shared" si="155"/>
        <v/>
      </c>
      <c r="L2376" s="381" t="str">
        <f t="shared" si="153"/>
        <v/>
      </c>
      <c r="M2376" s="265"/>
      <c r="N2376" s="265"/>
      <c r="O2376" s="265"/>
      <c r="P2376" s="77"/>
    </row>
    <row r="2377" spans="3:16" ht="14.25" customHeight="1" x14ac:dyDescent="0.15">
      <c r="C2377" s="283">
        <f t="shared" si="154"/>
        <v>2365</v>
      </c>
      <c r="D2377" s="44" t="str">
        <f t="shared" si="152"/>
        <v/>
      </c>
      <c r="E2377" s="477"/>
      <c r="F2377" s="368"/>
      <c r="G2377" s="368"/>
      <c r="H2377" s="329"/>
      <c r="I2377" s="15"/>
      <c r="J2377" s="15"/>
      <c r="K2377" s="328" t="str">
        <f t="shared" si="155"/>
        <v/>
      </c>
      <c r="L2377" s="381" t="str">
        <f t="shared" si="153"/>
        <v/>
      </c>
      <c r="M2377" s="265"/>
      <c r="N2377" s="265"/>
      <c r="O2377" s="265"/>
      <c r="P2377" s="77"/>
    </row>
    <row r="2378" spans="3:16" ht="14.25" customHeight="1" x14ac:dyDescent="0.15">
      <c r="C2378" s="283">
        <f t="shared" si="154"/>
        <v>2366</v>
      </c>
      <c r="D2378" s="44" t="str">
        <f t="shared" si="152"/>
        <v/>
      </c>
      <c r="E2378" s="477"/>
      <c r="F2378" s="368"/>
      <c r="G2378" s="368"/>
      <c r="H2378" s="329"/>
      <c r="I2378" s="15"/>
      <c r="J2378" s="15"/>
      <c r="K2378" s="328" t="str">
        <f t="shared" si="155"/>
        <v/>
      </c>
      <c r="L2378" s="381" t="str">
        <f t="shared" si="153"/>
        <v/>
      </c>
      <c r="M2378" s="265"/>
      <c r="N2378" s="265"/>
      <c r="O2378" s="265"/>
      <c r="P2378" s="77"/>
    </row>
    <row r="2379" spans="3:16" ht="14.25" customHeight="1" x14ac:dyDescent="0.15">
      <c r="C2379" s="283">
        <f t="shared" si="154"/>
        <v>2367</v>
      </c>
      <c r="D2379" s="44" t="str">
        <f t="shared" si="152"/>
        <v/>
      </c>
      <c r="E2379" s="477"/>
      <c r="F2379" s="368"/>
      <c r="G2379" s="368"/>
      <c r="H2379" s="329"/>
      <c r="I2379" s="15"/>
      <c r="J2379" s="15"/>
      <c r="K2379" s="328" t="str">
        <f t="shared" si="155"/>
        <v/>
      </c>
      <c r="L2379" s="381" t="str">
        <f t="shared" si="153"/>
        <v/>
      </c>
      <c r="M2379" s="265"/>
      <c r="N2379" s="265"/>
      <c r="O2379" s="265"/>
      <c r="P2379" s="77"/>
    </row>
    <row r="2380" spans="3:16" ht="14.25" customHeight="1" x14ac:dyDescent="0.15">
      <c r="C2380" s="283">
        <f t="shared" si="154"/>
        <v>2368</v>
      </c>
      <c r="D2380" s="44" t="str">
        <f t="shared" si="152"/>
        <v/>
      </c>
      <c r="E2380" s="477"/>
      <c r="F2380" s="368"/>
      <c r="G2380" s="368"/>
      <c r="H2380" s="329"/>
      <c r="I2380" s="15"/>
      <c r="J2380" s="15"/>
      <c r="K2380" s="328" t="str">
        <f t="shared" si="155"/>
        <v/>
      </c>
      <c r="L2380" s="381" t="str">
        <f t="shared" si="153"/>
        <v/>
      </c>
      <c r="M2380" s="265"/>
      <c r="N2380" s="265"/>
      <c r="O2380" s="265"/>
      <c r="P2380" s="77"/>
    </row>
    <row r="2381" spans="3:16" ht="14.25" customHeight="1" x14ac:dyDescent="0.15">
      <c r="C2381" s="283">
        <f t="shared" si="154"/>
        <v>2369</v>
      </c>
      <c r="D2381" s="44" t="str">
        <f t="shared" ref="D2381:D2444" si="156">IF(E2381="","",IF(E2381&lt;=$T$2,"○",""))</f>
        <v/>
      </c>
      <c r="E2381" s="477"/>
      <c r="F2381" s="368"/>
      <c r="G2381" s="368"/>
      <c r="H2381" s="329"/>
      <c r="I2381" s="15"/>
      <c r="J2381" s="15"/>
      <c r="K2381" s="328" t="str">
        <f t="shared" si="155"/>
        <v/>
      </c>
      <c r="L2381" s="381" t="str">
        <f t="shared" ref="L2381:L2444" si="157">IF(H2381="","",IF(HLOOKUP(H2381,$V$2:$AJ$3,2,FALSE)&gt;=0.8,"○",""))</f>
        <v/>
      </c>
      <c r="M2381" s="265"/>
      <c r="N2381" s="265"/>
      <c r="O2381" s="265"/>
      <c r="P2381" s="77"/>
    </row>
    <row r="2382" spans="3:16" ht="14.25" customHeight="1" x14ac:dyDescent="0.15">
      <c r="C2382" s="283">
        <f t="shared" si="154"/>
        <v>2370</v>
      </c>
      <c r="D2382" s="44" t="str">
        <f t="shared" si="156"/>
        <v/>
      </c>
      <c r="E2382" s="477"/>
      <c r="F2382" s="368"/>
      <c r="G2382" s="368"/>
      <c r="H2382" s="329"/>
      <c r="I2382" s="15"/>
      <c r="J2382" s="15"/>
      <c r="K2382" s="328" t="str">
        <f t="shared" si="155"/>
        <v/>
      </c>
      <c r="L2382" s="381" t="str">
        <f t="shared" si="157"/>
        <v/>
      </c>
      <c r="M2382" s="265"/>
      <c r="N2382" s="265"/>
      <c r="O2382" s="265"/>
      <c r="P2382" s="77"/>
    </row>
    <row r="2383" spans="3:16" ht="14.25" customHeight="1" x14ac:dyDescent="0.15">
      <c r="C2383" s="283">
        <f t="shared" ref="C2383:C2446" si="158">C2382+1</f>
        <v>2371</v>
      </c>
      <c r="D2383" s="44" t="str">
        <f t="shared" si="156"/>
        <v/>
      </c>
      <c r="E2383" s="477"/>
      <c r="F2383" s="368"/>
      <c r="G2383" s="368"/>
      <c r="H2383" s="329"/>
      <c r="I2383" s="15"/>
      <c r="J2383" s="15"/>
      <c r="K2383" s="328" t="str">
        <f t="shared" ref="K2383:K2446" si="159">IF(J2383="","",I2383*J2383)</f>
        <v/>
      </c>
      <c r="L2383" s="381" t="str">
        <f t="shared" si="157"/>
        <v/>
      </c>
      <c r="M2383" s="265"/>
      <c r="N2383" s="265"/>
      <c r="O2383" s="265"/>
      <c r="P2383" s="77"/>
    </row>
    <row r="2384" spans="3:16" ht="14.25" customHeight="1" x14ac:dyDescent="0.15">
      <c r="C2384" s="283">
        <f t="shared" si="158"/>
        <v>2372</v>
      </c>
      <c r="D2384" s="44" t="str">
        <f t="shared" si="156"/>
        <v/>
      </c>
      <c r="E2384" s="477"/>
      <c r="F2384" s="368"/>
      <c r="G2384" s="368"/>
      <c r="H2384" s="329"/>
      <c r="I2384" s="15"/>
      <c r="J2384" s="15"/>
      <c r="K2384" s="328" t="str">
        <f t="shared" si="159"/>
        <v/>
      </c>
      <c r="L2384" s="381" t="str">
        <f t="shared" si="157"/>
        <v/>
      </c>
      <c r="M2384" s="265"/>
      <c r="N2384" s="265"/>
      <c r="O2384" s="265"/>
      <c r="P2384" s="77"/>
    </row>
    <row r="2385" spans="3:16" ht="14.25" customHeight="1" x14ac:dyDescent="0.15">
      <c r="C2385" s="283">
        <f t="shared" si="158"/>
        <v>2373</v>
      </c>
      <c r="D2385" s="44" t="str">
        <f t="shared" si="156"/>
        <v/>
      </c>
      <c r="E2385" s="477"/>
      <c r="F2385" s="368"/>
      <c r="G2385" s="368"/>
      <c r="H2385" s="329"/>
      <c r="I2385" s="15"/>
      <c r="J2385" s="15"/>
      <c r="K2385" s="328" t="str">
        <f t="shared" si="159"/>
        <v/>
      </c>
      <c r="L2385" s="381" t="str">
        <f t="shared" si="157"/>
        <v/>
      </c>
      <c r="M2385" s="265"/>
      <c r="N2385" s="265"/>
      <c r="O2385" s="265"/>
      <c r="P2385" s="77"/>
    </row>
    <row r="2386" spans="3:16" ht="14.25" customHeight="1" x14ac:dyDescent="0.15">
      <c r="C2386" s="283">
        <f t="shared" si="158"/>
        <v>2374</v>
      </c>
      <c r="D2386" s="44" t="str">
        <f t="shared" si="156"/>
        <v/>
      </c>
      <c r="E2386" s="477"/>
      <c r="F2386" s="368"/>
      <c r="G2386" s="368"/>
      <c r="H2386" s="329"/>
      <c r="I2386" s="15"/>
      <c r="J2386" s="15"/>
      <c r="K2386" s="328" t="str">
        <f t="shared" si="159"/>
        <v/>
      </c>
      <c r="L2386" s="381" t="str">
        <f t="shared" si="157"/>
        <v/>
      </c>
      <c r="M2386" s="265"/>
      <c r="N2386" s="265"/>
      <c r="O2386" s="265"/>
      <c r="P2386" s="77"/>
    </row>
    <row r="2387" spans="3:16" ht="14.25" customHeight="1" x14ac:dyDescent="0.15">
      <c r="C2387" s="283">
        <f t="shared" si="158"/>
        <v>2375</v>
      </c>
      <c r="D2387" s="44" t="str">
        <f t="shared" si="156"/>
        <v/>
      </c>
      <c r="E2387" s="477"/>
      <c r="F2387" s="368"/>
      <c r="G2387" s="368"/>
      <c r="H2387" s="329"/>
      <c r="I2387" s="15"/>
      <c r="J2387" s="15"/>
      <c r="K2387" s="328" t="str">
        <f t="shared" si="159"/>
        <v/>
      </c>
      <c r="L2387" s="381" t="str">
        <f t="shared" si="157"/>
        <v/>
      </c>
      <c r="M2387" s="265"/>
      <c r="N2387" s="265"/>
      <c r="O2387" s="265"/>
      <c r="P2387" s="77"/>
    </row>
    <row r="2388" spans="3:16" ht="14.25" customHeight="1" x14ac:dyDescent="0.15">
      <c r="C2388" s="283">
        <f t="shared" si="158"/>
        <v>2376</v>
      </c>
      <c r="D2388" s="44" t="str">
        <f t="shared" si="156"/>
        <v/>
      </c>
      <c r="E2388" s="477"/>
      <c r="F2388" s="368"/>
      <c r="G2388" s="368"/>
      <c r="H2388" s="329"/>
      <c r="I2388" s="15"/>
      <c r="J2388" s="15"/>
      <c r="K2388" s="328" t="str">
        <f t="shared" si="159"/>
        <v/>
      </c>
      <c r="L2388" s="381" t="str">
        <f t="shared" si="157"/>
        <v/>
      </c>
      <c r="M2388" s="265"/>
      <c r="N2388" s="265"/>
      <c r="O2388" s="265"/>
      <c r="P2388" s="77"/>
    </row>
    <row r="2389" spans="3:16" ht="14.25" customHeight="1" x14ac:dyDescent="0.15">
      <c r="C2389" s="283">
        <f t="shared" si="158"/>
        <v>2377</v>
      </c>
      <c r="D2389" s="44" t="str">
        <f t="shared" si="156"/>
        <v/>
      </c>
      <c r="E2389" s="477"/>
      <c r="F2389" s="368"/>
      <c r="G2389" s="368"/>
      <c r="H2389" s="329"/>
      <c r="I2389" s="15"/>
      <c r="J2389" s="15"/>
      <c r="K2389" s="328" t="str">
        <f t="shared" si="159"/>
        <v/>
      </c>
      <c r="L2389" s="381" t="str">
        <f t="shared" si="157"/>
        <v/>
      </c>
      <c r="M2389" s="265"/>
      <c r="N2389" s="265"/>
      <c r="O2389" s="265"/>
      <c r="P2389" s="77"/>
    </row>
    <row r="2390" spans="3:16" ht="14.25" customHeight="1" x14ac:dyDescent="0.15">
      <c r="C2390" s="283">
        <f t="shared" si="158"/>
        <v>2378</v>
      </c>
      <c r="D2390" s="44" t="str">
        <f t="shared" si="156"/>
        <v/>
      </c>
      <c r="E2390" s="477"/>
      <c r="F2390" s="368"/>
      <c r="G2390" s="368"/>
      <c r="H2390" s="329"/>
      <c r="I2390" s="15"/>
      <c r="J2390" s="15"/>
      <c r="K2390" s="328" t="str">
        <f t="shared" si="159"/>
        <v/>
      </c>
      <c r="L2390" s="381" t="str">
        <f t="shared" si="157"/>
        <v/>
      </c>
      <c r="M2390" s="265"/>
      <c r="N2390" s="265"/>
      <c r="O2390" s="265"/>
      <c r="P2390" s="77"/>
    </row>
    <row r="2391" spans="3:16" ht="14.25" customHeight="1" x14ac:dyDescent="0.15">
      <c r="C2391" s="283">
        <f t="shared" si="158"/>
        <v>2379</v>
      </c>
      <c r="D2391" s="44" t="str">
        <f t="shared" si="156"/>
        <v/>
      </c>
      <c r="E2391" s="477"/>
      <c r="F2391" s="368"/>
      <c r="G2391" s="368"/>
      <c r="H2391" s="329"/>
      <c r="I2391" s="15"/>
      <c r="J2391" s="15"/>
      <c r="K2391" s="328" t="str">
        <f t="shared" si="159"/>
        <v/>
      </c>
      <c r="L2391" s="381" t="str">
        <f t="shared" si="157"/>
        <v/>
      </c>
      <c r="M2391" s="265"/>
      <c r="N2391" s="265"/>
      <c r="O2391" s="265"/>
      <c r="P2391" s="77"/>
    </row>
    <row r="2392" spans="3:16" ht="14.25" customHeight="1" x14ac:dyDescent="0.15">
      <c r="C2392" s="283">
        <f t="shared" si="158"/>
        <v>2380</v>
      </c>
      <c r="D2392" s="44" t="str">
        <f t="shared" si="156"/>
        <v/>
      </c>
      <c r="E2392" s="477"/>
      <c r="F2392" s="368"/>
      <c r="G2392" s="368"/>
      <c r="H2392" s="329"/>
      <c r="I2392" s="15"/>
      <c r="J2392" s="15"/>
      <c r="K2392" s="328" t="str">
        <f t="shared" si="159"/>
        <v/>
      </c>
      <c r="L2392" s="381" t="str">
        <f t="shared" si="157"/>
        <v/>
      </c>
      <c r="M2392" s="265"/>
      <c r="N2392" s="265"/>
      <c r="O2392" s="265"/>
      <c r="P2392" s="77"/>
    </row>
    <row r="2393" spans="3:16" ht="14.25" customHeight="1" x14ac:dyDescent="0.15">
      <c r="C2393" s="283">
        <f t="shared" si="158"/>
        <v>2381</v>
      </c>
      <c r="D2393" s="44" t="str">
        <f t="shared" si="156"/>
        <v/>
      </c>
      <c r="E2393" s="477"/>
      <c r="F2393" s="368"/>
      <c r="G2393" s="368"/>
      <c r="H2393" s="329"/>
      <c r="I2393" s="15"/>
      <c r="J2393" s="15"/>
      <c r="K2393" s="328" t="str">
        <f t="shared" si="159"/>
        <v/>
      </c>
      <c r="L2393" s="381" t="str">
        <f t="shared" si="157"/>
        <v/>
      </c>
      <c r="M2393" s="265"/>
      <c r="N2393" s="265"/>
      <c r="O2393" s="265"/>
      <c r="P2393" s="77"/>
    </row>
    <row r="2394" spans="3:16" ht="14.25" customHeight="1" x14ac:dyDescent="0.15">
      <c r="C2394" s="283">
        <f t="shared" si="158"/>
        <v>2382</v>
      </c>
      <c r="D2394" s="44" t="str">
        <f t="shared" si="156"/>
        <v/>
      </c>
      <c r="E2394" s="477"/>
      <c r="F2394" s="368"/>
      <c r="G2394" s="368"/>
      <c r="H2394" s="329"/>
      <c r="I2394" s="15"/>
      <c r="J2394" s="15"/>
      <c r="K2394" s="328" t="str">
        <f t="shared" si="159"/>
        <v/>
      </c>
      <c r="L2394" s="381" t="str">
        <f t="shared" si="157"/>
        <v/>
      </c>
      <c r="M2394" s="265"/>
      <c r="N2394" s="265"/>
      <c r="O2394" s="265"/>
      <c r="P2394" s="77"/>
    </row>
    <row r="2395" spans="3:16" ht="14.25" customHeight="1" x14ac:dyDescent="0.15">
      <c r="C2395" s="283">
        <f t="shared" si="158"/>
        <v>2383</v>
      </c>
      <c r="D2395" s="44" t="str">
        <f t="shared" si="156"/>
        <v/>
      </c>
      <c r="E2395" s="477"/>
      <c r="F2395" s="368"/>
      <c r="G2395" s="368"/>
      <c r="H2395" s="329"/>
      <c r="I2395" s="15"/>
      <c r="J2395" s="15"/>
      <c r="K2395" s="328" t="str">
        <f t="shared" si="159"/>
        <v/>
      </c>
      <c r="L2395" s="381" t="str">
        <f t="shared" si="157"/>
        <v/>
      </c>
      <c r="M2395" s="265"/>
      <c r="N2395" s="265"/>
      <c r="O2395" s="265"/>
      <c r="P2395" s="77"/>
    </row>
    <row r="2396" spans="3:16" ht="14.25" customHeight="1" x14ac:dyDescent="0.15">
      <c r="C2396" s="283">
        <f t="shared" si="158"/>
        <v>2384</v>
      </c>
      <c r="D2396" s="44" t="str">
        <f t="shared" si="156"/>
        <v/>
      </c>
      <c r="E2396" s="477"/>
      <c r="F2396" s="368"/>
      <c r="G2396" s="368"/>
      <c r="H2396" s="329"/>
      <c r="I2396" s="15"/>
      <c r="J2396" s="15"/>
      <c r="K2396" s="328" t="str">
        <f t="shared" si="159"/>
        <v/>
      </c>
      <c r="L2396" s="381" t="str">
        <f t="shared" si="157"/>
        <v/>
      </c>
      <c r="M2396" s="265"/>
      <c r="N2396" s="265"/>
      <c r="O2396" s="265"/>
      <c r="P2396" s="77"/>
    </row>
    <row r="2397" spans="3:16" ht="14.25" customHeight="1" x14ac:dyDescent="0.15">
      <c r="C2397" s="283">
        <f t="shared" si="158"/>
        <v>2385</v>
      </c>
      <c r="D2397" s="44" t="str">
        <f t="shared" si="156"/>
        <v/>
      </c>
      <c r="E2397" s="477"/>
      <c r="F2397" s="368"/>
      <c r="G2397" s="368"/>
      <c r="H2397" s="329"/>
      <c r="I2397" s="15"/>
      <c r="J2397" s="15"/>
      <c r="K2397" s="328" t="str">
        <f t="shared" si="159"/>
        <v/>
      </c>
      <c r="L2397" s="381" t="str">
        <f t="shared" si="157"/>
        <v/>
      </c>
      <c r="M2397" s="265"/>
      <c r="N2397" s="265"/>
      <c r="O2397" s="265"/>
      <c r="P2397" s="77"/>
    </row>
    <row r="2398" spans="3:16" ht="14.25" customHeight="1" x14ac:dyDescent="0.15">
      <c r="C2398" s="283">
        <f t="shared" si="158"/>
        <v>2386</v>
      </c>
      <c r="D2398" s="44" t="str">
        <f t="shared" si="156"/>
        <v/>
      </c>
      <c r="E2398" s="477"/>
      <c r="F2398" s="368"/>
      <c r="G2398" s="368"/>
      <c r="H2398" s="329"/>
      <c r="I2398" s="15"/>
      <c r="J2398" s="15"/>
      <c r="K2398" s="328" t="str">
        <f t="shared" si="159"/>
        <v/>
      </c>
      <c r="L2398" s="381" t="str">
        <f t="shared" si="157"/>
        <v/>
      </c>
      <c r="M2398" s="265"/>
      <c r="N2398" s="265"/>
      <c r="O2398" s="265"/>
      <c r="P2398" s="77"/>
    </row>
    <row r="2399" spans="3:16" ht="14.25" customHeight="1" x14ac:dyDescent="0.15">
      <c r="C2399" s="283">
        <f t="shared" si="158"/>
        <v>2387</v>
      </c>
      <c r="D2399" s="44" t="str">
        <f t="shared" si="156"/>
        <v/>
      </c>
      <c r="E2399" s="477"/>
      <c r="F2399" s="368"/>
      <c r="G2399" s="368"/>
      <c r="H2399" s="329"/>
      <c r="I2399" s="15"/>
      <c r="J2399" s="15"/>
      <c r="K2399" s="328" t="str">
        <f t="shared" si="159"/>
        <v/>
      </c>
      <c r="L2399" s="381" t="str">
        <f t="shared" si="157"/>
        <v/>
      </c>
      <c r="M2399" s="265"/>
      <c r="N2399" s="265"/>
      <c r="O2399" s="265"/>
      <c r="P2399" s="77"/>
    </row>
    <row r="2400" spans="3:16" ht="14.25" customHeight="1" x14ac:dyDescent="0.15">
      <c r="C2400" s="283">
        <f t="shared" si="158"/>
        <v>2388</v>
      </c>
      <c r="D2400" s="44" t="str">
        <f t="shared" si="156"/>
        <v/>
      </c>
      <c r="E2400" s="477"/>
      <c r="F2400" s="368"/>
      <c r="G2400" s="368"/>
      <c r="H2400" s="329"/>
      <c r="I2400" s="15"/>
      <c r="J2400" s="15"/>
      <c r="K2400" s="328" t="str">
        <f t="shared" si="159"/>
        <v/>
      </c>
      <c r="L2400" s="381" t="str">
        <f t="shared" si="157"/>
        <v/>
      </c>
      <c r="M2400" s="265"/>
      <c r="N2400" s="265"/>
      <c r="O2400" s="265"/>
      <c r="P2400" s="77"/>
    </row>
    <row r="2401" spans="3:16" ht="14.25" customHeight="1" x14ac:dyDescent="0.15">
      <c r="C2401" s="283">
        <f t="shared" si="158"/>
        <v>2389</v>
      </c>
      <c r="D2401" s="44" t="str">
        <f t="shared" si="156"/>
        <v/>
      </c>
      <c r="E2401" s="477"/>
      <c r="F2401" s="368"/>
      <c r="G2401" s="368"/>
      <c r="H2401" s="329"/>
      <c r="I2401" s="15"/>
      <c r="J2401" s="15"/>
      <c r="K2401" s="328" t="str">
        <f t="shared" si="159"/>
        <v/>
      </c>
      <c r="L2401" s="381" t="str">
        <f t="shared" si="157"/>
        <v/>
      </c>
      <c r="M2401" s="265"/>
      <c r="N2401" s="265"/>
      <c r="O2401" s="265"/>
      <c r="P2401" s="77"/>
    </row>
    <row r="2402" spans="3:16" ht="14.25" customHeight="1" x14ac:dyDescent="0.15">
      <c r="C2402" s="283">
        <f t="shared" si="158"/>
        <v>2390</v>
      </c>
      <c r="D2402" s="44" t="str">
        <f t="shared" si="156"/>
        <v/>
      </c>
      <c r="E2402" s="477"/>
      <c r="F2402" s="368"/>
      <c r="G2402" s="368"/>
      <c r="H2402" s="329"/>
      <c r="I2402" s="15"/>
      <c r="J2402" s="15"/>
      <c r="K2402" s="328" t="str">
        <f t="shared" si="159"/>
        <v/>
      </c>
      <c r="L2402" s="381" t="str">
        <f t="shared" si="157"/>
        <v/>
      </c>
      <c r="M2402" s="265"/>
      <c r="N2402" s="265"/>
      <c r="O2402" s="265"/>
      <c r="P2402" s="77"/>
    </row>
    <row r="2403" spans="3:16" ht="14.25" customHeight="1" x14ac:dyDescent="0.15">
      <c r="C2403" s="283">
        <f t="shared" si="158"/>
        <v>2391</v>
      </c>
      <c r="D2403" s="44" t="str">
        <f t="shared" si="156"/>
        <v/>
      </c>
      <c r="E2403" s="477"/>
      <c r="F2403" s="368"/>
      <c r="G2403" s="368"/>
      <c r="H2403" s="329"/>
      <c r="I2403" s="15"/>
      <c r="J2403" s="15"/>
      <c r="K2403" s="328" t="str">
        <f t="shared" si="159"/>
        <v/>
      </c>
      <c r="L2403" s="381" t="str">
        <f t="shared" si="157"/>
        <v/>
      </c>
      <c r="M2403" s="265"/>
      <c r="N2403" s="265"/>
      <c r="O2403" s="265"/>
      <c r="P2403" s="77"/>
    </row>
    <row r="2404" spans="3:16" ht="14.25" customHeight="1" x14ac:dyDescent="0.15">
      <c r="C2404" s="283">
        <f t="shared" si="158"/>
        <v>2392</v>
      </c>
      <c r="D2404" s="44" t="str">
        <f t="shared" si="156"/>
        <v/>
      </c>
      <c r="E2404" s="477"/>
      <c r="F2404" s="368"/>
      <c r="G2404" s="368"/>
      <c r="H2404" s="329"/>
      <c r="I2404" s="15"/>
      <c r="J2404" s="15"/>
      <c r="K2404" s="328" t="str">
        <f t="shared" si="159"/>
        <v/>
      </c>
      <c r="L2404" s="381" t="str">
        <f t="shared" si="157"/>
        <v/>
      </c>
      <c r="M2404" s="265"/>
      <c r="N2404" s="265"/>
      <c r="O2404" s="265"/>
      <c r="P2404" s="77"/>
    </row>
    <row r="2405" spans="3:16" ht="14.25" customHeight="1" x14ac:dyDescent="0.15">
      <c r="C2405" s="283">
        <f t="shared" si="158"/>
        <v>2393</v>
      </c>
      <c r="D2405" s="44" t="str">
        <f t="shared" si="156"/>
        <v/>
      </c>
      <c r="E2405" s="477"/>
      <c r="F2405" s="368"/>
      <c r="G2405" s="368"/>
      <c r="H2405" s="329"/>
      <c r="I2405" s="15"/>
      <c r="J2405" s="15"/>
      <c r="K2405" s="328" t="str">
        <f t="shared" si="159"/>
        <v/>
      </c>
      <c r="L2405" s="381" t="str">
        <f t="shared" si="157"/>
        <v/>
      </c>
      <c r="M2405" s="265"/>
      <c r="N2405" s="265"/>
      <c r="O2405" s="265"/>
      <c r="P2405" s="77"/>
    </row>
    <row r="2406" spans="3:16" ht="14.25" customHeight="1" x14ac:dyDescent="0.15">
      <c r="C2406" s="283">
        <f t="shared" si="158"/>
        <v>2394</v>
      </c>
      <c r="D2406" s="44" t="str">
        <f t="shared" si="156"/>
        <v/>
      </c>
      <c r="E2406" s="477"/>
      <c r="F2406" s="368"/>
      <c r="G2406" s="368"/>
      <c r="H2406" s="329"/>
      <c r="I2406" s="15"/>
      <c r="J2406" s="15"/>
      <c r="K2406" s="328" t="str">
        <f t="shared" si="159"/>
        <v/>
      </c>
      <c r="L2406" s="381" t="str">
        <f t="shared" si="157"/>
        <v/>
      </c>
      <c r="M2406" s="265"/>
      <c r="N2406" s="265"/>
      <c r="O2406" s="265"/>
      <c r="P2406" s="77"/>
    </row>
    <row r="2407" spans="3:16" ht="14.25" customHeight="1" x14ac:dyDescent="0.15">
      <c r="C2407" s="283">
        <f t="shared" si="158"/>
        <v>2395</v>
      </c>
      <c r="D2407" s="44" t="str">
        <f t="shared" si="156"/>
        <v/>
      </c>
      <c r="E2407" s="477"/>
      <c r="F2407" s="368"/>
      <c r="G2407" s="368"/>
      <c r="H2407" s="329"/>
      <c r="I2407" s="15"/>
      <c r="J2407" s="15"/>
      <c r="K2407" s="328" t="str">
        <f t="shared" si="159"/>
        <v/>
      </c>
      <c r="L2407" s="381" t="str">
        <f t="shared" si="157"/>
        <v/>
      </c>
      <c r="M2407" s="265"/>
      <c r="N2407" s="265"/>
      <c r="O2407" s="265"/>
      <c r="P2407" s="77"/>
    </row>
    <row r="2408" spans="3:16" ht="14.25" customHeight="1" x14ac:dyDescent="0.15">
      <c r="C2408" s="283">
        <f t="shared" si="158"/>
        <v>2396</v>
      </c>
      <c r="D2408" s="44" t="str">
        <f t="shared" si="156"/>
        <v/>
      </c>
      <c r="E2408" s="477"/>
      <c r="F2408" s="368"/>
      <c r="G2408" s="368"/>
      <c r="H2408" s="329"/>
      <c r="I2408" s="15"/>
      <c r="J2408" s="15"/>
      <c r="K2408" s="328" t="str">
        <f t="shared" si="159"/>
        <v/>
      </c>
      <c r="L2408" s="381" t="str">
        <f t="shared" si="157"/>
        <v/>
      </c>
      <c r="M2408" s="265"/>
      <c r="N2408" s="265"/>
      <c r="O2408" s="265"/>
      <c r="P2408" s="77"/>
    </row>
    <row r="2409" spans="3:16" ht="14.25" customHeight="1" x14ac:dyDescent="0.15">
      <c r="C2409" s="283">
        <f t="shared" si="158"/>
        <v>2397</v>
      </c>
      <c r="D2409" s="44" t="str">
        <f t="shared" si="156"/>
        <v/>
      </c>
      <c r="E2409" s="477"/>
      <c r="F2409" s="368"/>
      <c r="G2409" s="368"/>
      <c r="H2409" s="329"/>
      <c r="I2409" s="15"/>
      <c r="J2409" s="15"/>
      <c r="K2409" s="328" t="str">
        <f t="shared" si="159"/>
        <v/>
      </c>
      <c r="L2409" s="381" t="str">
        <f t="shared" si="157"/>
        <v/>
      </c>
      <c r="M2409" s="265"/>
      <c r="N2409" s="265"/>
      <c r="O2409" s="265"/>
      <c r="P2409" s="77"/>
    </row>
    <row r="2410" spans="3:16" ht="14.25" customHeight="1" x14ac:dyDescent="0.15">
      <c r="C2410" s="283">
        <f t="shared" si="158"/>
        <v>2398</v>
      </c>
      <c r="D2410" s="44" t="str">
        <f t="shared" si="156"/>
        <v/>
      </c>
      <c r="E2410" s="477"/>
      <c r="F2410" s="368"/>
      <c r="G2410" s="368"/>
      <c r="H2410" s="329"/>
      <c r="I2410" s="15"/>
      <c r="J2410" s="15"/>
      <c r="K2410" s="328" t="str">
        <f t="shared" si="159"/>
        <v/>
      </c>
      <c r="L2410" s="381" t="str">
        <f t="shared" si="157"/>
        <v/>
      </c>
      <c r="M2410" s="265"/>
      <c r="N2410" s="265"/>
      <c r="O2410" s="265"/>
      <c r="P2410" s="77"/>
    </row>
    <row r="2411" spans="3:16" ht="14.25" customHeight="1" x14ac:dyDescent="0.15">
      <c r="C2411" s="283">
        <f t="shared" si="158"/>
        <v>2399</v>
      </c>
      <c r="D2411" s="44" t="str">
        <f t="shared" si="156"/>
        <v/>
      </c>
      <c r="E2411" s="477"/>
      <c r="F2411" s="368"/>
      <c r="G2411" s="368"/>
      <c r="H2411" s="329"/>
      <c r="I2411" s="15"/>
      <c r="J2411" s="15"/>
      <c r="K2411" s="328" t="str">
        <f t="shared" si="159"/>
        <v/>
      </c>
      <c r="L2411" s="381" t="str">
        <f t="shared" si="157"/>
        <v/>
      </c>
      <c r="M2411" s="265"/>
      <c r="N2411" s="265"/>
      <c r="O2411" s="265"/>
      <c r="P2411" s="77"/>
    </row>
    <row r="2412" spans="3:16" ht="14.25" customHeight="1" x14ac:dyDescent="0.15">
      <c r="C2412" s="283">
        <f t="shared" si="158"/>
        <v>2400</v>
      </c>
      <c r="D2412" s="44" t="str">
        <f t="shared" si="156"/>
        <v/>
      </c>
      <c r="E2412" s="477"/>
      <c r="F2412" s="368"/>
      <c r="G2412" s="368"/>
      <c r="H2412" s="329"/>
      <c r="I2412" s="15"/>
      <c r="J2412" s="15"/>
      <c r="K2412" s="328" t="str">
        <f t="shared" si="159"/>
        <v/>
      </c>
      <c r="L2412" s="381" t="str">
        <f t="shared" si="157"/>
        <v/>
      </c>
      <c r="M2412" s="265"/>
      <c r="N2412" s="265"/>
      <c r="O2412" s="265"/>
      <c r="P2412" s="77"/>
    </row>
    <row r="2413" spans="3:16" ht="14.25" customHeight="1" x14ac:dyDescent="0.15">
      <c r="C2413" s="283">
        <f t="shared" si="158"/>
        <v>2401</v>
      </c>
      <c r="D2413" s="44" t="str">
        <f t="shared" si="156"/>
        <v/>
      </c>
      <c r="E2413" s="477"/>
      <c r="F2413" s="368"/>
      <c r="G2413" s="368"/>
      <c r="H2413" s="329"/>
      <c r="I2413" s="15"/>
      <c r="J2413" s="15"/>
      <c r="K2413" s="328" t="str">
        <f t="shared" si="159"/>
        <v/>
      </c>
      <c r="L2413" s="381" t="str">
        <f t="shared" si="157"/>
        <v/>
      </c>
      <c r="M2413" s="265"/>
      <c r="N2413" s="265"/>
      <c r="O2413" s="265"/>
      <c r="P2413" s="77"/>
    </row>
    <row r="2414" spans="3:16" ht="14.25" customHeight="1" x14ac:dyDescent="0.15">
      <c r="C2414" s="283">
        <f t="shared" si="158"/>
        <v>2402</v>
      </c>
      <c r="D2414" s="44" t="str">
        <f t="shared" si="156"/>
        <v/>
      </c>
      <c r="E2414" s="477"/>
      <c r="F2414" s="368"/>
      <c r="G2414" s="368"/>
      <c r="H2414" s="329"/>
      <c r="I2414" s="15"/>
      <c r="J2414" s="15"/>
      <c r="K2414" s="328" t="str">
        <f t="shared" si="159"/>
        <v/>
      </c>
      <c r="L2414" s="381" t="str">
        <f t="shared" si="157"/>
        <v/>
      </c>
      <c r="M2414" s="265"/>
      <c r="N2414" s="265"/>
      <c r="O2414" s="265"/>
      <c r="P2414" s="77"/>
    </row>
    <row r="2415" spans="3:16" ht="14.25" customHeight="1" x14ac:dyDescent="0.15">
      <c r="C2415" s="283">
        <f t="shared" si="158"/>
        <v>2403</v>
      </c>
      <c r="D2415" s="44" t="str">
        <f t="shared" si="156"/>
        <v/>
      </c>
      <c r="E2415" s="477"/>
      <c r="F2415" s="368"/>
      <c r="G2415" s="368"/>
      <c r="H2415" s="329"/>
      <c r="I2415" s="15"/>
      <c r="J2415" s="15"/>
      <c r="K2415" s="328" t="str">
        <f t="shared" si="159"/>
        <v/>
      </c>
      <c r="L2415" s="381" t="str">
        <f t="shared" si="157"/>
        <v/>
      </c>
      <c r="M2415" s="265"/>
      <c r="N2415" s="265"/>
      <c r="O2415" s="265"/>
      <c r="P2415" s="77"/>
    </row>
    <row r="2416" spans="3:16" ht="14.25" customHeight="1" x14ac:dyDescent="0.15">
      <c r="C2416" s="283">
        <f t="shared" si="158"/>
        <v>2404</v>
      </c>
      <c r="D2416" s="44" t="str">
        <f t="shared" si="156"/>
        <v/>
      </c>
      <c r="E2416" s="477"/>
      <c r="F2416" s="368"/>
      <c r="G2416" s="368"/>
      <c r="H2416" s="329"/>
      <c r="I2416" s="15"/>
      <c r="J2416" s="15"/>
      <c r="K2416" s="328" t="str">
        <f t="shared" si="159"/>
        <v/>
      </c>
      <c r="L2416" s="381" t="str">
        <f t="shared" si="157"/>
        <v/>
      </c>
      <c r="M2416" s="265"/>
      <c r="N2416" s="265"/>
      <c r="O2416" s="265"/>
      <c r="P2416" s="77"/>
    </row>
    <row r="2417" spans="3:16" ht="14.25" customHeight="1" x14ac:dyDescent="0.15">
      <c r="C2417" s="283">
        <f t="shared" si="158"/>
        <v>2405</v>
      </c>
      <c r="D2417" s="44" t="str">
        <f t="shared" si="156"/>
        <v/>
      </c>
      <c r="E2417" s="477"/>
      <c r="F2417" s="368"/>
      <c r="G2417" s="368"/>
      <c r="H2417" s="329"/>
      <c r="I2417" s="15"/>
      <c r="J2417" s="15"/>
      <c r="K2417" s="328" t="str">
        <f t="shared" si="159"/>
        <v/>
      </c>
      <c r="L2417" s="381" t="str">
        <f t="shared" si="157"/>
        <v/>
      </c>
      <c r="M2417" s="265"/>
      <c r="N2417" s="265"/>
      <c r="O2417" s="265"/>
      <c r="P2417" s="77"/>
    </row>
    <row r="2418" spans="3:16" ht="14.25" customHeight="1" x14ac:dyDescent="0.15">
      <c r="C2418" s="283">
        <f t="shared" si="158"/>
        <v>2406</v>
      </c>
      <c r="D2418" s="44" t="str">
        <f t="shared" si="156"/>
        <v/>
      </c>
      <c r="E2418" s="477"/>
      <c r="F2418" s="368"/>
      <c r="G2418" s="368"/>
      <c r="H2418" s="329"/>
      <c r="I2418" s="15"/>
      <c r="J2418" s="15"/>
      <c r="K2418" s="328" t="str">
        <f t="shared" si="159"/>
        <v/>
      </c>
      <c r="L2418" s="381" t="str">
        <f t="shared" si="157"/>
        <v/>
      </c>
      <c r="M2418" s="265"/>
      <c r="N2418" s="265"/>
      <c r="O2418" s="265"/>
      <c r="P2418" s="77"/>
    </row>
    <row r="2419" spans="3:16" ht="14.25" customHeight="1" x14ac:dyDescent="0.15">
      <c r="C2419" s="283">
        <f t="shared" si="158"/>
        <v>2407</v>
      </c>
      <c r="D2419" s="44" t="str">
        <f t="shared" si="156"/>
        <v/>
      </c>
      <c r="E2419" s="477"/>
      <c r="F2419" s="368"/>
      <c r="G2419" s="368"/>
      <c r="H2419" s="329"/>
      <c r="I2419" s="15"/>
      <c r="J2419" s="15"/>
      <c r="K2419" s="328" t="str">
        <f t="shared" si="159"/>
        <v/>
      </c>
      <c r="L2419" s="381" t="str">
        <f t="shared" si="157"/>
        <v/>
      </c>
      <c r="M2419" s="265"/>
      <c r="N2419" s="265"/>
      <c r="O2419" s="265"/>
      <c r="P2419" s="77"/>
    </row>
    <row r="2420" spans="3:16" ht="14.25" customHeight="1" x14ac:dyDescent="0.15">
      <c r="C2420" s="283">
        <f t="shared" si="158"/>
        <v>2408</v>
      </c>
      <c r="D2420" s="44" t="str">
        <f t="shared" si="156"/>
        <v/>
      </c>
      <c r="E2420" s="477"/>
      <c r="F2420" s="368"/>
      <c r="G2420" s="368"/>
      <c r="H2420" s="329"/>
      <c r="I2420" s="15"/>
      <c r="J2420" s="15"/>
      <c r="K2420" s="328" t="str">
        <f t="shared" si="159"/>
        <v/>
      </c>
      <c r="L2420" s="381" t="str">
        <f t="shared" si="157"/>
        <v/>
      </c>
      <c r="M2420" s="265"/>
      <c r="N2420" s="265"/>
      <c r="O2420" s="265"/>
      <c r="P2420" s="77"/>
    </row>
    <row r="2421" spans="3:16" ht="14.25" customHeight="1" x14ac:dyDescent="0.15">
      <c r="C2421" s="283">
        <f t="shared" si="158"/>
        <v>2409</v>
      </c>
      <c r="D2421" s="44" t="str">
        <f t="shared" si="156"/>
        <v/>
      </c>
      <c r="E2421" s="477"/>
      <c r="F2421" s="368"/>
      <c r="G2421" s="368"/>
      <c r="H2421" s="329"/>
      <c r="I2421" s="15"/>
      <c r="J2421" s="15"/>
      <c r="K2421" s="328" t="str">
        <f t="shared" si="159"/>
        <v/>
      </c>
      <c r="L2421" s="381" t="str">
        <f t="shared" si="157"/>
        <v/>
      </c>
      <c r="M2421" s="265"/>
      <c r="N2421" s="265"/>
      <c r="O2421" s="265"/>
      <c r="P2421" s="77"/>
    </row>
    <row r="2422" spans="3:16" ht="14.25" customHeight="1" x14ac:dyDescent="0.15">
      <c r="C2422" s="283">
        <f t="shared" si="158"/>
        <v>2410</v>
      </c>
      <c r="D2422" s="44" t="str">
        <f t="shared" si="156"/>
        <v/>
      </c>
      <c r="E2422" s="477"/>
      <c r="F2422" s="368"/>
      <c r="G2422" s="368"/>
      <c r="H2422" s="329"/>
      <c r="I2422" s="15"/>
      <c r="J2422" s="15"/>
      <c r="K2422" s="328" t="str">
        <f t="shared" si="159"/>
        <v/>
      </c>
      <c r="L2422" s="381" t="str">
        <f t="shared" si="157"/>
        <v/>
      </c>
      <c r="M2422" s="265"/>
      <c r="N2422" s="265"/>
      <c r="O2422" s="265"/>
      <c r="P2422" s="77"/>
    </row>
    <row r="2423" spans="3:16" ht="14.25" customHeight="1" x14ac:dyDescent="0.15">
      <c r="C2423" s="283">
        <f t="shared" si="158"/>
        <v>2411</v>
      </c>
      <c r="D2423" s="44" t="str">
        <f t="shared" si="156"/>
        <v/>
      </c>
      <c r="E2423" s="477"/>
      <c r="F2423" s="368"/>
      <c r="G2423" s="368"/>
      <c r="H2423" s="329"/>
      <c r="I2423" s="15"/>
      <c r="J2423" s="15"/>
      <c r="K2423" s="328" t="str">
        <f t="shared" si="159"/>
        <v/>
      </c>
      <c r="L2423" s="381" t="str">
        <f t="shared" si="157"/>
        <v/>
      </c>
      <c r="M2423" s="265"/>
      <c r="N2423" s="265"/>
      <c r="O2423" s="265"/>
      <c r="P2423" s="77"/>
    </row>
    <row r="2424" spans="3:16" ht="14.25" customHeight="1" x14ac:dyDescent="0.15">
      <c r="C2424" s="283">
        <f t="shared" si="158"/>
        <v>2412</v>
      </c>
      <c r="D2424" s="44" t="str">
        <f t="shared" si="156"/>
        <v/>
      </c>
      <c r="E2424" s="477"/>
      <c r="F2424" s="368"/>
      <c r="G2424" s="368"/>
      <c r="H2424" s="329"/>
      <c r="I2424" s="15"/>
      <c r="J2424" s="15"/>
      <c r="K2424" s="328" t="str">
        <f t="shared" si="159"/>
        <v/>
      </c>
      <c r="L2424" s="381" t="str">
        <f t="shared" si="157"/>
        <v/>
      </c>
      <c r="M2424" s="265"/>
      <c r="N2424" s="265"/>
      <c r="O2424" s="265"/>
      <c r="P2424" s="77"/>
    </row>
    <row r="2425" spans="3:16" ht="14.25" customHeight="1" x14ac:dyDescent="0.15">
      <c r="C2425" s="283">
        <f t="shared" si="158"/>
        <v>2413</v>
      </c>
      <c r="D2425" s="44" t="str">
        <f t="shared" si="156"/>
        <v/>
      </c>
      <c r="E2425" s="477"/>
      <c r="F2425" s="368"/>
      <c r="G2425" s="368"/>
      <c r="H2425" s="329"/>
      <c r="I2425" s="15"/>
      <c r="J2425" s="15"/>
      <c r="K2425" s="328" t="str">
        <f t="shared" si="159"/>
        <v/>
      </c>
      <c r="L2425" s="381" t="str">
        <f t="shared" si="157"/>
        <v/>
      </c>
      <c r="M2425" s="265"/>
      <c r="N2425" s="265"/>
      <c r="O2425" s="265"/>
      <c r="P2425" s="77"/>
    </row>
    <row r="2426" spans="3:16" ht="14.25" customHeight="1" x14ac:dyDescent="0.15">
      <c r="C2426" s="283">
        <f t="shared" si="158"/>
        <v>2414</v>
      </c>
      <c r="D2426" s="44" t="str">
        <f t="shared" si="156"/>
        <v/>
      </c>
      <c r="E2426" s="477"/>
      <c r="F2426" s="368"/>
      <c r="G2426" s="368"/>
      <c r="H2426" s="329"/>
      <c r="I2426" s="15"/>
      <c r="J2426" s="15"/>
      <c r="K2426" s="328" t="str">
        <f t="shared" si="159"/>
        <v/>
      </c>
      <c r="L2426" s="381" t="str">
        <f t="shared" si="157"/>
        <v/>
      </c>
      <c r="M2426" s="265"/>
      <c r="N2426" s="265"/>
      <c r="O2426" s="265"/>
      <c r="P2426" s="77"/>
    </row>
    <row r="2427" spans="3:16" ht="14.25" customHeight="1" x14ac:dyDescent="0.15">
      <c r="C2427" s="283">
        <f t="shared" si="158"/>
        <v>2415</v>
      </c>
      <c r="D2427" s="44" t="str">
        <f t="shared" si="156"/>
        <v/>
      </c>
      <c r="E2427" s="477"/>
      <c r="F2427" s="368"/>
      <c r="G2427" s="368"/>
      <c r="H2427" s="329"/>
      <c r="I2427" s="15"/>
      <c r="J2427" s="15"/>
      <c r="K2427" s="328" t="str">
        <f t="shared" si="159"/>
        <v/>
      </c>
      <c r="L2427" s="381" t="str">
        <f t="shared" si="157"/>
        <v/>
      </c>
      <c r="M2427" s="265"/>
      <c r="N2427" s="265"/>
      <c r="O2427" s="265"/>
      <c r="P2427" s="77"/>
    </row>
    <row r="2428" spans="3:16" ht="14.25" customHeight="1" x14ac:dyDescent="0.15">
      <c r="C2428" s="283">
        <f t="shared" si="158"/>
        <v>2416</v>
      </c>
      <c r="D2428" s="44" t="str">
        <f t="shared" si="156"/>
        <v/>
      </c>
      <c r="E2428" s="477"/>
      <c r="F2428" s="368"/>
      <c r="G2428" s="368"/>
      <c r="H2428" s="329"/>
      <c r="I2428" s="15"/>
      <c r="J2428" s="15"/>
      <c r="K2428" s="328" t="str">
        <f t="shared" si="159"/>
        <v/>
      </c>
      <c r="L2428" s="381" t="str">
        <f t="shared" si="157"/>
        <v/>
      </c>
      <c r="M2428" s="265"/>
      <c r="N2428" s="265"/>
      <c r="O2428" s="265"/>
      <c r="P2428" s="77"/>
    </row>
    <row r="2429" spans="3:16" ht="14.25" customHeight="1" x14ac:dyDescent="0.15">
      <c r="C2429" s="283">
        <f t="shared" si="158"/>
        <v>2417</v>
      </c>
      <c r="D2429" s="44" t="str">
        <f t="shared" si="156"/>
        <v/>
      </c>
      <c r="E2429" s="477"/>
      <c r="F2429" s="368"/>
      <c r="G2429" s="368"/>
      <c r="H2429" s="329"/>
      <c r="I2429" s="15"/>
      <c r="J2429" s="15"/>
      <c r="K2429" s="328" t="str">
        <f t="shared" si="159"/>
        <v/>
      </c>
      <c r="L2429" s="381" t="str">
        <f t="shared" si="157"/>
        <v/>
      </c>
      <c r="M2429" s="265"/>
      <c r="N2429" s="265"/>
      <c r="O2429" s="265"/>
      <c r="P2429" s="77"/>
    </row>
    <row r="2430" spans="3:16" ht="14.25" customHeight="1" x14ac:dyDescent="0.15">
      <c r="C2430" s="283">
        <f t="shared" si="158"/>
        <v>2418</v>
      </c>
      <c r="D2430" s="44" t="str">
        <f t="shared" si="156"/>
        <v/>
      </c>
      <c r="E2430" s="477"/>
      <c r="F2430" s="368"/>
      <c r="G2430" s="368"/>
      <c r="H2430" s="329"/>
      <c r="I2430" s="15"/>
      <c r="J2430" s="15"/>
      <c r="K2430" s="328" t="str">
        <f t="shared" si="159"/>
        <v/>
      </c>
      <c r="L2430" s="381" t="str">
        <f t="shared" si="157"/>
        <v/>
      </c>
      <c r="M2430" s="265"/>
      <c r="N2430" s="265"/>
      <c r="O2430" s="265"/>
      <c r="P2430" s="77"/>
    </row>
    <row r="2431" spans="3:16" ht="14.25" customHeight="1" x14ac:dyDescent="0.15">
      <c r="C2431" s="283">
        <f t="shared" si="158"/>
        <v>2419</v>
      </c>
      <c r="D2431" s="44" t="str">
        <f t="shared" si="156"/>
        <v/>
      </c>
      <c r="E2431" s="477"/>
      <c r="F2431" s="368"/>
      <c r="G2431" s="368"/>
      <c r="H2431" s="329"/>
      <c r="I2431" s="15"/>
      <c r="J2431" s="15"/>
      <c r="K2431" s="328" t="str">
        <f t="shared" si="159"/>
        <v/>
      </c>
      <c r="L2431" s="381" t="str">
        <f t="shared" si="157"/>
        <v/>
      </c>
      <c r="M2431" s="265"/>
      <c r="N2431" s="265"/>
      <c r="O2431" s="265"/>
      <c r="P2431" s="77"/>
    </row>
    <row r="2432" spans="3:16" ht="14.25" customHeight="1" x14ac:dyDescent="0.15">
      <c r="C2432" s="283">
        <f t="shared" si="158"/>
        <v>2420</v>
      </c>
      <c r="D2432" s="44" t="str">
        <f t="shared" si="156"/>
        <v/>
      </c>
      <c r="E2432" s="477"/>
      <c r="F2432" s="368"/>
      <c r="G2432" s="368"/>
      <c r="H2432" s="329"/>
      <c r="I2432" s="15"/>
      <c r="J2432" s="15"/>
      <c r="K2432" s="328" t="str">
        <f t="shared" si="159"/>
        <v/>
      </c>
      <c r="L2432" s="381" t="str">
        <f t="shared" si="157"/>
        <v/>
      </c>
      <c r="M2432" s="265"/>
      <c r="N2432" s="265"/>
      <c r="O2432" s="265"/>
      <c r="P2432" s="77"/>
    </row>
    <row r="2433" spans="3:16" ht="14.25" customHeight="1" x14ac:dyDescent="0.15">
      <c r="C2433" s="283">
        <f t="shared" si="158"/>
        <v>2421</v>
      </c>
      <c r="D2433" s="44" t="str">
        <f t="shared" si="156"/>
        <v/>
      </c>
      <c r="E2433" s="477"/>
      <c r="F2433" s="368"/>
      <c r="G2433" s="368"/>
      <c r="H2433" s="329"/>
      <c r="I2433" s="15"/>
      <c r="J2433" s="15"/>
      <c r="K2433" s="328" t="str">
        <f t="shared" si="159"/>
        <v/>
      </c>
      <c r="L2433" s="381" t="str">
        <f t="shared" si="157"/>
        <v/>
      </c>
      <c r="M2433" s="265"/>
      <c r="N2433" s="265"/>
      <c r="O2433" s="265"/>
      <c r="P2433" s="77"/>
    </row>
    <row r="2434" spans="3:16" ht="14.25" customHeight="1" x14ac:dyDescent="0.15">
      <c r="C2434" s="283">
        <f t="shared" si="158"/>
        <v>2422</v>
      </c>
      <c r="D2434" s="44" t="str">
        <f t="shared" si="156"/>
        <v/>
      </c>
      <c r="E2434" s="477"/>
      <c r="F2434" s="368"/>
      <c r="G2434" s="368"/>
      <c r="H2434" s="329"/>
      <c r="I2434" s="15"/>
      <c r="J2434" s="15"/>
      <c r="K2434" s="328" t="str">
        <f t="shared" si="159"/>
        <v/>
      </c>
      <c r="L2434" s="381" t="str">
        <f t="shared" si="157"/>
        <v/>
      </c>
      <c r="M2434" s="265"/>
      <c r="N2434" s="265"/>
      <c r="O2434" s="265"/>
      <c r="P2434" s="77"/>
    </row>
    <row r="2435" spans="3:16" ht="14.25" customHeight="1" x14ac:dyDescent="0.15">
      <c r="C2435" s="283">
        <f t="shared" si="158"/>
        <v>2423</v>
      </c>
      <c r="D2435" s="44" t="str">
        <f t="shared" si="156"/>
        <v/>
      </c>
      <c r="E2435" s="477"/>
      <c r="F2435" s="368"/>
      <c r="G2435" s="368"/>
      <c r="H2435" s="329"/>
      <c r="I2435" s="15"/>
      <c r="J2435" s="15"/>
      <c r="K2435" s="328" t="str">
        <f t="shared" si="159"/>
        <v/>
      </c>
      <c r="L2435" s="381" t="str">
        <f t="shared" si="157"/>
        <v/>
      </c>
      <c r="M2435" s="265"/>
      <c r="N2435" s="265"/>
      <c r="O2435" s="265"/>
      <c r="P2435" s="77"/>
    </row>
    <row r="2436" spans="3:16" ht="14.25" customHeight="1" x14ac:dyDescent="0.15">
      <c r="C2436" s="283">
        <f t="shared" si="158"/>
        <v>2424</v>
      </c>
      <c r="D2436" s="44" t="str">
        <f t="shared" si="156"/>
        <v/>
      </c>
      <c r="E2436" s="477"/>
      <c r="F2436" s="368"/>
      <c r="G2436" s="368"/>
      <c r="H2436" s="329"/>
      <c r="I2436" s="15"/>
      <c r="J2436" s="15"/>
      <c r="K2436" s="328" t="str">
        <f t="shared" si="159"/>
        <v/>
      </c>
      <c r="L2436" s="381" t="str">
        <f t="shared" si="157"/>
        <v/>
      </c>
      <c r="M2436" s="265"/>
      <c r="N2436" s="265"/>
      <c r="O2436" s="265"/>
      <c r="P2436" s="77"/>
    </row>
    <row r="2437" spans="3:16" ht="14.25" customHeight="1" x14ac:dyDescent="0.15">
      <c r="C2437" s="283">
        <f t="shared" si="158"/>
        <v>2425</v>
      </c>
      <c r="D2437" s="44" t="str">
        <f t="shared" si="156"/>
        <v/>
      </c>
      <c r="E2437" s="477"/>
      <c r="F2437" s="368"/>
      <c r="G2437" s="368"/>
      <c r="H2437" s="329"/>
      <c r="I2437" s="15"/>
      <c r="J2437" s="15"/>
      <c r="K2437" s="328" t="str">
        <f t="shared" si="159"/>
        <v/>
      </c>
      <c r="L2437" s="381" t="str">
        <f t="shared" si="157"/>
        <v/>
      </c>
      <c r="M2437" s="265"/>
      <c r="N2437" s="265"/>
      <c r="O2437" s="265"/>
      <c r="P2437" s="77"/>
    </row>
    <row r="2438" spans="3:16" ht="14.25" customHeight="1" x14ac:dyDescent="0.15">
      <c r="C2438" s="283">
        <f t="shared" si="158"/>
        <v>2426</v>
      </c>
      <c r="D2438" s="44" t="str">
        <f t="shared" si="156"/>
        <v/>
      </c>
      <c r="E2438" s="477"/>
      <c r="F2438" s="368"/>
      <c r="G2438" s="368"/>
      <c r="H2438" s="329"/>
      <c r="I2438" s="15"/>
      <c r="J2438" s="15"/>
      <c r="K2438" s="328" t="str">
        <f t="shared" si="159"/>
        <v/>
      </c>
      <c r="L2438" s="381" t="str">
        <f t="shared" si="157"/>
        <v/>
      </c>
      <c r="M2438" s="265"/>
      <c r="N2438" s="265"/>
      <c r="O2438" s="265"/>
      <c r="P2438" s="77"/>
    </row>
    <row r="2439" spans="3:16" ht="14.25" customHeight="1" x14ac:dyDescent="0.15">
      <c r="C2439" s="283">
        <f t="shared" si="158"/>
        <v>2427</v>
      </c>
      <c r="D2439" s="44" t="str">
        <f t="shared" si="156"/>
        <v/>
      </c>
      <c r="E2439" s="477"/>
      <c r="F2439" s="368"/>
      <c r="G2439" s="368"/>
      <c r="H2439" s="329"/>
      <c r="I2439" s="15"/>
      <c r="J2439" s="15"/>
      <c r="K2439" s="328" t="str">
        <f t="shared" si="159"/>
        <v/>
      </c>
      <c r="L2439" s="381" t="str">
        <f t="shared" si="157"/>
        <v/>
      </c>
      <c r="M2439" s="265"/>
      <c r="N2439" s="265"/>
      <c r="O2439" s="265"/>
      <c r="P2439" s="77"/>
    </row>
    <row r="2440" spans="3:16" ht="14.25" customHeight="1" x14ac:dyDescent="0.15">
      <c r="C2440" s="283">
        <f t="shared" si="158"/>
        <v>2428</v>
      </c>
      <c r="D2440" s="44" t="str">
        <f t="shared" si="156"/>
        <v/>
      </c>
      <c r="E2440" s="477"/>
      <c r="F2440" s="368"/>
      <c r="G2440" s="368"/>
      <c r="H2440" s="329"/>
      <c r="I2440" s="15"/>
      <c r="J2440" s="15"/>
      <c r="K2440" s="328" t="str">
        <f t="shared" si="159"/>
        <v/>
      </c>
      <c r="L2440" s="381" t="str">
        <f t="shared" si="157"/>
        <v/>
      </c>
      <c r="M2440" s="265"/>
      <c r="N2440" s="265"/>
      <c r="O2440" s="265"/>
      <c r="P2440" s="77"/>
    </row>
    <row r="2441" spans="3:16" ht="14.25" customHeight="1" x14ac:dyDescent="0.15">
      <c r="C2441" s="283">
        <f t="shared" si="158"/>
        <v>2429</v>
      </c>
      <c r="D2441" s="44" t="str">
        <f t="shared" si="156"/>
        <v/>
      </c>
      <c r="E2441" s="477"/>
      <c r="F2441" s="368"/>
      <c r="G2441" s="368"/>
      <c r="H2441" s="329"/>
      <c r="I2441" s="15"/>
      <c r="J2441" s="15"/>
      <c r="K2441" s="328" t="str">
        <f t="shared" si="159"/>
        <v/>
      </c>
      <c r="L2441" s="381" t="str">
        <f t="shared" si="157"/>
        <v/>
      </c>
      <c r="M2441" s="265"/>
      <c r="N2441" s="265"/>
      <c r="O2441" s="265"/>
      <c r="P2441" s="77"/>
    </row>
    <row r="2442" spans="3:16" ht="14.25" customHeight="1" x14ac:dyDescent="0.15">
      <c r="C2442" s="283">
        <f t="shared" si="158"/>
        <v>2430</v>
      </c>
      <c r="D2442" s="44" t="str">
        <f t="shared" si="156"/>
        <v/>
      </c>
      <c r="E2442" s="477"/>
      <c r="F2442" s="368"/>
      <c r="G2442" s="368"/>
      <c r="H2442" s="329"/>
      <c r="I2442" s="15"/>
      <c r="J2442" s="15"/>
      <c r="K2442" s="328" t="str">
        <f t="shared" si="159"/>
        <v/>
      </c>
      <c r="L2442" s="381" t="str">
        <f t="shared" si="157"/>
        <v/>
      </c>
      <c r="M2442" s="265"/>
      <c r="N2442" s="265"/>
      <c r="O2442" s="265"/>
      <c r="P2442" s="77"/>
    </row>
    <row r="2443" spans="3:16" ht="14.25" customHeight="1" x14ac:dyDescent="0.15">
      <c r="C2443" s="283">
        <f t="shared" si="158"/>
        <v>2431</v>
      </c>
      <c r="D2443" s="44" t="str">
        <f t="shared" si="156"/>
        <v/>
      </c>
      <c r="E2443" s="477"/>
      <c r="F2443" s="368"/>
      <c r="G2443" s="368"/>
      <c r="H2443" s="329"/>
      <c r="I2443" s="15"/>
      <c r="J2443" s="15"/>
      <c r="K2443" s="328" t="str">
        <f t="shared" si="159"/>
        <v/>
      </c>
      <c r="L2443" s="381" t="str">
        <f t="shared" si="157"/>
        <v/>
      </c>
      <c r="M2443" s="265"/>
      <c r="N2443" s="265"/>
      <c r="O2443" s="265"/>
      <c r="P2443" s="77"/>
    </row>
    <row r="2444" spans="3:16" ht="14.25" customHeight="1" x14ac:dyDescent="0.15">
      <c r="C2444" s="283">
        <f t="shared" si="158"/>
        <v>2432</v>
      </c>
      <c r="D2444" s="44" t="str">
        <f t="shared" si="156"/>
        <v/>
      </c>
      <c r="E2444" s="477"/>
      <c r="F2444" s="368"/>
      <c r="G2444" s="368"/>
      <c r="H2444" s="329"/>
      <c r="I2444" s="15"/>
      <c r="J2444" s="15"/>
      <c r="K2444" s="328" t="str">
        <f t="shared" si="159"/>
        <v/>
      </c>
      <c r="L2444" s="381" t="str">
        <f t="shared" si="157"/>
        <v/>
      </c>
      <c r="M2444" s="265"/>
      <c r="N2444" s="265"/>
      <c r="O2444" s="265"/>
      <c r="P2444" s="77"/>
    </row>
    <row r="2445" spans="3:16" ht="14.25" customHeight="1" x14ac:dyDescent="0.15">
      <c r="C2445" s="283">
        <f t="shared" si="158"/>
        <v>2433</v>
      </c>
      <c r="D2445" s="44" t="str">
        <f t="shared" ref="D2445:D2508" si="160">IF(E2445="","",IF(E2445&lt;=$T$2,"○",""))</f>
        <v/>
      </c>
      <c r="E2445" s="477"/>
      <c r="F2445" s="368"/>
      <c r="G2445" s="368"/>
      <c r="H2445" s="329"/>
      <c r="I2445" s="15"/>
      <c r="J2445" s="15"/>
      <c r="K2445" s="328" t="str">
        <f t="shared" si="159"/>
        <v/>
      </c>
      <c r="L2445" s="381" t="str">
        <f t="shared" ref="L2445:L2508" si="161">IF(H2445="","",IF(HLOOKUP(H2445,$V$2:$AJ$3,2,FALSE)&gt;=0.8,"○",""))</f>
        <v/>
      </c>
      <c r="M2445" s="265"/>
      <c r="N2445" s="265"/>
      <c r="O2445" s="265"/>
      <c r="P2445" s="77"/>
    </row>
    <row r="2446" spans="3:16" ht="14.25" customHeight="1" x14ac:dyDescent="0.15">
      <c r="C2446" s="283">
        <f t="shared" si="158"/>
        <v>2434</v>
      </c>
      <c r="D2446" s="44" t="str">
        <f t="shared" si="160"/>
        <v/>
      </c>
      <c r="E2446" s="477"/>
      <c r="F2446" s="368"/>
      <c r="G2446" s="368"/>
      <c r="H2446" s="329"/>
      <c r="I2446" s="15"/>
      <c r="J2446" s="15"/>
      <c r="K2446" s="328" t="str">
        <f t="shared" si="159"/>
        <v/>
      </c>
      <c r="L2446" s="381" t="str">
        <f t="shared" si="161"/>
        <v/>
      </c>
      <c r="M2446" s="265"/>
      <c r="N2446" s="265"/>
      <c r="O2446" s="265"/>
      <c r="P2446" s="77"/>
    </row>
    <row r="2447" spans="3:16" ht="14.25" customHeight="1" x14ac:dyDescent="0.15">
      <c r="C2447" s="283">
        <f t="shared" ref="C2447:C2510" si="162">C2446+1</f>
        <v>2435</v>
      </c>
      <c r="D2447" s="44" t="str">
        <f t="shared" si="160"/>
        <v/>
      </c>
      <c r="E2447" s="477"/>
      <c r="F2447" s="368"/>
      <c r="G2447" s="368"/>
      <c r="H2447" s="329"/>
      <c r="I2447" s="15"/>
      <c r="J2447" s="15"/>
      <c r="K2447" s="328" t="str">
        <f t="shared" ref="K2447:K2497" si="163">IF(J2447="","",I2447*J2447)</f>
        <v/>
      </c>
      <c r="L2447" s="381" t="str">
        <f t="shared" si="161"/>
        <v/>
      </c>
      <c r="M2447" s="265"/>
      <c r="N2447" s="265"/>
      <c r="O2447" s="265"/>
      <c r="P2447" s="77"/>
    </row>
    <row r="2448" spans="3:16" ht="14.25" customHeight="1" x14ac:dyDescent="0.15">
      <c r="C2448" s="283">
        <f t="shared" si="162"/>
        <v>2436</v>
      </c>
      <c r="D2448" s="44" t="str">
        <f t="shared" si="160"/>
        <v/>
      </c>
      <c r="E2448" s="477"/>
      <c r="F2448" s="368"/>
      <c r="G2448" s="368"/>
      <c r="H2448" s="329"/>
      <c r="I2448" s="15"/>
      <c r="J2448" s="15"/>
      <c r="K2448" s="328" t="str">
        <f t="shared" si="163"/>
        <v/>
      </c>
      <c r="L2448" s="381" t="str">
        <f t="shared" si="161"/>
        <v/>
      </c>
      <c r="M2448" s="265"/>
      <c r="N2448" s="265"/>
      <c r="O2448" s="265"/>
      <c r="P2448" s="77"/>
    </row>
    <row r="2449" spans="3:16" ht="14.25" customHeight="1" x14ac:dyDescent="0.15">
      <c r="C2449" s="283">
        <f t="shared" si="162"/>
        <v>2437</v>
      </c>
      <c r="D2449" s="44" t="str">
        <f t="shared" si="160"/>
        <v/>
      </c>
      <c r="E2449" s="477"/>
      <c r="F2449" s="368"/>
      <c r="G2449" s="368"/>
      <c r="H2449" s="329"/>
      <c r="I2449" s="15"/>
      <c r="J2449" s="15"/>
      <c r="K2449" s="328" t="str">
        <f t="shared" si="163"/>
        <v/>
      </c>
      <c r="L2449" s="381" t="str">
        <f t="shared" si="161"/>
        <v/>
      </c>
      <c r="M2449" s="265"/>
      <c r="N2449" s="265"/>
      <c r="O2449" s="265"/>
      <c r="P2449" s="77"/>
    </row>
    <row r="2450" spans="3:16" ht="14.25" customHeight="1" x14ac:dyDescent="0.15">
      <c r="C2450" s="283">
        <f t="shared" si="162"/>
        <v>2438</v>
      </c>
      <c r="D2450" s="44" t="str">
        <f t="shared" si="160"/>
        <v/>
      </c>
      <c r="E2450" s="477"/>
      <c r="F2450" s="368"/>
      <c r="G2450" s="368"/>
      <c r="H2450" s="329"/>
      <c r="I2450" s="15"/>
      <c r="J2450" s="15"/>
      <c r="K2450" s="328" t="str">
        <f t="shared" si="163"/>
        <v/>
      </c>
      <c r="L2450" s="381" t="str">
        <f t="shared" si="161"/>
        <v/>
      </c>
      <c r="M2450" s="265"/>
      <c r="N2450" s="265"/>
      <c r="O2450" s="265"/>
      <c r="P2450" s="77"/>
    </row>
    <row r="2451" spans="3:16" ht="14.25" customHeight="1" x14ac:dyDescent="0.15">
      <c r="C2451" s="283">
        <f t="shared" si="162"/>
        <v>2439</v>
      </c>
      <c r="D2451" s="44" t="str">
        <f t="shared" si="160"/>
        <v/>
      </c>
      <c r="E2451" s="477"/>
      <c r="F2451" s="368"/>
      <c r="G2451" s="368"/>
      <c r="H2451" s="329"/>
      <c r="I2451" s="15"/>
      <c r="J2451" s="15"/>
      <c r="K2451" s="328" t="str">
        <f t="shared" si="163"/>
        <v/>
      </c>
      <c r="L2451" s="381" t="str">
        <f t="shared" si="161"/>
        <v/>
      </c>
      <c r="M2451" s="265"/>
      <c r="N2451" s="265"/>
      <c r="O2451" s="265"/>
      <c r="P2451" s="77"/>
    </row>
    <row r="2452" spans="3:16" ht="14.25" customHeight="1" x14ac:dyDescent="0.15">
      <c r="C2452" s="283">
        <f t="shared" si="162"/>
        <v>2440</v>
      </c>
      <c r="D2452" s="44" t="str">
        <f t="shared" si="160"/>
        <v/>
      </c>
      <c r="E2452" s="477"/>
      <c r="F2452" s="368"/>
      <c r="G2452" s="368"/>
      <c r="H2452" s="329"/>
      <c r="I2452" s="15"/>
      <c r="J2452" s="15"/>
      <c r="K2452" s="328" t="str">
        <f t="shared" si="163"/>
        <v/>
      </c>
      <c r="L2452" s="381" t="str">
        <f t="shared" si="161"/>
        <v/>
      </c>
      <c r="M2452" s="265"/>
      <c r="N2452" s="265"/>
      <c r="O2452" s="265"/>
      <c r="P2452" s="77"/>
    </row>
    <row r="2453" spans="3:16" ht="14.25" customHeight="1" x14ac:dyDescent="0.15">
      <c r="C2453" s="283">
        <f t="shared" si="162"/>
        <v>2441</v>
      </c>
      <c r="D2453" s="44" t="str">
        <f t="shared" si="160"/>
        <v/>
      </c>
      <c r="E2453" s="477"/>
      <c r="F2453" s="368"/>
      <c r="G2453" s="368"/>
      <c r="H2453" s="329"/>
      <c r="I2453" s="15"/>
      <c r="J2453" s="15"/>
      <c r="K2453" s="328" t="str">
        <f t="shared" si="163"/>
        <v/>
      </c>
      <c r="L2453" s="381" t="str">
        <f t="shared" si="161"/>
        <v/>
      </c>
      <c r="M2453" s="265"/>
      <c r="N2453" s="265"/>
      <c r="O2453" s="265"/>
      <c r="P2453" s="77"/>
    </row>
    <row r="2454" spans="3:16" ht="14.25" customHeight="1" x14ac:dyDescent="0.15">
      <c r="C2454" s="283">
        <f t="shared" si="162"/>
        <v>2442</v>
      </c>
      <c r="D2454" s="44" t="str">
        <f t="shared" si="160"/>
        <v/>
      </c>
      <c r="E2454" s="477"/>
      <c r="F2454" s="368"/>
      <c r="G2454" s="368"/>
      <c r="H2454" s="329"/>
      <c r="I2454" s="15"/>
      <c r="J2454" s="15"/>
      <c r="K2454" s="328" t="str">
        <f t="shared" si="163"/>
        <v/>
      </c>
      <c r="L2454" s="381" t="str">
        <f t="shared" si="161"/>
        <v/>
      </c>
      <c r="M2454" s="265"/>
      <c r="N2454" s="265"/>
      <c r="O2454" s="265"/>
      <c r="P2454" s="77"/>
    </row>
    <row r="2455" spans="3:16" ht="14.25" customHeight="1" x14ac:dyDescent="0.15">
      <c r="C2455" s="283">
        <f t="shared" si="162"/>
        <v>2443</v>
      </c>
      <c r="D2455" s="44" t="str">
        <f t="shared" si="160"/>
        <v/>
      </c>
      <c r="E2455" s="477"/>
      <c r="F2455" s="368"/>
      <c r="G2455" s="368"/>
      <c r="H2455" s="329"/>
      <c r="I2455" s="15"/>
      <c r="J2455" s="15"/>
      <c r="K2455" s="328" t="str">
        <f t="shared" si="163"/>
        <v/>
      </c>
      <c r="L2455" s="381" t="str">
        <f t="shared" si="161"/>
        <v/>
      </c>
      <c r="M2455" s="265"/>
      <c r="N2455" s="265"/>
      <c r="O2455" s="265"/>
      <c r="P2455" s="77"/>
    </row>
    <row r="2456" spans="3:16" ht="14.25" customHeight="1" x14ac:dyDescent="0.15">
      <c r="C2456" s="283">
        <f t="shared" si="162"/>
        <v>2444</v>
      </c>
      <c r="D2456" s="44" t="str">
        <f t="shared" si="160"/>
        <v/>
      </c>
      <c r="E2456" s="477"/>
      <c r="F2456" s="368"/>
      <c r="G2456" s="368"/>
      <c r="H2456" s="329"/>
      <c r="I2456" s="15"/>
      <c r="J2456" s="15"/>
      <c r="K2456" s="328" t="str">
        <f t="shared" si="163"/>
        <v/>
      </c>
      <c r="L2456" s="381" t="str">
        <f t="shared" si="161"/>
        <v/>
      </c>
      <c r="M2456" s="265"/>
      <c r="N2456" s="265"/>
      <c r="O2456" s="265"/>
      <c r="P2456" s="77"/>
    </row>
    <row r="2457" spans="3:16" ht="14.25" customHeight="1" x14ac:dyDescent="0.15">
      <c r="C2457" s="283">
        <f t="shared" si="162"/>
        <v>2445</v>
      </c>
      <c r="D2457" s="44" t="str">
        <f t="shared" si="160"/>
        <v/>
      </c>
      <c r="E2457" s="477"/>
      <c r="F2457" s="368"/>
      <c r="G2457" s="368"/>
      <c r="H2457" s="329"/>
      <c r="I2457" s="15"/>
      <c r="J2457" s="15"/>
      <c r="K2457" s="328" t="str">
        <f t="shared" si="163"/>
        <v/>
      </c>
      <c r="L2457" s="381" t="str">
        <f t="shared" si="161"/>
        <v/>
      </c>
      <c r="M2457" s="265"/>
      <c r="N2457" s="265"/>
      <c r="O2457" s="265"/>
      <c r="P2457" s="77"/>
    </row>
    <row r="2458" spans="3:16" ht="14.25" customHeight="1" x14ac:dyDescent="0.15">
      <c r="C2458" s="283">
        <f t="shared" si="162"/>
        <v>2446</v>
      </c>
      <c r="D2458" s="44" t="str">
        <f t="shared" si="160"/>
        <v/>
      </c>
      <c r="E2458" s="477"/>
      <c r="F2458" s="368"/>
      <c r="G2458" s="368"/>
      <c r="H2458" s="329"/>
      <c r="I2458" s="15"/>
      <c r="J2458" s="15"/>
      <c r="K2458" s="328" t="str">
        <f t="shared" si="163"/>
        <v/>
      </c>
      <c r="L2458" s="381" t="str">
        <f t="shared" si="161"/>
        <v/>
      </c>
      <c r="M2458" s="265"/>
      <c r="N2458" s="265"/>
      <c r="O2458" s="265"/>
      <c r="P2458" s="77"/>
    </row>
    <row r="2459" spans="3:16" ht="14.25" customHeight="1" x14ac:dyDescent="0.15">
      <c r="C2459" s="283">
        <f t="shared" si="162"/>
        <v>2447</v>
      </c>
      <c r="D2459" s="44" t="str">
        <f t="shared" si="160"/>
        <v/>
      </c>
      <c r="E2459" s="477"/>
      <c r="F2459" s="368"/>
      <c r="G2459" s="368"/>
      <c r="H2459" s="329"/>
      <c r="I2459" s="15"/>
      <c r="J2459" s="15"/>
      <c r="K2459" s="328" t="str">
        <f t="shared" si="163"/>
        <v/>
      </c>
      <c r="L2459" s="381" t="str">
        <f t="shared" si="161"/>
        <v/>
      </c>
      <c r="M2459" s="265"/>
      <c r="N2459" s="265"/>
      <c r="O2459" s="265"/>
      <c r="P2459" s="77"/>
    </row>
    <row r="2460" spans="3:16" ht="14.25" customHeight="1" x14ac:dyDescent="0.15">
      <c r="C2460" s="283">
        <f t="shared" si="162"/>
        <v>2448</v>
      </c>
      <c r="D2460" s="44" t="str">
        <f t="shared" si="160"/>
        <v/>
      </c>
      <c r="E2460" s="477"/>
      <c r="F2460" s="368"/>
      <c r="G2460" s="368"/>
      <c r="H2460" s="329"/>
      <c r="I2460" s="15"/>
      <c r="J2460" s="15"/>
      <c r="K2460" s="328" t="str">
        <f t="shared" si="163"/>
        <v/>
      </c>
      <c r="L2460" s="381" t="str">
        <f t="shared" si="161"/>
        <v/>
      </c>
      <c r="M2460" s="265"/>
      <c r="N2460" s="265"/>
      <c r="O2460" s="265"/>
      <c r="P2460" s="77"/>
    </row>
    <row r="2461" spans="3:16" ht="14.25" customHeight="1" x14ac:dyDescent="0.15">
      <c r="C2461" s="283">
        <f t="shared" si="162"/>
        <v>2449</v>
      </c>
      <c r="D2461" s="44" t="str">
        <f t="shared" si="160"/>
        <v/>
      </c>
      <c r="E2461" s="477"/>
      <c r="F2461" s="368"/>
      <c r="G2461" s="368"/>
      <c r="H2461" s="329"/>
      <c r="I2461" s="15"/>
      <c r="J2461" s="15"/>
      <c r="K2461" s="328" t="str">
        <f t="shared" si="163"/>
        <v/>
      </c>
      <c r="L2461" s="381" t="str">
        <f t="shared" si="161"/>
        <v/>
      </c>
      <c r="M2461" s="265"/>
      <c r="N2461" s="265"/>
      <c r="O2461" s="265"/>
      <c r="P2461" s="77"/>
    </row>
    <row r="2462" spans="3:16" ht="14.25" customHeight="1" x14ac:dyDescent="0.15">
      <c r="C2462" s="283">
        <f t="shared" si="162"/>
        <v>2450</v>
      </c>
      <c r="D2462" s="44" t="str">
        <f t="shared" si="160"/>
        <v/>
      </c>
      <c r="E2462" s="477"/>
      <c r="F2462" s="368"/>
      <c r="G2462" s="368"/>
      <c r="H2462" s="329"/>
      <c r="I2462" s="15"/>
      <c r="J2462" s="15"/>
      <c r="K2462" s="328" t="str">
        <f t="shared" si="163"/>
        <v/>
      </c>
      <c r="L2462" s="381" t="str">
        <f t="shared" si="161"/>
        <v/>
      </c>
      <c r="M2462" s="265"/>
      <c r="N2462" s="265"/>
      <c r="O2462" s="265"/>
      <c r="P2462" s="77"/>
    </row>
    <row r="2463" spans="3:16" ht="14.25" customHeight="1" x14ac:dyDescent="0.15">
      <c r="C2463" s="283">
        <f t="shared" si="162"/>
        <v>2451</v>
      </c>
      <c r="D2463" s="44" t="str">
        <f t="shared" si="160"/>
        <v/>
      </c>
      <c r="E2463" s="477"/>
      <c r="F2463" s="368"/>
      <c r="G2463" s="368"/>
      <c r="H2463" s="329"/>
      <c r="I2463" s="15"/>
      <c r="J2463" s="15"/>
      <c r="K2463" s="328" t="str">
        <f t="shared" si="163"/>
        <v/>
      </c>
      <c r="L2463" s="381" t="str">
        <f t="shared" si="161"/>
        <v/>
      </c>
      <c r="M2463" s="265"/>
      <c r="N2463" s="265"/>
      <c r="O2463" s="265"/>
      <c r="P2463" s="77"/>
    </row>
    <row r="2464" spans="3:16" ht="14.25" customHeight="1" x14ac:dyDescent="0.15">
      <c r="C2464" s="283">
        <f t="shared" si="162"/>
        <v>2452</v>
      </c>
      <c r="D2464" s="44" t="str">
        <f t="shared" si="160"/>
        <v/>
      </c>
      <c r="E2464" s="477"/>
      <c r="F2464" s="368"/>
      <c r="G2464" s="368"/>
      <c r="H2464" s="329"/>
      <c r="I2464" s="15"/>
      <c r="J2464" s="15"/>
      <c r="K2464" s="328" t="str">
        <f t="shared" si="163"/>
        <v/>
      </c>
      <c r="L2464" s="381" t="str">
        <f t="shared" si="161"/>
        <v/>
      </c>
      <c r="M2464" s="265"/>
      <c r="N2464" s="265"/>
      <c r="O2464" s="265"/>
      <c r="P2464" s="77"/>
    </row>
    <row r="2465" spans="3:16" ht="14.25" customHeight="1" x14ac:dyDescent="0.15">
      <c r="C2465" s="283">
        <f t="shared" si="162"/>
        <v>2453</v>
      </c>
      <c r="D2465" s="44" t="str">
        <f t="shared" si="160"/>
        <v/>
      </c>
      <c r="E2465" s="477"/>
      <c r="F2465" s="368"/>
      <c r="G2465" s="368"/>
      <c r="H2465" s="329"/>
      <c r="I2465" s="15"/>
      <c r="J2465" s="15"/>
      <c r="K2465" s="328" t="str">
        <f t="shared" si="163"/>
        <v/>
      </c>
      <c r="L2465" s="381" t="str">
        <f t="shared" si="161"/>
        <v/>
      </c>
      <c r="M2465" s="265"/>
      <c r="N2465" s="265"/>
      <c r="O2465" s="265"/>
      <c r="P2465" s="77"/>
    </row>
    <row r="2466" spans="3:16" ht="14.25" customHeight="1" x14ac:dyDescent="0.15">
      <c r="C2466" s="283">
        <f t="shared" si="162"/>
        <v>2454</v>
      </c>
      <c r="D2466" s="44" t="str">
        <f t="shared" si="160"/>
        <v/>
      </c>
      <c r="E2466" s="477"/>
      <c r="F2466" s="368"/>
      <c r="G2466" s="368"/>
      <c r="H2466" s="329"/>
      <c r="I2466" s="15"/>
      <c r="J2466" s="15"/>
      <c r="K2466" s="328" t="str">
        <f t="shared" si="163"/>
        <v/>
      </c>
      <c r="L2466" s="381" t="str">
        <f t="shared" si="161"/>
        <v/>
      </c>
      <c r="M2466" s="265"/>
      <c r="N2466" s="265"/>
      <c r="O2466" s="265"/>
      <c r="P2466" s="77"/>
    </row>
    <row r="2467" spans="3:16" ht="14.25" customHeight="1" x14ac:dyDescent="0.15">
      <c r="C2467" s="283">
        <f t="shared" si="162"/>
        <v>2455</v>
      </c>
      <c r="D2467" s="44" t="str">
        <f t="shared" si="160"/>
        <v/>
      </c>
      <c r="E2467" s="477"/>
      <c r="F2467" s="368"/>
      <c r="G2467" s="368"/>
      <c r="H2467" s="329"/>
      <c r="I2467" s="15"/>
      <c r="J2467" s="15"/>
      <c r="K2467" s="328" t="str">
        <f t="shared" si="163"/>
        <v/>
      </c>
      <c r="L2467" s="381" t="str">
        <f t="shared" si="161"/>
        <v/>
      </c>
      <c r="M2467" s="265"/>
      <c r="N2467" s="265"/>
      <c r="O2467" s="265"/>
      <c r="P2467" s="77"/>
    </row>
    <row r="2468" spans="3:16" ht="14.25" customHeight="1" x14ac:dyDescent="0.15">
      <c r="C2468" s="283">
        <f t="shared" si="162"/>
        <v>2456</v>
      </c>
      <c r="D2468" s="44" t="str">
        <f t="shared" si="160"/>
        <v/>
      </c>
      <c r="E2468" s="477"/>
      <c r="F2468" s="368"/>
      <c r="G2468" s="368"/>
      <c r="H2468" s="329"/>
      <c r="I2468" s="15"/>
      <c r="J2468" s="15"/>
      <c r="K2468" s="328" t="str">
        <f t="shared" si="163"/>
        <v/>
      </c>
      <c r="L2468" s="381" t="str">
        <f t="shared" si="161"/>
        <v/>
      </c>
      <c r="M2468" s="265"/>
      <c r="N2468" s="265"/>
      <c r="O2468" s="265"/>
      <c r="P2468" s="77"/>
    </row>
    <row r="2469" spans="3:16" ht="14.25" customHeight="1" x14ac:dyDescent="0.15">
      <c r="C2469" s="283">
        <f t="shared" si="162"/>
        <v>2457</v>
      </c>
      <c r="D2469" s="44" t="str">
        <f t="shared" si="160"/>
        <v/>
      </c>
      <c r="E2469" s="477"/>
      <c r="F2469" s="368"/>
      <c r="G2469" s="368"/>
      <c r="H2469" s="329"/>
      <c r="I2469" s="15"/>
      <c r="J2469" s="15"/>
      <c r="K2469" s="328" t="str">
        <f t="shared" si="163"/>
        <v/>
      </c>
      <c r="L2469" s="381" t="str">
        <f t="shared" si="161"/>
        <v/>
      </c>
      <c r="M2469" s="265"/>
      <c r="N2469" s="265"/>
      <c r="O2469" s="265"/>
      <c r="P2469" s="77"/>
    </row>
    <row r="2470" spans="3:16" ht="14.25" customHeight="1" x14ac:dyDescent="0.15">
      <c r="C2470" s="283">
        <f t="shared" si="162"/>
        <v>2458</v>
      </c>
      <c r="D2470" s="44" t="str">
        <f t="shared" si="160"/>
        <v/>
      </c>
      <c r="E2470" s="477"/>
      <c r="F2470" s="368"/>
      <c r="G2470" s="368"/>
      <c r="H2470" s="329"/>
      <c r="I2470" s="15"/>
      <c r="J2470" s="15"/>
      <c r="K2470" s="328" t="str">
        <f t="shared" si="163"/>
        <v/>
      </c>
      <c r="L2470" s="381" t="str">
        <f t="shared" si="161"/>
        <v/>
      </c>
      <c r="M2470" s="265"/>
      <c r="N2470" s="265"/>
      <c r="O2470" s="265"/>
      <c r="P2470" s="77"/>
    </row>
    <row r="2471" spans="3:16" ht="14.25" customHeight="1" x14ac:dyDescent="0.15">
      <c r="C2471" s="283">
        <f t="shared" si="162"/>
        <v>2459</v>
      </c>
      <c r="D2471" s="44" t="str">
        <f t="shared" si="160"/>
        <v/>
      </c>
      <c r="E2471" s="477"/>
      <c r="F2471" s="368"/>
      <c r="G2471" s="368"/>
      <c r="H2471" s="329"/>
      <c r="I2471" s="15"/>
      <c r="J2471" s="15"/>
      <c r="K2471" s="328" t="str">
        <f t="shared" si="163"/>
        <v/>
      </c>
      <c r="L2471" s="381" t="str">
        <f t="shared" si="161"/>
        <v/>
      </c>
      <c r="M2471" s="265"/>
      <c r="N2471" s="265"/>
      <c r="O2471" s="265"/>
      <c r="P2471" s="77"/>
    </row>
    <row r="2472" spans="3:16" ht="14.25" customHeight="1" x14ac:dyDescent="0.15">
      <c r="C2472" s="283">
        <f t="shared" si="162"/>
        <v>2460</v>
      </c>
      <c r="D2472" s="44" t="str">
        <f t="shared" si="160"/>
        <v/>
      </c>
      <c r="E2472" s="477"/>
      <c r="F2472" s="368"/>
      <c r="G2472" s="368"/>
      <c r="H2472" s="329"/>
      <c r="I2472" s="15"/>
      <c r="J2472" s="15"/>
      <c r="K2472" s="328" t="str">
        <f t="shared" si="163"/>
        <v/>
      </c>
      <c r="L2472" s="381" t="str">
        <f t="shared" si="161"/>
        <v/>
      </c>
      <c r="M2472" s="265"/>
      <c r="N2472" s="265"/>
      <c r="O2472" s="265"/>
      <c r="P2472" s="77"/>
    </row>
    <row r="2473" spans="3:16" ht="14.25" customHeight="1" x14ac:dyDescent="0.15">
      <c r="C2473" s="283">
        <f t="shared" si="162"/>
        <v>2461</v>
      </c>
      <c r="D2473" s="44" t="str">
        <f t="shared" si="160"/>
        <v/>
      </c>
      <c r="E2473" s="477"/>
      <c r="F2473" s="368"/>
      <c r="G2473" s="368"/>
      <c r="H2473" s="329"/>
      <c r="I2473" s="15"/>
      <c r="J2473" s="15"/>
      <c r="K2473" s="328" t="str">
        <f t="shared" si="163"/>
        <v/>
      </c>
      <c r="L2473" s="381" t="str">
        <f t="shared" si="161"/>
        <v/>
      </c>
      <c r="M2473" s="265"/>
      <c r="N2473" s="265"/>
      <c r="O2473" s="265"/>
      <c r="P2473" s="77"/>
    </row>
    <row r="2474" spans="3:16" ht="14.25" customHeight="1" x14ac:dyDescent="0.15">
      <c r="C2474" s="283">
        <f t="shared" si="162"/>
        <v>2462</v>
      </c>
      <c r="D2474" s="44" t="str">
        <f t="shared" si="160"/>
        <v/>
      </c>
      <c r="E2474" s="477"/>
      <c r="F2474" s="368"/>
      <c r="G2474" s="368"/>
      <c r="H2474" s="329"/>
      <c r="I2474" s="15"/>
      <c r="J2474" s="15"/>
      <c r="K2474" s="328" t="str">
        <f t="shared" si="163"/>
        <v/>
      </c>
      <c r="L2474" s="381" t="str">
        <f t="shared" si="161"/>
        <v/>
      </c>
      <c r="M2474" s="265"/>
      <c r="N2474" s="265"/>
      <c r="O2474" s="265"/>
      <c r="P2474" s="77"/>
    </row>
    <row r="2475" spans="3:16" ht="14.25" customHeight="1" x14ac:dyDescent="0.15">
      <c r="C2475" s="283">
        <f t="shared" si="162"/>
        <v>2463</v>
      </c>
      <c r="D2475" s="44" t="str">
        <f t="shared" si="160"/>
        <v/>
      </c>
      <c r="E2475" s="477"/>
      <c r="F2475" s="368"/>
      <c r="G2475" s="368"/>
      <c r="H2475" s="329"/>
      <c r="I2475" s="15"/>
      <c r="J2475" s="15"/>
      <c r="K2475" s="328" t="str">
        <f t="shared" si="163"/>
        <v/>
      </c>
      <c r="L2475" s="381" t="str">
        <f t="shared" si="161"/>
        <v/>
      </c>
      <c r="M2475" s="265"/>
      <c r="N2475" s="265"/>
      <c r="O2475" s="265"/>
      <c r="P2475" s="77"/>
    </row>
    <row r="2476" spans="3:16" ht="14.25" customHeight="1" x14ac:dyDescent="0.15">
      <c r="C2476" s="283">
        <f t="shared" si="162"/>
        <v>2464</v>
      </c>
      <c r="D2476" s="44" t="str">
        <f t="shared" si="160"/>
        <v/>
      </c>
      <c r="E2476" s="477"/>
      <c r="F2476" s="368"/>
      <c r="G2476" s="368"/>
      <c r="H2476" s="329"/>
      <c r="I2476" s="15"/>
      <c r="J2476" s="15"/>
      <c r="K2476" s="328" t="str">
        <f t="shared" si="163"/>
        <v/>
      </c>
      <c r="L2476" s="381" t="str">
        <f t="shared" si="161"/>
        <v/>
      </c>
      <c r="M2476" s="265"/>
      <c r="N2476" s="265"/>
      <c r="O2476" s="265"/>
      <c r="P2476" s="77"/>
    </row>
    <row r="2477" spans="3:16" ht="14.25" customHeight="1" x14ac:dyDescent="0.15">
      <c r="C2477" s="283">
        <f t="shared" si="162"/>
        <v>2465</v>
      </c>
      <c r="D2477" s="44" t="str">
        <f t="shared" si="160"/>
        <v/>
      </c>
      <c r="E2477" s="477"/>
      <c r="F2477" s="368"/>
      <c r="G2477" s="368"/>
      <c r="H2477" s="329"/>
      <c r="I2477" s="15"/>
      <c r="J2477" s="15"/>
      <c r="K2477" s="328" t="str">
        <f t="shared" si="163"/>
        <v/>
      </c>
      <c r="L2477" s="381" t="str">
        <f t="shared" si="161"/>
        <v/>
      </c>
      <c r="M2477" s="265"/>
      <c r="N2477" s="265"/>
      <c r="O2477" s="265"/>
      <c r="P2477" s="77"/>
    </row>
    <row r="2478" spans="3:16" ht="14.25" customHeight="1" x14ac:dyDescent="0.15">
      <c r="C2478" s="283">
        <f t="shared" si="162"/>
        <v>2466</v>
      </c>
      <c r="D2478" s="44" t="str">
        <f t="shared" si="160"/>
        <v/>
      </c>
      <c r="E2478" s="477"/>
      <c r="F2478" s="368"/>
      <c r="G2478" s="368"/>
      <c r="H2478" s="329"/>
      <c r="I2478" s="15"/>
      <c r="J2478" s="15"/>
      <c r="K2478" s="328" t="str">
        <f t="shared" si="163"/>
        <v/>
      </c>
      <c r="L2478" s="381" t="str">
        <f t="shared" si="161"/>
        <v/>
      </c>
      <c r="M2478" s="265"/>
      <c r="N2478" s="265"/>
      <c r="O2478" s="265"/>
      <c r="P2478" s="77"/>
    </row>
    <row r="2479" spans="3:16" ht="14.25" customHeight="1" x14ac:dyDescent="0.15">
      <c r="C2479" s="283">
        <f t="shared" si="162"/>
        <v>2467</v>
      </c>
      <c r="D2479" s="44" t="str">
        <f t="shared" si="160"/>
        <v/>
      </c>
      <c r="E2479" s="477"/>
      <c r="F2479" s="368"/>
      <c r="G2479" s="368"/>
      <c r="H2479" s="329"/>
      <c r="I2479" s="15"/>
      <c r="J2479" s="15"/>
      <c r="K2479" s="328" t="str">
        <f t="shared" si="163"/>
        <v/>
      </c>
      <c r="L2479" s="381" t="str">
        <f t="shared" si="161"/>
        <v/>
      </c>
      <c r="M2479" s="265"/>
      <c r="N2479" s="265"/>
      <c r="O2479" s="265"/>
      <c r="P2479" s="77"/>
    </row>
    <row r="2480" spans="3:16" ht="14.25" customHeight="1" x14ac:dyDescent="0.15">
      <c r="C2480" s="283">
        <f t="shared" si="162"/>
        <v>2468</v>
      </c>
      <c r="D2480" s="44" t="str">
        <f t="shared" si="160"/>
        <v/>
      </c>
      <c r="E2480" s="477"/>
      <c r="F2480" s="368"/>
      <c r="G2480" s="368"/>
      <c r="H2480" s="329"/>
      <c r="I2480" s="15"/>
      <c r="J2480" s="15"/>
      <c r="K2480" s="328" t="str">
        <f t="shared" si="163"/>
        <v/>
      </c>
      <c r="L2480" s="381" t="str">
        <f t="shared" si="161"/>
        <v/>
      </c>
      <c r="M2480" s="265"/>
      <c r="N2480" s="265"/>
      <c r="O2480" s="265"/>
      <c r="P2480" s="77"/>
    </row>
    <row r="2481" spans="3:16" ht="14.25" customHeight="1" x14ac:dyDescent="0.15">
      <c r="C2481" s="283">
        <f t="shared" si="162"/>
        <v>2469</v>
      </c>
      <c r="D2481" s="44" t="str">
        <f t="shared" si="160"/>
        <v/>
      </c>
      <c r="E2481" s="477"/>
      <c r="F2481" s="368"/>
      <c r="G2481" s="368"/>
      <c r="H2481" s="329"/>
      <c r="I2481" s="15"/>
      <c r="J2481" s="15"/>
      <c r="K2481" s="328" t="str">
        <f t="shared" si="163"/>
        <v/>
      </c>
      <c r="L2481" s="381" t="str">
        <f t="shared" si="161"/>
        <v/>
      </c>
      <c r="M2481" s="265"/>
      <c r="N2481" s="265"/>
      <c r="O2481" s="265"/>
      <c r="P2481" s="77"/>
    </row>
    <row r="2482" spans="3:16" ht="14.25" customHeight="1" x14ac:dyDescent="0.15">
      <c r="C2482" s="283">
        <f t="shared" si="162"/>
        <v>2470</v>
      </c>
      <c r="D2482" s="44" t="str">
        <f t="shared" si="160"/>
        <v/>
      </c>
      <c r="E2482" s="477"/>
      <c r="F2482" s="368"/>
      <c r="G2482" s="368"/>
      <c r="H2482" s="329"/>
      <c r="I2482" s="15"/>
      <c r="J2482" s="15"/>
      <c r="K2482" s="328" t="str">
        <f t="shared" si="163"/>
        <v/>
      </c>
      <c r="L2482" s="381" t="str">
        <f t="shared" si="161"/>
        <v/>
      </c>
      <c r="M2482" s="265"/>
      <c r="N2482" s="265"/>
      <c r="O2482" s="265"/>
      <c r="P2482" s="77"/>
    </row>
    <row r="2483" spans="3:16" ht="14.25" customHeight="1" x14ac:dyDescent="0.15">
      <c r="C2483" s="283">
        <f t="shared" si="162"/>
        <v>2471</v>
      </c>
      <c r="D2483" s="44" t="str">
        <f t="shared" si="160"/>
        <v/>
      </c>
      <c r="E2483" s="477"/>
      <c r="F2483" s="368"/>
      <c r="G2483" s="368"/>
      <c r="H2483" s="329"/>
      <c r="I2483" s="15"/>
      <c r="J2483" s="15"/>
      <c r="K2483" s="328" t="str">
        <f t="shared" si="163"/>
        <v/>
      </c>
      <c r="L2483" s="381" t="str">
        <f t="shared" si="161"/>
        <v/>
      </c>
      <c r="M2483" s="265"/>
      <c r="N2483" s="265"/>
      <c r="O2483" s="265"/>
      <c r="P2483" s="77"/>
    </row>
    <row r="2484" spans="3:16" ht="14.25" customHeight="1" x14ac:dyDescent="0.15">
      <c r="C2484" s="283">
        <f t="shared" si="162"/>
        <v>2472</v>
      </c>
      <c r="D2484" s="44" t="str">
        <f t="shared" si="160"/>
        <v/>
      </c>
      <c r="E2484" s="477"/>
      <c r="F2484" s="368"/>
      <c r="G2484" s="368"/>
      <c r="H2484" s="329"/>
      <c r="I2484" s="15"/>
      <c r="J2484" s="15"/>
      <c r="K2484" s="328" t="str">
        <f t="shared" si="163"/>
        <v/>
      </c>
      <c r="L2484" s="381" t="str">
        <f t="shared" si="161"/>
        <v/>
      </c>
      <c r="M2484" s="265"/>
      <c r="N2484" s="265"/>
      <c r="O2484" s="265"/>
      <c r="P2484" s="77"/>
    </row>
    <row r="2485" spans="3:16" ht="14.25" customHeight="1" x14ac:dyDescent="0.15">
      <c r="C2485" s="283">
        <f t="shared" si="162"/>
        <v>2473</v>
      </c>
      <c r="D2485" s="44" t="str">
        <f t="shared" si="160"/>
        <v/>
      </c>
      <c r="E2485" s="477"/>
      <c r="F2485" s="368"/>
      <c r="G2485" s="368"/>
      <c r="H2485" s="329"/>
      <c r="I2485" s="15"/>
      <c r="J2485" s="15"/>
      <c r="K2485" s="328" t="str">
        <f t="shared" si="163"/>
        <v/>
      </c>
      <c r="L2485" s="381" t="str">
        <f t="shared" si="161"/>
        <v/>
      </c>
      <c r="M2485" s="265"/>
      <c r="N2485" s="265"/>
      <c r="O2485" s="265"/>
      <c r="P2485" s="77"/>
    </row>
    <row r="2486" spans="3:16" ht="14.25" customHeight="1" x14ac:dyDescent="0.15">
      <c r="C2486" s="283">
        <f t="shared" si="162"/>
        <v>2474</v>
      </c>
      <c r="D2486" s="44" t="str">
        <f t="shared" si="160"/>
        <v/>
      </c>
      <c r="E2486" s="477"/>
      <c r="F2486" s="368"/>
      <c r="G2486" s="368"/>
      <c r="H2486" s="329"/>
      <c r="I2486" s="15"/>
      <c r="J2486" s="15"/>
      <c r="K2486" s="328" t="str">
        <f t="shared" si="163"/>
        <v/>
      </c>
      <c r="L2486" s="381" t="str">
        <f t="shared" si="161"/>
        <v/>
      </c>
      <c r="M2486" s="265"/>
      <c r="N2486" s="265"/>
      <c r="O2486" s="265"/>
      <c r="P2486" s="77"/>
    </row>
    <row r="2487" spans="3:16" ht="14.25" customHeight="1" x14ac:dyDescent="0.15">
      <c r="C2487" s="283">
        <f t="shared" si="162"/>
        <v>2475</v>
      </c>
      <c r="D2487" s="44" t="str">
        <f t="shared" si="160"/>
        <v/>
      </c>
      <c r="E2487" s="477"/>
      <c r="F2487" s="368"/>
      <c r="G2487" s="368"/>
      <c r="H2487" s="329"/>
      <c r="I2487" s="15"/>
      <c r="J2487" s="15"/>
      <c r="K2487" s="328" t="str">
        <f t="shared" si="163"/>
        <v/>
      </c>
      <c r="L2487" s="381" t="str">
        <f t="shared" si="161"/>
        <v/>
      </c>
      <c r="M2487" s="265"/>
      <c r="N2487" s="265"/>
      <c r="O2487" s="265"/>
      <c r="P2487" s="77"/>
    </row>
    <row r="2488" spans="3:16" ht="14.25" customHeight="1" x14ac:dyDescent="0.15">
      <c r="C2488" s="283">
        <f t="shared" si="162"/>
        <v>2476</v>
      </c>
      <c r="D2488" s="44" t="str">
        <f t="shared" si="160"/>
        <v/>
      </c>
      <c r="E2488" s="477"/>
      <c r="F2488" s="368"/>
      <c r="G2488" s="368"/>
      <c r="H2488" s="329"/>
      <c r="I2488" s="15"/>
      <c r="J2488" s="15"/>
      <c r="K2488" s="328" t="str">
        <f t="shared" si="163"/>
        <v/>
      </c>
      <c r="L2488" s="381" t="str">
        <f t="shared" si="161"/>
        <v/>
      </c>
      <c r="M2488" s="265"/>
      <c r="N2488" s="265"/>
      <c r="O2488" s="265"/>
      <c r="P2488" s="77"/>
    </row>
    <row r="2489" spans="3:16" ht="14.25" customHeight="1" x14ac:dyDescent="0.15">
      <c r="C2489" s="283">
        <f t="shared" si="162"/>
        <v>2477</v>
      </c>
      <c r="D2489" s="44" t="str">
        <f t="shared" si="160"/>
        <v/>
      </c>
      <c r="E2489" s="477"/>
      <c r="F2489" s="368"/>
      <c r="G2489" s="368"/>
      <c r="H2489" s="329"/>
      <c r="I2489" s="15"/>
      <c r="J2489" s="15"/>
      <c r="K2489" s="328" t="str">
        <f t="shared" si="163"/>
        <v/>
      </c>
      <c r="L2489" s="381" t="str">
        <f t="shared" si="161"/>
        <v/>
      </c>
      <c r="M2489" s="265"/>
      <c r="N2489" s="265"/>
      <c r="O2489" s="265"/>
      <c r="P2489" s="77"/>
    </row>
    <row r="2490" spans="3:16" ht="14.25" customHeight="1" x14ac:dyDescent="0.15">
      <c r="C2490" s="283">
        <f t="shared" si="162"/>
        <v>2478</v>
      </c>
      <c r="D2490" s="44" t="str">
        <f t="shared" si="160"/>
        <v/>
      </c>
      <c r="E2490" s="477"/>
      <c r="F2490" s="368"/>
      <c r="G2490" s="368"/>
      <c r="H2490" s="329"/>
      <c r="I2490" s="15"/>
      <c r="J2490" s="15"/>
      <c r="K2490" s="328" t="str">
        <f t="shared" si="163"/>
        <v/>
      </c>
      <c r="L2490" s="381" t="str">
        <f t="shared" si="161"/>
        <v/>
      </c>
      <c r="M2490" s="265"/>
      <c r="N2490" s="265"/>
      <c r="O2490" s="265"/>
      <c r="P2490" s="77"/>
    </row>
    <row r="2491" spans="3:16" ht="14.25" customHeight="1" x14ac:dyDescent="0.15">
      <c r="C2491" s="283">
        <f t="shared" si="162"/>
        <v>2479</v>
      </c>
      <c r="D2491" s="44" t="str">
        <f t="shared" si="160"/>
        <v/>
      </c>
      <c r="E2491" s="477"/>
      <c r="F2491" s="368"/>
      <c r="G2491" s="368"/>
      <c r="H2491" s="329"/>
      <c r="I2491" s="15"/>
      <c r="J2491" s="15"/>
      <c r="K2491" s="328" t="str">
        <f t="shared" si="163"/>
        <v/>
      </c>
      <c r="L2491" s="381" t="str">
        <f t="shared" si="161"/>
        <v/>
      </c>
      <c r="M2491" s="265"/>
      <c r="N2491" s="265"/>
      <c r="O2491" s="265"/>
      <c r="P2491" s="77"/>
    </row>
    <row r="2492" spans="3:16" ht="14.25" customHeight="1" x14ac:dyDescent="0.15">
      <c r="C2492" s="283">
        <f t="shared" si="162"/>
        <v>2480</v>
      </c>
      <c r="D2492" s="44" t="str">
        <f t="shared" si="160"/>
        <v/>
      </c>
      <c r="E2492" s="477"/>
      <c r="F2492" s="368"/>
      <c r="G2492" s="368"/>
      <c r="H2492" s="329"/>
      <c r="I2492" s="15"/>
      <c r="J2492" s="15"/>
      <c r="K2492" s="328" t="str">
        <f t="shared" si="163"/>
        <v/>
      </c>
      <c r="L2492" s="381" t="str">
        <f t="shared" si="161"/>
        <v/>
      </c>
      <c r="M2492" s="265"/>
      <c r="N2492" s="265"/>
      <c r="O2492" s="265"/>
      <c r="P2492" s="77"/>
    </row>
    <row r="2493" spans="3:16" ht="14.25" customHeight="1" x14ac:dyDescent="0.15">
      <c r="C2493" s="283">
        <f t="shared" si="162"/>
        <v>2481</v>
      </c>
      <c r="D2493" s="44" t="str">
        <f t="shared" si="160"/>
        <v/>
      </c>
      <c r="E2493" s="477"/>
      <c r="F2493" s="368"/>
      <c r="G2493" s="368"/>
      <c r="H2493" s="329"/>
      <c r="I2493" s="15"/>
      <c r="J2493" s="15"/>
      <c r="K2493" s="328" t="str">
        <f t="shared" si="163"/>
        <v/>
      </c>
      <c r="L2493" s="381" t="str">
        <f t="shared" si="161"/>
        <v/>
      </c>
      <c r="M2493" s="265"/>
      <c r="N2493" s="265"/>
      <c r="O2493" s="265"/>
      <c r="P2493" s="77"/>
    </row>
    <row r="2494" spans="3:16" ht="14.25" customHeight="1" x14ac:dyDescent="0.15">
      <c r="C2494" s="283">
        <f t="shared" si="162"/>
        <v>2482</v>
      </c>
      <c r="D2494" s="44" t="str">
        <f t="shared" si="160"/>
        <v/>
      </c>
      <c r="E2494" s="477"/>
      <c r="F2494" s="368"/>
      <c r="G2494" s="368"/>
      <c r="H2494" s="329"/>
      <c r="I2494" s="15"/>
      <c r="J2494" s="15"/>
      <c r="K2494" s="328" t="str">
        <f t="shared" si="163"/>
        <v/>
      </c>
      <c r="L2494" s="381" t="str">
        <f t="shared" si="161"/>
        <v/>
      </c>
      <c r="M2494" s="265"/>
      <c r="N2494" s="265"/>
      <c r="O2494" s="265"/>
      <c r="P2494" s="77"/>
    </row>
    <row r="2495" spans="3:16" ht="14.25" customHeight="1" x14ac:dyDescent="0.15">
      <c r="C2495" s="283">
        <f t="shared" si="162"/>
        <v>2483</v>
      </c>
      <c r="D2495" s="44" t="str">
        <f t="shared" si="160"/>
        <v/>
      </c>
      <c r="E2495" s="477"/>
      <c r="F2495" s="368"/>
      <c r="G2495" s="368"/>
      <c r="H2495" s="329"/>
      <c r="I2495" s="15"/>
      <c r="J2495" s="15"/>
      <c r="K2495" s="328" t="str">
        <f t="shared" si="163"/>
        <v/>
      </c>
      <c r="L2495" s="381" t="str">
        <f t="shared" si="161"/>
        <v/>
      </c>
      <c r="M2495" s="265"/>
      <c r="N2495" s="265"/>
      <c r="O2495" s="265"/>
      <c r="P2495" s="77"/>
    </row>
    <row r="2496" spans="3:16" ht="14.25" customHeight="1" x14ac:dyDescent="0.15">
      <c r="C2496" s="283">
        <f t="shared" si="162"/>
        <v>2484</v>
      </c>
      <c r="D2496" s="44" t="str">
        <f t="shared" si="160"/>
        <v/>
      </c>
      <c r="E2496" s="477"/>
      <c r="F2496" s="368"/>
      <c r="G2496" s="368"/>
      <c r="H2496" s="329"/>
      <c r="I2496" s="15"/>
      <c r="J2496" s="15"/>
      <c r="K2496" s="328" t="str">
        <f t="shared" si="163"/>
        <v/>
      </c>
      <c r="L2496" s="381" t="str">
        <f t="shared" si="161"/>
        <v/>
      </c>
      <c r="M2496" s="265"/>
      <c r="N2496" s="265"/>
      <c r="O2496" s="265"/>
      <c r="P2496" s="77"/>
    </row>
    <row r="2497" spans="3:16" ht="14.25" customHeight="1" x14ac:dyDescent="0.15">
      <c r="C2497" s="283">
        <f t="shared" si="162"/>
        <v>2485</v>
      </c>
      <c r="D2497" s="44" t="str">
        <f t="shared" si="160"/>
        <v/>
      </c>
      <c r="E2497" s="477"/>
      <c r="F2497" s="368"/>
      <c r="G2497" s="368"/>
      <c r="H2497" s="329"/>
      <c r="I2497" s="15"/>
      <c r="J2497" s="15"/>
      <c r="K2497" s="328" t="str">
        <f t="shared" si="163"/>
        <v/>
      </c>
      <c r="L2497" s="381" t="str">
        <f t="shared" si="161"/>
        <v/>
      </c>
      <c r="M2497" s="265"/>
      <c r="N2497" s="265"/>
      <c r="O2497" s="265"/>
      <c r="P2497" s="77"/>
    </row>
    <row r="2498" spans="3:16" ht="14.25" customHeight="1" x14ac:dyDescent="0.15">
      <c r="C2498" s="283">
        <f t="shared" si="162"/>
        <v>2486</v>
      </c>
      <c r="D2498" s="44" t="str">
        <f t="shared" si="160"/>
        <v/>
      </c>
      <c r="E2498" s="477"/>
      <c r="F2498" s="368"/>
      <c r="G2498" s="368"/>
      <c r="H2498" s="329"/>
      <c r="I2498" s="15"/>
      <c r="J2498" s="15"/>
      <c r="K2498" s="328" t="str">
        <f>IF(J2498="","",I2498*J2498)</f>
        <v/>
      </c>
      <c r="L2498" s="381" t="str">
        <f t="shared" si="161"/>
        <v/>
      </c>
      <c r="M2498" s="265"/>
      <c r="N2498" s="265"/>
      <c r="O2498" s="265"/>
      <c r="P2498" s="77"/>
    </row>
    <row r="2499" spans="3:16" ht="14.25" customHeight="1" x14ac:dyDescent="0.15">
      <c r="C2499" s="283">
        <f t="shared" si="162"/>
        <v>2487</v>
      </c>
      <c r="D2499" s="44" t="str">
        <f t="shared" si="160"/>
        <v/>
      </c>
      <c r="E2499" s="477"/>
      <c r="F2499" s="368"/>
      <c r="G2499" s="368"/>
      <c r="H2499" s="329"/>
      <c r="I2499" s="15"/>
      <c r="J2499" s="15"/>
      <c r="K2499" s="328" t="str">
        <f t="shared" ref="K2499:K2557" si="164">IF(J2499="","",I2499*J2499)</f>
        <v/>
      </c>
      <c r="L2499" s="381" t="str">
        <f t="shared" si="161"/>
        <v/>
      </c>
      <c r="M2499" s="265"/>
      <c r="N2499" s="265"/>
      <c r="O2499" s="265"/>
      <c r="P2499" s="77"/>
    </row>
    <row r="2500" spans="3:16" ht="14.25" customHeight="1" x14ac:dyDescent="0.15">
      <c r="C2500" s="283">
        <f t="shared" si="162"/>
        <v>2488</v>
      </c>
      <c r="D2500" s="44" t="str">
        <f t="shared" si="160"/>
        <v/>
      </c>
      <c r="E2500" s="477"/>
      <c r="F2500" s="368"/>
      <c r="G2500" s="368"/>
      <c r="H2500" s="329"/>
      <c r="I2500" s="15"/>
      <c r="J2500" s="15"/>
      <c r="K2500" s="328" t="str">
        <f t="shared" si="164"/>
        <v/>
      </c>
      <c r="L2500" s="381" t="str">
        <f t="shared" si="161"/>
        <v/>
      </c>
      <c r="M2500" s="265"/>
      <c r="N2500" s="265"/>
      <c r="O2500" s="265"/>
      <c r="P2500" s="77"/>
    </row>
    <row r="2501" spans="3:16" ht="14.25" customHeight="1" x14ac:dyDescent="0.15">
      <c r="C2501" s="283">
        <f t="shared" si="162"/>
        <v>2489</v>
      </c>
      <c r="D2501" s="44" t="str">
        <f t="shared" si="160"/>
        <v/>
      </c>
      <c r="E2501" s="477"/>
      <c r="F2501" s="368"/>
      <c r="G2501" s="368"/>
      <c r="H2501" s="329"/>
      <c r="I2501" s="15"/>
      <c r="J2501" s="15"/>
      <c r="K2501" s="328" t="str">
        <f t="shared" si="164"/>
        <v/>
      </c>
      <c r="L2501" s="381" t="str">
        <f t="shared" si="161"/>
        <v/>
      </c>
      <c r="M2501" s="265"/>
      <c r="N2501" s="265"/>
      <c r="O2501" s="265"/>
      <c r="P2501" s="77"/>
    </row>
    <row r="2502" spans="3:16" ht="14.25" customHeight="1" x14ac:dyDescent="0.15">
      <c r="C2502" s="283">
        <f t="shared" si="162"/>
        <v>2490</v>
      </c>
      <c r="D2502" s="44" t="str">
        <f t="shared" si="160"/>
        <v/>
      </c>
      <c r="E2502" s="477"/>
      <c r="F2502" s="368"/>
      <c r="G2502" s="368"/>
      <c r="H2502" s="329"/>
      <c r="I2502" s="15"/>
      <c r="J2502" s="15"/>
      <c r="K2502" s="328" t="str">
        <f t="shared" si="164"/>
        <v/>
      </c>
      <c r="L2502" s="381" t="str">
        <f t="shared" si="161"/>
        <v/>
      </c>
      <c r="M2502" s="265"/>
      <c r="N2502" s="265"/>
      <c r="O2502" s="265"/>
      <c r="P2502" s="77"/>
    </row>
    <row r="2503" spans="3:16" ht="14.25" customHeight="1" x14ac:dyDescent="0.15">
      <c r="C2503" s="283">
        <f t="shared" si="162"/>
        <v>2491</v>
      </c>
      <c r="D2503" s="44" t="str">
        <f t="shared" si="160"/>
        <v/>
      </c>
      <c r="E2503" s="477"/>
      <c r="F2503" s="368"/>
      <c r="G2503" s="368"/>
      <c r="H2503" s="329"/>
      <c r="I2503" s="15"/>
      <c r="J2503" s="15"/>
      <c r="K2503" s="328" t="str">
        <f t="shared" si="164"/>
        <v/>
      </c>
      <c r="L2503" s="381" t="str">
        <f t="shared" si="161"/>
        <v/>
      </c>
      <c r="M2503" s="265"/>
      <c r="N2503" s="265"/>
      <c r="O2503" s="265"/>
      <c r="P2503" s="77"/>
    </row>
    <row r="2504" spans="3:16" ht="14.25" customHeight="1" x14ac:dyDescent="0.15">
      <c r="C2504" s="283">
        <f t="shared" si="162"/>
        <v>2492</v>
      </c>
      <c r="D2504" s="44" t="str">
        <f t="shared" si="160"/>
        <v/>
      </c>
      <c r="E2504" s="477"/>
      <c r="F2504" s="368"/>
      <c r="G2504" s="368"/>
      <c r="H2504" s="329"/>
      <c r="I2504" s="15"/>
      <c r="J2504" s="15"/>
      <c r="K2504" s="328" t="str">
        <f t="shared" si="164"/>
        <v/>
      </c>
      <c r="L2504" s="381" t="str">
        <f t="shared" si="161"/>
        <v/>
      </c>
      <c r="M2504" s="265"/>
      <c r="N2504" s="265"/>
      <c r="O2504" s="265"/>
      <c r="P2504" s="77"/>
    </row>
    <row r="2505" spans="3:16" ht="14.25" customHeight="1" x14ac:dyDescent="0.15">
      <c r="C2505" s="283">
        <f t="shared" si="162"/>
        <v>2493</v>
      </c>
      <c r="D2505" s="44" t="str">
        <f t="shared" si="160"/>
        <v/>
      </c>
      <c r="E2505" s="477"/>
      <c r="F2505" s="368"/>
      <c r="G2505" s="368"/>
      <c r="H2505" s="329"/>
      <c r="I2505" s="15"/>
      <c r="J2505" s="15"/>
      <c r="K2505" s="328" t="str">
        <f t="shared" si="164"/>
        <v/>
      </c>
      <c r="L2505" s="381" t="str">
        <f t="shared" si="161"/>
        <v/>
      </c>
      <c r="M2505" s="265"/>
      <c r="N2505" s="265"/>
      <c r="O2505" s="265"/>
      <c r="P2505" s="77"/>
    </row>
    <row r="2506" spans="3:16" ht="14.25" customHeight="1" x14ac:dyDescent="0.15">
      <c r="C2506" s="283">
        <f t="shared" si="162"/>
        <v>2494</v>
      </c>
      <c r="D2506" s="44" t="str">
        <f t="shared" si="160"/>
        <v/>
      </c>
      <c r="E2506" s="477"/>
      <c r="F2506" s="368"/>
      <c r="G2506" s="368"/>
      <c r="H2506" s="329"/>
      <c r="I2506" s="15"/>
      <c r="J2506" s="15"/>
      <c r="K2506" s="328" t="str">
        <f t="shared" si="164"/>
        <v/>
      </c>
      <c r="L2506" s="381" t="str">
        <f t="shared" si="161"/>
        <v/>
      </c>
      <c r="M2506" s="265"/>
      <c r="N2506" s="265"/>
      <c r="O2506" s="265"/>
      <c r="P2506" s="77"/>
    </row>
    <row r="2507" spans="3:16" ht="14.25" customHeight="1" x14ac:dyDescent="0.15">
      <c r="C2507" s="283">
        <f t="shared" si="162"/>
        <v>2495</v>
      </c>
      <c r="D2507" s="44" t="str">
        <f t="shared" si="160"/>
        <v/>
      </c>
      <c r="E2507" s="477"/>
      <c r="F2507" s="368"/>
      <c r="G2507" s="368"/>
      <c r="H2507" s="329"/>
      <c r="I2507" s="15"/>
      <c r="J2507" s="15"/>
      <c r="K2507" s="328" t="str">
        <f t="shared" si="164"/>
        <v/>
      </c>
      <c r="L2507" s="381" t="str">
        <f t="shared" si="161"/>
        <v/>
      </c>
      <c r="M2507" s="265"/>
      <c r="N2507" s="265"/>
      <c r="O2507" s="265"/>
      <c r="P2507" s="77"/>
    </row>
    <row r="2508" spans="3:16" ht="14.25" customHeight="1" x14ac:dyDescent="0.15">
      <c r="C2508" s="283">
        <f t="shared" si="162"/>
        <v>2496</v>
      </c>
      <c r="D2508" s="44" t="str">
        <f t="shared" si="160"/>
        <v/>
      </c>
      <c r="E2508" s="477"/>
      <c r="F2508" s="368"/>
      <c r="G2508" s="368"/>
      <c r="H2508" s="329"/>
      <c r="I2508" s="15"/>
      <c r="J2508" s="15"/>
      <c r="K2508" s="328" t="str">
        <f t="shared" si="164"/>
        <v/>
      </c>
      <c r="L2508" s="381" t="str">
        <f t="shared" si="161"/>
        <v/>
      </c>
      <c r="M2508" s="265"/>
      <c r="N2508" s="265"/>
      <c r="O2508" s="265"/>
      <c r="P2508" s="77"/>
    </row>
    <row r="2509" spans="3:16" ht="14.25" customHeight="1" x14ac:dyDescent="0.15">
      <c r="C2509" s="283">
        <f t="shared" si="162"/>
        <v>2497</v>
      </c>
      <c r="D2509" s="44" t="str">
        <f t="shared" ref="D2509:D2572" si="165">IF(E2509="","",IF(E2509&lt;=$T$2,"○",""))</f>
        <v/>
      </c>
      <c r="E2509" s="477"/>
      <c r="F2509" s="368"/>
      <c r="G2509" s="368"/>
      <c r="H2509" s="329"/>
      <c r="I2509" s="15"/>
      <c r="J2509" s="15"/>
      <c r="K2509" s="328" t="str">
        <f t="shared" si="164"/>
        <v/>
      </c>
      <c r="L2509" s="381" t="str">
        <f t="shared" ref="L2509:L2572" si="166">IF(H2509="","",IF(HLOOKUP(H2509,$V$2:$AJ$3,2,FALSE)&gt;=0.8,"○",""))</f>
        <v/>
      </c>
      <c r="M2509" s="265"/>
      <c r="N2509" s="265"/>
      <c r="O2509" s="265"/>
      <c r="P2509" s="77"/>
    </row>
    <row r="2510" spans="3:16" ht="14.25" customHeight="1" x14ac:dyDescent="0.15">
      <c r="C2510" s="283">
        <f t="shared" si="162"/>
        <v>2498</v>
      </c>
      <c r="D2510" s="44" t="str">
        <f t="shared" si="165"/>
        <v/>
      </c>
      <c r="E2510" s="477"/>
      <c r="F2510" s="368"/>
      <c r="G2510" s="368"/>
      <c r="H2510" s="329"/>
      <c r="I2510" s="15"/>
      <c r="J2510" s="15"/>
      <c r="K2510" s="328" t="str">
        <f t="shared" si="164"/>
        <v/>
      </c>
      <c r="L2510" s="381" t="str">
        <f t="shared" si="166"/>
        <v/>
      </c>
      <c r="M2510" s="265"/>
      <c r="N2510" s="265"/>
      <c r="O2510" s="265"/>
      <c r="P2510" s="77"/>
    </row>
    <row r="2511" spans="3:16" ht="14.25" customHeight="1" x14ac:dyDescent="0.15">
      <c r="C2511" s="283">
        <f t="shared" ref="C2511:C2574" si="167">C2510+1</f>
        <v>2499</v>
      </c>
      <c r="D2511" s="44" t="str">
        <f t="shared" si="165"/>
        <v/>
      </c>
      <c r="E2511" s="477"/>
      <c r="F2511" s="368"/>
      <c r="G2511" s="368"/>
      <c r="H2511" s="329"/>
      <c r="I2511" s="15"/>
      <c r="J2511" s="15"/>
      <c r="K2511" s="328" t="str">
        <f t="shared" si="164"/>
        <v/>
      </c>
      <c r="L2511" s="381" t="str">
        <f t="shared" si="166"/>
        <v/>
      </c>
      <c r="M2511" s="265"/>
      <c r="N2511" s="265"/>
      <c r="O2511" s="265"/>
      <c r="P2511" s="77"/>
    </row>
    <row r="2512" spans="3:16" ht="14.25" customHeight="1" x14ac:dyDescent="0.15">
      <c r="C2512" s="283">
        <f t="shared" si="167"/>
        <v>2500</v>
      </c>
      <c r="D2512" s="44" t="str">
        <f t="shared" si="165"/>
        <v/>
      </c>
      <c r="E2512" s="477"/>
      <c r="F2512" s="368"/>
      <c r="G2512" s="368"/>
      <c r="H2512" s="329"/>
      <c r="I2512" s="15"/>
      <c r="J2512" s="15"/>
      <c r="K2512" s="328" t="str">
        <f t="shared" si="164"/>
        <v/>
      </c>
      <c r="L2512" s="381" t="str">
        <f t="shared" si="166"/>
        <v/>
      </c>
      <c r="M2512" s="265"/>
      <c r="N2512" s="265"/>
      <c r="O2512" s="265"/>
      <c r="P2512" s="77"/>
    </row>
    <row r="2513" spans="3:16" ht="14.25" customHeight="1" x14ac:dyDescent="0.15">
      <c r="C2513" s="283">
        <f t="shared" si="167"/>
        <v>2501</v>
      </c>
      <c r="D2513" s="44" t="str">
        <f t="shared" si="165"/>
        <v/>
      </c>
      <c r="E2513" s="477"/>
      <c r="F2513" s="368"/>
      <c r="G2513" s="368"/>
      <c r="H2513" s="329"/>
      <c r="I2513" s="15"/>
      <c r="J2513" s="15"/>
      <c r="K2513" s="328" t="str">
        <f t="shared" si="164"/>
        <v/>
      </c>
      <c r="L2513" s="381" t="str">
        <f t="shared" si="166"/>
        <v/>
      </c>
      <c r="M2513" s="265"/>
      <c r="N2513" s="265"/>
      <c r="O2513" s="265"/>
      <c r="P2513" s="77"/>
    </row>
    <row r="2514" spans="3:16" ht="14.25" customHeight="1" x14ac:dyDescent="0.15">
      <c r="C2514" s="283">
        <f t="shared" si="167"/>
        <v>2502</v>
      </c>
      <c r="D2514" s="44" t="str">
        <f t="shared" si="165"/>
        <v/>
      </c>
      <c r="E2514" s="477"/>
      <c r="F2514" s="368"/>
      <c r="G2514" s="368"/>
      <c r="H2514" s="329"/>
      <c r="I2514" s="15"/>
      <c r="J2514" s="15"/>
      <c r="K2514" s="328" t="str">
        <f t="shared" si="164"/>
        <v/>
      </c>
      <c r="L2514" s="381" t="str">
        <f t="shared" si="166"/>
        <v/>
      </c>
      <c r="M2514" s="265"/>
      <c r="N2514" s="265"/>
      <c r="O2514" s="265"/>
      <c r="P2514" s="77"/>
    </row>
    <row r="2515" spans="3:16" ht="14.25" customHeight="1" x14ac:dyDescent="0.15">
      <c r="C2515" s="283">
        <f t="shared" si="167"/>
        <v>2503</v>
      </c>
      <c r="D2515" s="44" t="str">
        <f t="shared" si="165"/>
        <v/>
      </c>
      <c r="E2515" s="477"/>
      <c r="F2515" s="368"/>
      <c r="G2515" s="368"/>
      <c r="H2515" s="329"/>
      <c r="I2515" s="15"/>
      <c r="J2515" s="15"/>
      <c r="K2515" s="328" t="str">
        <f t="shared" si="164"/>
        <v/>
      </c>
      <c r="L2515" s="381" t="str">
        <f t="shared" si="166"/>
        <v/>
      </c>
      <c r="M2515" s="265"/>
      <c r="N2515" s="265"/>
      <c r="O2515" s="265"/>
      <c r="P2515" s="77"/>
    </row>
    <row r="2516" spans="3:16" ht="14.25" customHeight="1" x14ac:dyDescent="0.15">
      <c r="C2516" s="283">
        <f t="shared" si="167"/>
        <v>2504</v>
      </c>
      <c r="D2516" s="44" t="str">
        <f t="shared" si="165"/>
        <v/>
      </c>
      <c r="E2516" s="477"/>
      <c r="F2516" s="368"/>
      <c r="G2516" s="368"/>
      <c r="H2516" s="329"/>
      <c r="I2516" s="15"/>
      <c r="J2516" s="15"/>
      <c r="K2516" s="328" t="str">
        <f t="shared" si="164"/>
        <v/>
      </c>
      <c r="L2516" s="381" t="str">
        <f t="shared" si="166"/>
        <v/>
      </c>
      <c r="M2516" s="265"/>
      <c r="N2516" s="265"/>
      <c r="O2516" s="265"/>
      <c r="P2516" s="77"/>
    </row>
    <row r="2517" spans="3:16" ht="14.25" customHeight="1" x14ac:dyDescent="0.15">
      <c r="C2517" s="283">
        <f t="shared" si="167"/>
        <v>2505</v>
      </c>
      <c r="D2517" s="44" t="str">
        <f t="shared" si="165"/>
        <v/>
      </c>
      <c r="E2517" s="477"/>
      <c r="F2517" s="368"/>
      <c r="G2517" s="368"/>
      <c r="H2517" s="329"/>
      <c r="I2517" s="15"/>
      <c r="J2517" s="15"/>
      <c r="K2517" s="328" t="str">
        <f t="shared" si="164"/>
        <v/>
      </c>
      <c r="L2517" s="381" t="str">
        <f t="shared" si="166"/>
        <v/>
      </c>
      <c r="M2517" s="265"/>
      <c r="N2517" s="265"/>
      <c r="O2517" s="265"/>
      <c r="P2517" s="77"/>
    </row>
    <row r="2518" spans="3:16" ht="14.25" customHeight="1" x14ac:dyDescent="0.15">
      <c r="C2518" s="283">
        <f t="shared" si="167"/>
        <v>2506</v>
      </c>
      <c r="D2518" s="44" t="str">
        <f t="shared" si="165"/>
        <v/>
      </c>
      <c r="E2518" s="477"/>
      <c r="F2518" s="368"/>
      <c r="G2518" s="368"/>
      <c r="H2518" s="329"/>
      <c r="I2518" s="15"/>
      <c r="J2518" s="15"/>
      <c r="K2518" s="328" t="str">
        <f t="shared" si="164"/>
        <v/>
      </c>
      <c r="L2518" s="381" t="str">
        <f t="shared" si="166"/>
        <v/>
      </c>
      <c r="M2518" s="265"/>
      <c r="N2518" s="265"/>
      <c r="O2518" s="265"/>
      <c r="P2518" s="77"/>
    </row>
    <row r="2519" spans="3:16" ht="14.25" customHeight="1" x14ac:dyDescent="0.15">
      <c r="C2519" s="283">
        <f t="shared" si="167"/>
        <v>2507</v>
      </c>
      <c r="D2519" s="44" t="str">
        <f t="shared" si="165"/>
        <v/>
      </c>
      <c r="E2519" s="477"/>
      <c r="F2519" s="368"/>
      <c r="G2519" s="368"/>
      <c r="H2519" s="329"/>
      <c r="I2519" s="15"/>
      <c r="J2519" s="15"/>
      <c r="K2519" s="328" t="str">
        <f t="shared" si="164"/>
        <v/>
      </c>
      <c r="L2519" s="381" t="str">
        <f t="shared" si="166"/>
        <v/>
      </c>
      <c r="M2519" s="265"/>
      <c r="N2519" s="265"/>
      <c r="O2519" s="265"/>
      <c r="P2519" s="77"/>
    </row>
    <row r="2520" spans="3:16" ht="14.25" customHeight="1" x14ac:dyDescent="0.15">
      <c r="C2520" s="283">
        <f t="shared" si="167"/>
        <v>2508</v>
      </c>
      <c r="D2520" s="44" t="str">
        <f t="shared" si="165"/>
        <v/>
      </c>
      <c r="E2520" s="477"/>
      <c r="F2520" s="368"/>
      <c r="G2520" s="368"/>
      <c r="H2520" s="329"/>
      <c r="I2520" s="15"/>
      <c r="J2520" s="15"/>
      <c r="K2520" s="328" t="str">
        <f t="shared" si="164"/>
        <v/>
      </c>
      <c r="L2520" s="381" t="str">
        <f t="shared" si="166"/>
        <v/>
      </c>
      <c r="M2520" s="265"/>
      <c r="N2520" s="265"/>
      <c r="O2520" s="265"/>
      <c r="P2520" s="77"/>
    </row>
    <row r="2521" spans="3:16" ht="14.25" customHeight="1" x14ac:dyDescent="0.15">
      <c r="C2521" s="283">
        <f t="shared" si="167"/>
        <v>2509</v>
      </c>
      <c r="D2521" s="44" t="str">
        <f t="shared" si="165"/>
        <v/>
      </c>
      <c r="E2521" s="477"/>
      <c r="F2521" s="368"/>
      <c r="G2521" s="368"/>
      <c r="H2521" s="329"/>
      <c r="I2521" s="15"/>
      <c r="J2521" s="15"/>
      <c r="K2521" s="328" t="str">
        <f t="shared" si="164"/>
        <v/>
      </c>
      <c r="L2521" s="381" t="str">
        <f t="shared" si="166"/>
        <v/>
      </c>
      <c r="M2521" s="265"/>
      <c r="N2521" s="265"/>
      <c r="O2521" s="265"/>
      <c r="P2521" s="77"/>
    </row>
    <row r="2522" spans="3:16" ht="14.25" customHeight="1" x14ac:dyDescent="0.15">
      <c r="C2522" s="283">
        <f t="shared" si="167"/>
        <v>2510</v>
      </c>
      <c r="D2522" s="44" t="str">
        <f t="shared" si="165"/>
        <v/>
      </c>
      <c r="E2522" s="477"/>
      <c r="F2522" s="368"/>
      <c r="G2522" s="368"/>
      <c r="H2522" s="329"/>
      <c r="I2522" s="15"/>
      <c r="J2522" s="15"/>
      <c r="K2522" s="328" t="str">
        <f t="shared" si="164"/>
        <v/>
      </c>
      <c r="L2522" s="381" t="str">
        <f t="shared" si="166"/>
        <v/>
      </c>
      <c r="M2522" s="265"/>
      <c r="N2522" s="265"/>
      <c r="O2522" s="265"/>
      <c r="P2522" s="77"/>
    </row>
    <row r="2523" spans="3:16" ht="14.25" customHeight="1" x14ac:dyDescent="0.15">
      <c r="C2523" s="283">
        <f t="shared" si="167"/>
        <v>2511</v>
      </c>
      <c r="D2523" s="44" t="str">
        <f t="shared" si="165"/>
        <v/>
      </c>
      <c r="E2523" s="477"/>
      <c r="F2523" s="368"/>
      <c r="G2523" s="368"/>
      <c r="H2523" s="329"/>
      <c r="I2523" s="15"/>
      <c r="J2523" s="15"/>
      <c r="K2523" s="328" t="str">
        <f t="shared" si="164"/>
        <v/>
      </c>
      <c r="L2523" s="381" t="str">
        <f t="shared" si="166"/>
        <v/>
      </c>
      <c r="M2523" s="265"/>
      <c r="N2523" s="265"/>
      <c r="O2523" s="265"/>
      <c r="P2523" s="77"/>
    </row>
    <row r="2524" spans="3:16" ht="14.25" customHeight="1" x14ac:dyDescent="0.15">
      <c r="C2524" s="283">
        <f t="shared" si="167"/>
        <v>2512</v>
      </c>
      <c r="D2524" s="44" t="str">
        <f t="shared" si="165"/>
        <v/>
      </c>
      <c r="E2524" s="477"/>
      <c r="F2524" s="368"/>
      <c r="G2524" s="368"/>
      <c r="H2524" s="329"/>
      <c r="I2524" s="15"/>
      <c r="J2524" s="15"/>
      <c r="K2524" s="328" t="str">
        <f t="shared" si="164"/>
        <v/>
      </c>
      <c r="L2524" s="381" t="str">
        <f t="shared" si="166"/>
        <v/>
      </c>
      <c r="M2524" s="265"/>
      <c r="N2524" s="265"/>
      <c r="O2524" s="265"/>
      <c r="P2524" s="77"/>
    </row>
    <row r="2525" spans="3:16" ht="14.25" customHeight="1" x14ac:dyDescent="0.15">
      <c r="C2525" s="283">
        <f t="shared" si="167"/>
        <v>2513</v>
      </c>
      <c r="D2525" s="44" t="str">
        <f t="shared" si="165"/>
        <v/>
      </c>
      <c r="E2525" s="477"/>
      <c r="F2525" s="368"/>
      <c r="G2525" s="368"/>
      <c r="H2525" s="329"/>
      <c r="I2525" s="15"/>
      <c r="J2525" s="15"/>
      <c r="K2525" s="328" t="str">
        <f t="shared" si="164"/>
        <v/>
      </c>
      <c r="L2525" s="381" t="str">
        <f t="shared" si="166"/>
        <v/>
      </c>
      <c r="M2525" s="265"/>
      <c r="N2525" s="265"/>
      <c r="O2525" s="265"/>
      <c r="P2525" s="77"/>
    </row>
    <row r="2526" spans="3:16" ht="14.25" customHeight="1" x14ac:dyDescent="0.15">
      <c r="C2526" s="283">
        <f t="shared" si="167"/>
        <v>2514</v>
      </c>
      <c r="D2526" s="44" t="str">
        <f t="shared" si="165"/>
        <v/>
      </c>
      <c r="E2526" s="477"/>
      <c r="F2526" s="368"/>
      <c r="G2526" s="368"/>
      <c r="H2526" s="329"/>
      <c r="I2526" s="15"/>
      <c r="J2526" s="15"/>
      <c r="K2526" s="328" t="str">
        <f t="shared" si="164"/>
        <v/>
      </c>
      <c r="L2526" s="381" t="str">
        <f t="shared" si="166"/>
        <v/>
      </c>
      <c r="M2526" s="265"/>
      <c r="N2526" s="265"/>
      <c r="O2526" s="265"/>
      <c r="P2526" s="77"/>
    </row>
    <row r="2527" spans="3:16" ht="14.25" customHeight="1" x14ac:dyDescent="0.15">
      <c r="C2527" s="283">
        <f t="shared" si="167"/>
        <v>2515</v>
      </c>
      <c r="D2527" s="44" t="str">
        <f t="shared" si="165"/>
        <v/>
      </c>
      <c r="E2527" s="477"/>
      <c r="F2527" s="368"/>
      <c r="G2527" s="368"/>
      <c r="H2527" s="329"/>
      <c r="I2527" s="15"/>
      <c r="J2527" s="15"/>
      <c r="K2527" s="328" t="str">
        <f t="shared" si="164"/>
        <v/>
      </c>
      <c r="L2527" s="381" t="str">
        <f t="shared" si="166"/>
        <v/>
      </c>
      <c r="M2527" s="265"/>
      <c r="N2527" s="265"/>
      <c r="O2527" s="265"/>
      <c r="P2527" s="77"/>
    </row>
    <row r="2528" spans="3:16" ht="14.25" customHeight="1" x14ac:dyDescent="0.15">
      <c r="C2528" s="283">
        <f t="shared" si="167"/>
        <v>2516</v>
      </c>
      <c r="D2528" s="44" t="str">
        <f t="shared" si="165"/>
        <v/>
      </c>
      <c r="E2528" s="477"/>
      <c r="F2528" s="368"/>
      <c r="G2528" s="368"/>
      <c r="H2528" s="329"/>
      <c r="I2528" s="15"/>
      <c r="J2528" s="15"/>
      <c r="K2528" s="328" t="str">
        <f t="shared" si="164"/>
        <v/>
      </c>
      <c r="L2528" s="381" t="str">
        <f t="shared" si="166"/>
        <v/>
      </c>
      <c r="M2528" s="265"/>
      <c r="N2528" s="265"/>
      <c r="O2528" s="265"/>
      <c r="P2528" s="77"/>
    </row>
    <row r="2529" spans="3:16" ht="14.25" customHeight="1" x14ac:dyDescent="0.15">
      <c r="C2529" s="283">
        <f t="shared" si="167"/>
        <v>2517</v>
      </c>
      <c r="D2529" s="44" t="str">
        <f t="shared" si="165"/>
        <v/>
      </c>
      <c r="E2529" s="477"/>
      <c r="F2529" s="368"/>
      <c r="G2529" s="368"/>
      <c r="H2529" s="329"/>
      <c r="I2529" s="15"/>
      <c r="J2529" s="15"/>
      <c r="K2529" s="328" t="str">
        <f t="shared" si="164"/>
        <v/>
      </c>
      <c r="L2529" s="381" t="str">
        <f t="shared" si="166"/>
        <v/>
      </c>
      <c r="M2529" s="265"/>
      <c r="N2529" s="265"/>
      <c r="O2529" s="265"/>
      <c r="P2529" s="77"/>
    </row>
    <row r="2530" spans="3:16" ht="14.25" customHeight="1" x14ac:dyDescent="0.15">
      <c r="C2530" s="283">
        <f t="shared" si="167"/>
        <v>2518</v>
      </c>
      <c r="D2530" s="44" t="str">
        <f t="shared" si="165"/>
        <v/>
      </c>
      <c r="E2530" s="477"/>
      <c r="F2530" s="368"/>
      <c r="G2530" s="368"/>
      <c r="H2530" s="329"/>
      <c r="I2530" s="15"/>
      <c r="J2530" s="15"/>
      <c r="K2530" s="328" t="str">
        <f t="shared" si="164"/>
        <v/>
      </c>
      <c r="L2530" s="381" t="str">
        <f t="shared" si="166"/>
        <v/>
      </c>
      <c r="M2530" s="265"/>
      <c r="N2530" s="265"/>
      <c r="O2530" s="265"/>
      <c r="P2530" s="77"/>
    </row>
    <row r="2531" spans="3:16" ht="14.25" customHeight="1" x14ac:dyDescent="0.15">
      <c r="C2531" s="283">
        <f t="shared" si="167"/>
        <v>2519</v>
      </c>
      <c r="D2531" s="44" t="str">
        <f t="shared" si="165"/>
        <v/>
      </c>
      <c r="E2531" s="477"/>
      <c r="F2531" s="368"/>
      <c r="G2531" s="368"/>
      <c r="H2531" s="329"/>
      <c r="I2531" s="15"/>
      <c r="J2531" s="15"/>
      <c r="K2531" s="328" t="str">
        <f t="shared" si="164"/>
        <v/>
      </c>
      <c r="L2531" s="381" t="str">
        <f t="shared" si="166"/>
        <v/>
      </c>
      <c r="M2531" s="265"/>
      <c r="N2531" s="265"/>
      <c r="O2531" s="265"/>
      <c r="P2531" s="77"/>
    </row>
    <row r="2532" spans="3:16" ht="14.25" customHeight="1" x14ac:dyDescent="0.15">
      <c r="C2532" s="283">
        <f t="shared" si="167"/>
        <v>2520</v>
      </c>
      <c r="D2532" s="44" t="str">
        <f t="shared" si="165"/>
        <v/>
      </c>
      <c r="E2532" s="477"/>
      <c r="F2532" s="368"/>
      <c r="G2532" s="368"/>
      <c r="H2532" s="329"/>
      <c r="I2532" s="15"/>
      <c r="J2532" s="15"/>
      <c r="K2532" s="328" t="str">
        <f t="shared" si="164"/>
        <v/>
      </c>
      <c r="L2532" s="381" t="str">
        <f t="shared" si="166"/>
        <v/>
      </c>
      <c r="M2532" s="265"/>
      <c r="N2532" s="265"/>
      <c r="O2532" s="265"/>
      <c r="P2532" s="77"/>
    </row>
    <row r="2533" spans="3:16" ht="14.25" customHeight="1" x14ac:dyDescent="0.15">
      <c r="C2533" s="283">
        <f t="shared" si="167"/>
        <v>2521</v>
      </c>
      <c r="D2533" s="44" t="str">
        <f t="shared" si="165"/>
        <v/>
      </c>
      <c r="E2533" s="477"/>
      <c r="F2533" s="368"/>
      <c r="G2533" s="368"/>
      <c r="H2533" s="329"/>
      <c r="I2533" s="15"/>
      <c r="J2533" s="15"/>
      <c r="K2533" s="328" t="str">
        <f t="shared" si="164"/>
        <v/>
      </c>
      <c r="L2533" s="381" t="str">
        <f t="shared" si="166"/>
        <v/>
      </c>
      <c r="M2533" s="265"/>
      <c r="N2533" s="265"/>
      <c r="O2533" s="265"/>
      <c r="P2533" s="77"/>
    </row>
    <row r="2534" spans="3:16" ht="14.25" customHeight="1" x14ac:dyDescent="0.15">
      <c r="C2534" s="283">
        <f t="shared" si="167"/>
        <v>2522</v>
      </c>
      <c r="D2534" s="44" t="str">
        <f t="shared" si="165"/>
        <v/>
      </c>
      <c r="E2534" s="477"/>
      <c r="F2534" s="368"/>
      <c r="G2534" s="368"/>
      <c r="H2534" s="329"/>
      <c r="I2534" s="15"/>
      <c r="J2534" s="15"/>
      <c r="K2534" s="328" t="str">
        <f t="shared" si="164"/>
        <v/>
      </c>
      <c r="L2534" s="381" t="str">
        <f t="shared" si="166"/>
        <v/>
      </c>
      <c r="M2534" s="265"/>
      <c r="N2534" s="265"/>
      <c r="O2534" s="265"/>
      <c r="P2534" s="77"/>
    </row>
    <row r="2535" spans="3:16" ht="14.25" customHeight="1" x14ac:dyDescent="0.15">
      <c r="C2535" s="283">
        <f t="shared" si="167"/>
        <v>2523</v>
      </c>
      <c r="D2535" s="44" t="str">
        <f t="shared" si="165"/>
        <v/>
      </c>
      <c r="E2535" s="477"/>
      <c r="F2535" s="368"/>
      <c r="G2535" s="368"/>
      <c r="H2535" s="329"/>
      <c r="I2535" s="15"/>
      <c r="J2535" s="15"/>
      <c r="K2535" s="328" t="str">
        <f t="shared" si="164"/>
        <v/>
      </c>
      <c r="L2535" s="381" t="str">
        <f t="shared" si="166"/>
        <v/>
      </c>
      <c r="M2535" s="265"/>
      <c r="N2535" s="265"/>
      <c r="O2535" s="265"/>
      <c r="P2535" s="77"/>
    </row>
    <row r="2536" spans="3:16" ht="14.25" customHeight="1" x14ac:dyDescent="0.15">
      <c r="C2536" s="283">
        <f t="shared" si="167"/>
        <v>2524</v>
      </c>
      <c r="D2536" s="44" t="str">
        <f t="shared" si="165"/>
        <v/>
      </c>
      <c r="E2536" s="477"/>
      <c r="F2536" s="368"/>
      <c r="G2536" s="368"/>
      <c r="H2536" s="329"/>
      <c r="I2536" s="15"/>
      <c r="J2536" s="15"/>
      <c r="K2536" s="328" t="str">
        <f t="shared" si="164"/>
        <v/>
      </c>
      <c r="L2536" s="381" t="str">
        <f t="shared" si="166"/>
        <v/>
      </c>
      <c r="M2536" s="265"/>
      <c r="N2536" s="265"/>
      <c r="O2536" s="265"/>
      <c r="P2536" s="77"/>
    </row>
    <row r="2537" spans="3:16" ht="14.25" customHeight="1" x14ac:dyDescent="0.15">
      <c r="C2537" s="283">
        <f t="shared" si="167"/>
        <v>2525</v>
      </c>
      <c r="D2537" s="44" t="str">
        <f t="shared" si="165"/>
        <v/>
      </c>
      <c r="E2537" s="477"/>
      <c r="F2537" s="368"/>
      <c r="G2537" s="368"/>
      <c r="H2537" s="329"/>
      <c r="I2537" s="15"/>
      <c r="J2537" s="15"/>
      <c r="K2537" s="328" t="str">
        <f t="shared" si="164"/>
        <v/>
      </c>
      <c r="L2537" s="381" t="str">
        <f t="shared" si="166"/>
        <v/>
      </c>
      <c r="M2537" s="265"/>
      <c r="N2537" s="265"/>
      <c r="O2537" s="265"/>
      <c r="P2537" s="77"/>
    </row>
    <row r="2538" spans="3:16" ht="14.25" customHeight="1" x14ac:dyDescent="0.15">
      <c r="C2538" s="283">
        <f t="shared" si="167"/>
        <v>2526</v>
      </c>
      <c r="D2538" s="44" t="str">
        <f t="shared" si="165"/>
        <v/>
      </c>
      <c r="E2538" s="477"/>
      <c r="F2538" s="368"/>
      <c r="G2538" s="368"/>
      <c r="H2538" s="329"/>
      <c r="I2538" s="15"/>
      <c r="J2538" s="15"/>
      <c r="K2538" s="328" t="str">
        <f t="shared" si="164"/>
        <v/>
      </c>
      <c r="L2538" s="381" t="str">
        <f t="shared" si="166"/>
        <v/>
      </c>
      <c r="M2538" s="265"/>
      <c r="N2538" s="265"/>
      <c r="O2538" s="265"/>
      <c r="P2538" s="77"/>
    </row>
    <row r="2539" spans="3:16" ht="14.25" customHeight="1" x14ac:dyDescent="0.15">
      <c r="C2539" s="283">
        <f t="shared" si="167"/>
        <v>2527</v>
      </c>
      <c r="D2539" s="44" t="str">
        <f t="shared" si="165"/>
        <v/>
      </c>
      <c r="E2539" s="477"/>
      <c r="F2539" s="368"/>
      <c r="G2539" s="368"/>
      <c r="H2539" s="329"/>
      <c r="I2539" s="15"/>
      <c r="J2539" s="15"/>
      <c r="K2539" s="328" t="str">
        <f t="shared" si="164"/>
        <v/>
      </c>
      <c r="L2539" s="381" t="str">
        <f t="shared" si="166"/>
        <v/>
      </c>
      <c r="M2539" s="265"/>
      <c r="N2539" s="265"/>
      <c r="O2539" s="265"/>
      <c r="P2539" s="77"/>
    </row>
    <row r="2540" spans="3:16" ht="14.25" customHeight="1" x14ac:dyDescent="0.15">
      <c r="C2540" s="283">
        <f t="shared" si="167"/>
        <v>2528</v>
      </c>
      <c r="D2540" s="44" t="str">
        <f t="shared" si="165"/>
        <v/>
      </c>
      <c r="E2540" s="477"/>
      <c r="F2540" s="368"/>
      <c r="G2540" s="368"/>
      <c r="H2540" s="329"/>
      <c r="I2540" s="15"/>
      <c r="J2540" s="15"/>
      <c r="K2540" s="328" t="str">
        <f t="shared" si="164"/>
        <v/>
      </c>
      <c r="L2540" s="381" t="str">
        <f t="shared" si="166"/>
        <v/>
      </c>
      <c r="M2540" s="265"/>
      <c r="N2540" s="265"/>
      <c r="O2540" s="265"/>
      <c r="P2540" s="77"/>
    </row>
    <row r="2541" spans="3:16" ht="14.25" customHeight="1" x14ac:dyDescent="0.15">
      <c r="C2541" s="283">
        <f t="shared" si="167"/>
        <v>2529</v>
      </c>
      <c r="D2541" s="44" t="str">
        <f t="shared" si="165"/>
        <v/>
      </c>
      <c r="E2541" s="477"/>
      <c r="F2541" s="368"/>
      <c r="G2541" s="368"/>
      <c r="H2541" s="329"/>
      <c r="I2541" s="15"/>
      <c r="J2541" s="15"/>
      <c r="K2541" s="328" t="str">
        <f t="shared" si="164"/>
        <v/>
      </c>
      <c r="L2541" s="381" t="str">
        <f t="shared" si="166"/>
        <v/>
      </c>
      <c r="M2541" s="265"/>
      <c r="N2541" s="265"/>
      <c r="O2541" s="265"/>
      <c r="P2541" s="77"/>
    </row>
    <row r="2542" spans="3:16" ht="14.25" customHeight="1" x14ac:dyDescent="0.15">
      <c r="C2542" s="283">
        <f t="shared" si="167"/>
        <v>2530</v>
      </c>
      <c r="D2542" s="44" t="str">
        <f t="shared" si="165"/>
        <v/>
      </c>
      <c r="E2542" s="477"/>
      <c r="F2542" s="368"/>
      <c r="G2542" s="368"/>
      <c r="H2542" s="329"/>
      <c r="I2542" s="15"/>
      <c r="J2542" s="15"/>
      <c r="K2542" s="328" t="str">
        <f t="shared" si="164"/>
        <v/>
      </c>
      <c r="L2542" s="381" t="str">
        <f t="shared" si="166"/>
        <v/>
      </c>
      <c r="M2542" s="265"/>
      <c r="N2542" s="265"/>
      <c r="O2542" s="265"/>
      <c r="P2542" s="77"/>
    </row>
    <row r="2543" spans="3:16" ht="14.25" customHeight="1" x14ac:dyDescent="0.15">
      <c r="C2543" s="283">
        <f t="shared" si="167"/>
        <v>2531</v>
      </c>
      <c r="D2543" s="44" t="str">
        <f t="shared" si="165"/>
        <v/>
      </c>
      <c r="E2543" s="477"/>
      <c r="F2543" s="368"/>
      <c r="G2543" s="368"/>
      <c r="H2543" s="329"/>
      <c r="I2543" s="15"/>
      <c r="J2543" s="15"/>
      <c r="K2543" s="328" t="str">
        <f t="shared" si="164"/>
        <v/>
      </c>
      <c r="L2543" s="381" t="str">
        <f t="shared" si="166"/>
        <v/>
      </c>
      <c r="M2543" s="265"/>
      <c r="N2543" s="265"/>
      <c r="O2543" s="265"/>
      <c r="P2543" s="77"/>
    </row>
    <row r="2544" spans="3:16" ht="14.25" customHeight="1" x14ac:dyDescent="0.15">
      <c r="C2544" s="283">
        <f t="shared" si="167"/>
        <v>2532</v>
      </c>
      <c r="D2544" s="44" t="str">
        <f t="shared" si="165"/>
        <v/>
      </c>
      <c r="E2544" s="477"/>
      <c r="F2544" s="368"/>
      <c r="G2544" s="368"/>
      <c r="H2544" s="329"/>
      <c r="I2544" s="15"/>
      <c r="J2544" s="15"/>
      <c r="K2544" s="328" t="str">
        <f t="shared" si="164"/>
        <v/>
      </c>
      <c r="L2544" s="381" t="str">
        <f t="shared" si="166"/>
        <v/>
      </c>
      <c r="M2544" s="265"/>
      <c r="N2544" s="265"/>
      <c r="O2544" s="265"/>
      <c r="P2544" s="77"/>
    </row>
    <row r="2545" spans="3:16" ht="14.25" customHeight="1" x14ac:dyDescent="0.15">
      <c r="C2545" s="283">
        <f t="shared" si="167"/>
        <v>2533</v>
      </c>
      <c r="D2545" s="44" t="str">
        <f t="shared" si="165"/>
        <v/>
      </c>
      <c r="E2545" s="477"/>
      <c r="F2545" s="368"/>
      <c r="G2545" s="368"/>
      <c r="H2545" s="329"/>
      <c r="I2545" s="15"/>
      <c r="J2545" s="15"/>
      <c r="K2545" s="328" t="str">
        <f t="shared" si="164"/>
        <v/>
      </c>
      <c r="L2545" s="381" t="str">
        <f t="shared" si="166"/>
        <v/>
      </c>
      <c r="M2545" s="265"/>
      <c r="N2545" s="265"/>
      <c r="O2545" s="265"/>
      <c r="P2545" s="77"/>
    </row>
    <row r="2546" spans="3:16" ht="14.25" customHeight="1" x14ac:dyDescent="0.15">
      <c r="C2546" s="283">
        <f t="shared" si="167"/>
        <v>2534</v>
      </c>
      <c r="D2546" s="44" t="str">
        <f t="shared" si="165"/>
        <v/>
      </c>
      <c r="E2546" s="477"/>
      <c r="F2546" s="368"/>
      <c r="G2546" s="368"/>
      <c r="H2546" s="329"/>
      <c r="I2546" s="15"/>
      <c r="J2546" s="15"/>
      <c r="K2546" s="328" t="str">
        <f t="shared" si="164"/>
        <v/>
      </c>
      <c r="L2546" s="381" t="str">
        <f t="shared" si="166"/>
        <v/>
      </c>
      <c r="M2546" s="265"/>
      <c r="N2546" s="265"/>
      <c r="O2546" s="265"/>
      <c r="P2546" s="77"/>
    </row>
    <row r="2547" spans="3:16" ht="14.25" customHeight="1" x14ac:dyDescent="0.15">
      <c r="C2547" s="283">
        <f t="shared" si="167"/>
        <v>2535</v>
      </c>
      <c r="D2547" s="44" t="str">
        <f t="shared" si="165"/>
        <v/>
      </c>
      <c r="E2547" s="477"/>
      <c r="F2547" s="368"/>
      <c r="G2547" s="368"/>
      <c r="H2547" s="329"/>
      <c r="I2547" s="15"/>
      <c r="J2547" s="15"/>
      <c r="K2547" s="328" t="str">
        <f t="shared" si="164"/>
        <v/>
      </c>
      <c r="L2547" s="381" t="str">
        <f t="shared" si="166"/>
        <v/>
      </c>
      <c r="M2547" s="265"/>
      <c r="N2547" s="265"/>
      <c r="O2547" s="265"/>
      <c r="P2547" s="77"/>
    </row>
    <row r="2548" spans="3:16" ht="14.25" customHeight="1" x14ac:dyDescent="0.15">
      <c r="C2548" s="283">
        <f t="shared" si="167"/>
        <v>2536</v>
      </c>
      <c r="D2548" s="44" t="str">
        <f t="shared" si="165"/>
        <v/>
      </c>
      <c r="E2548" s="477"/>
      <c r="F2548" s="368"/>
      <c r="G2548" s="368"/>
      <c r="H2548" s="329"/>
      <c r="I2548" s="15"/>
      <c r="J2548" s="15"/>
      <c r="K2548" s="328" t="str">
        <f t="shared" si="164"/>
        <v/>
      </c>
      <c r="L2548" s="381" t="str">
        <f t="shared" si="166"/>
        <v/>
      </c>
      <c r="M2548" s="265"/>
      <c r="N2548" s="265"/>
      <c r="O2548" s="265"/>
      <c r="P2548" s="77"/>
    </row>
    <row r="2549" spans="3:16" ht="14.25" customHeight="1" x14ac:dyDescent="0.15">
      <c r="C2549" s="283">
        <f t="shared" si="167"/>
        <v>2537</v>
      </c>
      <c r="D2549" s="44" t="str">
        <f t="shared" si="165"/>
        <v/>
      </c>
      <c r="E2549" s="477"/>
      <c r="F2549" s="368"/>
      <c r="G2549" s="368"/>
      <c r="H2549" s="329"/>
      <c r="I2549" s="15"/>
      <c r="J2549" s="15"/>
      <c r="K2549" s="328" t="str">
        <f t="shared" si="164"/>
        <v/>
      </c>
      <c r="L2549" s="381" t="str">
        <f t="shared" si="166"/>
        <v/>
      </c>
      <c r="M2549" s="265"/>
      <c r="N2549" s="265"/>
      <c r="O2549" s="265"/>
      <c r="P2549" s="77"/>
    </row>
    <row r="2550" spans="3:16" ht="14.25" customHeight="1" x14ac:dyDescent="0.15">
      <c r="C2550" s="283">
        <f t="shared" si="167"/>
        <v>2538</v>
      </c>
      <c r="D2550" s="44" t="str">
        <f t="shared" si="165"/>
        <v/>
      </c>
      <c r="E2550" s="477"/>
      <c r="F2550" s="368"/>
      <c r="G2550" s="368"/>
      <c r="H2550" s="329"/>
      <c r="I2550" s="15"/>
      <c r="J2550" s="15"/>
      <c r="K2550" s="328" t="str">
        <f t="shared" si="164"/>
        <v/>
      </c>
      <c r="L2550" s="381" t="str">
        <f t="shared" si="166"/>
        <v/>
      </c>
      <c r="M2550" s="265"/>
      <c r="N2550" s="265"/>
      <c r="O2550" s="265"/>
      <c r="P2550" s="77"/>
    </row>
    <row r="2551" spans="3:16" ht="14.25" customHeight="1" x14ac:dyDescent="0.15">
      <c r="C2551" s="283">
        <f t="shared" si="167"/>
        <v>2539</v>
      </c>
      <c r="D2551" s="44" t="str">
        <f t="shared" si="165"/>
        <v/>
      </c>
      <c r="E2551" s="477"/>
      <c r="F2551" s="368"/>
      <c r="G2551" s="368"/>
      <c r="H2551" s="329"/>
      <c r="I2551" s="15"/>
      <c r="J2551" s="15"/>
      <c r="K2551" s="328" t="str">
        <f t="shared" si="164"/>
        <v/>
      </c>
      <c r="L2551" s="381" t="str">
        <f t="shared" si="166"/>
        <v/>
      </c>
      <c r="M2551" s="265"/>
      <c r="N2551" s="265"/>
      <c r="O2551" s="265"/>
      <c r="P2551" s="77"/>
    </row>
    <row r="2552" spans="3:16" ht="14.25" customHeight="1" x14ac:dyDescent="0.15">
      <c r="C2552" s="283">
        <f t="shared" si="167"/>
        <v>2540</v>
      </c>
      <c r="D2552" s="44" t="str">
        <f t="shared" si="165"/>
        <v/>
      </c>
      <c r="E2552" s="477"/>
      <c r="F2552" s="368"/>
      <c r="G2552" s="368"/>
      <c r="H2552" s="329"/>
      <c r="I2552" s="15"/>
      <c r="J2552" s="15"/>
      <c r="K2552" s="328" t="str">
        <f t="shared" si="164"/>
        <v/>
      </c>
      <c r="L2552" s="381" t="str">
        <f t="shared" si="166"/>
        <v/>
      </c>
      <c r="M2552" s="265"/>
      <c r="N2552" s="265"/>
      <c r="O2552" s="265"/>
      <c r="P2552" s="77"/>
    </row>
    <row r="2553" spans="3:16" ht="14.25" customHeight="1" x14ac:dyDescent="0.15">
      <c r="C2553" s="283">
        <f t="shared" si="167"/>
        <v>2541</v>
      </c>
      <c r="D2553" s="44" t="str">
        <f t="shared" si="165"/>
        <v/>
      </c>
      <c r="E2553" s="477"/>
      <c r="F2553" s="368"/>
      <c r="G2553" s="368"/>
      <c r="H2553" s="329"/>
      <c r="I2553" s="15"/>
      <c r="J2553" s="15"/>
      <c r="K2553" s="328" t="str">
        <f t="shared" si="164"/>
        <v/>
      </c>
      <c r="L2553" s="381" t="str">
        <f t="shared" si="166"/>
        <v/>
      </c>
      <c r="M2553" s="265"/>
      <c r="N2553" s="265"/>
      <c r="O2553" s="265"/>
      <c r="P2553" s="77"/>
    </row>
    <row r="2554" spans="3:16" ht="14.25" customHeight="1" x14ac:dyDescent="0.15">
      <c r="C2554" s="283">
        <f t="shared" si="167"/>
        <v>2542</v>
      </c>
      <c r="D2554" s="44" t="str">
        <f t="shared" si="165"/>
        <v/>
      </c>
      <c r="E2554" s="477"/>
      <c r="F2554" s="368"/>
      <c r="G2554" s="368"/>
      <c r="H2554" s="329"/>
      <c r="I2554" s="15"/>
      <c r="J2554" s="15"/>
      <c r="K2554" s="328" t="str">
        <f t="shared" si="164"/>
        <v/>
      </c>
      <c r="L2554" s="381" t="str">
        <f t="shared" si="166"/>
        <v/>
      </c>
      <c r="M2554" s="265"/>
      <c r="N2554" s="265"/>
      <c r="O2554" s="265"/>
      <c r="P2554" s="77"/>
    </row>
    <row r="2555" spans="3:16" ht="14.25" customHeight="1" x14ac:dyDescent="0.15">
      <c r="C2555" s="283">
        <f t="shared" si="167"/>
        <v>2543</v>
      </c>
      <c r="D2555" s="44" t="str">
        <f t="shared" si="165"/>
        <v/>
      </c>
      <c r="E2555" s="477"/>
      <c r="F2555" s="368"/>
      <c r="G2555" s="368"/>
      <c r="H2555" s="329"/>
      <c r="I2555" s="15"/>
      <c r="J2555" s="15"/>
      <c r="K2555" s="328" t="str">
        <f t="shared" si="164"/>
        <v/>
      </c>
      <c r="L2555" s="381" t="str">
        <f t="shared" si="166"/>
        <v/>
      </c>
      <c r="M2555" s="265"/>
      <c r="N2555" s="265"/>
      <c r="O2555" s="265"/>
      <c r="P2555" s="77"/>
    </row>
    <row r="2556" spans="3:16" ht="14.25" customHeight="1" x14ac:dyDescent="0.15">
      <c r="C2556" s="283">
        <f t="shared" si="167"/>
        <v>2544</v>
      </c>
      <c r="D2556" s="44" t="str">
        <f t="shared" si="165"/>
        <v/>
      </c>
      <c r="E2556" s="477"/>
      <c r="F2556" s="368"/>
      <c r="G2556" s="368"/>
      <c r="H2556" s="329"/>
      <c r="I2556" s="15"/>
      <c r="J2556" s="15"/>
      <c r="K2556" s="328" t="str">
        <f t="shared" si="164"/>
        <v/>
      </c>
      <c r="L2556" s="381" t="str">
        <f t="shared" si="166"/>
        <v/>
      </c>
      <c r="M2556" s="265"/>
      <c r="N2556" s="265"/>
      <c r="O2556" s="265"/>
      <c r="P2556" s="77"/>
    </row>
    <row r="2557" spans="3:16" ht="14.25" customHeight="1" x14ac:dyDescent="0.15">
      <c r="C2557" s="283">
        <f t="shared" si="167"/>
        <v>2545</v>
      </c>
      <c r="D2557" s="44" t="str">
        <f t="shared" si="165"/>
        <v/>
      </c>
      <c r="E2557" s="477"/>
      <c r="F2557" s="368"/>
      <c r="G2557" s="368"/>
      <c r="H2557" s="329"/>
      <c r="I2557" s="15"/>
      <c r="J2557" s="15"/>
      <c r="K2557" s="328" t="str">
        <f t="shared" si="164"/>
        <v/>
      </c>
      <c r="L2557" s="381" t="str">
        <f t="shared" si="166"/>
        <v/>
      </c>
      <c r="M2557" s="265"/>
      <c r="N2557" s="265"/>
      <c r="O2557" s="265"/>
      <c r="P2557" s="77"/>
    </row>
    <row r="2558" spans="3:16" ht="14.25" customHeight="1" x14ac:dyDescent="0.15">
      <c r="C2558" s="283">
        <f t="shared" si="167"/>
        <v>2546</v>
      </c>
      <c r="D2558" s="44" t="str">
        <f t="shared" si="165"/>
        <v/>
      </c>
      <c r="E2558" s="477"/>
      <c r="F2558" s="368"/>
      <c r="G2558" s="368"/>
      <c r="H2558" s="329"/>
      <c r="I2558" s="15"/>
      <c r="J2558" s="15"/>
      <c r="K2558" s="328" t="str">
        <f>IF(J2558="","",I2558*J2558)</f>
        <v/>
      </c>
      <c r="L2558" s="381" t="str">
        <f t="shared" si="166"/>
        <v/>
      </c>
      <c r="M2558" s="265"/>
      <c r="N2558" s="265"/>
      <c r="O2558" s="265"/>
      <c r="P2558" s="77"/>
    </row>
    <row r="2559" spans="3:16" ht="14.25" customHeight="1" x14ac:dyDescent="0.15">
      <c r="C2559" s="283">
        <f t="shared" si="167"/>
        <v>2547</v>
      </c>
      <c r="D2559" s="44" t="str">
        <f t="shared" si="165"/>
        <v/>
      </c>
      <c r="E2559" s="477"/>
      <c r="F2559" s="368"/>
      <c r="G2559" s="368"/>
      <c r="H2559" s="329"/>
      <c r="I2559" s="15"/>
      <c r="J2559" s="15"/>
      <c r="K2559" s="328" t="str">
        <f t="shared" ref="K2559:K2622" si="168">IF(J2559="","",I2559*J2559)</f>
        <v/>
      </c>
      <c r="L2559" s="381" t="str">
        <f t="shared" si="166"/>
        <v/>
      </c>
      <c r="M2559" s="265"/>
      <c r="N2559" s="265"/>
      <c r="O2559" s="265"/>
      <c r="P2559" s="77"/>
    </row>
    <row r="2560" spans="3:16" ht="14.25" customHeight="1" x14ac:dyDescent="0.15">
      <c r="C2560" s="283">
        <f t="shared" si="167"/>
        <v>2548</v>
      </c>
      <c r="D2560" s="44" t="str">
        <f t="shared" si="165"/>
        <v/>
      </c>
      <c r="E2560" s="477"/>
      <c r="F2560" s="368"/>
      <c r="G2560" s="368"/>
      <c r="H2560" s="329"/>
      <c r="I2560" s="15"/>
      <c r="J2560" s="15"/>
      <c r="K2560" s="328" t="str">
        <f t="shared" si="168"/>
        <v/>
      </c>
      <c r="L2560" s="381" t="str">
        <f t="shared" si="166"/>
        <v/>
      </c>
      <c r="M2560" s="265"/>
      <c r="N2560" s="265"/>
      <c r="O2560" s="265"/>
      <c r="P2560" s="77"/>
    </row>
    <row r="2561" spans="3:16" ht="14.25" customHeight="1" x14ac:dyDescent="0.15">
      <c r="C2561" s="283">
        <f t="shared" si="167"/>
        <v>2549</v>
      </c>
      <c r="D2561" s="44" t="str">
        <f t="shared" si="165"/>
        <v/>
      </c>
      <c r="E2561" s="477"/>
      <c r="F2561" s="368"/>
      <c r="G2561" s="368"/>
      <c r="H2561" s="329"/>
      <c r="I2561" s="15"/>
      <c r="J2561" s="15"/>
      <c r="K2561" s="328" t="str">
        <f t="shared" si="168"/>
        <v/>
      </c>
      <c r="L2561" s="381" t="str">
        <f t="shared" si="166"/>
        <v/>
      </c>
      <c r="M2561" s="265"/>
      <c r="N2561" s="265"/>
      <c r="O2561" s="265"/>
      <c r="P2561" s="77"/>
    </row>
    <row r="2562" spans="3:16" ht="14.25" customHeight="1" x14ac:dyDescent="0.15">
      <c r="C2562" s="283">
        <f t="shared" si="167"/>
        <v>2550</v>
      </c>
      <c r="D2562" s="44" t="str">
        <f t="shared" si="165"/>
        <v/>
      </c>
      <c r="E2562" s="477"/>
      <c r="F2562" s="368"/>
      <c r="G2562" s="368"/>
      <c r="H2562" s="329"/>
      <c r="I2562" s="15"/>
      <c r="J2562" s="15"/>
      <c r="K2562" s="328" t="str">
        <f t="shared" si="168"/>
        <v/>
      </c>
      <c r="L2562" s="381" t="str">
        <f t="shared" si="166"/>
        <v/>
      </c>
      <c r="M2562" s="265"/>
      <c r="N2562" s="265"/>
      <c r="O2562" s="265"/>
      <c r="P2562" s="77"/>
    </row>
    <row r="2563" spans="3:16" ht="14.25" customHeight="1" x14ac:dyDescent="0.15">
      <c r="C2563" s="283">
        <f t="shared" si="167"/>
        <v>2551</v>
      </c>
      <c r="D2563" s="44" t="str">
        <f t="shared" si="165"/>
        <v/>
      </c>
      <c r="E2563" s="477"/>
      <c r="F2563" s="368"/>
      <c r="G2563" s="368"/>
      <c r="H2563" s="329"/>
      <c r="I2563" s="15"/>
      <c r="J2563" s="15"/>
      <c r="K2563" s="328" t="str">
        <f t="shared" si="168"/>
        <v/>
      </c>
      <c r="L2563" s="381" t="str">
        <f t="shared" si="166"/>
        <v/>
      </c>
      <c r="M2563" s="265"/>
      <c r="N2563" s="265"/>
      <c r="O2563" s="265"/>
      <c r="P2563" s="77"/>
    </row>
    <row r="2564" spans="3:16" ht="14.25" customHeight="1" x14ac:dyDescent="0.15">
      <c r="C2564" s="283">
        <f t="shared" si="167"/>
        <v>2552</v>
      </c>
      <c r="D2564" s="44" t="str">
        <f t="shared" si="165"/>
        <v/>
      </c>
      <c r="E2564" s="477"/>
      <c r="F2564" s="368"/>
      <c r="G2564" s="368"/>
      <c r="H2564" s="329"/>
      <c r="I2564" s="15"/>
      <c r="J2564" s="15"/>
      <c r="K2564" s="328" t="str">
        <f t="shared" si="168"/>
        <v/>
      </c>
      <c r="L2564" s="381" t="str">
        <f t="shared" si="166"/>
        <v/>
      </c>
      <c r="M2564" s="265"/>
      <c r="N2564" s="265"/>
      <c r="O2564" s="265"/>
      <c r="P2564" s="77"/>
    </row>
    <row r="2565" spans="3:16" ht="14.25" customHeight="1" x14ac:dyDescent="0.15">
      <c r="C2565" s="283">
        <f t="shared" si="167"/>
        <v>2553</v>
      </c>
      <c r="D2565" s="44" t="str">
        <f t="shared" si="165"/>
        <v/>
      </c>
      <c r="E2565" s="477"/>
      <c r="F2565" s="368"/>
      <c r="G2565" s="368"/>
      <c r="H2565" s="329"/>
      <c r="I2565" s="15"/>
      <c r="J2565" s="15"/>
      <c r="K2565" s="328" t="str">
        <f t="shared" si="168"/>
        <v/>
      </c>
      <c r="L2565" s="381" t="str">
        <f t="shared" si="166"/>
        <v/>
      </c>
      <c r="M2565" s="265"/>
      <c r="N2565" s="265"/>
      <c r="O2565" s="265"/>
      <c r="P2565" s="77"/>
    </row>
    <row r="2566" spans="3:16" ht="14.25" customHeight="1" x14ac:dyDescent="0.15">
      <c r="C2566" s="283">
        <f t="shared" si="167"/>
        <v>2554</v>
      </c>
      <c r="D2566" s="44" t="str">
        <f t="shared" si="165"/>
        <v/>
      </c>
      <c r="E2566" s="477"/>
      <c r="F2566" s="368"/>
      <c r="G2566" s="368"/>
      <c r="H2566" s="329"/>
      <c r="I2566" s="15"/>
      <c r="J2566" s="15"/>
      <c r="K2566" s="328" t="str">
        <f t="shared" si="168"/>
        <v/>
      </c>
      <c r="L2566" s="381" t="str">
        <f t="shared" si="166"/>
        <v/>
      </c>
      <c r="M2566" s="265"/>
      <c r="N2566" s="265"/>
      <c r="O2566" s="265"/>
      <c r="P2566" s="77"/>
    </row>
    <row r="2567" spans="3:16" ht="14.25" customHeight="1" x14ac:dyDescent="0.15">
      <c r="C2567" s="283">
        <f t="shared" si="167"/>
        <v>2555</v>
      </c>
      <c r="D2567" s="44" t="str">
        <f t="shared" si="165"/>
        <v/>
      </c>
      <c r="E2567" s="477"/>
      <c r="F2567" s="368"/>
      <c r="G2567" s="368"/>
      <c r="H2567" s="329"/>
      <c r="I2567" s="15"/>
      <c r="J2567" s="15"/>
      <c r="K2567" s="328" t="str">
        <f t="shared" si="168"/>
        <v/>
      </c>
      <c r="L2567" s="381" t="str">
        <f t="shared" si="166"/>
        <v/>
      </c>
      <c r="M2567" s="265"/>
      <c r="N2567" s="265"/>
      <c r="O2567" s="265"/>
      <c r="P2567" s="77"/>
    </row>
    <row r="2568" spans="3:16" ht="14.25" customHeight="1" x14ac:dyDescent="0.15">
      <c r="C2568" s="283">
        <f t="shared" si="167"/>
        <v>2556</v>
      </c>
      <c r="D2568" s="44" t="str">
        <f t="shared" si="165"/>
        <v/>
      </c>
      <c r="E2568" s="477"/>
      <c r="F2568" s="368"/>
      <c r="G2568" s="368"/>
      <c r="H2568" s="329"/>
      <c r="I2568" s="15"/>
      <c r="J2568" s="15"/>
      <c r="K2568" s="328" t="str">
        <f t="shared" si="168"/>
        <v/>
      </c>
      <c r="L2568" s="381" t="str">
        <f t="shared" si="166"/>
        <v/>
      </c>
      <c r="M2568" s="265"/>
      <c r="N2568" s="265"/>
      <c r="O2568" s="265"/>
      <c r="P2568" s="77"/>
    </row>
    <row r="2569" spans="3:16" ht="14.25" customHeight="1" x14ac:dyDescent="0.15">
      <c r="C2569" s="283">
        <f t="shared" si="167"/>
        <v>2557</v>
      </c>
      <c r="D2569" s="44" t="str">
        <f t="shared" si="165"/>
        <v/>
      </c>
      <c r="E2569" s="477"/>
      <c r="F2569" s="368"/>
      <c r="G2569" s="368"/>
      <c r="H2569" s="329"/>
      <c r="I2569" s="15"/>
      <c r="J2569" s="15"/>
      <c r="K2569" s="328" t="str">
        <f t="shared" si="168"/>
        <v/>
      </c>
      <c r="L2569" s="381" t="str">
        <f t="shared" si="166"/>
        <v/>
      </c>
      <c r="M2569" s="265"/>
      <c r="N2569" s="265"/>
      <c r="O2569" s="265"/>
      <c r="P2569" s="77"/>
    </row>
    <row r="2570" spans="3:16" ht="14.25" customHeight="1" x14ac:dyDescent="0.15">
      <c r="C2570" s="283">
        <f t="shared" si="167"/>
        <v>2558</v>
      </c>
      <c r="D2570" s="44" t="str">
        <f t="shared" si="165"/>
        <v/>
      </c>
      <c r="E2570" s="477"/>
      <c r="F2570" s="368"/>
      <c r="G2570" s="368"/>
      <c r="H2570" s="329"/>
      <c r="I2570" s="15"/>
      <c r="J2570" s="15"/>
      <c r="K2570" s="328" t="str">
        <f t="shared" si="168"/>
        <v/>
      </c>
      <c r="L2570" s="381" t="str">
        <f t="shared" si="166"/>
        <v/>
      </c>
      <c r="M2570" s="265"/>
      <c r="N2570" s="265"/>
      <c r="O2570" s="265"/>
      <c r="P2570" s="77"/>
    </row>
    <row r="2571" spans="3:16" ht="14.25" customHeight="1" x14ac:dyDescent="0.15">
      <c r="C2571" s="283">
        <f t="shared" si="167"/>
        <v>2559</v>
      </c>
      <c r="D2571" s="44" t="str">
        <f t="shared" si="165"/>
        <v/>
      </c>
      <c r="E2571" s="477"/>
      <c r="F2571" s="368"/>
      <c r="G2571" s="368"/>
      <c r="H2571" s="329"/>
      <c r="I2571" s="15"/>
      <c r="J2571" s="15"/>
      <c r="K2571" s="328" t="str">
        <f t="shared" si="168"/>
        <v/>
      </c>
      <c r="L2571" s="381" t="str">
        <f t="shared" si="166"/>
        <v/>
      </c>
      <c r="M2571" s="265"/>
      <c r="N2571" s="265"/>
      <c r="O2571" s="265"/>
      <c r="P2571" s="77"/>
    </row>
    <row r="2572" spans="3:16" ht="14.25" customHeight="1" x14ac:dyDescent="0.15">
      <c r="C2572" s="283">
        <f t="shared" si="167"/>
        <v>2560</v>
      </c>
      <c r="D2572" s="44" t="str">
        <f t="shared" si="165"/>
        <v/>
      </c>
      <c r="E2572" s="477"/>
      <c r="F2572" s="368"/>
      <c r="G2572" s="368"/>
      <c r="H2572" s="329"/>
      <c r="I2572" s="15"/>
      <c r="J2572" s="15"/>
      <c r="K2572" s="328" t="str">
        <f t="shared" si="168"/>
        <v/>
      </c>
      <c r="L2572" s="381" t="str">
        <f t="shared" si="166"/>
        <v/>
      </c>
      <c r="M2572" s="265"/>
      <c r="N2572" s="265"/>
      <c r="O2572" s="265"/>
      <c r="P2572" s="77"/>
    </row>
    <row r="2573" spans="3:16" ht="14.25" customHeight="1" x14ac:dyDescent="0.15">
      <c r="C2573" s="283">
        <f t="shared" si="167"/>
        <v>2561</v>
      </c>
      <c r="D2573" s="44" t="str">
        <f t="shared" ref="D2573:D2636" si="169">IF(E2573="","",IF(E2573&lt;=$T$2,"○",""))</f>
        <v/>
      </c>
      <c r="E2573" s="477"/>
      <c r="F2573" s="368"/>
      <c r="G2573" s="368"/>
      <c r="H2573" s="329"/>
      <c r="I2573" s="15"/>
      <c r="J2573" s="15"/>
      <c r="K2573" s="328" t="str">
        <f t="shared" si="168"/>
        <v/>
      </c>
      <c r="L2573" s="381" t="str">
        <f t="shared" ref="L2573:L2636" si="170">IF(H2573="","",IF(HLOOKUP(H2573,$V$2:$AJ$3,2,FALSE)&gt;=0.8,"○",""))</f>
        <v/>
      </c>
      <c r="M2573" s="265"/>
      <c r="N2573" s="265"/>
      <c r="O2573" s="265"/>
      <c r="P2573" s="77"/>
    </row>
    <row r="2574" spans="3:16" ht="14.25" customHeight="1" x14ac:dyDescent="0.15">
      <c r="C2574" s="283">
        <f t="shared" si="167"/>
        <v>2562</v>
      </c>
      <c r="D2574" s="44" t="str">
        <f t="shared" si="169"/>
        <v/>
      </c>
      <c r="E2574" s="477"/>
      <c r="F2574" s="368"/>
      <c r="G2574" s="368"/>
      <c r="H2574" s="329"/>
      <c r="I2574" s="15"/>
      <c r="J2574" s="15"/>
      <c r="K2574" s="328" t="str">
        <f t="shared" si="168"/>
        <v/>
      </c>
      <c r="L2574" s="381" t="str">
        <f t="shared" si="170"/>
        <v/>
      </c>
      <c r="M2574" s="265"/>
      <c r="N2574" s="265"/>
      <c r="O2574" s="265"/>
      <c r="P2574" s="77"/>
    </row>
    <row r="2575" spans="3:16" ht="14.25" customHeight="1" x14ac:dyDescent="0.15">
      <c r="C2575" s="283">
        <f t="shared" ref="C2575:C2638" si="171">C2574+1</f>
        <v>2563</v>
      </c>
      <c r="D2575" s="44" t="str">
        <f t="shared" si="169"/>
        <v/>
      </c>
      <c r="E2575" s="477"/>
      <c r="F2575" s="368"/>
      <c r="G2575" s="368"/>
      <c r="H2575" s="329"/>
      <c r="I2575" s="15"/>
      <c r="J2575" s="15"/>
      <c r="K2575" s="328" t="str">
        <f t="shared" si="168"/>
        <v/>
      </c>
      <c r="L2575" s="381" t="str">
        <f t="shared" si="170"/>
        <v/>
      </c>
      <c r="M2575" s="265"/>
      <c r="N2575" s="265"/>
      <c r="O2575" s="265"/>
      <c r="P2575" s="77"/>
    </row>
    <row r="2576" spans="3:16" ht="14.25" customHeight="1" x14ac:dyDescent="0.15">
      <c r="C2576" s="283">
        <f t="shared" si="171"/>
        <v>2564</v>
      </c>
      <c r="D2576" s="44" t="str">
        <f t="shared" si="169"/>
        <v/>
      </c>
      <c r="E2576" s="477"/>
      <c r="F2576" s="368"/>
      <c r="G2576" s="368"/>
      <c r="H2576" s="329"/>
      <c r="I2576" s="15"/>
      <c r="J2576" s="15"/>
      <c r="K2576" s="328" t="str">
        <f t="shared" si="168"/>
        <v/>
      </c>
      <c r="L2576" s="381" t="str">
        <f t="shared" si="170"/>
        <v/>
      </c>
      <c r="M2576" s="265"/>
      <c r="N2576" s="265"/>
      <c r="O2576" s="265"/>
      <c r="P2576" s="77"/>
    </row>
    <row r="2577" spans="3:16" ht="14.25" customHeight="1" x14ac:dyDescent="0.15">
      <c r="C2577" s="283">
        <f t="shared" si="171"/>
        <v>2565</v>
      </c>
      <c r="D2577" s="44" t="str">
        <f t="shared" si="169"/>
        <v/>
      </c>
      <c r="E2577" s="477"/>
      <c r="F2577" s="368"/>
      <c r="G2577" s="368"/>
      <c r="H2577" s="329"/>
      <c r="I2577" s="15"/>
      <c r="J2577" s="15"/>
      <c r="K2577" s="328" t="str">
        <f t="shared" si="168"/>
        <v/>
      </c>
      <c r="L2577" s="381" t="str">
        <f t="shared" si="170"/>
        <v/>
      </c>
      <c r="M2577" s="265"/>
      <c r="N2577" s="265"/>
      <c r="O2577" s="265"/>
      <c r="P2577" s="77"/>
    </row>
    <row r="2578" spans="3:16" ht="14.25" customHeight="1" x14ac:dyDescent="0.15">
      <c r="C2578" s="283">
        <f t="shared" si="171"/>
        <v>2566</v>
      </c>
      <c r="D2578" s="44" t="str">
        <f t="shared" si="169"/>
        <v/>
      </c>
      <c r="E2578" s="477"/>
      <c r="F2578" s="368"/>
      <c r="G2578" s="368"/>
      <c r="H2578" s="329"/>
      <c r="I2578" s="15"/>
      <c r="J2578" s="15"/>
      <c r="K2578" s="328" t="str">
        <f t="shared" si="168"/>
        <v/>
      </c>
      <c r="L2578" s="381" t="str">
        <f t="shared" si="170"/>
        <v/>
      </c>
      <c r="M2578" s="265"/>
      <c r="N2578" s="265"/>
      <c r="O2578" s="265"/>
      <c r="P2578" s="77"/>
    </row>
    <row r="2579" spans="3:16" ht="14.25" customHeight="1" x14ac:dyDescent="0.15">
      <c r="C2579" s="283">
        <f t="shared" si="171"/>
        <v>2567</v>
      </c>
      <c r="D2579" s="44" t="str">
        <f t="shared" si="169"/>
        <v/>
      </c>
      <c r="E2579" s="477"/>
      <c r="F2579" s="368"/>
      <c r="G2579" s="368"/>
      <c r="H2579" s="329"/>
      <c r="I2579" s="15"/>
      <c r="J2579" s="15"/>
      <c r="K2579" s="328" t="str">
        <f t="shared" si="168"/>
        <v/>
      </c>
      <c r="L2579" s="381" t="str">
        <f t="shared" si="170"/>
        <v/>
      </c>
      <c r="M2579" s="265"/>
      <c r="N2579" s="265"/>
      <c r="O2579" s="265"/>
      <c r="P2579" s="77"/>
    </row>
    <row r="2580" spans="3:16" ht="14.25" customHeight="1" x14ac:dyDescent="0.15">
      <c r="C2580" s="283">
        <f t="shared" si="171"/>
        <v>2568</v>
      </c>
      <c r="D2580" s="44" t="str">
        <f t="shared" si="169"/>
        <v/>
      </c>
      <c r="E2580" s="477"/>
      <c r="F2580" s="368"/>
      <c r="G2580" s="368"/>
      <c r="H2580" s="329"/>
      <c r="I2580" s="15"/>
      <c r="J2580" s="15"/>
      <c r="K2580" s="328" t="str">
        <f t="shared" si="168"/>
        <v/>
      </c>
      <c r="L2580" s="381" t="str">
        <f t="shared" si="170"/>
        <v/>
      </c>
      <c r="M2580" s="265"/>
      <c r="N2580" s="265"/>
      <c r="O2580" s="265"/>
      <c r="P2580" s="77"/>
    </row>
    <row r="2581" spans="3:16" ht="14.25" customHeight="1" x14ac:dyDescent="0.15">
      <c r="C2581" s="283">
        <f t="shared" si="171"/>
        <v>2569</v>
      </c>
      <c r="D2581" s="44" t="str">
        <f t="shared" si="169"/>
        <v/>
      </c>
      <c r="E2581" s="477"/>
      <c r="F2581" s="368"/>
      <c r="G2581" s="368"/>
      <c r="H2581" s="329"/>
      <c r="I2581" s="15"/>
      <c r="J2581" s="15"/>
      <c r="K2581" s="328" t="str">
        <f t="shared" si="168"/>
        <v/>
      </c>
      <c r="L2581" s="381" t="str">
        <f t="shared" si="170"/>
        <v/>
      </c>
      <c r="M2581" s="265"/>
      <c r="N2581" s="265"/>
      <c r="O2581" s="265"/>
      <c r="P2581" s="77"/>
    </row>
    <row r="2582" spans="3:16" ht="14.25" customHeight="1" x14ac:dyDescent="0.15">
      <c r="C2582" s="283">
        <f t="shared" si="171"/>
        <v>2570</v>
      </c>
      <c r="D2582" s="44" t="str">
        <f t="shared" si="169"/>
        <v/>
      </c>
      <c r="E2582" s="477"/>
      <c r="F2582" s="368"/>
      <c r="G2582" s="368"/>
      <c r="H2582" s="329"/>
      <c r="I2582" s="15"/>
      <c r="J2582" s="15"/>
      <c r="K2582" s="328" t="str">
        <f t="shared" si="168"/>
        <v/>
      </c>
      <c r="L2582" s="381" t="str">
        <f t="shared" si="170"/>
        <v/>
      </c>
      <c r="M2582" s="265"/>
      <c r="N2582" s="265"/>
      <c r="O2582" s="265"/>
      <c r="P2582" s="77"/>
    </row>
    <row r="2583" spans="3:16" ht="14.25" customHeight="1" x14ac:dyDescent="0.15">
      <c r="C2583" s="283">
        <f t="shared" si="171"/>
        <v>2571</v>
      </c>
      <c r="D2583" s="44" t="str">
        <f t="shared" si="169"/>
        <v/>
      </c>
      <c r="E2583" s="477"/>
      <c r="F2583" s="368"/>
      <c r="G2583" s="368"/>
      <c r="H2583" s="329"/>
      <c r="I2583" s="15"/>
      <c r="J2583" s="15"/>
      <c r="K2583" s="328" t="str">
        <f t="shared" si="168"/>
        <v/>
      </c>
      <c r="L2583" s="381" t="str">
        <f t="shared" si="170"/>
        <v/>
      </c>
      <c r="M2583" s="265"/>
      <c r="N2583" s="265"/>
      <c r="O2583" s="265"/>
      <c r="P2583" s="77"/>
    </row>
    <row r="2584" spans="3:16" ht="14.25" customHeight="1" x14ac:dyDescent="0.15">
      <c r="C2584" s="283">
        <f t="shared" si="171"/>
        <v>2572</v>
      </c>
      <c r="D2584" s="44" t="str">
        <f t="shared" si="169"/>
        <v/>
      </c>
      <c r="E2584" s="477"/>
      <c r="F2584" s="368"/>
      <c r="G2584" s="368"/>
      <c r="H2584" s="329"/>
      <c r="I2584" s="15"/>
      <c r="J2584" s="15"/>
      <c r="K2584" s="328" t="str">
        <f t="shared" si="168"/>
        <v/>
      </c>
      <c r="L2584" s="381" t="str">
        <f t="shared" si="170"/>
        <v/>
      </c>
      <c r="M2584" s="265"/>
      <c r="N2584" s="265"/>
      <c r="O2584" s="265"/>
      <c r="P2584" s="77"/>
    </row>
    <row r="2585" spans="3:16" ht="14.25" customHeight="1" x14ac:dyDescent="0.15">
      <c r="C2585" s="283">
        <f t="shared" si="171"/>
        <v>2573</v>
      </c>
      <c r="D2585" s="44" t="str">
        <f t="shared" si="169"/>
        <v/>
      </c>
      <c r="E2585" s="477"/>
      <c r="F2585" s="368"/>
      <c r="G2585" s="368"/>
      <c r="H2585" s="329"/>
      <c r="I2585" s="15"/>
      <c r="J2585" s="15"/>
      <c r="K2585" s="328" t="str">
        <f t="shared" si="168"/>
        <v/>
      </c>
      <c r="L2585" s="381" t="str">
        <f t="shared" si="170"/>
        <v/>
      </c>
      <c r="M2585" s="265"/>
      <c r="N2585" s="265"/>
      <c r="O2585" s="265"/>
      <c r="P2585" s="77"/>
    </row>
    <row r="2586" spans="3:16" ht="14.25" customHeight="1" x14ac:dyDescent="0.15">
      <c r="C2586" s="283">
        <f t="shared" si="171"/>
        <v>2574</v>
      </c>
      <c r="D2586" s="44" t="str">
        <f t="shared" si="169"/>
        <v/>
      </c>
      <c r="E2586" s="477"/>
      <c r="F2586" s="368"/>
      <c r="G2586" s="368"/>
      <c r="H2586" s="329"/>
      <c r="I2586" s="15"/>
      <c r="J2586" s="15"/>
      <c r="K2586" s="328" t="str">
        <f t="shared" si="168"/>
        <v/>
      </c>
      <c r="L2586" s="381" t="str">
        <f t="shared" si="170"/>
        <v/>
      </c>
      <c r="M2586" s="265"/>
      <c r="N2586" s="265"/>
      <c r="O2586" s="265"/>
      <c r="P2586" s="77"/>
    </row>
    <row r="2587" spans="3:16" ht="14.25" customHeight="1" x14ac:dyDescent="0.15">
      <c r="C2587" s="283">
        <f t="shared" si="171"/>
        <v>2575</v>
      </c>
      <c r="D2587" s="44" t="str">
        <f t="shared" si="169"/>
        <v/>
      </c>
      <c r="E2587" s="477"/>
      <c r="F2587" s="368"/>
      <c r="G2587" s="368"/>
      <c r="H2587" s="329"/>
      <c r="I2587" s="15"/>
      <c r="J2587" s="15"/>
      <c r="K2587" s="328" t="str">
        <f t="shared" si="168"/>
        <v/>
      </c>
      <c r="L2587" s="381" t="str">
        <f t="shared" si="170"/>
        <v/>
      </c>
      <c r="M2587" s="265"/>
      <c r="N2587" s="265"/>
      <c r="O2587" s="265"/>
      <c r="P2587" s="77"/>
    </row>
    <row r="2588" spans="3:16" ht="14.25" customHeight="1" x14ac:dyDescent="0.15">
      <c r="C2588" s="283">
        <f t="shared" si="171"/>
        <v>2576</v>
      </c>
      <c r="D2588" s="44" t="str">
        <f t="shared" si="169"/>
        <v/>
      </c>
      <c r="E2588" s="477"/>
      <c r="F2588" s="368"/>
      <c r="G2588" s="368"/>
      <c r="H2588" s="329"/>
      <c r="I2588" s="15"/>
      <c r="J2588" s="15"/>
      <c r="K2588" s="328" t="str">
        <f t="shared" si="168"/>
        <v/>
      </c>
      <c r="L2588" s="381" t="str">
        <f t="shared" si="170"/>
        <v/>
      </c>
      <c r="M2588" s="265"/>
      <c r="N2588" s="265"/>
      <c r="O2588" s="265"/>
      <c r="P2588" s="77"/>
    </row>
    <row r="2589" spans="3:16" ht="14.25" customHeight="1" x14ac:dyDescent="0.15">
      <c r="C2589" s="283">
        <f t="shared" si="171"/>
        <v>2577</v>
      </c>
      <c r="D2589" s="44" t="str">
        <f t="shared" si="169"/>
        <v/>
      </c>
      <c r="E2589" s="477"/>
      <c r="F2589" s="368"/>
      <c r="G2589" s="368"/>
      <c r="H2589" s="329"/>
      <c r="I2589" s="15"/>
      <c r="J2589" s="15"/>
      <c r="K2589" s="328" t="str">
        <f t="shared" si="168"/>
        <v/>
      </c>
      <c r="L2589" s="381" t="str">
        <f t="shared" si="170"/>
        <v/>
      </c>
      <c r="M2589" s="265"/>
      <c r="N2589" s="265"/>
      <c r="O2589" s="265"/>
      <c r="P2589" s="77"/>
    </row>
    <row r="2590" spans="3:16" ht="14.25" customHeight="1" x14ac:dyDescent="0.15">
      <c r="C2590" s="283">
        <f t="shared" si="171"/>
        <v>2578</v>
      </c>
      <c r="D2590" s="44" t="str">
        <f t="shared" si="169"/>
        <v/>
      </c>
      <c r="E2590" s="477"/>
      <c r="F2590" s="368"/>
      <c r="G2590" s="368"/>
      <c r="H2590" s="329"/>
      <c r="I2590" s="15"/>
      <c r="J2590" s="15"/>
      <c r="K2590" s="328" t="str">
        <f t="shared" si="168"/>
        <v/>
      </c>
      <c r="L2590" s="381" t="str">
        <f t="shared" si="170"/>
        <v/>
      </c>
      <c r="M2590" s="265"/>
      <c r="N2590" s="265"/>
      <c r="O2590" s="265"/>
      <c r="P2590" s="77"/>
    </row>
    <row r="2591" spans="3:16" ht="14.25" customHeight="1" x14ac:dyDescent="0.15">
      <c r="C2591" s="283">
        <f t="shared" si="171"/>
        <v>2579</v>
      </c>
      <c r="D2591" s="44" t="str">
        <f t="shared" si="169"/>
        <v/>
      </c>
      <c r="E2591" s="477"/>
      <c r="F2591" s="368"/>
      <c r="G2591" s="368"/>
      <c r="H2591" s="329"/>
      <c r="I2591" s="15"/>
      <c r="J2591" s="15"/>
      <c r="K2591" s="328" t="str">
        <f t="shared" si="168"/>
        <v/>
      </c>
      <c r="L2591" s="381" t="str">
        <f t="shared" si="170"/>
        <v/>
      </c>
      <c r="M2591" s="265"/>
      <c r="N2591" s="265"/>
      <c r="O2591" s="265"/>
      <c r="P2591" s="77"/>
    </row>
    <row r="2592" spans="3:16" ht="14.25" customHeight="1" x14ac:dyDescent="0.15">
      <c r="C2592" s="283">
        <f t="shared" si="171"/>
        <v>2580</v>
      </c>
      <c r="D2592" s="44" t="str">
        <f t="shared" si="169"/>
        <v/>
      </c>
      <c r="E2592" s="477"/>
      <c r="F2592" s="368"/>
      <c r="G2592" s="368"/>
      <c r="H2592" s="329"/>
      <c r="I2592" s="15"/>
      <c r="J2592" s="15"/>
      <c r="K2592" s="328" t="str">
        <f t="shared" si="168"/>
        <v/>
      </c>
      <c r="L2592" s="381" t="str">
        <f t="shared" si="170"/>
        <v/>
      </c>
      <c r="M2592" s="265"/>
      <c r="N2592" s="265"/>
      <c r="O2592" s="265"/>
      <c r="P2592" s="77"/>
    </row>
    <row r="2593" spans="3:16" ht="14.25" customHeight="1" x14ac:dyDescent="0.15">
      <c r="C2593" s="283">
        <f t="shared" si="171"/>
        <v>2581</v>
      </c>
      <c r="D2593" s="44" t="str">
        <f t="shared" si="169"/>
        <v/>
      </c>
      <c r="E2593" s="477"/>
      <c r="F2593" s="368"/>
      <c r="G2593" s="368"/>
      <c r="H2593" s="329"/>
      <c r="I2593" s="15"/>
      <c r="J2593" s="15"/>
      <c r="K2593" s="328" t="str">
        <f t="shared" si="168"/>
        <v/>
      </c>
      <c r="L2593" s="381" t="str">
        <f t="shared" si="170"/>
        <v/>
      </c>
      <c r="M2593" s="265"/>
      <c r="N2593" s="265"/>
      <c r="O2593" s="265"/>
      <c r="P2593" s="77"/>
    </row>
    <row r="2594" spans="3:16" ht="14.25" customHeight="1" x14ac:dyDescent="0.15">
      <c r="C2594" s="283">
        <f t="shared" si="171"/>
        <v>2582</v>
      </c>
      <c r="D2594" s="44" t="str">
        <f t="shared" si="169"/>
        <v/>
      </c>
      <c r="E2594" s="477"/>
      <c r="F2594" s="368"/>
      <c r="G2594" s="368"/>
      <c r="H2594" s="329"/>
      <c r="I2594" s="15"/>
      <c r="J2594" s="15"/>
      <c r="K2594" s="328" t="str">
        <f t="shared" si="168"/>
        <v/>
      </c>
      <c r="L2594" s="381" t="str">
        <f t="shared" si="170"/>
        <v/>
      </c>
      <c r="M2594" s="265"/>
      <c r="N2594" s="265"/>
      <c r="O2594" s="265"/>
      <c r="P2594" s="77"/>
    </row>
    <row r="2595" spans="3:16" ht="14.25" customHeight="1" x14ac:dyDescent="0.15">
      <c r="C2595" s="283">
        <f t="shared" si="171"/>
        <v>2583</v>
      </c>
      <c r="D2595" s="44" t="str">
        <f t="shared" si="169"/>
        <v/>
      </c>
      <c r="E2595" s="477"/>
      <c r="F2595" s="368"/>
      <c r="G2595" s="368"/>
      <c r="H2595" s="329"/>
      <c r="I2595" s="15"/>
      <c r="J2595" s="15"/>
      <c r="K2595" s="328" t="str">
        <f t="shared" si="168"/>
        <v/>
      </c>
      <c r="L2595" s="381" t="str">
        <f t="shared" si="170"/>
        <v/>
      </c>
      <c r="M2595" s="265"/>
      <c r="N2595" s="265"/>
      <c r="O2595" s="265"/>
      <c r="P2595" s="77"/>
    </row>
    <row r="2596" spans="3:16" ht="14.25" customHeight="1" x14ac:dyDescent="0.15">
      <c r="C2596" s="283">
        <f t="shared" si="171"/>
        <v>2584</v>
      </c>
      <c r="D2596" s="44" t="str">
        <f t="shared" si="169"/>
        <v/>
      </c>
      <c r="E2596" s="477"/>
      <c r="F2596" s="368"/>
      <c r="G2596" s="368"/>
      <c r="H2596" s="329"/>
      <c r="I2596" s="15"/>
      <c r="J2596" s="15"/>
      <c r="K2596" s="328" t="str">
        <f t="shared" si="168"/>
        <v/>
      </c>
      <c r="L2596" s="381" t="str">
        <f t="shared" si="170"/>
        <v/>
      </c>
      <c r="M2596" s="265"/>
      <c r="N2596" s="265"/>
      <c r="O2596" s="265"/>
      <c r="P2596" s="77"/>
    </row>
    <row r="2597" spans="3:16" ht="14.25" customHeight="1" x14ac:dyDescent="0.15">
      <c r="C2597" s="283">
        <f t="shared" si="171"/>
        <v>2585</v>
      </c>
      <c r="D2597" s="44" t="str">
        <f t="shared" si="169"/>
        <v/>
      </c>
      <c r="E2597" s="477"/>
      <c r="F2597" s="368"/>
      <c r="G2597" s="368"/>
      <c r="H2597" s="329"/>
      <c r="I2597" s="15"/>
      <c r="J2597" s="15"/>
      <c r="K2597" s="328" t="str">
        <f t="shared" si="168"/>
        <v/>
      </c>
      <c r="L2597" s="381" t="str">
        <f t="shared" si="170"/>
        <v/>
      </c>
      <c r="M2597" s="265"/>
      <c r="N2597" s="265"/>
      <c r="O2597" s="265"/>
      <c r="P2597" s="77"/>
    </row>
    <row r="2598" spans="3:16" ht="14.25" customHeight="1" x14ac:dyDescent="0.15">
      <c r="C2598" s="283">
        <f t="shared" si="171"/>
        <v>2586</v>
      </c>
      <c r="D2598" s="44" t="str">
        <f t="shared" si="169"/>
        <v/>
      </c>
      <c r="E2598" s="477"/>
      <c r="F2598" s="368"/>
      <c r="G2598" s="368"/>
      <c r="H2598" s="329"/>
      <c r="I2598" s="15"/>
      <c r="J2598" s="15"/>
      <c r="K2598" s="328" t="str">
        <f t="shared" si="168"/>
        <v/>
      </c>
      <c r="L2598" s="381" t="str">
        <f t="shared" si="170"/>
        <v/>
      </c>
      <c r="M2598" s="265"/>
      <c r="N2598" s="265"/>
      <c r="O2598" s="265"/>
      <c r="P2598" s="77"/>
    </row>
    <row r="2599" spans="3:16" ht="14.25" customHeight="1" x14ac:dyDescent="0.15">
      <c r="C2599" s="283">
        <f t="shared" si="171"/>
        <v>2587</v>
      </c>
      <c r="D2599" s="44" t="str">
        <f t="shared" si="169"/>
        <v/>
      </c>
      <c r="E2599" s="477"/>
      <c r="F2599" s="368"/>
      <c r="G2599" s="368"/>
      <c r="H2599" s="329"/>
      <c r="I2599" s="15"/>
      <c r="J2599" s="15"/>
      <c r="K2599" s="328" t="str">
        <f t="shared" si="168"/>
        <v/>
      </c>
      <c r="L2599" s="381" t="str">
        <f t="shared" si="170"/>
        <v/>
      </c>
      <c r="M2599" s="265"/>
      <c r="N2599" s="265"/>
      <c r="O2599" s="265"/>
      <c r="P2599" s="77"/>
    </row>
    <row r="2600" spans="3:16" ht="14.25" customHeight="1" x14ac:dyDescent="0.15">
      <c r="C2600" s="283">
        <f t="shared" si="171"/>
        <v>2588</v>
      </c>
      <c r="D2600" s="44" t="str">
        <f t="shared" si="169"/>
        <v/>
      </c>
      <c r="E2600" s="477"/>
      <c r="F2600" s="368"/>
      <c r="G2600" s="368"/>
      <c r="H2600" s="329"/>
      <c r="I2600" s="15"/>
      <c r="J2600" s="15"/>
      <c r="K2600" s="328" t="str">
        <f t="shared" si="168"/>
        <v/>
      </c>
      <c r="L2600" s="381" t="str">
        <f t="shared" si="170"/>
        <v/>
      </c>
      <c r="M2600" s="265"/>
      <c r="N2600" s="265"/>
      <c r="O2600" s="265"/>
      <c r="P2600" s="77"/>
    </row>
    <row r="2601" spans="3:16" ht="14.25" customHeight="1" x14ac:dyDescent="0.15">
      <c r="C2601" s="283">
        <f t="shared" si="171"/>
        <v>2589</v>
      </c>
      <c r="D2601" s="44" t="str">
        <f t="shared" si="169"/>
        <v/>
      </c>
      <c r="E2601" s="477"/>
      <c r="F2601" s="368"/>
      <c r="G2601" s="368"/>
      <c r="H2601" s="329"/>
      <c r="I2601" s="15"/>
      <c r="J2601" s="15"/>
      <c r="K2601" s="328" t="str">
        <f t="shared" si="168"/>
        <v/>
      </c>
      <c r="L2601" s="381" t="str">
        <f t="shared" si="170"/>
        <v/>
      </c>
      <c r="M2601" s="265"/>
      <c r="N2601" s="265"/>
      <c r="O2601" s="265"/>
      <c r="P2601" s="77"/>
    </row>
    <row r="2602" spans="3:16" ht="14.25" customHeight="1" x14ac:dyDescent="0.15">
      <c r="C2602" s="283">
        <f t="shared" si="171"/>
        <v>2590</v>
      </c>
      <c r="D2602" s="44" t="str">
        <f t="shared" si="169"/>
        <v/>
      </c>
      <c r="E2602" s="477"/>
      <c r="F2602" s="368"/>
      <c r="G2602" s="368"/>
      <c r="H2602" s="329"/>
      <c r="I2602" s="15"/>
      <c r="J2602" s="15"/>
      <c r="K2602" s="328" t="str">
        <f t="shared" si="168"/>
        <v/>
      </c>
      <c r="L2602" s="381" t="str">
        <f t="shared" si="170"/>
        <v/>
      </c>
      <c r="M2602" s="265"/>
      <c r="N2602" s="265"/>
      <c r="O2602" s="265"/>
      <c r="P2602" s="77"/>
    </row>
    <row r="2603" spans="3:16" ht="14.25" customHeight="1" x14ac:dyDescent="0.15">
      <c r="C2603" s="283">
        <f t="shared" si="171"/>
        <v>2591</v>
      </c>
      <c r="D2603" s="44" t="str">
        <f t="shared" si="169"/>
        <v/>
      </c>
      <c r="E2603" s="477"/>
      <c r="F2603" s="368"/>
      <c r="G2603" s="368"/>
      <c r="H2603" s="329"/>
      <c r="I2603" s="15"/>
      <c r="J2603" s="15"/>
      <c r="K2603" s="328" t="str">
        <f t="shared" si="168"/>
        <v/>
      </c>
      <c r="L2603" s="381" t="str">
        <f t="shared" si="170"/>
        <v/>
      </c>
      <c r="M2603" s="265"/>
      <c r="N2603" s="265"/>
      <c r="O2603" s="265"/>
      <c r="P2603" s="77"/>
    </row>
    <row r="2604" spans="3:16" ht="14.25" customHeight="1" x14ac:dyDescent="0.15">
      <c r="C2604" s="283">
        <f t="shared" si="171"/>
        <v>2592</v>
      </c>
      <c r="D2604" s="44" t="str">
        <f t="shared" si="169"/>
        <v/>
      </c>
      <c r="E2604" s="477"/>
      <c r="F2604" s="368"/>
      <c r="G2604" s="368"/>
      <c r="H2604" s="329"/>
      <c r="I2604" s="15"/>
      <c r="J2604" s="15"/>
      <c r="K2604" s="328" t="str">
        <f t="shared" si="168"/>
        <v/>
      </c>
      <c r="L2604" s="381" t="str">
        <f t="shared" si="170"/>
        <v/>
      </c>
      <c r="M2604" s="265"/>
      <c r="N2604" s="265"/>
      <c r="O2604" s="265"/>
      <c r="P2604" s="77"/>
    </row>
    <row r="2605" spans="3:16" ht="14.25" customHeight="1" x14ac:dyDescent="0.15">
      <c r="C2605" s="283">
        <f t="shared" si="171"/>
        <v>2593</v>
      </c>
      <c r="D2605" s="44" t="str">
        <f t="shared" si="169"/>
        <v/>
      </c>
      <c r="E2605" s="477"/>
      <c r="F2605" s="368"/>
      <c r="G2605" s="368"/>
      <c r="H2605" s="329"/>
      <c r="I2605" s="15"/>
      <c r="J2605" s="15"/>
      <c r="K2605" s="328" t="str">
        <f t="shared" si="168"/>
        <v/>
      </c>
      <c r="L2605" s="381" t="str">
        <f t="shared" si="170"/>
        <v/>
      </c>
      <c r="M2605" s="265"/>
      <c r="N2605" s="265"/>
      <c r="O2605" s="265"/>
      <c r="P2605" s="77"/>
    </row>
    <row r="2606" spans="3:16" ht="14.25" customHeight="1" x14ac:dyDescent="0.15">
      <c r="C2606" s="283">
        <f t="shared" si="171"/>
        <v>2594</v>
      </c>
      <c r="D2606" s="44" t="str">
        <f t="shared" si="169"/>
        <v/>
      </c>
      <c r="E2606" s="477"/>
      <c r="F2606" s="368"/>
      <c r="G2606" s="368"/>
      <c r="H2606" s="329"/>
      <c r="I2606" s="15"/>
      <c r="J2606" s="15"/>
      <c r="K2606" s="328" t="str">
        <f t="shared" si="168"/>
        <v/>
      </c>
      <c r="L2606" s="381" t="str">
        <f t="shared" si="170"/>
        <v/>
      </c>
      <c r="M2606" s="265"/>
      <c r="N2606" s="265"/>
      <c r="O2606" s="265"/>
      <c r="P2606" s="77"/>
    </row>
    <row r="2607" spans="3:16" ht="14.25" customHeight="1" x14ac:dyDescent="0.15">
      <c r="C2607" s="283">
        <f t="shared" si="171"/>
        <v>2595</v>
      </c>
      <c r="D2607" s="44" t="str">
        <f t="shared" si="169"/>
        <v/>
      </c>
      <c r="E2607" s="477"/>
      <c r="F2607" s="368"/>
      <c r="G2607" s="368"/>
      <c r="H2607" s="329"/>
      <c r="I2607" s="15"/>
      <c r="J2607" s="15"/>
      <c r="K2607" s="328" t="str">
        <f t="shared" si="168"/>
        <v/>
      </c>
      <c r="L2607" s="381" t="str">
        <f t="shared" si="170"/>
        <v/>
      </c>
      <c r="M2607" s="265"/>
      <c r="N2607" s="265"/>
      <c r="O2607" s="265"/>
      <c r="P2607" s="77"/>
    </row>
    <row r="2608" spans="3:16" ht="14.25" customHeight="1" x14ac:dyDescent="0.15">
      <c r="C2608" s="283">
        <f t="shared" si="171"/>
        <v>2596</v>
      </c>
      <c r="D2608" s="44" t="str">
        <f t="shared" si="169"/>
        <v/>
      </c>
      <c r="E2608" s="477"/>
      <c r="F2608" s="368"/>
      <c r="G2608" s="368"/>
      <c r="H2608" s="329"/>
      <c r="I2608" s="15"/>
      <c r="J2608" s="15"/>
      <c r="K2608" s="328" t="str">
        <f t="shared" si="168"/>
        <v/>
      </c>
      <c r="L2608" s="381" t="str">
        <f t="shared" si="170"/>
        <v/>
      </c>
      <c r="M2608" s="265"/>
      <c r="N2608" s="265"/>
      <c r="O2608" s="265"/>
      <c r="P2608" s="77"/>
    </row>
    <row r="2609" spans="3:16" ht="14.25" customHeight="1" x14ac:dyDescent="0.15">
      <c r="C2609" s="283">
        <f t="shared" si="171"/>
        <v>2597</v>
      </c>
      <c r="D2609" s="44" t="str">
        <f t="shared" si="169"/>
        <v/>
      </c>
      <c r="E2609" s="477"/>
      <c r="F2609" s="368"/>
      <c r="G2609" s="368"/>
      <c r="H2609" s="329"/>
      <c r="I2609" s="15"/>
      <c r="J2609" s="15"/>
      <c r="K2609" s="328" t="str">
        <f t="shared" si="168"/>
        <v/>
      </c>
      <c r="L2609" s="381" t="str">
        <f t="shared" si="170"/>
        <v/>
      </c>
      <c r="M2609" s="265"/>
      <c r="N2609" s="265"/>
      <c r="O2609" s="265"/>
      <c r="P2609" s="77"/>
    </row>
    <row r="2610" spans="3:16" ht="14.25" customHeight="1" x14ac:dyDescent="0.15">
      <c r="C2610" s="283">
        <f t="shared" si="171"/>
        <v>2598</v>
      </c>
      <c r="D2610" s="44" t="str">
        <f t="shared" si="169"/>
        <v/>
      </c>
      <c r="E2610" s="477"/>
      <c r="F2610" s="368"/>
      <c r="G2610" s="368"/>
      <c r="H2610" s="329"/>
      <c r="I2610" s="15"/>
      <c r="J2610" s="15"/>
      <c r="K2610" s="328" t="str">
        <f t="shared" si="168"/>
        <v/>
      </c>
      <c r="L2610" s="381" t="str">
        <f t="shared" si="170"/>
        <v/>
      </c>
      <c r="M2610" s="265"/>
      <c r="N2610" s="265"/>
      <c r="O2610" s="265"/>
      <c r="P2610" s="77"/>
    </row>
    <row r="2611" spans="3:16" ht="14.25" customHeight="1" x14ac:dyDescent="0.15">
      <c r="C2611" s="283">
        <f t="shared" si="171"/>
        <v>2599</v>
      </c>
      <c r="D2611" s="44" t="str">
        <f t="shared" si="169"/>
        <v/>
      </c>
      <c r="E2611" s="477"/>
      <c r="F2611" s="368"/>
      <c r="G2611" s="368"/>
      <c r="H2611" s="329"/>
      <c r="I2611" s="15"/>
      <c r="J2611" s="15"/>
      <c r="K2611" s="328" t="str">
        <f t="shared" si="168"/>
        <v/>
      </c>
      <c r="L2611" s="381" t="str">
        <f t="shared" si="170"/>
        <v/>
      </c>
      <c r="M2611" s="265"/>
      <c r="N2611" s="265"/>
      <c r="O2611" s="265"/>
      <c r="P2611" s="77"/>
    </row>
    <row r="2612" spans="3:16" ht="14.25" customHeight="1" x14ac:dyDescent="0.15">
      <c r="C2612" s="283">
        <f t="shared" si="171"/>
        <v>2600</v>
      </c>
      <c r="D2612" s="44" t="str">
        <f t="shared" si="169"/>
        <v/>
      </c>
      <c r="E2612" s="477"/>
      <c r="F2612" s="368"/>
      <c r="G2612" s="368"/>
      <c r="H2612" s="329"/>
      <c r="I2612" s="15"/>
      <c r="J2612" s="15"/>
      <c r="K2612" s="328" t="str">
        <f t="shared" si="168"/>
        <v/>
      </c>
      <c r="L2612" s="381" t="str">
        <f t="shared" si="170"/>
        <v/>
      </c>
      <c r="M2612" s="265"/>
      <c r="N2612" s="265"/>
      <c r="O2612" s="265"/>
      <c r="P2612" s="77"/>
    </row>
    <row r="2613" spans="3:16" ht="14.25" customHeight="1" x14ac:dyDescent="0.15">
      <c r="C2613" s="283">
        <f t="shared" si="171"/>
        <v>2601</v>
      </c>
      <c r="D2613" s="44" t="str">
        <f t="shared" si="169"/>
        <v/>
      </c>
      <c r="E2613" s="477"/>
      <c r="F2613" s="368"/>
      <c r="G2613" s="368"/>
      <c r="H2613" s="329"/>
      <c r="I2613" s="15"/>
      <c r="J2613" s="15"/>
      <c r="K2613" s="328" t="str">
        <f t="shared" si="168"/>
        <v/>
      </c>
      <c r="L2613" s="381" t="str">
        <f t="shared" si="170"/>
        <v/>
      </c>
      <c r="M2613" s="265"/>
      <c r="N2613" s="265"/>
      <c r="O2613" s="265"/>
      <c r="P2613" s="77"/>
    </row>
    <row r="2614" spans="3:16" ht="14.25" customHeight="1" x14ac:dyDescent="0.15">
      <c r="C2614" s="283">
        <f t="shared" si="171"/>
        <v>2602</v>
      </c>
      <c r="D2614" s="44" t="str">
        <f t="shared" si="169"/>
        <v/>
      </c>
      <c r="E2614" s="477"/>
      <c r="F2614" s="368"/>
      <c r="G2614" s="368"/>
      <c r="H2614" s="329"/>
      <c r="I2614" s="15"/>
      <c r="J2614" s="15"/>
      <c r="K2614" s="328" t="str">
        <f t="shared" si="168"/>
        <v/>
      </c>
      <c r="L2614" s="381" t="str">
        <f t="shared" si="170"/>
        <v/>
      </c>
      <c r="M2614" s="265"/>
      <c r="N2614" s="265"/>
      <c r="O2614" s="265"/>
      <c r="P2614" s="77"/>
    </row>
    <row r="2615" spans="3:16" ht="14.25" customHeight="1" x14ac:dyDescent="0.15">
      <c r="C2615" s="283">
        <f t="shared" si="171"/>
        <v>2603</v>
      </c>
      <c r="D2615" s="44" t="str">
        <f t="shared" si="169"/>
        <v/>
      </c>
      <c r="E2615" s="477"/>
      <c r="F2615" s="368"/>
      <c r="G2615" s="368"/>
      <c r="H2615" s="329"/>
      <c r="I2615" s="15"/>
      <c r="J2615" s="15"/>
      <c r="K2615" s="328" t="str">
        <f t="shared" si="168"/>
        <v/>
      </c>
      <c r="L2615" s="381" t="str">
        <f t="shared" si="170"/>
        <v/>
      </c>
      <c r="M2615" s="265"/>
      <c r="N2615" s="265"/>
      <c r="O2615" s="265"/>
      <c r="P2615" s="77"/>
    </row>
    <row r="2616" spans="3:16" ht="14.25" customHeight="1" x14ac:dyDescent="0.15">
      <c r="C2616" s="283">
        <f t="shared" si="171"/>
        <v>2604</v>
      </c>
      <c r="D2616" s="44" t="str">
        <f t="shared" si="169"/>
        <v/>
      </c>
      <c r="E2616" s="477"/>
      <c r="F2616" s="368"/>
      <c r="G2616" s="368"/>
      <c r="H2616" s="329"/>
      <c r="I2616" s="15"/>
      <c r="J2616" s="15"/>
      <c r="K2616" s="328" t="str">
        <f t="shared" si="168"/>
        <v/>
      </c>
      <c r="L2616" s="381" t="str">
        <f t="shared" si="170"/>
        <v/>
      </c>
      <c r="M2616" s="265"/>
      <c r="N2616" s="265"/>
      <c r="O2616" s="265"/>
      <c r="P2616" s="77"/>
    </row>
    <row r="2617" spans="3:16" ht="14.25" customHeight="1" x14ac:dyDescent="0.15">
      <c r="C2617" s="283">
        <f t="shared" si="171"/>
        <v>2605</v>
      </c>
      <c r="D2617" s="44" t="str">
        <f t="shared" si="169"/>
        <v/>
      </c>
      <c r="E2617" s="477"/>
      <c r="F2617" s="368"/>
      <c r="G2617" s="368"/>
      <c r="H2617" s="329"/>
      <c r="I2617" s="15"/>
      <c r="J2617" s="15"/>
      <c r="K2617" s="328" t="str">
        <f t="shared" si="168"/>
        <v/>
      </c>
      <c r="L2617" s="381" t="str">
        <f t="shared" si="170"/>
        <v/>
      </c>
      <c r="M2617" s="265"/>
      <c r="N2617" s="265"/>
      <c r="O2617" s="265"/>
      <c r="P2617" s="77"/>
    </row>
    <row r="2618" spans="3:16" ht="14.25" customHeight="1" x14ac:dyDescent="0.15">
      <c r="C2618" s="283">
        <f t="shared" si="171"/>
        <v>2606</v>
      </c>
      <c r="D2618" s="44" t="str">
        <f t="shared" si="169"/>
        <v/>
      </c>
      <c r="E2618" s="477"/>
      <c r="F2618" s="368"/>
      <c r="G2618" s="368"/>
      <c r="H2618" s="329"/>
      <c r="I2618" s="15"/>
      <c r="J2618" s="15"/>
      <c r="K2618" s="328" t="str">
        <f t="shared" si="168"/>
        <v/>
      </c>
      <c r="L2618" s="381" t="str">
        <f t="shared" si="170"/>
        <v/>
      </c>
      <c r="M2618" s="265"/>
      <c r="N2618" s="265"/>
      <c r="O2618" s="265"/>
      <c r="P2618" s="77"/>
    </row>
    <row r="2619" spans="3:16" ht="14.25" customHeight="1" x14ac:dyDescent="0.15">
      <c r="C2619" s="283">
        <f t="shared" si="171"/>
        <v>2607</v>
      </c>
      <c r="D2619" s="44" t="str">
        <f t="shared" si="169"/>
        <v/>
      </c>
      <c r="E2619" s="477"/>
      <c r="F2619" s="368"/>
      <c r="G2619" s="368"/>
      <c r="H2619" s="329"/>
      <c r="I2619" s="15"/>
      <c r="J2619" s="15"/>
      <c r="K2619" s="328" t="str">
        <f t="shared" si="168"/>
        <v/>
      </c>
      <c r="L2619" s="381" t="str">
        <f t="shared" si="170"/>
        <v/>
      </c>
      <c r="M2619" s="265"/>
      <c r="N2619" s="265"/>
      <c r="O2619" s="265"/>
      <c r="P2619" s="77"/>
    </row>
    <row r="2620" spans="3:16" ht="14.25" customHeight="1" x14ac:dyDescent="0.15">
      <c r="C2620" s="283">
        <f t="shared" si="171"/>
        <v>2608</v>
      </c>
      <c r="D2620" s="44" t="str">
        <f t="shared" si="169"/>
        <v/>
      </c>
      <c r="E2620" s="477"/>
      <c r="F2620" s="368"/>
      <c r="G2620" s="368"/>
      <c r="H2620" s="329"/>
      <c r="I2620" s="15"/>
      <c r="J2620" s="15"/>
      <c r="K2620" s="328" t="str">
        <f t="shared" si="168"/>
        <v/>
      </c>
      <c r="L2620" s="381" t="str">
        <f t="shared" si="170"/>
        <v/>
      </c>
      <c r="M2620" s="265"/>
      <c r="N2620" s="265"/>
      <c r="O2620" s="265"/>
      <c r="P2620" s="77"/>
    </row>
    <row r="2621" spans="3:16" ht="14.25" customHeight="1" x14ac:dyDescent="0.15">
      <c r="C2621" s="283">
        <f t="shared" si="171"/>
        <v>2609</v>
      </c>
      <c r="D2621" s="44" t="str">
        <f t="shared" si="169"/>
        <v/>
      </c>
      <c r="E2621" s="477"/>
      <c r="F2621" s="368"/>
      <c r="G2621" s="368"/>
      <c r="H2621" s="329"/>
      <c r="I2621" s="15"/>
      <c r="J2621" s="15"/>
      <c r="K2621" s="328" t="str">
        <f t="shared" si="168"/>
        <v/>
      </c>
      <c r="L2621" s="381" t="str">
        <f t="shared" si="170"/>
        <v/>
      </c>
      <c r="M2621" s="265"/>
      <c r="N2621" s="265"/>
      <c r="O2621" s="265"/>
      <c r="P2621" s="77"/>
    </row>
    <row r="2622" spans="3:16" ht="14.25" customHeight="1" x14ac:dyDescent="0.15">
      <c r="C2622" s="283">
        <f t="shared" si="171"/>
        <v>2610</v>
      </c>
      <c r="D2622" s="44" t="str">
        <f t="shared" si="169"/>
        <v/>
      </c>
      <c r="E2622" s="477"/>
      <c r="F2622" s="368"/>
      <c r="G2622" s="368"/>
      <c r="H2622" s="329"/>
      <c r="I2622" s="15"/>
      <c r="J2622" s="15"/>
      <c r="K2622" s="328" t="str">
        <f t="shared" si="168"/>
        <v/>
      </c>
      <c r="L2622" s="381" t="str">
        <f t="shared" si="170"/>
        <v/>
      </c>
      <c r="M2622" s="265"/>
      <c r="N2622" s="265"/>
      <c r="O2622" s="265"/>
      <c r="P2622" s="77"/>
    </row>
    <row r="2623" spans="3:16" ht="14.25" customHeight="1" x14ac:dyDescent="0.15">
      <c r="C2623" s="283">
        <f t="shared" si="171"/>
        <v>2611</v>
      </c>
      <c r="D2623" s="44" t="str">
        <f t="shared" si="169"/>
        <v/>
      </c>
      <c r="E2623" s="477"/>
      <c r="F2623" s="368"/>
      <c r="G2623" s="368"/>
      <c r="H2623" s="329"/>
      <c r="I2623" s="15"/>
      <c r="J2623" s="15"/>
      <c r="K2623" s="328" t="str">
        <f t="shared" ref="K2623:K2686" si="172">IF(J2623="","",I2623*J2623)</f>
        <v/>
      </c>
      <c r="L2623" s="381" t="str">
        <f t="shared" si="170"/>
        <v/>
      </c>
      <c r="M2623" s="265"/>
      <c r="N2623" s="265"/>
      <c r="O2623" s="265"/>
      <c r="P2623" s="77"/>
    </row>
    <row r="2624" spans="3:16" ht="14.25" customHeight="1" x14ac:dyDescent="0.15">
      <c r="C2624" s="283">
        <f t="shared" si="171"/>
        <v>2612</v>
      </c>
      <c r="D2624" s="44" t="str">
        <f t="shared" si="169"/>
        <v/>
      </c>
      <c r="E2624" s="477"/>
      <c r="F2624" s="368"/>
      <c r="G2624" s="368"/>
      <c r="H2624" s="329"/>
      <c r="I2624" s="15"/>
      <c r="J2624" s="15"/>
      <c r="K2624" s="328" t="str">
        <f t="shared" si="172"/>
        <v/>
      </c>
      <c r="L2624" s="381" t="str">
        <f t="shared" si="170"/>
        <v/>
      </c>
      <c r="M2624" s="265"/>
      <c r="N2624" s="265"/>
      <c r="O2624" s="265"/>
      <c r="P2624" s="77"/>
    </row>
    <row r="2625" spans="3:16" ht="14.25" customHeight="1" x14ac:dyDescent="0.15">
      <c r="C2625" s="283">
        <f t="shared" si="171"/>
        <v>2613</v>
      </c>
      <c r="D2625" s="44" t="str">
        <f t="shared" si="169"/>
        <v/>
      </c>
      <c r="E2625" s="477"/>
      <c r="F2625" s="368"/>
      <c r="G2625" s="368"/>
      <c r="H2625" s="329"/>
      <c r="I2625" s="15"/>
      <c r="J2625" s="15"/>
      <c r="K2625" s="328" t="str">
        <f t="shared" si="172"/>
        <v/>
      </c>
      <c r="L2625" s="381" t="str">
        <f t="shared" si="170"/>
        <v/>
      </c>
      <c r="M2625" s="265"/>
      <c r="N2625" s="265"/>
      <c r="O2625" s="265"/>
      <c r="P2625" s="77"/>
    </row>
    <row r="2626" spans="3:16" ht="14.25" customHeight="1" x14ac:dyDescent="0.15">
      <c r="C2626" s="283">
        <f t="shared" si="171"/>
        <v>2614</v>
      </c>
      <c r="D2626" s="44" t="str">
        <f t="shared" si="169"/>
        <v/>
      </c>
      <c r="E2626" s="477"/>
      <c r="F2626" s="368"/>
      <c r="G2626" s="368"/>
      <c r="H2626" s="329"/>
      <c r="I2626" s="15"/>
      <c r="J2626" s="15"/>
      <c r="K2626" s="328" t="str">
        <f t="shared" si="172"/>
        <v/>
      </c>
      <c r="L2626" s="381" t="str">
        <f t="shared" si="170"/>
        <v/>
      </c>
      <c r="M2626" s="265"/>
      <c r="N2626" s="265"/>
      <c r="O2626" s="265"/>
      <c r="P2626" s="77"/>
    </row>
    <row r="2627" spans="3:16" ht="14.25" customHeight="1" x14ac:dyDescent="0.15">
      <c r="C2627" s="283">
        <f t="shared" si="171"/>
        <v>2615</v>
      </c>
      <c r="D2627" s="44" t="str">
        <f t="shared" si="169"/>
        <v/>
      </c>
      <c r="E2627" s="477"/>
      <c r="F2627" s="368"/>
      <c r="G2627" s="368"/>
      <c r="H2627" s="329"/>
      <c r="I2627" s="15"/>
      <c r="J2627" s="15"/>
      <c r="K2627" s="328" t="str">
        <f t="shared" si="172"/>
        <v/>
      </c>
      <c r="L2627" s="381" t="str">
        <f t="shared" si="170"/>
        <v/>
      </c>
      <c r="M2627" s="265"/>
      <c r="N2627" s="265"/>
      <c r="O2627" s="265"/>
      <c r="P2627" s="77"/>
    </row>
    <row r="2628" spans="3:16" ht="14.25" customHeight="1" x14ac:dyDescent="0.15">
      <c r="C2628" s="283">
        <f t="shared" si="171"/>
        <v>2616</v>
      </c>
      <c r="D2628" s="44" t="str">
        <f t="shared" si="169"/>
        <v/>
      </c>
      <c r="E2628" s="477"/>
      <c r="F2628" s="368"/>
      <c r="G2628" s="368"/>
      <c r="H2628" s="329"/>
      <c r="I2628" s="15"/>
      <c r="J2628" s="15"/>
      <c r="K2628" s="328" t="str">
        <f t="shared" si="172"/>
        <v/>
      </c>
      <c r="L2628" s="381" t="str">
        <f t="shared" si="170"/>
        <v/>
      </c>
      <c r="M2628" s="265"/>
      <c r="N2628" s="265"/>
      <c r="O2628" s="265"/>
      <c r="P2628" s="77"/>
    </row>
    <row r="2629" spans="3:16" ht="14.25" customHeight="1" x14ac:dyDescent="0.15">
      <c r="C2629" s="283">
        <f t="shared" si="171"/>
        <v>2617</v>
      </c>
      <c r="D2629" s="44" t="str">
        <f t="shared" si="169"/>
        <v/>
      </c>
      <c r="E2629" s="477"/>
      <c r="F2629" s="368"/>
      <c r="G2629" s="368"/>
      <c r="H2629" s="329"/>
      <c r="I2629" s="15"/>
      <c r="J2629" s="15"/>
      <c r="K2629" s="328" t="str">
        <f t="shared" si="172"/>
        <v/>
      </c>
      <c r="L2629" s="381" t="str">
        <f t="shared" si="170"/>
        <v/>
      </c>
      <c r="M2629" s="265"/>
      <c r="N2629" s="265"/>
      <c r="O2629" s="265"/>
      <c r="P2629" s="77"/>
    </row>
    <row r="2630" spans="3:16" ht="14.25" customHeight="1" x14ac:dyDescent="0.15">
      <c r="C2630" s="283">
        <f t="shared" si="171"/>
        <v>2618</v>
      </c>
      <c r="D2630" s="44" t="str">
        <f t="shared" si="169"/>
        <v/>
      </c>
      <c r="E2630" s="477"/>
      <c r="F2630" s="368"/>
      <c r="G2630" s="368"/>
      <c r="H2630" s="329"/>
      <c r="I2630" s="15"/>
      <c r="J2630" s="15"/>
      <c r="K2630" s="328" t="str">
        <f t="shared" si="172"/>
        <v/>
      </c>
      <c r="L2630" s="381" t="str">
        <f t="shared" si="170"/>
        <v/>
      </c>
      <c r="M2630" s="265"/>
      <c r="N2630" s="265"/>
      <c r="O2630" s="265"/>
      <c r="P2630" s="77"/>
    </row>
    <row r="2631" spans="3:16" ht="14.25" customHeight="1" x14ac:dyDescent="0.15">
      <c r="C2631" s="283">
        <f t="shared" si="171"/>
        <v>2619</v>
      </c>
      <c r="D2631" s="44" t="str">
        <f t="shared" si="169"/>
        <v/>
      </c>
      <c r="E2631" s="477"/>
      <c r="F2631" s="368"/>
      <c r="G2631" s="368"/>
      <c r="H2631" s="329"/>
      <c r="I2631" s="15"/>
      <c r="J2631" s="15"/>
      <c r="K2631" s="328" t="str">
        <f t="shared" si="172"/>
        <v/>
      </c>
      <c r="L2631" s="381" t="str">
        <f t="shared" si="170"/>
        <v/>
      </c>
      <c r="M2631" s="265"/>
      <c r="N2631" s="265"/>
      <c r="O2631" s="265"/>
      <c r="P2631" s="77"/>
    </row>
    <row r="2632" spans="3:16" ht="14.25" customHeight="1" x14ac:dyDescent="0.15">
      <c r="C2632" s="283">
        <f t="shared" si="171"/>
        <v>2620</v>
      </c>
      <c r="D2632" s="44" t="str">
        <f t="shared" si="169"/>
        <v/>
      </c>
      <c r="E2632" s="477"/>
      <c r="F2632" s="368"/>
      <c r="G2632" s="368"/>
      <c r="H2632" s="329"/>
      <c r="I2632" s="15"/>
      <c r="J2632" s="15"/>
      <c r="K2632" s="328" t="str">
        <f t="shared" si="172"/>
        <v/>
      </c>
      <c r="L2632" s="381" t="str">
        <f t="shared" si="170"/>
        <v/>
      </c>
      <c r="M2632" s="265"/>
      <c r="N2632" s="265"/>
      <c r="O2632" s="265"/>
      <c r="P2632" s="77"/>
    </row>
    <row r="2633" spans="3:16" ht="14.25" customHeight="1" x14ac:dyDescent="0.15">
      <c r="C2633" s="283">
        <f t="shared" si="171"/>
        <v>2621</v>
      </c>
      <c r="D2633" s="44" t="str">
        <f t="shared" si="169"/>
        <v/>
      </c>
      <c r="E2633" s="477"/>
      <c r="F2633" s="368"/>
      <c r="G2633" s="368"/>
      <c r="H2633" s="329"/>
      <c r="I2633" s="15"/>
      <c r="J2633" s="15"/>
      <c r="K2633" s="328" t="str">
        <f t="shared" si="172"/>
        <v/>
      </c>
      <c r="L2633" s="381" t="str">
        <f t="shared" si="170"/>
        <v/>
      </c>
      <c r="M2633" s="265"/>
      <c r="N2633" s="265"/>
      <c r="O2633" s="265"/>
      <c r="P2633" s="77"/>
    </row>
    <row r="2634" spans="3:16" ht="14.25" customHeight="1" x14ac:dyDescent="0.15">
      <c r="C2634" s="283">
        <f t="shared" si="171"/>
        <v>2622</v>
      </c>
      <c r="D2634" s="44" t="str">
        <f t="shared" si="169"/>
        <v/>
      </c>
      <c r="E2634" s="477"/>
      <c r="F2634" s="368"/>
      <c r="G2634" s="368"/>
      <c r="H2634" s="329"/>
      <c r="I2634" s="15"/>
      <c r="J2634" s="15"/>
      <c r="K2634" s="328" t="str">
        <f t="shared" si="172"/>
        <v/>
      </c>
      <c r="L2634" s="381" t="str">
        <f t="shared" si="170"/>
        <v/>
      </c>
      <c r="M2634" s="265"/>
      <c r="N2634" s="265"/>
      <c r="O2634" s="265"/>
      <c r="P2634" s="77"/>
    </row>
    <row r="2635" spans="3:16" ht="14.25" customHeight="1" x14ac:dyDescent="0.15">
      <c r="C2635" s="283">
        <f t="shared" si="171"/>
        <v>2623</v>
      </c>
      <c r="D2635" s="44" t="str">
        <f t="shared" si="169"/>
        <v/>
      </c>
      <c r="E2635" s="477"/>
      <c r="F2635" s="368"/>
      <c r="G2635" s="368"/>
      <c r="H2635" s="329"/>
      <c r="I2635" s="15"/>
      <c r="J2635" s="15"/>
      <c r="K2635" s="328" t="str">
        <f t="shared" si="172"/>
        <v/>
      </c>
      <c r="L2635" s="381" t="str">
        <f t="shared" si="170"/>
        <v/>
      </c>
      <c r="M2635" s="265"/>
      <c r="N2635" s="265"/>
      <c r="O2635" s="265"/>
      <c r="P2635" s="77"/>
    </row>
    <row r="2636" spans="3:16" ht="14.25" customHeight="1" x14ac:dyDescent="0.15">
      <c r="C2636" s="283">
        <f t="shared" si="171"/>
        <v>2624</v>
      </c>
      <c r="D2636" s="44" t="str">
        <f t="shared" si="169"/>
        <v/>
      </c>
      <c r="E2636" s="477"/>
      <c r="F2636" s="368"/>
      <c r="G2636" s="368"/>
      <c r="H2636" s="329"/>
      <c r="I2636" s="15"/>
      <c r="J2636" s="15"/>
      <c r="K2636" s="328" t="str">
        <f t="shared" si="172"/>
        <v/>
      </c>
      <c r="L2636" s="381" t="str">
        <f t="shared" si="170"/>
        <v/>
      </c>
      <c r="M2636" s="265"/>
      <c r="N2636" s="265"/>
      <c r="O2636" s="265"/>
      <c r="P2636" s="77"/>
    </row>
    <row r="2637" spans="3:16" ht="14.25" customHeight="1" x14ac:dyDescent="0.15">
      <c r="C2637" s="283">
        <f t="shared" si="171"/>
        <v>2625</v>
      </c>
      <c r="D2637" s="44" t="str">
        <f t="shared" ref="D2637:D2700" si="173">IF(E2637="","",IF(E2637&lt;=$T$2,"○",""))</f>
        <v/>
      </c>
      <c r="E2637" s="477"/>
      <c r="F2637" s="368"/>
      <c r="G2637" s="368"/>
      <c r="H2637" s="329"/>
      <c r="I2637" s="15"/>
      <c r="J2637" s="15"/>
      <c r="K2637" s="328" t="str">
        <f t="shared" si="172"/>
        <v/>
      </c>
      <c r="L2637" s="381" t="str">
        <f t="shared" ref="L2637:L2700" si="174">IF(H2637="","",IF(HLOOKUP(H2637,$V$2:$AJ$3,2,FALSE)&gt;=0.8,"○",""))</f>
        <v/>
      </c>
      <c r="M2637" s="265"/>
      <c r="N2637" s="265"/>
      <c r="O2637" s="265"/>
      <c r="P2637" s="77"/>
    </row>
    <row r="2638" spans="3:16" ht="14.25" customHeight="1" x14ac:dyDescent="0.15">
      <c r="C2638" s="283">
        <f t="shared" si="171"/>
        <v>2626</v>
      </c>
      <c r="D2638" s="44" t="str">
        <f t="shared" si="173"/>
        <v/>
      </c>
      <c r="E2638" s="477"/>
      <c r="F2638" s="368"/>
      <c r="G2638" s="368"/>
      <c r="H2638" s="329"/>
      <c r="I2638" s="15"/>
      <c r="J2638" s="15"/>
      <c r="K2638" s="328" t="str">
        <f t="shared" si="172"/>
        <v/>
      </c>
      <c r="L2638" s="381" t="str">
        <f t="shared" si="174"/>
        <v/>
      </c>
      <c r="M2638" s="265"/>
      <c r="N2638" s="265"/>
      <c r="O2638" s="265"/>
      <c r="P2638" s="77"/>
    </row>
    <row r="2639" spans="3:16" ht="14.25" customHeight="1" x14ac:dyDescent="0.15">
      <c r="C2639" s="283">
        <f t="shared" ref="C2639:C2702" si="175">C2638+1</f>
        <v>2627</v>
      </c>
      <c r="D2639" s="44" t="str">
        <f t="shared" si="173"/>
        <v/>
      </c>
      <c r="E2639" s="477"/>
      <c r="F2639" s="368"/>
      <c r="G2639" s="368"/>
      <c r="H2639" s="329"/>
      <c r="I2639" s="15"/>
      <c r="J2639" s="15"/>
      <c r="K2639" s="328" t="str">
        <f t="shared" si="172"/>
        <v/>
      </c>
      <c r="L2639" s="381" t="str">
        <f t="shared" si="174"/>
        <v/>
      </c>
      <c r="M2639" s="265"/>
      <c r="N2639" s="265"/>
      <c r="O2639" s="265"/>
      <c r="P2639" s="77"/>
    </row>
    <row r="2640" spans="3:16" ht="14.25" customHeight="1" x14ac:dyDescent="0.15">
      <c r="C2640" s="283">
        <f t="shared" si="175"/>
        <v>2628</v>
      </c>
      <c r="D2640" s="44" t="str">
        <f t="shared" si="173"/>
        <v/>
      </c>
      <c r="E2640" s="477"/>
      <c r="F2640" s="368"/>
      <c r="G2640" s="368"/>
      <c r="H2640" s="329"/>
      <c r="I2640" s="15"/>
      <c r="J2640" s="15"/>
      <c r="K2640" s="328" t="str">
        <f t="shared" si="172"/>
        <v/>
      </c>
      <c r="L2640" s="381" t="str">
        <f t="shared" si="174"/>
        <v/>
      </c>
      <c r="M2640" s="265"/>
      <c r="N2640" s="265"/>
      <c r="O2640" s="265"/>
      <c r="P2640" s="77"/>
    </row>
    <row r="2641" spans="3:16" ht="14.25" customHeight="1" x14ac:dyDescent="0.15">
      <c r="C2641" s="283">
        <f t="shared" si="175"/>
        <v>2629</v>
      </c>
      <c r="D2641" s="44" t="str">
        <f t="shared" si="173"/>
        <v/>
      </c>
      <c r="E2641" s="477"/>
      <c r="F2641" s="368"/>
      <c r="G2641" s="368"/>
      <c r="H2641" s="329"/>
      <c r="I2641" s="15"/>
      <c r="J2641" s="15"/>
      <c r="K2641" s="328" t="str">
        <f t="shared" si="172"/>
        <v/>
      </c>
      <c r="L2641" s="381" t="str">
        <f t="shared" si="174"/>
        <v/>
      </c>
      <c r="M2641" s="265"/>
      <c r="N2641" s="265"/>
      <c r="O2641" s="265"/>
      <c r="P2641" s="77"/>
    </row>
    <row r="2642" spans="3:16" ht="14.25" customHeight="1" x14ac:dyDescent="0.15">
      <c r="C2642" s="283">
        <f t="shared" si="175"/>
        <v>2630</v>
      </c>
      <c r="D2642" s="44" t="str">
        <f t="shared" si="173"/>
        <v/>
      </c>
      <c r="E2642" s="477"/>
      <c r="F2642" s="368"/>
      <c r="G2642" s="368"/>
      <c r="H2642" s="329"/>
      <c r="I2642" s="15"/>
      <c r="J2642" s="15"/>
      <c r="K2642" s="328" t="str">
        <f t="shared" si="172"/>
        <v/>
      </c>
      <c r="L2642" s="381" t="str">
        <f t="shared" si="174"/>
        <v/>
      </c>
      <c r="M2642" s="265"/>
      <c r="N2642" s="265"/>
      <c r="O2642" s="265"/>
      <c r="P2642" s="77"/>
    </row>
    <row r="2643" spans="3:16" ht="14.25" customHeight="1" x14ac:dyDescent="0.15">
      <c r="C2643" s="283">
        <f t="shared" si="175"/>
        <v>2631</v>
      </c>
      <c r="D2643" s="44" t="str">
        <f t="shared" si="173"/>
        <v/>
      </c>
      <c r="E2643" s="477"/>
      <c r="F2643" s="368"/>
      <c r="G2643" s="368"/>
      <c r="H2643" s="329"/>
      <c r="I2643" s="15"/>
      <c r="J2643" s="15"/>
      <c r="K2643" s="328" t="str">
        <f t="shared" si="172"/>
        <v/>
      </c>
      <c r="L2643" s="381" t="str">
        <f t="shared" si="174"/>
        <v/>
      </c>
      <c r="M2643" s="265"/>
      <c r="N2643" s="265"/>
      <c r="O2643" s="265"/>
      <c r="P2643" s="77"/>
    </row>
    <row r="2644" spans="3:16" ht="14.25" customHeight="1" x14ac:dyDescent="0.15">
      <c r="C2644" s="283">
        <f t="shared" si="175"/>
        <v>2632</v>
      </c>
      <c r="D2644" s="44" t="str">
        <f t="shared" si="173"/>
        <v/>
      </c>
      <c r="E2644" s="477"/>
      <c r="F2644" s="368"/>
      <c r="G2644" s="368"/>
      <c r="H2644" s="329"/>
      <c r="I2644" s="15"/>
      <c r="J2644" s="15"/>
      <c r="K2644" s="328" t="str">
        <f t="shared" si="172"/>
        <v/>
      </c>
      <c r="L2644" s="381" t="str">
        <f t="shared" si="174"/>
        <v/>
      </c>
      <c r="M2644" s="265"/>
      <c r="N2644" s="265"/>
      <c r="O2644" s="265"/>
      <c r="P2644" s="77"/>
    </row>
    <row r="2645" spans="3:16" ht="14.25" customHeight="1" x14ac:dyDescent="0.15">
      <c r="C2645" s="283">
        <f t="shared" si="175"/>
        <v>2633</v>
      </c>
      <c r="D2645" s="44" t="str">
        <f t="shared" si="173"/>
        <v/>
      </c>
      <c r="E2645" s="477"/>
      <c r="F2645" s="368"/>
      <c r="G2645" s="368"/>
      <c r="H2645" s="329"/>
      <c r="I2645" s="15"/>
      <c r="J2645" s="15"/>
      <c r="K2645" s="328" t="str">
        <f t="shared" si="172"/>
        <v/>
      </c>
      <c r="L2645" s="381" t="str">
        <f t="shared" si="174"/>
        <v/>
      </c>
      <c r="M2645" s="265"/>
      <c r="N2645" s="265"/>
      <c r="O2645" s="265"/>
      <c r="P2645" s="77"/>
    </row>
    <row r="2646" spans="3:16" ht="14.25" customHeight="1" x14ac:dyDescent="0.15">
      <c r="C2646" s="283">
        <f t="shared" si="175"/>
        <v>2634</v>
      </c>
      <c r="D2646" s="44" t="str">
        <f t="shared" si="173"/>
        <v/>
      </c>
      <c r="E2646" s="477"/>
      <c r="F2646" s="368"/>
      <c r="G2646" s="368"/>
      <c r="H2646" s="329"/>
      <c r="I2646" s="15"/>
      <c r="J2646" s="15"/>
      <c r="K2646" s="328" t="str">
        <f t="shared" si="172"/>
        <v/>
      </c>
      <c r="L2646" s="381" t="str">
        <f t="shared" si="174"/>
        <v/>
      </c>
      <c r="M2646" s="265"/>
      <c r="N2646" s="265"/>
      <c r="O2646" s="265"/>
      <c r="P2646" s="77"/>
    </row>
    <row r="2647" spans="3:16" ht="14.25" customHeight="1" x14ac:dyDescent="0.15">
      <c r="C2647" s="283">
        <f t="shared" si="175"/>
        <v>2635</v>
      </c>
      <c r="D2647" s="44" t="str">
        <f t="shared" si="173"/>
        <v/>
      </c>
      <c r="E2647" s="477"/>
      <c r="F2647" s="368"/>
      <c r="G2647" s="368"/>
      <c r="H2647" s="329"/>
      <c r="I2647" s="15"/>
      <c r="J2647" s="15"/>
      <c r="K2647" s="328" t="str">
        <f t="shared" si="172"/>
        <v/>
      </c>
      <c r="L2647" s="381" t="str">
        <f t="shared" si="174"/>
        <v/>
      </c>
      <c r="M2647" s="265"/>
      <c r="N2647" s="265"/>
      <c r="O2647" s="265"/>
      <c r="P2647" s="77"/>
    </row>
    <row r="2648" spans="3:16" ht="14.25" customHeight="1" x14ac:dyDescent="0.15">
      <c r="C2648" s="283">
        <f t="shared" si="175"/>
        <v>2636</v>
      </c>
      <c r="D2648" s="44" t="str">
        <f t="shared" si="173"/>
        <v/>
      </c>
      <c r="E2648" s="477"/>
      <c r="F2648" s="368"/>
      <c r="G2648" s="368"/>
      <c r="H2648" s="329"/>
      <c r="I2648" s="15"/>
      <c r="J2648" s="15"/>
      <c r="K2648" s="328" t="str">
        <f t="shared" si="172"/>
        <v/>
      </c>
      <c r="L2648" s="381" t="str">
        <f t="shared" si="174"/>
        <v/>
      </c>
      <c r="M2648" s="265"/>
      <c r="N2648" s="265"/>
      <c r="O2648" s="265"/>
      <c r="P2648" s="77"/>
    </row>
    <row r="2649" spans="3:16" ht="14.25" customHeight="1" x14ac:dyDescent="0.15">
      <c r="C2649" s="283">
        <f t="shared" si="175"/>
        <v>2637</v>
      </c>
      <c r="D2649" s="44" t="str">
        <f t="shared" si="173"/>
        <v/>
      </c>
      <c r="E2649" s="477"/>
      <c r="F2649" s="368"/>
      <c r="G2649" s="368"/>
      <c r="H2649" s="329"/>
      <c r="I2649" s="15"/>
      <c r="J2649" s="15"/>
      <c r="K2649" s="328" t="str">
        <f t="shared" si="172"/>
        <v/>
      </c>
      <c r="L2649" s="381" t="str">
        <f t="shared" si="174"/>
        <v/>
      </c>
      <c r="M2649" s="265"/>
      <c r="N2649" s="265"/>
      <c r="O2649" s="265"/>
      <c r="P2649" s="77"/>
    </row>
    <row r="2650" spans="3:16" ht="14.25" customHeight="1" x14ac:dyDescent="0.15">
      <c r="C2650" s="283">
        <f t="shared" si="175"/>
        <v>2638</v>
      </c>
      <c r="D2650" s="44" t="str">
        <f t="shared" si="173"/>
        <v/>
      </c>
      <c r="E2650" s="477"/>
      <c r="F2650" s="368"/>
      <c r="G2650" s="368"/>
      <c r="H2650" s="329"/>
      <c r="I2650" s="15"/>
      <c r="J2650" s="15"/>
      <c r="K2650" s="328" t="str">
        <f t="shared" si="172"/>
        <v/>
      </c>
      <c r="L2650" s="381" t="str">
        <f t="shared" si="174"/>
        <v/>
      </c>
      <c r="M2650" s="265"/>
      <c r="N2650" s="265"/>
      <c r="O2650" s="265"/>
      <c r="P2650" s="77"/>
    </row>
    <row r="2651" spans="3:16" ht="14.25" customHeight="1" x14ac:dyDescent="0.15">
      <c r="C2651" s="283">
        <f t="shared" si="175"/>
        <v>2639</v>
      </c>
      <c r="D2651" s="44" t="str">
        <f t="shared" si="173"/>
        <v/>
      </c>
      <c r="E2651" s="477"/>
      <c r="F2651" s="368"/>
      <c r="G2651" s="368"/>
      <c r="H2651" s="329"/>
      <c r="I2651" s="15"/>
      <c r="J2651" s="15"/>
      <c r="K2651" s="328" t="str">
        <f t="shared" si="172"/>
        <v/>
      </c>
      <c r="L2651" s="381" t="str">
        <f t="shared" si="174"/>
        <v/>
      </c>
      <c r="M2651" s="265"/>
      <c r="N2651" s="265"/>
      <c r="O2651" s="265"/>
      <c r="P2651" s="77"/>
    </row>
    <row r="2652" spans="3:16" ht="14.25" customHeight="1" x14ac:dyDescent="0.15">
      <c r="C2652" s="283">
        <f t="shared" si="175"/>
        <v>2640</v>
      </c>
      <c r="D2652" s="44" t="str">
        <f t="shared" si="173"/>
        <v/>
      </c>
      <c r="E2652" s="477"/>
      <c r="F2652" s="368"/>
      <c r="G2652" s="368"/>
      <c r="H2652" s="329"/>
      <c r="I2652" s="15"/>
      <c r="J2652" s="15"/>
      <c r="K2652" s="328" t="str">
        <f t="shared" si="172"/>
        <v/>
      </c>
      <c r="L2652" s="381" t="str">
        <f t="shared" si="174"/>
        <v/>
      </c>
      <c r="M2652" s="265"/>
      <c r="N2652" s="265"/>
      <c r="O2652" s="265"/>
      <c r="P2652" s="77"/>
    </row>
    <row r="2653" spans="3:16" ht="14.25" customHeight="1" x14ac:dyDescent="0.15">
      <c r="C2653" s="283">
        <f t="shared" si="175"/>
        <v>2641</v>
      </c>
      <c r="D2653" s="44" t="str">
        <f t="shared" si="173"/>
        <v/>
      </c>
      <c r="E2653" s="477"/>
      <c r="F2653" s="368"/>
      <c r="G2653" s="368"/>
      <c r="H2653" s="329"/>
      <c r="I2653" s="15"/>
      <c r="J2653" s="15"/>
      <c r="K2653" s="328" t="str">
        <f t="shared" si="172"/>
        <v/>
      </c>
      <c r="L2653" s="381" t="str">
        <f t="shared" si="174"/>
        <v/>
      </c>
      <c r="M2653" s="265"/>
      <c r="N2653" s="265"/>
      <c r="O2653" s="265"/>
      <c r="P2653" s="77"/>
    </row>
    <row r="2654" spans="3:16" ht="14.25" customHeight="1" x14ac:dyDescent="0.15">
      <c r="C2654" s="283">
        <f t="shared" si="175"/>
        <v>2642</v>
      </c>
      <c r="D2654" s="44" t="str">
        <f t="shared" si="173"/>
        <v/>
      </c>
      <c r="E2654" s="477"/>
      <c r="F2654" s="368"/>
      <c r="G2654" s="368"/>
      <c r="H2654" s="329"/>
      <c r="I2654" s="15"/>
      <c r="J2654" s="15"/>
      <c r="K2654" s="328" t="str">
        <f t="shared" si="172"/>
        <v/>
      </c>
      <c r="L2654" s="381" t="str">
        <f t="shared" si="174"/>
        <v/>
      </c>
      <c r="M2654" s="265"/>
      <c r="N2654" s="265"/>
      <c r="O2654" s="265"/>
      <c r="P2654" s="77"/>
    </row>
    <row r="2655" spans="3:16" ht="14.25" customHeight="1" x14ac:dyDescent="0.15">
      <c r="C2655" s="283">
        <f t="shared" si="175"/>
        <v>2643</v>
      </c>
      <c r="D2655" s="44" t="str">
        <f t="shared" si="173"/>
        <v/>
      </c>
      <c r="E2655" s="477"/>
      <c r="F2655" s="368"/>
      <c r="G2655" s="368"/>
      <c r="H2655" s="329"/>
      <c r="I2655" s="15"/>
      <c r="J2655" s="15"/>
      <c r="K2655" s="328" t="str">
        <f t="shared" si="172"/>
        <v/>
      </c>
      <c r="L2655" s="381" t="str">
        <f t="shared" si="174"/>
        <v/>
      </c>
      <c r="M2655" s="265"/>
      <c r="N2655" s="265"/>
      <c r="O2655" s="265"/>
      <c r="P2655" s="77"/>
    </row>
    <row r="2656" spans="3:16" ht="14.25" customHeight="1" x14ac:dyDescent="0.15">
      <c r="C2656" s="283">
        <f t="shared" si="175"/>
        <v>2644</v>
      </c>
      <c r="D2656" s="44" t="str">
        <f t="shared" si="173"/>
        <v/>
      </c>
      <c r="E2656" s="477"/>
      <c r="F2656" s="368"/>
      <c r="G2656" s="368"/>
      <c r="H2656" s="329"/>
      <c r="I2656" s="15"/>
      <c r="J2656" s="15"/>
      <c r="K2656" s="328" t="str">
        <f t="shared" si="172"/>
        <v/>
      </c>
      <c r="L2656" s="381" t="str">
        <f t="shared" si="174"/>
        <v/>
      </c>
      <c r="M2656" s="265"/>
      <c r="N2656" s="265"/>
      <c r="O2656" s="265"/>
      <c r="P2656" s="77"/>
    </row>
    <row r="2657" spans="3:16" ht="14.25" customHeight="1" x14ac:dyDescent="0.15">
      <c r="C2657" s="283">
        <f t="shared" si="175"/>
        <v>2645</v>
      </c>
      <c r="D2657" s="44" t="str">
        <f t="shared" si="173"/>
        <v/>
      </c>
      <c r="E2657" s="477"/>
      <c r="F2657" s="368"/>
      <c r="G2657" s="368"/>
      <c r="H2657" s="329"/>
      <c r="I2657" s="15"/>
      <c r="J2657" s="15"/>
      <c r="K2657" s="328" t="str">
        <f t="shared" si="172"/>
        <v/>
      </c>
      <c r="L2657" s="381" t="str">
        <f t="shared" si="174"/>
        <v/>
      </c>
      <c r="M2657" s="265"/>
      <c r="N2657" s="265"/>
      <c r="O2657" s="265"/>
      <c r="P2657" s="77"/>
    </row>
    <row r="2658" spans="3:16" ht="14.25" customHeight="1" x14ac:dyDescent="0.15">
      <c r="C2658" s="283">
        <f t="shared" si="175"/>
        <v>2646</v>
      </c>
      <c r="D2658" s="44" t="str">
        <f t="shared" si="173"/>
        <v/>
      </c>
      <c r="E2658" s="477"/>
      <c r="F2658" s="368"/>
      <c r="G2658" s="368"/>
      <c r="H2658" s="329"/>
      <c r="I2658" s="15"/>
      <c r="J2658" s="15"/>
      <c r="K2658" s="328" t="str">
        <f t="shared" si="172"/>
        <v/>
      </c>
      <c r="L2658" s="381" t="str">
        <f t="shared" si="174"/>
        <v/>
      </c>
      <c r="M2658" s="265"/>
      <c r="N2658" s="265"/>
      <c r="O2658" s="265"/>
      <c r="P2658" s="77"/>
    </row>
    <row r="2659" spans="3:16" ht="14.25" customHeight="1" x14ac:dyDescent="0.15">
      <c r="C2659" s="283">
        <f t="shared" si="175"/>
        <v>2647</v>
      </c>
      <c r="D2659" s="44" t="str">
        <f t="shared" si="173"/>
        <v/>
      </c>
      <c r="E2659" s="477"/>
      <c r="F2659" s="368"/>
      <c r="G2659" s="368"/>
      <c r="H2659" s="329"/>
      <c r="I2659" s="15"/>
      <c r="J2659" s="15"/>
      <c r="K2659" s="328" t="str">
        <f t="shared" si="172"/>
        <v/>
      </c>
      <c r="L2659" s="381" t="str">
        <f t="shared" si="174"/>
        <v/>
      </c>
      <c r="M2659" s="265"/>
      <c r="N2659" s="265"/>
      <c r="O2659" s="265"/>
      <c r="P2659" s="77"/>
    </row>
    <row r="2660" spans="3:16" ht="14.25" customHeight="1" x14ac:dyDescent="0.15">
      <c r="C2660" s="283">
        <f t="shared" si="175"/>
        <v>2648</v>
      </c>
      <c r="D2660" s="44" t="str">
        <f t="shared" si="173"/>
        <v/>
      </c>
      <c r="E2660" s="477"/>
      <c r="F2660" s="368"/>
      <c r="G2660" s="368"/>
      <c r="H2660" s="329"/>
      <c r="I2660" s="15"/>
      <c r="J2660" s="15"/>
      <c r="K2660" s="328" t="str">
        <f t="shared" si="172"/>
        <v/>
      </c>
      <c r="L2660" s="381" t="str">
        <f t="shared" si="174"/>
        <v/>
      </c>
      <c r="M2660" s="265"/>
      <c r="N2660" s="265"/>
      <c r="O2660" s="265"/>
      <c r="P2660" s="77"/>
    </row>
    <row r="2661" spans="3:16" ht="14.25" customHeight="1" x14ac:dyDescent="0.15">
      <c r="C2661" s="283">
        <f t="shared" si="175"/>
        <v>2649</v>
      </c>
      <c r="D2661" s="44" t="str">
        <f t="shared" si="173"/>
        <v/>
      </c>
      <c r="E2661" s="477"/>
      <c r="F2661" s="368"/>
      <c r="G2661" s="368"/>
      <c r="H2661" s="329"/>
      <c r="I2661" s="15"/>
      <c r="J2661" s="15"/>
      <c r="K2661" s="328" t="str">
        <f t="shared" si="172"/>
        <v/>
      </c>
      <c r="L2661" s="381" t="str">
        <f t="shared" si="174"/>
        <v/>
      </c>
      <c r="M2661" s="265"/>
      <c r="N2661" s="265"/>
      <c r="O2661" s="265"/>
      <c r="P2661" s="77"/>
    </row>
    <row r="2662" spans="3:16" ht="14.25" customHeight="1" x14ac:dyDescent="0.15">
      <c r="C2662" s="283">
        <f t="shared" si="175"/>
        <v>2650</v>
      </c>
      <c r="D2662" s="44" t="str">
        <f t="shared" si="173"/>
        <v/>
      </c>
      <c r="E2662" s="477"/>
      <c r="F2662" s="368"/>
      <c r="G2662" s="368"/>
      <c r="H2662" s="329"/>
      <c r="I2662" s="15"/>
      <c r="J2662" s="15"/>
      <c r="K2662" s="328" t="str">
        <f t="shared" si="172"/>
        <v/>
      </c>
      <c r="L2662" s="381" t="str">
        <f t="shared" si="174"/>
        <v/>
      </c>
      <c r="M2662" s="265"/>
      <c r="N2662" s="265"/>
      <c r="O2662" s="265"/>
      <c r="P2662" s="77"/>
    </row>
    <row r="2663" spans="3:16" ht="14.25" customHeight="1" x14ac:dyDescent="0.15">
      <c r="C2663" s="283">
        <f t="shared" si="175"/>
        <v>2651</v>
      </c>
      <c r="D2663" s="44" t="str">
        <f t="shared" si="173"/>
        <v/>
      </c>
      <c r="E2663" s="477"/>
      <c r="F2663" s="368"/>
      <c r="G2663" s="368"/>
      <c r="H2663" s="329"/>
      <c r="I2663" s="15"/>
      <c r="J2663" s="15"/>
      <c r="K2663" s="328" t="str">
        <f t="shared" si="172"/>
        <v/>
      </c>
      <c r="L2663" s="381" t="str">
        <f t="shared" si="174"/>
        <v/>
      </c>
      <c r="M2663" s="265"/>
      <c r="N2663" s="265"/>
      <c r="O2663" s="265"/>
      <c r="P2663" s="77"/>
    </row>
    <row r="2664" spans="3:16" ht="14.25" customHeight="1" x14ac:dyDescent="0.15">
      <c r="C2664" s="283">
        <f t="shared" si="175"/>
        <v>2652</v>
      </c>
      <c r="D2664" s="44" t="str">
        <f t="shared" si="173"/>
        <v/>
      </c>
      <c r="E2664" s="477"/>
      <c r="F2664" s="368"/>
      <c r="G2664" s="368"/>
      <c r="H2664" s="329"/>
      <c r="I2664" s="15"/>
      <c r="J2664" s="15"/>
      <c r="K2664" s="328" t="str">
        <f t="shared" si="172"/>
        <v/>
      </c>
      <c r="L2664" s="381" t="str">
        <f t="shared" si="174"/>
        <v/>
      </c>
      <c r="M2664" s="265"/>
      <c r="N2664" s="265"/>
      <c r="O2664" s="265"/>
      <c r="P2664" s="77"/>
    </row>
    <row r="2665" spans="3:16" ht="14.25" customHeight="1" x14ac:dyDescent="0.15">
      <c r="C2665" s="283">
        <f t="shared" si="175"/>
        <v>2653</v>
      </c>
      <c r="D2665" s="44" t="str">
        <f t="shared" si="173"/>
        <v/>
      </c>
      <c r="E2665" s="477"/>
      <c r="F2665" s="368"/>
      <c r="G2665" s="368"/>
      <c r="H2665" s="329"/>
      <c r="I2665" s="15"/>
      <c r="J2665" s="15"/>
      <c r="K2665" s="328" t="str">
        <f t="shared" si="172"/>
        <v/>
      </c>
      <c r="L2665" s="381" t="str">
        <f t="shared" si="174"/>
        <v/>
      </c>
      <c r="M2665" s="265"/>
      <c r="N2665" s="265"/>
      <c r="O2665" s="265"/>
      <c r="P2665" s="77"/>
    </row>
    <row r="2666" spans="3:16" ht="14.25" customHeight="1" x14ac:dyDescent="0.15">
      <c r="C2666" s="283">
        <f t="shared" si="175"/>
        <v>2654</v>
      </c>
      <c r="D2666" s="44" t="str">
        <f t="shared" si="173"/>
        <v/>
      </c>
      <c r="E2666" s="477"/>
      <c r="F2666" s="368"/>
      <c r="G2666" s="368"/>
      <c r="H2666" s="329"/>
      <c r="I2666" s="15"/>
      <c r="J2666" s="15"/>
      <c r="K2666" s="328" t="str">
        <f t="shared" si="172"/>
        <v/>
      </c>
      <c r="L2666" s="381" t="str">
        <f t="shared" si="174"/>
        <v/>
      </c>
      <c r="M2666" s="265"/>
      <c r="N2666" s="265"/>
      <c r="O2666" s="265"/>
      <c r="P2666" s="77"/>
    </row>
    <row r="2667" spans="3:16" ht="14.25" customHeight="1" x14ac:dyDescent="0.15">
      <c r="C2667" s="283">
        <f t="shared" si="175"/>
        <v>2655</v>
      </c>
      <c r="D2667" s="44" t="str">
        <f t="shared" si="173"/>
        <v/>
      </c>
      <c r="E2667" s="477"/>
      <c r="F2667" s="368"/>
      <c r="G2667" s="368"/>
      <c r="H2667" s="329"/>
      <c r="I2667" s="15"/>
      <c r="J2667" s="15"/>
      <c r="K2667" s="328" t="str">
        <f t="shared" si="172"/>
        <v/>
      </c>
      <c r="L2667" s="381" t="str">
        <f t="shared" si="174"/>
        <v/>
      </c>
      <c r="M2667" s="265"/>
      <c r="N2667" s="265"/>
      <c r="O2667" s="265"/>
      <c r="P2667" s="77"/>
    </row>
    <row r="2668" spans="3:16" ht="14.25" customHeight="1" x14ac:dyDescent="0.15">
      <c r="C2668" s="283">
        <f t="shared" si="175"/>
        <v>2656</v>
      </c>
      <c r="D2668" s="44" t="str">
        <f t="shared" si="173"/>
        <v/>
      </c>
      <c r="E2668" s="477"/>
      <c r="F2668" s="368"/>
      <c r="G2668" s="368"/>
      <c r="H2668" s="329"/>
      <c r="I2668" s="15"/>
      <c r="J2668" s="15"/>
      <c r="K2668" s="328" t="str">
        <f t="shared" si="172"/>
        <v/>
      </c>
      <c r="L2668" s="381" t="str">
        <f t="shared" si="174"/>
        <v/>
      </c>
      <c r="M2668" s="265"/>
      <c r="N2668" s="265"/>
      <c r="O2668" s="265"/>
      <c r="P2668" s="77"/>
    </row>
    <row r="2669" spans="3:16" ht="14.25" customHeight="1" x14ac:dyDescent="0.15">
      <c r="C2669" s="283">
        <f t="shared" si="175"/>
        <v>2657</v>
      </c>
      <c r="D2669" s="44" t="str">
        <f t="shared" si="173"/>
        <v/>
      </c>
      <c r="E2669" s="477"/>
      <c r="F2669" s="368"/>
      <c r="G2669" s="368"/>
      <c r="H2669" s="329"/>
      <c r="I2669" s="15"/>
      <c r="J2669" s="15"/>
      <c r="K2669" s="328" t="str">
        <f t="shared" si="172"/>
        <v/>
      </c>
      <c r="L2669" s="381" t="str">
        <f t="shared" si="174"/>
        <v/>
      </c>
      <c r="M2669" s="265"/>
      <c r="N2669" s="265"/>
      <c r="O2669" s="265"/>
      <c r="P2669" s="77"/>
    </row>
    <row r="2670" spans="3:16" ht="14.25" customHeight="1" x14ac:dyDescent="0.15">
      <c r="C2670" s="283">
        <f t="shared" si="175"/>
        <v>2658</v>
      </c>
      <c r="D2670" s="44" t="str">
        <f t="shared" si="173"/>
        <v/>
      </c>
      <c r="E2670" s="477"/>
      <c r="F2670" s="368"/>
      <c r="G2670" s="368"/>
      <c r="H2670" s="329"/>
      <c r="I2670" s="15"/>
      <c r="J2670" s="15"/>
      <c r="K2670" s="328" t="str">
        <f t="shared" si="172"/>
        <v/>
      </c>
      <c r="L2670" s="381" t="str">
        <f t="shared" si="174"/>
        <v/>
      </c>
      <c r="M2670" s="265"/>
      <c r="N2670" s="265"/>
      <c r="O2670" s="265"/>
      <c r="P2670" s="77"/>
    </row>
    <row r="2671" spans="3:16" ht="14.25" customHeight="1" x14ac:dyDescent="0.15">
      <c r="C2671" s="283">
        <f t="shared" si="175"/>
        <v>2659</v>
      </c>
      <c r="D2671" s="44" t="str">
        <f t="shared" si="173"/>
        <v/>
      </c>
      <c r="E2671" s="477"/>
      <c r="F2671" s="368"/>
      <c r="G2671" s="368"/>
      <c r="H2671" s="329"/>
      <c r="I2671" s="15"/>
      <c r="J2671" s="15"/>
      <c r="K2671" s="328" t="str">
        <f t="shared" si="172"/>
        <v/>
      </c>
      <c r="L2671" s="381" t="str">
        <f t="shared" si="174"/>
        <v/>
      </c>
      <c r="M2671" s="265"/>
      <c r="N2671" s="265"/>
      <c r="O2671" s="265"/>
      <c r="P2671" s="77"/>
    </row>
    <row r="2672" spans="3:16" ht="14.25" customHeight="1" x14ac:dyDescent="0.15">
      <c r="C2672" s="283">
        <f t="shared" si="175"/>
        <v>2660</v>
      </c>
      <c r="D2672" s="44" t="str">
        <f t="shared" si="173"/>
        <v/>
      </c>
      <c r="E2672" s="477"/>
      <c r="F2672" s="368"/>
      <c r="G2672" s="368"/>
      <c r="H2672" s="329"/>
      <c r="I2672" s="15"/>
      <c r="J2672" s="15"/>
      <c r="K2672" s="328" t="str">
        <f t="shared" si="172"/>
        <v/>
      </c>
      <c r="L2672" s="381" t="str">
        <f t="shared" si="174"/>
        <v/>
      </c>
      <c r="M2672" s="265"/>
      <c r="N2672" s="265"/>
      <c r="O2672" s="265"/>
      <c r="P2672" s="77"/>
    </row>
    <row r="2673" spans="3:16" ht="14.25" customHeight="1" x14ac:dyDescent="0.15">
      <c r="C2673" s="283">
        <f t="shared" si="175"/>
        <v>2661</v>
      </c>
      <c r="D2673" s="44" t="str">
        <f t="shared" si="173"/>
        <v/>
      </c>
      <c r="E2673" s="477"/>
      <c r="F2673" s="368"/>
      <c r="G2673" s="368"/>
      <c r="H2673" s="329"/>
      <c r="I2673" s="15"/>
      <c r="J2673" s="15"/>
      <c r="K2673" s="328" t="str">
        <f t="shared" si="172"/>
        <v/>
      </c>
      <c r="L2673" s="381" t="str">
        <f t="shared" si="174"/>
        <v/>
      </c>
      <c r="M2673" s="265"/>
      <c r="N2673" s="265"/>
      <c r="O2673" s="265"/>
      <c r="P2673" s="77"/>
    </row>
    <row r="2674" spans="3:16" ht="14.25" customHeight="1" x14ac:dyDescent="0.15">
      <c r="C2674" s="283">
        <f t="shared" si="175"/>
        <v>2662</v>
      </c>
      <c r="D2674" s="44" t="str">
        <f t="shared" si="173"/>
        <v/>
      </c>
      <c r="E2674" s="477"/>
      <c r="F2674" s="368"/>
      <c r="G2674" s="368"/>
      <c r="H2674" s="329"/>
      <c r="I2674" s="15"/>
      <c r="J2674" s="15"/>
      <c r="K2674" s="328" t="str">
        <f t="shared" si="172"/>
        <v/>
      </c>
      <c r="L2674" s="381" t="str">
        <f t="shared" si="174"/>
        <v/>
      </c>
      <c r="M2674" s="265"/>
      <c r="N2674" s="265"/>
      <c r="O2674" s="265"/>
      <c r="P2674" s="77"/>
    </row>
    <row r="2675" spans="3:16" ht="14.25" customHeight="1" x14ac:dyDescent="0.15">
      <c r="C2675" s="283">
        <f t="shared" si="175"/>
        <v>2663</v>
      </c>
      <c r="D2675" s="44" t="str">
        <f t="shared" si="173"/>
        <v/>
      </c>
      <c r="E2675" s="477"/>
      <c r="F2675" s="368"/>
      <c r="G2675" s="368"/>
      <c r="H2675" s="329"/>
      <c r="I2675" s="15"/>
      <c r="J2675" s="15"/>
      <c r="K2675" s="328" t="str">
        <f t="shared" si="172"/>
        <v/>
      </c>
      <c r="L2675" s="381" t="str">
        <f t="shared" si="174"/>
        <v/>
      </c>
      <c r="M2675" s="265"/>
      <c r="N2675" s="265"/>
      <c r="O2675" s="265"/>
      <c r="P2675" s="77"/>
    </row>
    <row r="2676" spans="3:16" ht="14.25" customHeight="1" x14ac:dyDescent="0.15">
      <c r="C2676" s="283">
        <f t="shared" si="175"/>
        <v>2664</v>
      </c>
      <c r="D2676" s="44" t="str">
        <f t="shared" si="173"/>
        <v/>
      </c>
      <c r="E2676" s="477"/>
      <c r="F2676" s="368"/>
      <c r="G2676" s="368"/>
      <c r="H2676" s="329"/>
      <c r="I2676" s="15"/>
      <c r="J2676" s="15"/>
      <c r="K2676" s="328" t="str">
        <f t="shared" si="172"/>
        <v/>
      </c>
      <c r="L2676" s="381" t="str">
        <f t="shared" si="174"/>
        <v/>
      </c>
      <c r="M2676" s="265"/>
      <c r="N2676" s="265"/>
      <c r="O2676" s="265"/>
      <c r="P2676" s="77"/>
    </row>
    <row r="2677" spans="3:16" ht="14.25" customHeight="1" x14ac:dyDescent="0.15">
      <c r="C2677" s="283">
        <f t="shared" si="175"/>
        <v>2665</v>
      </c>
      <c r="D2677" s="44" t="str">
        <f t="shared" si="173"/>
        <v/>
      </c>
      <c r="E2677" s="477"/>
      <c r="F2677" s="368"/>
      <c r="G2677" s="368"/>
      <c r="H2677" s="329"/>
      <c r="I2677" s="15"/>
      <c r="J2677" s="15"/>
      <c r="K2677" s="328" t="str">
        <f t="shared" si="172"/>
        <v/>
      </c>
      <c r="L2677" s="381" t="str">
        <f t="shared" si="174"/>
        <v/>
      </c>
      <c r="M2677" s="265"/>
      <c r="N2677" s="265"/>
      <c r="O2677" s="265"/>
      <c r="P2677" s="77"/>
    </row>
    <row r="2678" spans="3:16" ht="14.25" customHeight="1" x14ac:dyDescent="0.15">
      <c r="C2678" s="283">
        <f t="shared" si="175"/>
        <v>2666</v>
      </c>
      <c r="D2678" s="44" t="str">
        <f t="shared" si="173"/>
        <v/>
      </c>
      <c r="E2678" s="477"/>
      <c r="F2678" s="368"/>
      <c r="G2678" s="368"/>
      <c r="H2678" s="329"/>
      <c r="I2678" s="15"/>
      <c r="J2678" s="15"/>
      <c r="K2678" s="328" t="str">
        <f t="shared" si="172"/>
        <v/>
      </c>
      <c r="L2678" s="381" t="str">
        <f t="shared" si="174"/>
        <v/>
      </c>
      <c r="M2678" s="265"/>
      <c r="N2678" s="265"/>
      <c r="O2678" s="265"/>
      <c r="P2678" s="77"/>
    </row>
    <row r="2679" spans="3:16" ht="14.25" customHeight="1" x14ac:dyDescent="0.15">
      <c r="C2679" s="283">
        <f t="shared" si="175"/>
        <v>2667</v>
      </c>
      <c r="D2679" s="44" t="str">
        <f t="shared" si="173"/>
        <v/>
      </c>
      <c r="E2679" s="477"/>
      <c r="F2679" s="368"/>
      <c r="G2679" s="368"/>
      <c r="H2679" s="329"/>
      <c r="I2679" s="15"/>
      <c r="J2679" s="15"/>
      <c r="K2679" s="328" t="str">
        <f t="shared" si="172"/>
        <v/>
      </c>
      <c r="L2679" s="381" t="str">
        <f t="shared" si="174"/>
        <v/>
      </c>
      <c r="M2679" s="265"/>
      <c r="N2679" s="265"/>
      <c r="O2679" s="265"/>
      <c r="P2679" s="77"/>
    </row>
    <row r="2680" spans="3:16" ht="14.25" customHeight="1" x14ac:dyDescent="0.15">
      <c r="C2680" s="283">
        <f t="shared" si="175"/>
        <v>2668</v>
      </c>
      <c r="D2680" s="44" t="str">
        <f t="shared" si="173"/>
        <v/>
      </c>
      <c r="E2680" s="477"/>
      <c r="F2680" s="368"/>
      <c r="G2680" s="368"/>
      <c r="H2680" s="329"/>
      <c r="I2680" s="15"/>
      <c r="J2680" s="15"/>
      <c r="K2680" s="328" t="str">
        <f t="shared" si="172"/>
        <v/>
      </c>
      <c r="L2680" s="381" t="str">
        <f t="shared" si="174"/>
        <v/>
      </c>
      <c r="M2680" s="265"/>
      <c r="N2680" s="265"/>
      <c r="O2680" s="265"/>
      <c r="P2680" s="77"/>
    </row>
    <row r="2681" spans="3:16" ht="14.25" customHeight="1" x14ac:dyDescent="0.15">
      <c r="C2681" s="283">
        <f t="shared" si="175"/>
        <v>2669</v>
      </c>
      <c r="D2681" s="44" t="str">
        <f t="shared" si="173"/>
        <v/>
      </c>
      <c r="E2681" s="477"/>
      <c r="F2681" s="368"/>
      <c r="G2681" s="368"/>
      <c r="H2681" s="329"/>
      <c r="I2681" s="15"/>
      <c r="J2681" s="15"/>
      <c r="K2681" s="328" t="str">
        <f t="shared" si="172"/>
        <v/>
      </c>
      <c r="L2681" s="381" t="str">
        <f t="shared" si="174"/>
        <v/>
      </c>
      <c r="M2681" s="265"/>
      <c r="N2681" s="265"/>
      <c r="O2681" s="265"/>
      <c r="P2681" s="77"/>
    </row>
    <row r="2682" spans="3:16" ht="14.25" customHeight="1" x14ac:dyDescent="0.15">
      <c r="C2682" s="283">
        <f t="shared" si="175"/>
        <v>2670</v>
      </c>
      <c r="D2682" s="44" t="str">
        <f t="shared" si="173"/>
        <v/>
      </c>
      <c r="E2682" s="477"/>
      <c r="F2682" s="368"/>
      <c r="G2682" s="368"/>
      <c r="H2682" s="329"/>
      <c r="I2682" s="15"/>
      <c r="J2682" s="15"/>
      <c r="K2682" s="328" t="str">
        <f t="shared" si="172"/>
        <v/>
      </c>
      <c r="L2682" s="381" t="str">
        <f t="shared" si="174"/>
        <v/>
      </c>
      <c r="M2682" s="265"/>
      <c r="N2682" s="265"/>
      <c r="O2682" s="265"/>
      <c r="P2682" s="77"/>
    </row>
    <row r="2683" spans="3:16" ht="14.25" customHeight="1" x14ac:dyDescent="0.15">
      <c r="C2683" s="283">
        <f t="shared" si="175"/>
        <v>2671</v>
      </c>
      <c r="D2683" s="44" t="str">
        <f t="shared" si="173"/>
        <v/>
      </c>
      <c r="E2683" s="477"/>
      <c r="F2683" s="368"/>
      <c r="G2683" s="368"/>
      <c r="H2683" s="329"/>
      <c r="I2683" s="15"/>
      <c r="J2683" s="15"/>
      <c r="K2683" s="328" t="str">
        <f t="shared" si="172"/>
        <v/>
      </c>
      <c r="L2683" s="381" t="str">
        <f t="shared" si="174"/>
        <v/>
      </c>
      <c r="M2683" s="265"/>
      <c r="N2683" s="265"/>
      <c r="O2683" s="265"/>
      <c r="P2683" s="77"/>
    </row>
    <row r="2684" spans="3:16" ht="14.25" customHeight="1" x14ac:dyDescent="0.15">
      <c r="C2684" s="283">
        <f t="shared" si="175"/>
        <v>2672</v>
      </c>
      <c r="D2684" s="44" t="str">
        <f t="shared" si="173"/>
        <v/>
      </c>
      <c r="E2684" s="477"/>
      <c r="F2684" s="368"/>
      <c r="G2684" s="368"/>
      <c r="H2684" s="329"/>
      <c r="I2684" s="15"/>
      <c r="J2684" s="15"/>
      <c r="K2684" s="328" t="str">
        <f t="shared" si="172"/>
        <v/>
      </c>
      <c r="L2684" s="381" t="str">
        <f t="shared" si="174"/>
        <v/>
      </c>
      <c r="M2684" s="265"/>
      <c r="N2684" s="265"/>
      <c r="O2684" s="265"/>
      <c r="P2684" s="77"/>
    </row>
    <row r="2685" spans="3:16" ht="14.25" customHeight="1" x14ac:dyDescent="0.15">
      <c r="C2685" s="283">
        <f t="shared" si="175"/>
        <v>2673</v>
      </c>
      <c r="D2685" s="44" t="str">
        <f t="shared" si="173"/>
        <v/>
      </c>
      <c r="E2685" s="477"/>
      <c r="F2685" s="368"/>
      <c r="G2685" s="368"/>
      <c r="H2685" s="329"/>
      <c r="I2685" s="15"/>
      <c r="J2685" s="15"/>
      <c r="K2685" s="328" t="str">
        <f t="shared" si="172"/>
        <v/>
      </c>
      <c r="L2685" s="381" t="str">
        <f t="shared" si="174"/>
        <v/>
      </c>
      <c r="M2685" s="265"/>
      <c r="N2685" s="265"/>
      <c r="O2685" s="265"/>
      <c r="P2685" s="77"/>
    </row>
    <row r="2686" spans="3:16" ht="14.25" customHeight="1" x14ac:dyDescent="0.15">
      <c r="C2686" s="283">
        <f t="shared" si="175"/>
        <v>2674</v>
      </c>
      <c r="D2686" s="44" t="str">
        <f t="shared" si="173"/>
        <v/>
      </c>
      <c r="E2686" s="477"/>
      <c r="F2686" s="368"/>
      <c r="G2686" s="368"/>
      <c r="H2686" s="329"/>
      <c r="I2686" s="15"/>
      <c r="J2686" s="15"/>
      <c r="K2686" s="328" t="str">
        <f t="shared" si="172"/>
        <v/>
      </c>
      <c r="L2686" s="381" t="str">
        <f t="shared" si="174"/>
        <v/>
      </c>
      <c r="M2686" s="265"/>
      <c r="N2686" s="265"/>
      <c r="O2686" s="265"/>
      <c r="P2686" s="77"/>
    </row>
    <row r="2687" spans="3:16" ht="14.25" customHeight="1" x14ac:dyDescent="0.15">
      <c r="C2687" s="283">
        <f t="shared" si="175"/>
        <v>2675</v>
      </c>
      <c r="D2687" s="44" t="str">
        <f t="shared" si="173"/>
        <v/>
      </c>
      <c r="E2687" s="477"/>
      <c r="F2687" s="368"/>
      <c r="G2687" s="368"/>
      <c r="H2687" s="329"/>
      <c r="I2687" s="15"/>
      <c r="J2687" s="15"/>
      <c r="K2687" s="328" t="str">
        <f t="shared" ref="K2687:K2737" si="176">IF(J2687="","",I2687*J2687)</f>
        <v/>
      </c>
      <c r="L2687" s="381" t="str">
        <f t="shared" si="174"/>
        <v/>
      </c>
      <c r="M2687" s="265"/>
      <c r="N2687" s="265"/>
      <c r="O2687" s="265"/>
      <c r="P2687" s="77"/>
    </row>
    <row r="2688" spans="3:16" ht="14.25" customHeight="1" x14ac:dyDescent="0.15">
      <c r="C2688" s="283">
        <f t="shared" si="175"/>
        <v>2676</v>
      </c>
      <c r="D2688" s="44" t="str">
        <f t="shared" si="173"/>
        <v/>
      </c>
      <c r="E2688" s="477"/>
      <c r="F2688" s="368"/>
      <c r="G2688" s="368"/>
      <c r="H2688" s="329"/>
      <c r="I2688" s="15"/>
      <c r="J2688" s="15"/>
      <c r="K2688" s="328" t="str">
        <f t="shared" si="176"/>
        <v/>
      </c>
      <c r="L2688" s="381" t="str">
        <f t="shared" si="174"/>
        <v/>
      </c>
      <c r="M2688" s="265"/>
      <c r="N2688" s="265"/>
      <c r="O2688" s="265"/>
      <c r="P2688" s="77"/>
    </row>
    <row r="2689" spans="3:16" ht="14.25" customHeight="1" x14ac:dyDescent="0.15">
      <c r="C2689" s="283">
        <f t="shared" si="175"/>
        <v>2677</v>
      </c>
      <c r="D2689" s="44" t="str">
        <f t="shared" si="173"/>
        <v/>
      </c>
      <c r="E2689" s="477"/>
      <c r="F2689" s="368"/>
      <c r="G2689" s="368"/>
      <c r="H2689" s="329"/>
      <c r="I2689" s="15"/>
      <c r="J2689" s="15"/>
      <c r="K2689" s="328" t="str">
        <f t="shared" si="176"/>
        <v/>
      </c>
      <c r="L2689" s="381" t="str">
        <f t="shared" si="174"/>
        <v/>
      </c>
      <c r="M2689" s="265"/>
      <c r="N2689" s="265"/>
      <c r="O2689" s="265"/>
      <c r="P2689" s="77"/>
    </row>
    <row r="2690" spans="3:16" ht="14.25" customHeight="1" x14ac:dyDescent="0.15">
      <c r="C2690" s="283">
        <f t="shared" si="175"/>
        <v>2678</v>
      </c>
      <c r="D2690" s="44" t="str">
        <f t="shared" si="173"/>
        <v/>
      </c>
      <c r="E2690" s="477"/>
      <c r="F2690" s="368"/>
      <c r="G2690" s="368"/>
      <c r="H2690" s="329"/>
      <c r="I2690" s="15"/>
      <c r="J2690" s="15"/>
      <c r="K2690" s="328" t="str">
        <f t="shared" si="176"/>
        <v/>
      </c>
      <c r="L2690" s="381" t="str">
        <f t="shared" si="174"/>
        <v/>
      </c>
      <c r="M2690" s="265"/>
      <c r="N2690" s="265"/>
      <c r="O2690" s="265"/>
      <c r="P2690" s="77"/>
    </row>
    <row r="2691" spans="3:16" ht="14.25" customHeight="1" x14ac:dyDescent="0.15">
      <c r="C2691" s="283">
        <f t="shared" si="175"/>
        <v>2679</v>
      </c>
      <c r="D2691" s="44" t="str">
        <f t="shared" si="173"/>
        <v/>
      </c>
      <c r="E2691" s="477"/>
      <c r="F2691" s="368"/>
      <c r="G2691" s="368"/>
      <c r="H2691" s="329"/>
      <c r="I2691" s="15"/>
      <c r="J2691" s="15"/>
      <c r="K2691" s="328" t="str">
        <f t="shared" si="176"/>
        <v/>
      </c>
      <c r="L2691" s="381" t="str">
        <f t="shared" si="174"/>
        <v/>
      </c>
      <c r="M2691" s="265"/>
      <c r="N2691" s="265"/>
      <c r="O2691" s="265"/>
      <c r="P2691" s="77"/>
    </row>
    <row r="2692" spans="3:16" ht="14.25" customHeight="1" x14ac:dyDescent="0.15">
      <c r="C2692" s="283">
        <f t="shared" si="175"/>
        <v>2680</v>
      </c>
      <c r="D2692" s="44" t="str">
        <f t="shared" si="173"/>
        <v/>
      </c>
      <c r="E2692" s="477"/>
      <c r="F2692" s="368"/>
      <c r="G2692" s="368"/>
      <c r="H2692" s="329"/>
      <c r="I2692" s="15"/>
      <c r="J2692" s="15"/>
      <c r="K2692" s="328" t="str">
        <f t="shared" si="176"/>
        <v/>
      </c>
      <c r="L2692" s="381" t="str">
        <f t="shared" si="174"/>
        <v/>
      </c>
      <c r="M2692" s="265"/>
      <c r="N2692" s="265"/>
      <c r="O2692" s="265"/>
      <c r="P2692" s="77"/>
    </row>
    <row r="2693" spans="3:16" ht="14.25" customHeight="1" x14ac:dyDescent="0.15">
      <c r="C2693" s="283">
        <f t="shared" si="175"/>
        <v>2681</v>
      </c>
      <c r="D2693" s="44" t="str">
        <f t="shared" si="173"/>
        <v/>
      </c>
      <c r="E2693" s="477"/>
      <c r="F2693" s="368"/>
      <c r="G2693" s="368"/>
      <c r="H2693" s="329"/>
      <c r="I2693" s="15"/>
      <c r="J2693" s="15"/>
      <c r="K2693" s="328" t="str">
        <f t="shared" si="176"/>
        <v/>
      </c>
      <c r="L2693" s="381" t="str">
        <f t="shared" si="174"/>
        <v/>
      </c>
      <c r="M2693" s="265"/>
      <c r="N2693" s="265"/>
      <c r="O2693" s="265"/>
      <c r="P2693" s="77"/>
    </row>
    <row r="2694" spans="3:16" ht="14.25" customHeight="1" x14ac:dyDescent="0.15">
      <c r="C2694" s="283">
        <f t="shared" si="175"/>
        <v>2682</v>
      </c>
      <c r="D2694" s="44" t="str">
        <f t="shared" si="173"/>
        <v/>
      </c>
      <c r="E2694" s="477"/>
      <c r="F2694" s="368"/>
      <c r="G2694" s="368"/>
      <c r="H2694" s="329"/>
      <c r="I2694" s="15"/>
      <c r="J2694" s="15"/>
      <c r="K2694" s="328" t="str">
        <f t="shared" si="176"/>
        <v/>
      </c>
      <c r="L2694" s="381" t="str">
        <f t="shared" si="174"/>
        <v/>
      </c>
      <c r="M2694" s="265"/>
      <c r="N2694" s="265"/>
      <c r="O2694" s="265"/>
      <c r="P2694" s="77"/>
    </row>
    <row r="2695" spans="3:16" ht="14.25" customHeight="1" x14ac:dyDescent="0.15">
      <c r="C2695" s="283">
        <f t="shared" si="175"/>
        <v>2683</v>
      </c>
      <c r="D2695" s="44" t="str">
        <f t="shared" si="173"/>
        <v/>
      </c>
      <c r="E2695" s="477"/>
      <c r="F2695" s="368"/>
      <c r="G2695" s="368"/>
      <c r="H2695" s="329"/>
      <c r="I2695" s="15"/>
      <c r="J2695" s="15"/>
      <c r="K2695" s="328" t="str">
        <f t="shared" si="176"/>
        <v/>
      </c>
      <c r="L2695" s="381" t="str">
        <f t="shared" si="174"/>
        <v/>
      </c>
      <c r="M2695" s="265"/>
      <c r="N2695" s="265"/>
      <c r="O2695" s="265"/>
      <c r="P2695" s="77"/>
    </row>
    <row r="2696" spans="3:16" ht="14.25" customHeight="1" x14ac:dyDescent="0.15">
      <c r="C2696" s="283">
        <f t="shared" si="175"/>
        <v>2684</v>
      </c>
      <c r="D2696" s="44" t="str">
        <f t="shared" si="173"/>
        <v/>
      </c>
      <c r="E2696" s="477"/>
      <c r="F2696" s="368"/>
      <c r="G2696" s="368"/>
      <c r="H2696" s="329"/>
      <c r="I2696" s="15"/>
      <c r="J2696" s="15"/>
      <c r="K2696" s="328" t="str">
        <f t="shared" si="176"/>
        <v/>
      </c>
      <c r="L2696" s="381" t="str">
        <f t="shared" si="174"/>
        <v/>
      </c>
      <c r="M2696" s="265"/>
      <c r="N2696" s="265"/>
      <c r="O2696" s="265"/>
      <c r="P2696" s="77"/>
    </row>
    <row r="2697" spans="3:16" ht="14.25" customHeight="1" x14ac:dyDescent="0.15">
      <c r="C2697" s="283">
        <f t="shared" si="175"/>
        <v>2685</v>
      </c>
      <c r="D2697" s="44" t="str">
        <f t="shared" si="173"/>
        <v/>
      </c>
      <c r="E2697" s="477"/>
      <c r="F2697" s="368"/>
      <c r="G2697" s="368"/>
      <c r="H2697" s="329"/>
      <c r="I2697" s="15"/>
      <c r="J2697" s="15"/>
      <c r="K2697" s="328" t="str">
        <f t="shared" si="176"/>
        <v/>
      </c>
      <c r="L2697" s="381" t="str">
        <f t="shared" si="174"/>
        <v/>
      </c>
      <c r="M2697" s="265"/>
      <c r="N2697" s="265"/>
      <c r="O2697" s="265"/>
      <c r="P2697" s="77"/>
    </row>
    <row r="2698" spans="3:16" ht="14.25" customHeight="1" x14ac:dyDescent="0.15">
      <c r="C2698" s="283">
        <f t="shared" si="175"/>
        <v>2686</v>
      </c>
      <c r="D2698" s="44" t="str">
        <f t="shared" si="173"/>
        <v/>
      </c>
      <c r="E2698" s="477"/>
      <c r="F2698" s="368"/>
      <c r="G2698" s="368"/>
      <c r="H2698" s="329"/>
      <c r="I2698" s="15"/>
      <c r="J2698" s="15"/>
      <c r="K2698" s="328" t="str">
        <f t="shared" si="176"/>
        <v/>
      </c>
      <c r="L2698" s="381" t="str">
        <f t="shared" si="174"/>
        <v/>
      </c>
      <c r="M2698" s="265"/>
      <c r="N2698" s="265"/>
      <c r="O2698" s="265"/>
      <c r="P2698" s="77"/>
    </row>
    <row r="2699" spans="3:16" ht="14.25" customHeight="1" x14ac:dyDescent="0.15">
      <c r="C2699" s="283">
        <f t="shared" si="175"/>
        <v>2687</v>
      </c>
      <c r="D2699" s="44" t="str">
        <f t="shared" si="173"/>
        <v/>
      </c>
      <c r="E2699" s="477"/>
      <c r="F2699" s="368"/>
      <c r="G2699" s="368"/>
      <c r="H2699" s="329"/>
      <c r="I2699" s="15"/>
      <c r="J2699" s="15"/>
      <c r="K2699" s="328" t="str">
        <f t="shared" si="176"/>
        <v/>
      </c>
      <c r="L2699" s="381" t="str">
        <f t="shared" si="174"/>
        <v/>
      </c>
      <c r="M2699" s="265"/>
      <c r="N2699" s="265"/>
      <c r="O2699" s="265"/>
      <c r="P2699" s="77"/>
    </row>
    <row r="2700" spans="3:16" ht="14.25" customHeight="1" x14ac:dyDescent="0.15">
      <c r="C2700" s="283">
        <f t="shared" si="175"/>
        <v>2688</v>
      </c>
      <c r="D2700" s="44" t="str">
        <f t="shared" si="173"/>
        <v/>
      </c>
      <c r="E2700" s="477"/>
      <c r="F2700" s="368"/>
      <c r="G2700" s="368"/>
      <c r="H2700" s="329"/>
      <c r="I2700" s="15"/>
      <c r="J2700" s="15"/>
      <c r="K2700" s="328" t="str">
        <f t="shared" si="176"/>
        <v/>
      </c>
      <c r="L2700" s="381" t="str">
        <f t="shared" si="174"/>
        <v/>
      </c>
      <c r="M2700" s="265"/>
      <c r="N2700" s="265"/>
      <c r="O2700" s="265"/>
      <c r="P2700" s="77"/>
    </row>
    <row r="2701" spans="3:16" ht="14.25" customHeight="1" x14ac:dyDescent="0.15">
      <c r="C2701" s="283">
        <f t="shared" si="175"/>
        <v>2689</v>
      </c>
      <c r="D2701" s="44" t="str">
        <f t="shared" ref="D2701:D2764" si="177">IF(E2701="","",IF(E2701&lt;=$T$2,"○",""))</f>
        <v/>
      </c>
      <c r="E2701" s="477"/>
      <c r="F2701" s="368"/>
      <c r="G2701" s="368"/>
      <c r="H2701" s="329"/>
      <c r="I2701" s="15"/>
      <c r="J2701" s="15"/>
      <c r="K2701" s="328" t="str">
        <f t="shared" si="176"/>
        <v/>
      </c>
      <c r="L2701" s="381" t="str">
        <f t="shared" ref="L2701:L2764" si="178">IF(H2701="","",IF(HLOOKUP(H2701,$V$2:$AJ$3,2,FALSE)&gt;=0.8,"○",""))</f>
        <v/>
      </c>
      <c r="M2701" s="265"/>
      <c r="N2701" s="265"/>
      <c r="O2701" s="265"/>
      <c r="P2701" s="77"/>
    </row>
    <row r="2702" spans="3:16" ht="14.25" customHeight="1" x14ac:dyDescent="0.15">
      <c r="C2702" s="283">
        <f t="shared" si="175"/>
        <v>2690</v>
      </c>
      <c r="D2702" s="44" t="str">
        <f t="shared" si="177"/>
        <v/>
      </c>
      <c r="E2702" s="477"/>
      <c r="F2702" s="368"/>
      <c r="G2702" s="368"/>
      <c r="H2702" s="329"/>
      <c r="I2702" s="15"/>
      <c r="J2702" s="15"/>
      <c r="K2702" s="328" t="str">
        <f t="shared" si="176"/>
        <v/>
      </c>
      <c r="L2702" s="381" t="str">
        <f t="shared" si="178"/>
        <v/>
      </c>
      <c r="M2702" s="265"/>
      <c r="N2702" s="265"/>
      <c r="O2702" s="265"/>
      <c r="P2702" s="77"/>
    </row>
    <row r="2703" spans="3:16" ht="14.25" customHeight="1" x14ac:dyDescent="0.15">
      <c r="C2703" s="283">
        <f t="shared" ref="C2703:C2766" si="179">C2702+1</f>
        <v>2691</v>
      </c>
      <c r="D2703" s="44" t="str">
        <f t="shared" si="177"/>
        <v/>
      </c>
      <c r="E2703" s="477"/>
      <c r="F2703" s="368"/>
      <c r="G2703" s="368"/>
      <c r="H2703" s="329"/>
      <c r="I2703" s="15"/>
      <c r="J2703" s="15"/>
      <c r="K2703" s="328" t="str">
        <f t="shared" si="176"/>
        <v/>
      </c>
      <c r="L2703" s="381" t="str">
        <f t="shared" si="178"/>
        <v/>
      </c>
      <c r="M2703" s="265"/>
      <c r="N2703" s="265"/>
      <c r="O2703" s="265"/>
      <c r="P2703" s="77"/>
    </row>
    <row r="2704" spans="3:16" ht="14.25" customHeight="1" x14ac:dyDescent="0.15">
      <c r="C2704" s="283">
        <f t="shared" si="179"/>
        <v>2692</v>
      </c>
      <c r="D2704" s="44" t="str">
        <f t="shared" si="177"/>
        <v/>
      </c>
      <c r="E2704" s="477"/>
      <c r="F2704" s="368"/>
      <c r="G2704" s="368"/>
      <c r="H2704" s="329"/>
      <c r="I2704" s="15"/>
      <c r="J2704" s="15"/>
      <c r="K2704" s="328" t="str">
        <f t="shared" si="176"/>
        <v/>
      </c>
      <c r="L2704" s="381" t="str">
        <f t="shared" si="178"/>
        <v/>
      </c>
      <c r="M2704" s="265"/>
      <c r="N2704" s="265"/>
      <c r="O2704" s="265"/>
      <c r="P2704" s="77"/>
    </row>
    <row r="2705" spans="3:16" ht="14.25" customHeight="1" x14ac:dyDescent="0.15">
      <c r="C2705" s="283">
        <f t="shared" si="179"/>
        <v>2693</v>
      </c>
      <c r="D2705" s="44" t="str">
        <f t="shared" si="177"/>
        <v/>
      </c>
      <c r="E2705" s="477"/>
      <c r="F2705" s="368"/>
      <c r="G2705" s="368"/>
      <c r="H2705" s="329"/>
      <c r="I2705" s="15"/>
      <c r="J2705" s="15"/>
      <c r="K2705" s="328" t="str">
        <f t="shared" si="176"/>
        <v/>
      </c>
      <c r="L2705" s="381" t="str">
        <f t="shared" si="178"/>
        <v/>
      </c>
      <c r="M2705" s="265"/>
      <c r="N2705" s="265"/>
      <c r="O2705" s="265"/>
      <c r="P2705" s="77"/>
    </row>
    <row r="2706" spans="3:16" ht="14.25" customHeight="1" x14ac:dyDescent="0.15">
      <c r="C2706" s="283">
        <f t="shared" si="179"/>
        <v>2694</v>
      </c>
      <c r="D2706" s="44" t="str">
        <f t="shared" si="177"/>
        <v/>
      </c>
      <c r="E2706" s="477"/>
      <c r="F2706" s="368"/>
      <c r="G2706" s="368"/>
      <c r="H2706" s="329"/>
      <c r="I2706" s="15"/>
      <c r="J2706" s="15"/>
      <c r="K2706" s="328" t="str">
        <f t="shared" si="176"/>
        <v/>
      </c>
      <c r="L2706" s="381" t="str">
        <f t="shared" si="178"/>
        <v/>
      </c>
      <c r="M2706" s="265"/>
      <c r="N2706" s="265"/>
      <c r="O2706" s="265"/>
      <c r="P2706" s="77"/>
    </row>
    <row r="2707" spans="3:16" ht="14.25" customHeight="1" x14ac:dyDescent="0.15">
      <c r="C2707" s="283">
        <f t="shared" si="179"/>
        <v>2695</v>
      </c>
      <c r="D2707" s="44" t="str">
        <f t="shared" si="177"/>
        <v/>
      </c>
      <c r="E2707" s="477"/>
      <c r="F2707" s="368"/>
      <c r="G2707" s="368"/>
      <c r="H2707" s="329"/>
      <c r="I2707" s="15"/>
      <c r="J2707" s="15"/>
      <c r="K2707" s="328" t="str">
        <f t="shared" si="176"/>
        <v/>
      </c>
      <c r="L2707" s="381" t="str">
        <f t="shared" si="178"/>
        <v/>
      </c>
      <c r="M2707" s="265"/>
      <c r="N2707" s="265"/>
      <c r="O2707" s="265"/>
      <c r="P2707" s="77"/>
    </row>
    <row r="2708" spans="3:16" ht="14.25" customHeight="1" x14ac:dyDescent="0.15">
      <c r="C2708" s="283">
        <f t="shared" si="179"/>
        <v>2696</v>
      </c>
      <c r="D2708" s="44" t="str">
        <f t="shared" si="177"/>
        <v/>
      </c>
      <c r="E2708" s="477"/>
      <c r="F2708" s="368"/>
      <c r="G2708" s="368"/>
      <c r="H2708" s="329"/>
      <c r="I2708" s="15"/>
      <c r="J2708" s="15"/>
      <c r="K2708" s="328" t="str">
        <f t="shared" si="176"/>
        <v/>
      </c>
      <c r="L2708" s="381" t="str">
        <f t="shared" si="178"/>
        <v/>
      </c>
      <c r="M2708" s="265"/>
      <c r="N2708" s="265"/>
      <c r="O2708" s="265"/>
      <c r="P2708" s="77"/>
    </row>
    <row r="2709" spans="3:16" ht="14.25" customHeight="1" x14ac:dyDescent="0.15">
      <c r="C2709" s="283">
        <f t="shared" si="179"/>
        <v>2697</v>
      </c>
      <c r="D2709" s="44" t="str">
        <f t="shared" si="177"/>
        <v/>
      </c>
      <c r="E2709" s="477"/>
      <c r="F2709" s="368"/>
      <c r="G2709" s="368"/>
      <c r="H2709" s="329"/>
      <c r="I2709" s="15"/>
      <c r="J2709" s="15"/>
      <c r="K2709" s="328" t="str">
        <f t="shared" si="176"/>
        <v/>
      </c>
      <c r="L2709" s="381" t="str">
        <f t="shared" si="178"/>
        <v/>
      </c>
      <c r="M2709" s="265"/>
      <c r="N2709" s="265"/>
      <c r="O2709" s="265"/>
      <c r="P2709" s="77"/>
    </row>
    <row r="2710" spans="3:16" ht="14.25" customHeight="1" x14ac:dyDescent="0.15">
      <c r="C2710" s="283">
        <f t="shared" si="179"/>
        <v>2698</v>
      </c>
      <c r="D2710" s="44" t="str">
        <f t="shared" si="177"/>
        <v/>
      </c>
      <c r="E2710" s="477"/>
      <c r="F2710" s="368"/>
      <c r="G2710" s="368"/>
      <c r="H2710" s="329"/>
      <c r="I2710" s="15"/>
      <c r="J2710" s="15"/>
      <c r="K2710" s="328" t="str">
        <f t="shared" si="176"/>
        <v/>
      </c>
      <c r="L2710" s="381" t="str">
        <f t="shared" si="178"/>
        <v/>
      </c>
      <c r="M2710" s="265"/>
      <c r="N2710" s="265"/>
      <c r="O2710" s="265"/>
      <c r="P2710" s="77"/>
    </row>
    <row r="2711" spans="3:16" ht="14.25" customHeight="1" x14ac:dyDescent="0.15">
      <c r="C2711" s="283">
        <f t="shared" si="179"/>
        <v>2699</v>
      </c>
      <c r="D2711" s="44" t="str">
        <f t="shared" si="177"/>
        <v/>
      </c>
      <c r="E2711" s="477"/>
      <c r="F2711" s="368"/>
      <c r="G2711" s="368"/>
      <c r="H2711" s="329"/>
      <c r="I2711" s="15"/>
      <c r="J2711" s="15"/>
      <c r="K2711" s="328" t="str">
        <f t="shared" si="176"/>
        <v/>
      </c>
      <c r="L2711" s="381" t="str">
        <f t="shared" si="178"/>
        <v/>
      </c>
      <c r="M2711" s="265"/>
      <c r="N2711" s="265"/>
      <c r="O2711" s="265"/>
      <c r="P2711" s="77"/>
    </row>
    <row r="2712" spans="3:16" ht="14.25" customHeight="1" x14ac:dyDescent="0.15">
      <c r="C2712" s="283">
        <f t="shared" si="179"/>
        <v>2700</v>
      </c>
      <c r="D2712" s="44" t="str">
        <f t="shared" si="177"/>
        <v/>
      </c>
      <c r="E2712" s="477"/>
      <c r="F2712" s="368"/>
      <c r="G2712" s="368"/>
      <c r="H2712" s="329"/>
      <c r="I2712" s="15"/>
      <c r="J2712" s="15"/>
      <c r="K2712" s="328" t="str">
        <f t="shared" si="176"/>
        <v/>
      </c>
      <c r="L2712" s="381" t="str">
        <f t="shared" si="178"/>
        <v/>
      </c>
      <c r="M2712" s="265"/>
      <c r="N2712" s="265"/>
      <c r="O2712" s="265"/>
      <c r="P2712" s="77"/>
    </row>
    <row r="2713" spans="3:16" ht="14.25" customHeight="1" x14ac:dyDescent="0.15">
      <c r="C2713" s="283">
        <f t="shared" si="179"/>
        <v>2701</v>
      </c>
      <c r="D2713" s="44" t="str">
        <f t="shared" si="177"/>
        <v/>
      </c>
      <c r="E2713" s="477"/>
      <c r="F2713" s="368"/>
      <c r="G2713" s="368"/>
      <c r="H2713" s="329"/>
      <c r="I2713" s="15"/>
      <c r="J2713" s="15"/>
      <c r="K2713" s="328" t="str">
        <f t="shared" si="176"/>
        <v/>
      </c>
      <c r="L2713" s="381" t="str">
        <f t="shared" si="178"/>
        <v/>
      </c>
      <c r="M2713" s="265"/>
      <c r="N2713" s="265"/>
      <c r="O2713" s="265"/>
      <c r="P2713" s="77"/>
    </row>
    <row r="2714" spans="3:16" ht="14.25" customHeight="1" x14ac:dyDescent="0.15">
      <c r="C2714" s="283">
        <f t="shared" si="179"/>
        <v>2702</v>
      </c>
      <c r="D2714" s="44" t="str">
        <f t="shared" si="177"/>
        <v/>
      </c>
      <c r="E2714" s="477"/>
      <c r="F2714" s="368"/>
      <c r="G2714" s="368"/>
      <c r="H2714" s="329"/>
      <c r="I2714" s="15"/>
      <c r="J2714" s="15"/>
      <c r="K2714" s="328" t="str">
        <f t="shared" si="176"/>
        <v/>
      </c>
      <c r="L2714" s="381" t="str">
        <f t="shared" si="178"/>
        <v/>
      </c>
      <c r="M2714" s="265"/>
      <c r="N2714" s="265"/>
      <c r="O2714" s="265"/>
      <c r="P2714" s="77"/>
    </row>
    <row r="2715" spans="3:16" ht="14.25" customHeight="1" x14ac:dyDescent="0.15">
      <c r="C2715" s="283">
        <f t="shared" si="179"/>
        <v>2703</v>
      </c>
      <c r="D2715" s="44" t="str">
        <f t="shared" si="177"/>
        <v/>
      </c>
      <c r="E2715" s="477"/>
      <c r="F2715" s="368"/>
      <c r="G2715" s="368"/>
      <c r="H2715" s="329"/>
      <c r="I2715" s="15"/>
      <c r="J2715" s="15"/>
      <c r="K2715" s="328" t="str">
        <f t="shared" si="176"/>
        <v/>
      </c>
      <c r="L2715" s="381" t="str">
        <f t="shared" si="178"/>
        <v/>
      </c>
      <c r="M2715" s="265"/>
      <c r="N2715" s="265"/>
      <c r="O2715" s="265"/>
      <c r="P2715" s="77"/>
    </row>
    <row r="2716" spans="3:16" ht="14.25" customHeight="1" x14ac:dyDescent="0.15">
      <c r="C2716" s="283">
        <f t="shared" si="179"/>
        <v>2704</v>
      </c>
      <c r="D2716" s="44" t="str">
        <f t="shared" si="177"/>
        <v/>
      </c>
      <c r="E2716" s="477"/>
      <c r="F2716" s="368"/>
      <c r="G2716" s="368"/>
      <c r="H2716" s="329"/>
      <c r="I2716" s="15"/>
      <c r="J2716" s="15"/>
      <c r="K2716" s="328" t="str">
        <f t="shared" si="176"/>
        <v/>
      </c>
      <c r="L2716" s="381" t="str">
        <f t="shared" si="178"/>
        <v/>
      </c>
      <c r="M2716" s="265"/>
      <c r="N2716" s="265"/>
      <c r="O2716" s="265"/>
      <c r="P2716" s="77"/>
    </row>
    <row r="2717" spans="3:16" ht="14.25" customHeight="1" x14ac:dyDescent="0.15">
      <c r="C2717" s="283">
        <f t="shared" si="179"/>
        <v>2705</v>
      </c>
      <c r="D2717" s="44" t="str">
        <f t="shared" si="177"/>
        <v/>
      </c>
      <c r="E2717" s="477"/>
      <c r="F2717" s="368"/>
      <c r="G2717" s="368"/>
      <c r="H2717" s="329"/>
      <c r="I2717" s="15"/>
      <c r="J2717" s="15"/>
      <c r="K2717" s="328" t="str">
        <f t="shared" si="176"/>
        <v/>
      </c>
      <c r="L2717" s="381" t="str">
        <f t="shared" si="178"/>
        <v/>
      </c>
      <c r="M2717" s="265"/>
      <c r="N2717" s="265"/>
      <c r="O2717" s="265"/>
      <c r="P2717" s="77"/>
    </row>
    <row r="2718" spans="3:16" ht="14.25" customHeight="1" x14ac:dyDescent="0.15">
      <c r="C2718" s="283">
        <f t="shared" si="179"/>
        <v>2706</v>
      </c>
      <c r="D2718" s="44" t="str">
        <f t="shared" si="177"/>
        <v/>
      </c>
      <c r="E2718" s="477"/>
      <c r="F2718" s="368"/>
      <c r="G2718" s="368"/>
      <c r="H2718" s="329"/>
      <c r="I2718" s="15"/>
      <c r="J2718" s="15"/>
      <c r="K2718" s="328" t="str">
        <f t="shared" si="176"/>
        <v/>
      </c>
      <c r="L2718" s="381" t="str">
        <f t="shared" si="178"/>
        <v/>
      </c>
      <c r="M2718" s="265"/>
      <c r="N2718" s="265"/>
      <c r="O2718" s="265"/>
      <c r="P2718" s="77"/>
    </row>
    <row r="2719" spans="3:16" ht="14.25" customHeight="1" x14ac:dyDescent="0.15">
      <c r="C2719" s="283">
        <f t="shared" si="179"/>
        <v>2707</v>
      </c>
      <c r="D2719" s="44" t="str">
        <f t="shared" si="177"/>
        <v/>
      </c>
      <c r="E2719" s="477"/>
      <c r="F2719" s="368"/>
      <c r="G2719" s="368"/>
      <c r="H2719" s="329"/>
      <c r="I2719" s="15"/>
      <c r="J2719" s="15"/>
      <c r="K2719" s="328" t="str">
        <f t="shared" si="176"/>
        <v/>
      </c>
      <c r="L2719" s="381" t="str">
        <f t="shared" si="178"/>
        <v/>
      </c>
      <c r="M2719" s="265"/>
      <c r="N2719" s="265"/>
      <c r="O2719" s="265"/>
      <c r="P2719" s="77"/>
    </row>
    <row r="2720" spans="3:16" ht="14.25" customHeight="1" x14ac:dyDescent="0.15">
      <c r="C2720" s="283">
        <f t="shared" si="179"/>
        <v>2708</v>
      </c>
      <c r="D2720" s="44" t="str">
        <f t="shared" si="177"/>
        <v/>
      </c>
      <c r="E2720" s="477"/>
      <c r="F2720" s="368"/>
      <c r="G2720" s="368"/>
      <c r="H2720" s="329"/>
      <c r="I2720" s="15"/>
      <c r="J2720" s="15"/>
      <c r="K2720" s="328" t="str">
        <f t="shared" si="176"/>
        <v/>
      </c>
      <c r="L2720" s="381" t="str">
        <f t="shared" si="178"/>
        <v/>
      </c>
      <c r="M2720" s="265"/>
      <c r="N2720" s="265"/>
      <c r="O2720" s="265"/>
      <c r="P2720" s="77"/>
    </row>
    <row r="2721" spans="3:16" ht="14.25" customHeight="1" x14ac:dyDescent="0.15">
      <c r="C2721" s="283">
        <f t="shared" si="179"/>
        <v>2709</v>
      </c>
      <c r="D2721" s="44" t="str">
        <f t="shared" si="177"/>
        <v/>
      </c>
      <c r="E2721" s="477"/>
      <c r="F2721" s="368"/>
      <c r="G2721" s="368"/>
      <c r="H2721" s="329"/>
      <c r="I2721" s="15"/>
      <c r="J2721" s="15"/>
      <c r="K2721" s="328" t="str">
        <f t="shared" si="176"/>
        <v/>
      </c>
      <c r="L2721" s="381" t="str">
        <f t="shared" si="178"/>
        <v/>
      </c>
      <c r="M2721" s="265"/>
      <c r="N2721" s="265"/>
      <c r="O2721" s="265"/>
      <c r="P2721" s="77"/>
    </row>
    <row r="2722" spans="3:16" ht="14.25" customHeight="1" x14ac:dyDescent="0.15">
      <c r="C2722" s="283">
        <f t="shared" si="179"/>
        <v>2710</v>
      </c>
      <c r="D2722" s="44" t="str">
        <f t="shared" si="177"/>
        <v/>
      </c>
      <c r="E2722" s="477"/>
      <c r="F2722" s="368"/>
      <c r="G2722" s="368"/>
      <c r="H2722" s="329"/>
      <c r="I2722" s="15"/>
      <c r="J2722" s="15"/>
      <c r="K2722" s="328" t="str">
        <f t="shared" si="176"/>
        <v/>
      </c>
      <c r="L2722" s="381" t="str">
        <f t="shared" si="178"/>
        <v/>
      </c>
      <c r="M2722" s="265"/>
      <c r="N2722" s="265"/>
      <c r="O2722" s="265"/>
      <c r="P2722" s="77"/>
    </row>
    <row r="2723" spans="3:16" ht="14.25" customHeight="1" x14ac:dyDescent="0.15">
      <c r="C2723" s="283">
        <f t="shared" si="179"/>
        <v>2711</v>
      </c>
      <c r="D2723" s="44" t="str">
        <f t="shared" si="177"/>
        <v/>
      </c>
      <c r="E2723" s="477"/>
      <c r="F2723" s="368"/>
      <c r="G2723" s="368"/>
      <c r="H2723" s="329"/>
      <c r="I2723" s="15"/>
      <c r="J2723" s="15"/>
      <c r="K2723" s="328" t="str">
        <f t="shared" si="176"/>
        <v/>
      </c>
      <c r="L2723" s="381" t="str">
        <f t="shared" si="178"/>
        <v/>
      </c>
      <c r="M2723" s="265"/>
      <c r="N2723" s="265"/>
      <c r="O2723" s="265"/>
      <c r="P2723" s="77"/>
    </row>
    <row r="2724" spans="3:16" ht="14.25" customHeight="1" x14ac:dyDescent="0.15">
      <c r="C2724" s="283">
        <f t="shared" si="179"/>
        <v>2712</v>
      </c>
      <c r="D2724" s="44" t="str">
        <f t="shared" si="177"/>
        <v/>
      </c>
      <c r="E2724" s="477"/>
      <c r="F2724" s="368"/>
      <c r="G2724" s="368"/>
      <c r="H2724" s="329"/>
      <c r="I2724" s="15"/>
      <c r="J2724" s="15"/>
      <c r="K2724" s="328" t="str">
        <f t="shared" si="176"/>
        <v/>
      </c>
      <c r="L2724" s="381" t="str">
        <f t="shared" si="178"/>
        <v/>
      </c>
      <c r="M2724" s="265"/>
      <c r="N2724" s="265"/>
      <c r="O2724" s="265"/>
      <c r="P2724" s="77"/>
    </row>
    <row r="2725" spans="3:16" ht="14.25" customHeight="1" x14ac:dyDescent="0.15">
      <c r="C2725" s="283">
        <f t="shared" si="179"/>
        <v>2713</v>
      </c>
      <c r="D2725" s="44" t="str">
        <f t="shared" si="177"/>
        <v/>
      </c>
      <c r="E2725" s="477"/>
      <c r="F2725" s="368"/>
      <c r="G2725" s="368"/>
      <c r="H2725" s="329"/>
      <c r="I2725" s="15"/>
      <c r="J2725" s="15"/>
      <c r="K2725" s="328" t="str">
        <f t="shared" si="176"/>
        <v/>
      </c>
      <c r="L2725" s="381" t="str">
        <f t="shared" si="178"/>
        <v/>
      </c>
      <c r="M2725" s="265"/>
      <c r="N2725" s="265"/>
      <c r="O2725" s="265"/>
      <c r="P2725" s="77"/>
    </row>
    <row r="2726" spans="3:16" ht="14.25" customHeight="1" x14ac:dyDescent="0.15">
      <c r="C2726" s="283">
        <f t="shared" si="179"/>
        <v>2714</v>
      </c>
      <c r="D2726" s="44" t="str">
        <f t="shared" si="177"/>
        <v/>
      </c>
      <c r="E2726" s="477"/>
      <c r="F2726" s="368"/>
      <c r="G2726" s="368"/>
      <c r="H2726" s="329"/>
      <c r="I2726" s="15"/>
      <c r="J2726" s="15"/>
      <c r="K2726" s="328" t="str">
        <f t="shared" si="176"/>
        <v/>
      </c>
      <c r="L2726" s="381" t="str">
        <f t="shared" si="178"/>
        <v/>
      </c>
      <c r="M2726" s="265"/>
      <c r="N2726" s="265"/>
      <c r="O2726" s="265"/>
      <c r="P2726" s="77"/>
    </row>
    <row r="2727" spans="3:16" ht="14.25" customHeight="1" x14ac:dyDescent="0.15">
      <c r="C2727" s="283">
        <f t="shared" si="179"/>
        <v>2715</v>
      </c>
      <c r="D2727" s="44" t="str">
        <f t="shared" si="177"/>
        <v/>
      </c>
      <c r="E2727" s="477"/>
      <c r="F2727" s="368"/>
      <c r="G2727" s="368"/>
      <c r="H2727" s="329"/>
      <c r="I2727" s="15"/>
      <c r="J2727" s="15"/>
      <c r="K2727" s="328" t="str">
        <f t="shared" si="176"/>
        <v/>
      </c>
      <c r="L2727" s="381" t="str">
        <f t="shared" si="178"/>
        <v/>
      </c>
      <c r="M2727" s="265"/>
      <c r="N2727" s="265"/>
      <c r="O2727" s="265"/>
      <c r="P2727" s="77"/>
    </row>
    <row r="2728" spans="3:16" ht="14.25" customHeight="1" x14ac:dyDescent="0.15">
      <c r="C2728" s="283">
        <f t="shared" si="179"/>
        <v>2716</v>
      </c>
      <c r="D2728" s="44" t="str">
        <f t="shared" si="177"/>
        <v/>
      </c>
      <c r="E2728" s="477"/>
      <c r="F2728" s="368"/>
      <c r="G2728" s="368"/>
      <c r="H2728" s="329"/>
      <c r="I2728" s="15"/>
      <c r="J2728" s="15"/>
      <c r="K2728" s="328" t="str">
        <f t="shared" si="176"/>
        <v/>
      </c>
      <c r="L2728" s="381" t="str">
        <f t="shared" si="178"/>
        <v/>
      </c>
      <c r="M2728" s="265"/>
      <c r="N2728" s="265"/>
      <c r="O2728" s="265"/>
      <c r="P2728" s="77"/>
    </row>
    <row r="2729" spans="3:16" ht="14.25" customHeight="1" x14ac:dyDescent="0.15">
      <c r="C2729" s="283">
        <f t="shared" si="179"/>
        <v>2717</v>
      </c>
      <c r="D2729" s="44" t="str">
        <f t="shared" si="177"/>
        <v/>
      </c>
      <c r="E2729" s="477"/>
      <c r="F2729" s="368"/>
      <c r="G2729" s="368"/>
      <c r="H2729" s="329"/>
      <c r="I2729" s="15"/>
      <c r="J2729" s="15"/>
      <c r="K2729" s="328" t="str">
        <f t="shared" si="176"/>
        <v/>
      </c>
      <c r="L2729" s="381" t="str">
        <f t="shared" si="178"/>
        <v/>
      </c>
      <c r="M2729" s="265"/>
      <c r="N2729" s="265"/>
      <c r="O2729" s="265"/>
      <c r="P2729" s="77"/>
    </row>
    <row r="2730" spans="3:16" ht="14.25" customHeight="1" x14ac:dyDescent="0.15">
      <c r="C2730" s="283">
        <f t="shared" si="179"/>
        <v>2718</v>
      </c>
      <c r="D2730" s="44" t="str">
        <f t="shared" si="177"/>
        <v/>
      </c>
      <c r="E2730" s="477"/>
      <c r="F2730" s="368"/>
      <c r="G2730" s="368"/>
      <c r="H2730" s="329"/>
      <c r="I2730" s="15"/>
      <c r="J2730" s="15"/>
      <c r="K2730" s="328" t="str">
        <f t="shared" si="176"/>
        <v/>
      </c>
      <c r="L2730" s="381" t="str">
        <f t="shared" si="178"/>
        <v/>
      </c>
      <c r="M2730" s="265"/>
      <c r="N2730" s="265"/>
      <c r="O2730" s="265"/>
      <c r="P2730" s="77"/>
    </row>
    <row r="2731" spans="3:16" ht="14.25" customHeight="1" x14ac:dyDescent="0.15">
      <c r="C2731" s="283">
        <f t="shared" si="179"/>
        <v>2719</v>
      </c>
      <c r="D2731" s="44" t="str">
        <f t="shared" si="177"/>
        <v/>
      </c>
      <c r="E2731" s="477"/>
      <c r="F2731" s="368"/>
      <c r="G2731" s="368"/>
      <c r="H2731" s="329"/>
      <c r="I2731" s="15"/>
      <c r="J2731" s="15"/>
      <c r="K2731" s="328" t="str">
        <f t="shared" si="176"/>
        <v/>
      </c>
      <c r="L2731" s="381" t="str">
        <f t="shared" si="178"/>
        <v/>
      </c>
      <c r="M2731" s="265"/>
      <c r="N2731" s="265"/>
      <c r="O2731" s="265"/>
      <c r="P2731" s="77"/>
    </row>
    <row r="2732" spans="3:16" ht="14.25" customHeight="1" x14ac:dyDescent="0.15">
      <c r="C2732" s="283">
        <f t="shared" si="179"/>
        <v>2720</v>
      </c>
      <c r="D2732" s="44" t="str">
        <f t="shared" si="177"/>
        <v/>
      </c>
      <c r="E2732" s="477"/>
      <c r="F2732" s="368"/>
      <c r="G2732" s="368"/>
      <c r="H2732" s="329"/>
      <c r="I2732" s="15"/>
      <c r="J2732" s="15"/>
      <c r="K2732" s="328" t="str">
        <f t="shared" si="176"/>
        <v/>
      </c>
      <c r="L2732" s="381" t="str">
        <f t="shared" si="178"/>
        <v/>
      </c>
      <c r="M2732" s="265"/>
      <c r="N2732" s="265"/>
      <c r="O2732" s="265"/>
      <c r="P2732" s="77"/>
    </row>
    <row r="2733" spans="3:16" ht="14.25" customHeight="1" x14ac:dyDescent="0.15">
      <c r="C2733" s="283">
        <f t="shared" si="179"/>
        <v>2721</v>
      </c>
      <c r="D2733" s="44" t="str">
        <f t="shared" si="177"/>
        <v/>
      </c>
      <c r="E2733" s="477"/>
      <c r="F2733" s="368"/>
      <c r="G2733" s="368"/>
      <c r="H2733" s="329"/>
      <c r="I2733" s="15"/>
      <c r="J2733" s="15"/>
      <c r="K2733" s="328" t="str">
        <f t="shared" si="176"/>
        <v/>
      </c>
      <c r="L2733" s="381" t="str">
        <f t="shared" si="178"/>
        <v/>
      </c>
      <c r="M2733" s="265"/>
      <c r="N2733" s="265"/>
      <c r="O2733" s="265"/>
      <c r="P2733" s="77"/>
    </row>
    <row r="2734" spans="3:16" ht="14.25" customHeight="1" x14ac:dyDescent="0.15">
      <c r="C2734" s="283">
        <f t="shared" si="179"/>
        <v>2722</v>
      </c>
      <c r="D2734" s="44" t="str">
        <f t="shared" si="177"/>
        <v/>
      </c>
      <c r="E2734" s="477"/>
      <c r="F2734" s="368"/>
      <c r="G2734" s="368"/>
      <c r="H2734" s="329"/>
      <c r="I2734" s="15"/>
      <c r="J2734" s="15"/>
      <c r="K2734" s="328" t="str">
        <f t="shared" si="176"/>
        <v/>
      </c>
      <c r="L2734" s="381" t="str">
        <f t="shared" si="178"/>
        <v/>
      </c>
      <c r="M2734" s="265"/>
      <c r="N2734" s="265"/>
      <c r="O2734" s="265"/>
      <c r="P2734" s="77"/>
    </row>
    <row r="2735" spans="3:16" ht="14.25" customHeight="1" x14ac:dyDescent="0.15">
      <c r="C2735" s="283">
        <f t="shared" si="179"/>
        <v>2723</v>
      </c>
      <c r="D2735" s="44" t="str">
        <f t="shared" si="177"/>
        <v/>
      </c>
      <c r="E2735" s="477"/>
      <c r="F2735" s="368"/>
      <c r="G2735" s="368"/>
      <c r="H2735" s="329"/>
      <c r="I2735" s="15"/>
      <c r="J2735" s="15"/>
      <c r="K2735" s="328" t="str">
        <f t="shared" si="176"/>
        <v/>
      </c>
      <c r="L2735" s="381" t="str">
        <f t="shared" si="178"/>
        <v/>
      </c>
      <c r="M2735" s="265"/>
      <c r="N2735" s="265"/>
      <c r="O2735" s="265"/>
      <c r="P2735" s="77"/>
    </row>
    <row r="2736" spans="3:16" ht="14.25" customHeight="1" x14ac:dyDescent="0.15">
      <c r="C2736" s="283">
        <f t="shared" si="179"/>
        <v>2724</v>
      </c>
      <c r="D2736" s="44" t="str">
        <f t="shared" si="177"/>
        <v/>
      </c>
      <c r="E2736" s="477"/>
      <c r="F2736" s="368"/>
      <c r="G2736" s="368"/>
      <c r="H2736" s="329"/>
      <c r="I2736" s="15"/>
      <c r="J2736" s="15"/>
      <c r="K2736" s="328" t="str">
        <f t="shared" si="176"/>
        <v/>
      </c>
      <c r="L2736" s="381" t="str">
        <f t="shared" si="178"/>
        <v/>
      </c>
      <c r="M2736" s="265"/>
      <c r="N2736" s="265"/>
      <c r="O2736" s="265"/>
      <c r="P2736" s="77"/>
    </row>
    <row r="2737" spans="3:16" ht="14.25" customHeight="1" x14ac:dyDescent="0.15">
      <c r="C2737" s="283">
        <f t="shared" si="179"/>
        <v>2725</v>
      </c>
      <c r="D2737" s="44" t="str">
        <f t="shared" si="177"/>
        <v/>
      </c>
      <c r="E2737" s="477"/>
      <c r="F2737" s="368"/>
      <c r="G2737" s="368"/>
      <c r="H2737" s="329"/>
      <c r="I2737" s="15"/>
      <c r="J2737" s="15"/>
      <c r="K2737" s="328" t="str">
        <f t="shared" si="176"/>
        <v/>
      </c>
      <c r="L2737" s="381" t="str">
        <f t="shared" si="178"/>
        <v/>
      </c>
      <c r="M2737" s="265"/>
      <c r="N2737" s="265"/>
      <c r="O2737" s="265"/>
      <c r="P2737" s="77"/>
    </row>
    <row r="2738" spans="3:16" ht="14.25" customHeight="1" x14ac:dyDescent="0.15">
      <c r="C2738" s="283">
        <f t="shared" si="179"/>
        <v>2726</v>
      </c>
      <c r="D2738" s="44" t="str">
        <f t="shared" si="177"/>
        <v/>
      </c>
      <c r="E2738" s="477"/>
      <c r="F2738" s="368"/>
      <c r="G2738" s="368"/>
      <c r="H2738" s="329"/>
      <c r="I2738" s="15"/>
      <c r="J2738" s="15"/>
      <c r="K2738" s="328" t="str">
        <f>IF(J2738="","",I2738*J2738)</f>
        <v/>
      </c>
      <c r="L2738" s="381" t="str">
        <f t="shared" si="178"/>
        <v/>
      </c>
      <c r="M2738" s="265"/>
      <c r="N2738" s="265"/>
      <c r="O2738" s="265"/>
      <c r="P2738" s="77"/>
    </row>
    <row r="2739" spans="3:16" ht="14.25" customHeight="1" x14ac:dyDescent="0.15">
      <c r="C2739" s="283">
        <f t="shared" si="179"/>
        <v>2727</v>
      </c>
      <c r="D2739" s="44" t="str">
        <f t="shared" si="177"/>
        <v/>
      </c>
      <c r="E2739" s="477"/>
      <c r="F2739" s="368"/>
      <c r="G2739" s="368"/>
      <c r="H2739" s="329"/>
      <c r="I2739" s="15"/>
      <c r="J2739" s="15"/>
      <c r="K2739" s="328" t="str">
        <f t="shared" ref="K2739:K2802" si="180">IF(J2739="","",I2739*J2739)</f>
        <v/>
      </c>
      <c r="L2739" s="381" t="str">
        <f t="shared" si="178"/>
        <v/>
      </c>
      <c r="M2739" s="265"/>
      <c r="N2739" s="265"/>
      <c r="O2739" s="265"/>
      <c r="P2739" s="77"/>
    </row>
    <row r="2740" spans="3:16" ht="14.25" customHeight="1" x14ac:dyDescent="0.15">
      <c r="C2740" s="283">
        <f t="shared" si="179"/>
        <v>2728</v>
      </c>
      <c r="D2740" s="44" t="str">
        <f t="shared" si="177"/>
        <v/>
      </c>
      <c r="E2740" s="477"/>
      <c r="F2740" s="368"/>
      <c r="G2740" s="368"/>
      <c r="H2740" s="329"/>
      <c r="I2740" s="15"/>
      <c r="J2740" s="15"/>
      <c r="K2740" s="328" t="str">
        <f t="shared" si="180"/>
        <v/>
      </c>
      <c r="L2740" s="381" t="str">
        <f t="shared" si="178"/>
        <v/>
      </c>
      <c r="M2740" s="265"/>
      <c r="N2740" s="265"/>
      <c r="O2740" s="265"/>
      <c r="P2740" s="77"/>
    </row>
    <row r="2741" spans="3:16" ht="14.25" customHeight="1" x14ac:dyDescent="0.15">
      <c r="C2741" s="283">
        <f t="shared" si="179"/>
        <v>2729</v>
      </c>
      <c r="D2741" s="44" t="str">
        <f t="shared" si="177"/>
        <v/>
      </c>
      <c r="E2741" s="477"/>
      <c r="F2741" s="368"/>
      <c r="G2741" s="368"/>
      <c r="H2741" s="329"/>
      <c r="I2741" s="15"/>
      <c r="J2741" s="15"/>
      <c r="K2741" s="328" t="str">
        <f t="shared" si="180"/>
        <v/>
      </c>
      <c r="L2741" s="381" t="str">
        <f t="shared" si="178"/>
        <v/>
      </c>
      <c r="M2741" s="265"/>
      <c r="N2741" s="265"/>
      <c r="O2741" s="265"/>
      <c r="P2741" s="77"/>
    </row>
    <row r="2742" spans="3:16" ht="14.25" customHeight="1" x14ac:dyDescent="0.15">
      <c r="C2742" s="283">
        <f t="shared" si="179"/>
        <v>2730</v>
      </c>
      <c r="D2742" s="44" t="str">
        <f t="shared" si="177"/>
        <v/>
      </c>
      <c r="E2742" s="477"/>
      <c r="F2742" s="368"/>
      <c r="G2742" s="368"/>
      <c r="H2742" s="329"/>
      <c r="I2742" s="15"/>
      <c r="J2742" s="15"/>
      <c r="K2742" s="328" t="str">
        <f t="shared" si="180"/>
        <v/>
      </c>
      <c r="L2742" s="381" t="str">
        <f t="shared" si="178"/>
        <v/>
      </c>
      <c r="M2742" s="265"/>
      <c r="N2742" s="265"/>
      <c r="O2742" s="265"/>
      <c r="P2742" s="77"/>
    </row>
    <row r="2743" spans="3:16" ht="14.25" customHeight="1" x14ac:dyDescent="0.15">
      <c r="C2743" s="283">
        <f t="shared" si="179"/>
        <v>2731</v>
      </c>
      <c r="D2743" s="44" t="str">
        <f t="shared" si="177"/>
        <v/>
      </c>
      <c r="E2743" s="477"/>
      <c r="F2743" s="368"/>
      <c r="G2743" s="368"/>
      <c r="H2743" s="329"/>
      <c r="I2743" s="15"/>
      <c r="J2743" s="15"/>
      <c r="K2743" s="328" t="str">
        <f t="shared" si="180"/>
        <v/>
      </c>
      <c r="L2743" s="381" t="str">
        <f t="shared" si="178"/>
        <v/>
      </c>
      <c r="M2743" s="265"/>
      <c r="N2743" s="265"/>
      <c r="O2743" s="265"/>
      <c r="P2743" s="77"/>
    </row>
    <row r="2744" spans="3:16" ht="14.25" customHeight="1" x14ac:dyDescent="0.15">
      <c r="C2744" s="283">
        <f t="shared" si="179"/>
        <v>2732</v>
      </c>
      <c r="D2744" s="44" t="str">
        <f t="shared" si="177"/>
        <v/>
      </c>
      <c r="E2744" s="477"/>
      <c r="F2744" s="368"/>
      <c r="G2744" s="368"/>
      <c r="H2744" s="329"/>
      <c r="I2744" s="15"/>
      <c r="J2744" s="15"/>
      <c r="K2744" s="328" t="str">
        <f t="shared" si="180"/>
        <v/>
      </c>
      <c r="L2744" s="381" t="str">
        <f t="shared" si="178"/>
        <v/>
      </c>
      <c r="M2744" s="265"/>
      <c r="N2744" s="265"/>
      <c r="O2744" s="265"/>
      <c r="P2744" s="77"/>
    </row>
    <row r="2745" spans="3:16" ht="14.25" customHeight="1" x14ac:dyDescent="0.15">
      <c r="C2745" s="283">
        <f t="shared" si="179"/>
        <v>2733</v>
      </c>
      <c r="D2745" s="44" t="str">
        <f t="shared" si="177"/>
        <v/>
      </c>
      <c r="E2745" s="477"/>
      <c r="F2745" s="368"/>
      <c r="G2745" s="368"/>
      <c r="H2745" s="329"/>
      <c r="I2745" s="15"/>
      <c r="J2745" s="15"/>
      <c r="K2745" s="328" t="str">
        <f t="shared" si="180"/>
        <v/>
      </c>
      <c r="L2745" s="381" t="str">
        <f t="shared" si="178"/>
        <v/>
      </c>
      <c r="M2745" s="265"/>
      <c r="N2745" s="265"/>
      <c r="O2745" s="265"/>
      <c r="P2745" s="77"/>
    </row>
    <row r="2746" spans="3:16" ht="14.25" customHeight="1" x14ac:dyDescent="0.15">
      <c r="C2746" s="283">
        <f t="shared" si="179"/>
        <v>2734</v>
      </c>
      <c r="D2746" s="44" t="str">
        <f t="shared" si="177"/>
        <v/>
      </c>
      <c r="E2746" s="477"/>
      <c r="F2746" s="368"/>
      <c r="G2746" s="368"/>
      <c r="H2746" s="329"/>
      <c r="I2746" s="15"/>
      <c r="J2746" s="15"/>
      <c r="K2746" s="328" t="str">
        <f t="shared" si="180"/>
        <v/>
      </c>
      <c r="L2746" s="381" t="str">
        <f t="shared" si="178"/>
        <v/>
      </c>
      <c r="M2746" s="265"/>
      <c r="N2746" s="265"/>
      <c r="O2746" s="265"/>
      <c r="P2746" s="77"/>
    </row>
    <row r="2747" spans="3:16" ht="14.25" customHeight="1" x14ac:dyDescent="0.15">
      <c r="C2747" s="283">
        <f t="shared" si="179"/>
        <v>2735</v>
      </c>
      <c r="D2747" s="44" t="str">
        <f t="shared" si="177"/>
        <v/>
      </c>
      <c r="E2747" s="477"/>
      <c r="F2747" s="368"/>
      <c r="G2747" s="368"/>
      <c r="H2747" s="329"/>
      <c r="I2747" s="15"/>
      <c r="J2747" s="15"/>
      <c r="K2747" s="328" t="str">
        <f t="shared" si="180"/>
        <v/>
      </c>
      <c r="L2747" s="381" t="str">
        <f t="shared" si="178"/>
        <v/>
      </c>
      <c r="M2747" s="265"/>
      <c r="N2747" s="265"/>
      <c r="O2747" s="265"/>
      <c r="P2747" s="77"/>
    </row>
    <row r="2748" spans="3:16" ht="14.25" customHeight="1" x14ac:dyDescent="0.15">
      <c r="C2748" s="283">
        <f t="shared" si="179"/>
        <v>2736</v>
      </c>
      <c r="D2748" s="44" t="str">
        <f t="shared" si="177"/>
        <v/>
      </c>
      <c r="E2748" s="477"/>
      <c r="F2748" s="368"/>
      <c r="G2748" s="368"/>
      <c r="H2748" s="329"/>
      <c r="I2748" s="15"/>
      <c r="J2748" s="15"/>
      <c r="K2748" s="328" t="str">
        <f t="shared" si="180"/>
        <v/>
      </c>
      <c r="L2748" s="381" t="str">
        <f t="shared" si="178"/>
        <v/>
      </c>
      <c r="M2748" s="265"/>
      <c r="N2748" s="265"/>
      <c r="O2748" s="265"/>
      <c r="P2748" s="77"/>
    </row>
    <row r="2749" spans="3:16" ht="14.25" customHeight="1" x14ac:dyDescent="0.15">
      <c r="C2749" s="283">
        <f t="shared" si="179"/>
        <v>2737</v>
      </c>
      <c r="D2749" s="44" t="str">
        <f t="shared" si="177"/>
        <v/>
      </c>
      <c r="E2749" s="477"/>
      <c r="F2749" s="368"/>
      <c r="G2749" s="368"/>
      <c r="H2749" s="329"/>
      <c r="I2749" s="15"/>
      <c r="J2749" s="15"/>
      <c r="K2749" s="328" t="str">
        <f t="shared" si="180"/>
        <v/>
      </c>
      <c r="L2749" s="381" t="str">
        <f t="shared" si="178"/>
        <v/>
      </c>
      <c r="M2749" s="265"/>
      <c r="N2749" s="265"/>
      <c r="O2749" s="265"/>
      <c r="P2749" s="77"/>
    </row>
    <row r="2750" spans="3:16" ht="14.25" customHeight="1" x14ac:dyDescent="0.15">
      <c r="C2750" s="283">
        <f t="shared" si="179"/>
        <v>2738</v>
      </c>
      <c r="D2750" s="44" t="str">
        <f t="shared" si="177"/>
        <v/>
      </c>
      <c r="E2750" s="477"/>
      <c r="F2750" s="368"/>
      <c r="G2750" s="368"/>
      <c r="H2750" s="329"/>
      <c r="I2750" s="15"/>
      <c r="J2750" s="15"/>
      <c r="K2750" s="328" t="str">
        <f t="shared" si="180"/>
        <v/>
      </c>
      <c r="L2750" s="381" t="str">
        <f t="shared" si="178"/>
        <v/>
      </c>
      <c r="M2750" s="265"/>
      <c r="N2750" s="265"/>
      <c r="O2750" s="265"/>
      <c r="P2750" s="77"/>
    </row>
    <row r="2751" spans="3:16" ht="14.25" customHeight="1" x14ac:dyDescent="0.15">
      <c r="C2751" s="283">
        <f t="shared" si="179"/>
        <v>2739</v>
      </c>
      <c r="D2751" s="44" t="str">
        <f t="shared" si="177"/>
        <v/>
      </c>
      <c r="E2751" s="477"/>
      <c r="F2751" s="368"/>
      <c r="G2751" s="368"/>
      <c r="H2751" s="329"/>
      <c r="I2751" s="15"/>
      <c r="J2751" s="15"/>
      <c r="K2751" s="328" t="str">
        <f t="shared" si="180"/>
        <v/>
      </c>
      <c r="L2751" s="381" t="str">
        <f t="shared" si="178"/>
        <v/>
      </c>
      <c r="M2751" s="265"/>
      <c r="N2751" s="265"/>
      <c r="O2751" s="265"/>
      <c r="P2751" s="77"/>
    </row>
    <row r="2752" spans="3:16" ht="14.25" customHeight="1" x14ac:dyDescent="0.15">
      <c r="C2752" s="283">
        <f t="shared" si="179"/>
        <v>2740</v>
      </c>
      <c r="D2752" s="44" t="str">
        <f t="shared" si="177"/>
        <v/>
      </c>
      <c r="E2752" s="477"/>
      <c r="F2752" s="368"/>
      <c r="G2752" s="368"/>
      <c r="H2752" s="329"/>
      <c r="I2752" s="15"/>
      <c r="J2752" s="15"/>
      <c r="K2752" s="328" t="str">
        <f t="shared" si="180"/>
        <v/>
      </c>
      <c r="L2752" s="381" t="str">
        <f t="shared" si="178"/>
        <v/>
      </c>
      <c r="M2752" s="265"/>
      <c r="N2752" s="265"/>
      <c r="O2752" s="265"/>
      <c r="P2752" s="77"/>
    </row>
    <row r="2753" spans="3:16" ht="14.25" customHeight="1" x14ac:dyDescent="0.15">
      <c r="C2753" s="283">
        <f t="shared" si="179"/>
        <v>2741</v>
      </c>
      <c r="D2753" s="44" t="str">
        <f t="shared" si="177"/>
        <v/>
      </c>
      <c r="E2753" s="477"/>
      <c r="F2753" s="368"/>
      <c r="G2753" s="368"/>
      <c r="H2753" s="329"/>
      <c r="I2753" s="15"/>
      <c r="J2753" s="15"/>
      <c r="K2753" s="328" t="str">
        <f t="shared" si="180"/>
        <v/>
      </c>
      <c r="L2753" s="381" t="str">
        <f t="shared" si="178"/>
        <v/>
      </c>
      <c r="M2753" s="265"/>
      <c r="N2753" s="265"/>
      <c r="O2753" s="265"/>
      <c r="P2753" s="77"/>
    </row>
    <row r="2754" spans="3:16" ht="14.25" customHeight="1" x14ac:dyDescent="0.15">
      <c r="C2754" s="283">
        <f t="shared" si="179"/>
        <v>2742</v>
      </c>
      <c r="D2754" s="44" t="str">
        <f t="shared" si="177"/>
        <v/>
      </c>
      <c r="E2754" s="477"/>
      <c r="F2754" s="368"/>
      <c r="G2754" s="368"/>
      <c r="H2754" s="329"/>
      <c r="I2754" s="15"/>
      <c r="J2754" s="15"/>
      <c r="K2754" s="328" t="str">
        <f t="shared" si="180"/>
        <v/>
      </c>
      <c r="L2754" s="381" t="str">
        <f t="shared" si="178"/>
        <v/>
      </c>
      <c r="M2754" s="265"/>
      <c r="N2754" s="265"/>
      <c r="O2754" s="265"/>
      <c r="P2754" s="77"/>
    </row>
    <row r="2755" spans="3:16" ht="14.25" customHeight="1" x14ac:dyDescent="0.15">
      <c r="C2755" s="283">
        <f t="shared" si="179"/>
        <v>2743</v>
      </c>
      <c r="D2755" s="44" t="str">
        <f t="shared" si="177"/>
        <v/>
      </c>
      <c r="E2755" s="477"/>
      <c r="F2755" s="368"/>
      <c r="G2755" s="368"/>
      <c r="H2755" s="329"/>
      <c r="I2755" s="15"/>
      <c r="J2755" s="15"/>
      <c r="K2755" s="328" t="str">
        <f t="shared" si="180"/>
        <v/>
      </c>
      <c r="L2755" s="381" t="str">
        <f t="shared" si="178"/>
        <v/>
      </c>
      <c r="M2755" s="265"/>
      <c r="N2755" s="265"/>
      <c r="O2755" s="265"/>
      <c r="P2755" s="77"/>
    </row>
    <row r="2756" spans="3:16" ht="14.25" customHeight="1" x14ac:dyDescent="0.15">
      <c r="C2756" s="283">
        <f t="shared" si="179"/>
        <v>2744</v>
      </c>
      <c r="D2756" s="44" t="str">
        <f t="shared" si="177"/>
        <v/>
      </c>
      <c r="E2756" s="477"/>
      <c r="F2756" s="368"/>
      <c r="G2756" s="368"/>
      <c r="H2756" s="329"/>
      <c r="I2756" s="15"/>
      <c r="J2756" s="15"/>
      <c r="K2756" s="328" t="str">
        <f t="shared" si="180"/>
        <v/>
      </c>
      <c r="L2756" s="381" t="str">
        <f t="shared" si="178"/>
        <v/>
      </c>
      <c r="M2756" s="265"/>
      <c r="N2756" s="265"/>
      <c r="O2756" s="265"/>
      <c r="P2756" s="77"/>
    </row>
    <row r="2757" spans="3:16" ht="14.25" customHeight="1" x14ac:dyDescent="0.15">
      <c r="C2757" s="283">
        <f t="shared" si="179"/>
        <v>2745</v>
      </c>
      <c r="D2757" s="44" t="str">
        <f t="shared" si="177"/>
        <v/>
      </c>
      <c r="E2757" s="477"/>
      <c r="F2757" s="368"/>
      <c r="G2757" s="368"/>
      <c r="H2757" s="329"/>
      <c r="I2757" s="15"/>
      <c r="J2757" s="15"/>
      <c r="K2757" s="328" t="str">
        <f t="shared" si="180"/>
        <v/>
      </c>
      <c r="L2757" s="381" t="str">
        <f t="shared" si="178"/>
        <v/>
      </c>
      <c r="M2757" s="265"/>
      <c r="N2757" s="265"/>
      <c r="O2757" s="265"/>
      <c r="P2757" s="77"/>
    </row>
    <row r="2758" spans="3:16" ht="14.25" customHeight="1" x14ac:dyDescent="0.15">
      <c r="C2758" s="283">
        <f t="shared" si="179"/>
        <v>2746</v>
      </c>
      <c r="D2758" s="44" t="str">
        <f t="shared" si="177"/>
        <v/>
      </c>
      <c r="E2758" s="477"/>
      <c r="F2758" s="368"/>
      <c r="G2758" s="368"/>
      <c r="H2758" s="329"/>
      <c r="I2758" s="15"/>
      <c r="J2758" s="15"/>
      <c r="K2758" s="328" t="str">
        <f t="shared" si="180"/>
        <v/>
      </c>
      <c r="L2758" s="381" t="str">
        <f t="shared" si="178"/>
        <v/>
      </c>
      <c r="M2758" s="265"/>
      <c r="N2758" s="265"/>
      <c r="O2758" s="265"/>
      <c r="P2758" s="77"/>
    </row>
    <row r="2759" spans="3:16" ht="14.25" customHeight="1" x14ac:dyDescent="0.15">
      <c r="C2759" s="283">
        <f t="shared" si="179"/>
        <v>2747</v>
      </c>
      <c r="D2759" s="44" t="str">
        <f t="shared" si="177"/>
        <v/>
      </c>
      <c r="E2759" s="477"/>
      <c r="F2759" s="368"/>
      <c r="G2759" s="368"/>
      <c r="H2759" s="329"/>
      <c r="I2759" s="15"/>
      <c r="J2759" s="15"/>
      <c r="K2759" s="328" t="str">
        <f t="shared" si="180"/>
        <v/>
      </c>
      <c r="L2759" s="381" t="str">
        <f t="shared" si="178"/>
        <v/>
      </c>
      <c r="M2759" s="265"/>
      <c r="N2759" s="265"/>
      <c r="O2759" s="265"/>
      <c r="P2759" s="77"/>
    </row>
    <row r="2760" spans="3:16" ht="14.25" customHeight="1" x14ac:dyDescent="0.15">
      <c r="C2760" s="283">
        <f t="shared" si="179"/>
        <v>2748</v>
      </c>
      <c r="D2760" s="44" t="str">
        <f t="shared" si="177"/>
        <v/>
      </c>
      <c r="E2760" s="477"/>
      <c r="F2760" s="368"/>
      <c r="G2760" s="368"/>
      <c r="H2760" s="329"/>
      <c r="I2760" s="15"/>
      <c r="J2760" s="15"/>
      <c r="K2760" s="328" t="str">
        <f t="shared" si="180"/>
        <v/>
      </c>
      <c r="L2760" s="381" t="str">
        <f t="shared" si="178"/>
        <v/>
      </c>
      <c r="M2760" s="265"/>
      <c r="N2760" s="265"/>
      <c r="O2760" s="265"/>
      <c r="P2760" s="77"/>
    </row>
    <row r="2761" spans="3:16" ht="14.25" customHeight="1" x14ac:dyDescent="0.15">
      <c r="C2761" s="283">
        <f t="shared" si="179"/>
        <v>2749</v>
      </c>
      <c r="D2761" s="44" t="str">
        <f t="shared" si="177"/>
        <v/>
      </c>
      <c r="E2761" s="477"/>
      <c r="F2761" s="368"/>
      <c r="G2761" s="368"/>
      <c r="H2761" s="329"/>
      <c r="I2761" s="15"/>
      <c r="J2761" s="15"/>
      <c r="K2761" s="328" t="str">
        <f t="shared" si="180"/>
        <v/>
      </c>
      <c r="L2761" s="381" t="str">
        <f t="shared" si="178"/>
        <v/>
      </c>
      <c r="M2761" s="265"/>
      <c r="N2761" s="265"/>
      <c r="O2761" s="265"/>
      <c r="P2761" s="77"/>
    </row>
    <row r="2762" spans="3:16" ht="14.25" customHeight="1" x14ac:dyDescent="0.15">
      <c r="C2762" s="283">
        <f t="shared" si="179"/>
        <v>2750</v>
      </c>
      <c r="D2762" s="44" t="str">
        <f t="shared" si="177"/>
        <v/>
      </c>
      <c r="E2762" s="477"/>
      <c r="F2762" s="368"/>
      <c r="G2762" s="368"/>
      <c r="H2762" s="329"/>
      <c r="I2762" s="15"/>
      <c r="J2762" s="15"/>
      <c r="K2762" s="328" t="str">
        <f t="shared" si="180"/>
        <v/>
      </c>
      <c r="L2762" s="381" t="str">
        <f t="shared" si="178"/>
        <v/>
      </c>
      <c r="M2762" s="265"/>
      <c r="N2762" s="265"/>
      <c r="O2762" s="265"/>
      <c r="P2762" s="77"/>
    </row>
    <row r="2763" spans="3:16" ht="14.25" customHeight="1" x14ac:dyDescent="0.15">
      <c r="C2763" s="283">
        <f t="shared" si="179"/>
        <v>2751</v>
      </c>
      <c r="D2763" s="44" t="str">
        <f t="shared" si="177"/>
        <v/>
      </c>
      <c r="E2763" s="477"/>
      <c r="F2763" s="368"/>
      <c r="G2763" s="368"/>
      <c r="H2763" s="329"/>
      <c r="I2763" s="15"/>
      <c r="J2763" s="15"/>
      <c r="K2763" s="328" t="str">
        <f t="shared" si="180"/>
        <v/>
      </c>
      <c r="L2763" s="381" t="str">
        <f t="shared" si="178"/>
        <v/>
      </c>
      <c r="M2763" s="265"/>
      <c r="N2763" s="265"/>
      <c r="O2763" s="265"/>
      <c r="P2763" s="77"/>
    </row>
    <row r="2764" spans="3:16" ht="14.25" customHeight="1" x14ac:dyDescent="0.15">
      <c r="C2764" s="283">
        <f t="shared" si="179"/>
        <v>2752</v>
      </c>
      <c r="D2764" s="44" t="str">
        <f t="shared" si="177"/>
        <v/>
      </c>
      <c r="E2764" s="477"/>
      <c r="F2764" s="368"/>
      <c r="G2764" s="368"/>
      <c r="H2764" s="329"/>
      <c r="I2764" s="15"/>
      <c r="J2764" s="15"/>
      <c r="K2764" s="328" t="str">
        <f t="shared" si="180"/>
        <v/>
      </c>
      <c r="L2764" s="381" t="str">
        <f t="shared" si="178"/>
        <v/>
      </c>
      <c r="M2764" s="265"/>
      <c r="N2764" s="265"/>
      <c r="O2764" s="265"/>
      <c r="P2764" s="77"/>
    </row>
    <row r="2765" spans="3:16" ht="14.25" customHeight="1" x14ac:dyDescent="0.15">
      <c r="C2765" s="283">
        <f t="shared" si="179"/>
        <v>2753</v>
      </c>
      <c r="D2765" s="44" t="str">
        <f t="shared" ref="D2765:D2828" si="181">IF(E2765="","",IF(E2765&lt;=$T$2,"○",""))</f>
        <v/>
      </c>
      <c r="E2765" s="477"/>
      <c r="F2765" s="368"/>
      <c r="G2765" s="368"/>
      <c r="H2765" s="329"/>
      <c r="I2765" s="15"/>
      <c r="J2765" s="15"/>
      <c r="K2765" s="328" t="str">
        <f t="shared" si="180"/>
        <v/>
      </c>
      <c r="L2765" s="381" t="str">
        <f t="shared" ref="L2765:L2796" si="182">IF(H2765="","",IF(HLOOKUP(H2765,$V$2:$AJ$3,2,FALSE)&gt;=0.8,"○",""))</f>
        <v/>
      </c>
      <c r="M2765" s="265"/>
      <c r="N2765" s="265"/>
      <c r="O2765" s="265"/>
      <c r="P2765" s="77"/>
    </row>
    <row r="2766" spans="3:16" ht="14.25" customHeight="1" x14ac:dyDescent="0.15">
      <c r="C2766" s="283">
        <f t="shared" si="179"/>
        <v>2754</v>
      </c>
      <c r="D2766" s="44" t="str">
        <f t="shared" si="181"/>
        <v/>
      </c>
      <c r="E2766" s="477"/>
      <c r="F2766" s="368"/>
      <c r="G2766" s="368"/>
      <c r="H2766" s="329"/>
      <c r="I2766" s="15"/>
      <c r="J2766" s="15"/>
      <c r="K2766" s="328" t="str">
        <f t="shared" si="180"/>
        <v/>
      </c>
      <c r="L2766" s="381" t="str">
        <f t="shared" si="182"/>
        <v/>
      </c>
      <c r="M2766" s="265"/>
      <c r="N2766" s="265"/>
      <c r="O2766" s="265"/>
      <c r="P2766" s="77"/>
    </row>
    <row r="2767" spans="3:16" ht="14.25" customHeight="1" x14ac:dyDescent="0.15">
      <c r="C2767" s="283">
        <f t="shared" ref="C2767:C2830" si="183">C2766+1</f>
        <v>2755</v>
      </c>
      <c r="D2767" s="44" t="str">
        <f t="shared" si="181"/>
        <v/>
      </c>
      <c r="E2767" s="477"/>
      <c r="F2767" s="368"/>
      <c r="G2767" s="368"/>
      <c r="H2767" s="329"/>
      <c r="I2767" s="15"/>
      <c r="J2767" s="15"/>
      <c r="K2767" s="328" t="str">
        <f t="shared" si="180"/>
        <v/>
      </c>
      <c r="L2767" s="381" t="str">
        <f t="shared" si="182"/>
        <v/>
      </c>
      <c r="M2767" s="265"/>
      <c r="N2767" s="265"/>
      <c r="O2767" s="265"/>
      <c r="P2767" s="77"/>
    </row>
    <row r="2768" spans="3:16" ht="14.25" customHeight="1" x14ac:dyDescent="0.15">
      <c r="C2768" s="283">
        <f t="shared" si="183"/>
        <v>2756</v>
      </c>
      <c r="D2768" s="44" t="str">
        <f t="shared" si="181"/>
        <v/>
      </c>
      <c r="E2768" s="477"/>
      <c r="F2768" s="368"/>
      <c r="G2768" s="368"/>
      <c r="H2768" s="329"/>
      <c r="I2768" s="15"/>
      <c r="J2768" s="15"/>
      <c r="K2768" s="328" t="str">
        <f t="shared" si="180"/>
        <v/>
      </c>
      <c r="L2768" s="381" t="str">
        <f t="shared" si="182"/>
        <v/>
      </c>
      <c r="M2768" s="265"/>
      <c r="N2768" s="265"/>
      <c r="O2768" s="265"/>
      <c r="P2768" s="77"/>
    </row>
    <row r="2769" spans="3:16" ht="14.25" customHeight="1" x14ac:dyDescent="0.15">
      <c r="C2769" s="283">
        <f t="shared" si="183"/>
        <v>2757</v>
      </c>
      <c r="D2769" s="44" t="str">
        <f t="shared" si="181"/>
        <v/>
      </c>
      <c r="E2769" s="477"/>
      <c r="F2769" s="368"/>
      <c r="G2769" s="368"/>
      <c r="H2769" s="329"/>
      <c r="I2769" s="15"/>
      <c r="J2769" s="15"/>
      <c r="K2769" s="328" t="str">
        <f t="shared" si="180"/>
        <v/>
      </c>
      <c r="L2769" s="381" t="str">
        <f t="shared" si="182"/>
        <v/>
      </c>
      <c r="M2769" s="265"/>
      <c r="N2769" s="265"/>
      <c r="O2769" s="265"/>
      <c r="P2769" s="77"/>
    </row>
    <row r="2770" spans="3:16" ht="14.25" customHeight="1" x14ac:dyDescent="0.15">
      <c r="C2770" s="283">
        <f t="shared" si="183"/>
        <v>2758</v>
      </c>
      <c r="D2770" s="44" t="str">
        <f t="shared" si="181"/>
        <v/>
      </c>
      <c r="E2770" s="477"/>
      <c r="F2770" s="368"/>
      <c r="G2770" s="368"/>
      <c r="H2770" s="329"/>
      <c r="I2770" s="15"/>
      <c r="J2770" s="15"/>
      <c r="K2770" s="328" t="str">
        <f t="shared" si="180"/>
        <v/>
      </c>
      <c r="L2770" s="381" t="str">
        <f t="shared" si="182"/>
        <v/>
      </c>
      <c r="M2770" s="265"/>
      <c r="N2770" s="265"/>
      <c r="O2770" s="265"/>
      <c r="P2770" s="77"/>
    </row>
    <row r="2771" spans="3:16" ht="14.25" customHeight="1" x14ac:dyDescent="0.15">
      <c r="C2771" s="283">
        <f t="shared" si="183"/>
        <v>2759</v>
      </c>
      <c r="D2771" s="44" t="str">
        <f t="shared" si="181"/>
        <v/>
      </c>
      <c r="E2771" s="477"/>
      <c r="F2771" s="368"/>
      <c r="G2771" s="368"/>
      <c r="H2771" s="329"/>
      <c r="I2771" s="15"/>
      <c r="J2771" s="15"/>
      <c r="K2771" s="328" t="str">
        <f t="shared" si="180"/>
        <v/>
      </c>
      <c r="L2771" s="381" t="str">
        <f t="shared" si="182"/>
        <v/>
      </c>
      <c r="M2771" s="265"/>
      <c r="N2771" s="265"/>
      <c r="O2771" s="265"/>
      <c r="P2771" s="77"/>
    </row>
    <row r="2772" spans="3:16" ht="14.25" customHeight="1" x14ac:dyDescent="0.15">
      <c r="C2772" s="283">
        <f t="shared" si="183"/>
        <v>2760</v>
      </c>
      <c r="D2772" s="44" t="str">
        <f t="shared" si="181"/>
        <v/>
      </c>
      <c r="E2772" s="477"/>
      <c r="F2772" s="368"/>
      <c r="G2772" s="368"/>
      <c r="H2772" s="329"/>
      <c r="I2772" s="15"/>
      <c r="J2772" s="15"/>
      <c r="K2772" s="328" t="str">
        <f t="shared" si="180"/>
        <v/>
      </c>
      <c r="L2772" s="381" t="str">
        <f t="shared" si="182"/>
        <v/>
      </c>
      <c r="M2772" s="265"/>
      <c r="N2772" s="265"/>
      <c r="O2772" s="265"/>
      <c r="P2772" s="77"/>
    </row>
    <row r="2773" spans="3:16" ht="14.25" customHeight="1" x14ac:dyDescent="0.15">
      <c r="C2773" s="283">
        <f t="shared" si="183"/>
        <v>2761</v>
      </c>
      <c r="D2773" s="44" t="str">
        <f t="shared" si="181"/>
        <v/>
      </c>
      <c r="E2773" s="477"/>
      <c r="F2773" s="368"/>
      <c r="G2773" s="368"/>
      <c r="H2773" s="329"/>
      <c r="I2773" s="15"/>
      <c r="J2773" s="15"/>
      <c r="K2773" s="328" t="str">
        <f t="shared" si="180"/>
        <v/>
      </c>
      <c r="L2773" s="381" t="str">
        <f t="shared" si="182"/>
        <v/>
      </c>
      <c r="M2773" s="265"/>
      <c r="N2773" s="265"/>
      <c r="O2773" s="265"/>
      <c r="P2773" s="77"/>
    </row>
    <row r="2774" spans="3:16" ht="14.25" customHeight="1" x14ac:dyDescent="0.15">
      <c r="C2774" s="283">
        <f t="shared" si="183"/>
        <v>2762</v>
      </c>
      <c r="D2774" s="44" t="str">
        <f t="shared" si="181"/>
        <v/>
      </c>
      <c r="E2774" s="477"/>
      <c r="F2774" s="368"/>
      <c r="G2774" s="368"/>
      <c r="H2774" s="329"/>
      <c r="I2774" s="15"/>
      <c r="J2774" s="15"/>
      <c r="K2774" s="328" t="str">
        <f t="shared" si="180"/>
        <v/>
      </c>
      <c r="L2774" s="381" t="str">
        <f t="shared" si="182"/>
        <v/>
      </c>
      <c r="M2774" s="265"/>
      <c r="N2774" s="265"/>
      <c r="O2774" s="265"/>
      <c r="P2774" s="77"/>
    </row>
    <row r="2775" spans="3:16" ht="14.25" customHeight="1" x14ac:dyDescent="0.15">
      <c r="C2775" s="283">
        <f t="shared" si="183"/>
        <v>2763</v>
      </c>
      <c r="D2775" s="44" t="str">
        <f t="shared" si="181"/>
        <v/>
      </c>
      <c r="E2775" s="477"/>
      <c r="F2775" s="368"/>
      <c r="G2775" s="368"/>
      <c r="H2775" s="329"/>
      <c r="I2775" s="15"/>
      <c r="J2775" s="15"/>
      <c r="K2775" s="328" t="str">
        <f t="shared" si="180"/>
        <v/>
      </c>
      <c r="L2775" s="381" t="str">
        <f t="shared" si="182"/>
        <v/>
      </c>
      <c r="M2775" s="265"/>
      <c r="N2775" s="265"/>
      <c r="O2775" s="265"/>
      <c r="P2775" s="77"/>
    </row>
    <row r="2776" spans="3:16" ht="14.25" customHeight="1" x14ac:dyDescent="0.15">
      <c r="C2776" s="283">
        <f t="shared" si="183"/>
        <v>2764</v>
      </c>
      <c r="D2776" s="44" t="str">
        <f t="shared" si="181"/>
        <v/>
      </c>
      <c r="E2776" s="477"/>
      <c r="F2776" s="368"/>
      <c r="G2776" s="368"/>
      <c r="H2776" s="329"/>
      <c r="I2776" s="15"/>
      <c r="J2776" s="15"/>
      <c r="K2776" s="328" t="str">
        <f t="shared" si="180"/>
        <v/>
      </c>
      <c r="L2776" s="381" t="str">
        <f t="shared" si="182"/>
        <v/>
      </c>
      <c r="M2776" s="265"/>
      <c r="N2776" s="265"/>
      <c r="O2776" s="265"/>
      <c r="P2776" s="77"/>
    </row>
    <row r="2777" spans="3:16" ht="14.25" customHeight="1" x14ac:dyDescent="0.15">
      <c r="C2777" s="283">
        <f t="shared" si="183"/>
        <v>2765</v>
      </c>
      <c r="D2777" s="44" t="str">
        <f t="shared" si="181"/>
        <v/>
      </c>
      <c r="E2777" s="477"/>
      <c r="F2777" s="368"/>
      <c r="G2777" s="368"/>
      <c r="H2777" s="329"/>
      <c r="I2777" s="15"/>
      <c r="J2777" s="15"/>
      <c r="K2777" s="328" t="str">
        <f t="shared" si="180"/>
        <v/>
      </c>
      <c r="L2777" s="381" t="str">
        <f t="shared" si="182"/>
        <v/>
      </c>
      <c r="M2777" s="265"/>
      <c r="N2777" s="265"/>
      <c r="O2777" s="265"/>
      <c r="P2777" s="77"/>
    </row>
    <row r="2778" spans="3:16" ht="14.25" customHeight="1" x14ac:dyDescent="0.15">
      <c r="C2778" s="283">
        <f t="shared" si="183"/>
        <v>2766</v>
      </c>
      <c r="D2778" s="44" t="str">
        <f t="shared" si="181"/>
        <v/>
      </c>
      <c r="E2778" s="477"/>
      <c r="F2778" s="368"/>
      <c r="G2778" s="368"/>
      <c r="H2778" s="329"/>
      <c r="I2778" s="15"/>
      <c r="J2778" s="15"/>
      <c r="K2778" s="328" t="str">
        <f t="shared" si="180"/>
        <v/>
      </c>
      <c r="L2778" s="381" t="str">
        <f t="shared" si="182"/>
        <v/>
      </c>
      <c r="M2778" s="265"/>
      <c r="N2778" s="265"/>
      <c r="O2778" s="265"/>
      <c r="P2778" s="77"/>
    </row>
    <row r="2779" spans="3:16" ht="14.25" customHeight="1" x14ac:dyDescent="0.15">
      <c r="C2779" s="283">
        <f t="shared" si="183"/>
        <v>2767</v>
      </c>
      <c r="D2779" s="44" t="str">
        <f t="shared" si="181"/>
        <v/>
      </c>
      <c r="E2779" s="477"/>
      <c r="F2779" s="368"/>
      <c r="G2779" s="368"/>
      <c r="H2779" s="329"/>
      <c r="I2779" s="15"/>
      <c r="J2779" s="15"/>
      <c r="K2779" s="328" t="str">
        <f t="shared" si="180"/>
        <v/>
      </c>
      <c r="L2779" s="381" t="str">
        <f t="shared" si="182"/>
        <v/>
      </c>
      <c r="M2779" s="265"/>
      <c r="N2779" s="265"/>
      <c r="O2779" s="265"/>
      <c r="P2779" s="77"/>
    </row>
    <row r="2780" spans="3:16" ht="14.25" customHeight="1" x14ac:dyDescent="0.15">
      <c r="C2780" s="283">
        <f t="shared" si="183"/>
        <v>2768</v>
      </c>
      <c r="D2780" s="44" t="str">
        <f t="shared" si="181"/>
        <v/>
      </c>
      <c r="E2780" s="477"/>
      <c r="F2780" s="368"/>
      <c r="G2780" s="368"/>
      <c r="H2780" s="329"/>
      <c r="I2780" s="15"/>
      <c r="J2780" s="15"/>
      <c r="K2780" s="328" t="str">
        <f t="shared" si="180"/>
        <v/>
      </c>
      <c r="L2780" s="381" t="str">
        <f t="shared" si="182"/>
        <v/>
      </c>
      <c r="M2780" s="265"/>
      <c r="N2780" s="265"/>
      <c r="O2780" s="265"/>
      <c r="P2780" s="77"/>
    </row>
    <row r="2781" spans="3:16" ht="14.25" customHeight="1" x14ac:dyDescent="0.15">
      <c r="C2781" s="283">
        <f t="shared" si="183"/>
        <v>2769</v>
      </c>
      <c r="D2781" s="44" t="str">
        <f t="shared" si="181"/>
        <v/>
      </c>
      <c r="E2781" s="477"/>
      <c r="F2781" s="368"/>
      <c r="G2781" s="368"/>
      <c r="H2781" s="329"/>
      <c r="I2781" s="15"/>
      <c r="J2781" s="15"/>
      <c r="K2781" s="328" t="str">
        <f t="shared" si="180"/>
        <v/>
      </c>
      <c r="L2781" s="381" t="str">
        <f t="shared" si="182"/>
        <v/>
      </c>
      <c r="M2781" s="265"/>
      <c r="N2781" s="265"/>
      <c r="O2781" s="265"/>
      <c r="P2781" s="77"/>
    </row>
    <row r="2782" spans="3:16" ht="14.25" customHeight="1" x14ac:dyDescent="0.15">
      <c r="C2782" s="283">
        <f t="shared" si="183"/>
        <v>2770</v>
      </c>
      <c r="D2782" s="44" t="str">
        <f t="shared" si="181"/>
        <v/>
      </c>
      <c r="E2782" s="477"/>
      <c r="F2782" s="368"/>
      <c r="G2782" s="368"/>
      <c r="H2782" s="329"/>
      <c r="I2782" s="15"/>
      <c r="J2782" s="15"/>
      <c r="K2782" s="328" t="str">
        <f t="shared" si="180"/>
        <v/>
      </c>
      <c r="L2782" s="381" t="str">
        <f t="shared" si="182"/>
        <v/>
      </c>
      <c r="M2782" s="265"/>
      <c r="N2782" s="265"/>
      <c r="O2782" s="265"/>
      <c r="P2782" s="77"/>
    </row>
    <row r="2783" spans="3:16" ht="14.25" customHeight="1" x14ac:dyDescent="0.15">
      <c r="C2783" s="283">
        <f t="shared" si="183"/>
        <v>2771</v>
      </c>
      <c r="D2783" s="44" t="str">
        <f t="shared" si="181"/>
        <v/>
      </c>
      <c r="E2783" s="477"/>
      <c r="F2783" s="368"/>
      <c r="G2783" s="368"/>
      <c r="H2783" s="329"/>
      <c r="I2783" s="15"/>
      <c r="J2783" s="15"/>
      <c r="K2783" s="328" t="str">
        <f t="shared" si="180"/>
        <v/>
      </c>
      <c r="L2783" s="381" t="str">
        <f t="shared" si="182"/>
        <v/>
      </c>
      <c r="M2783" s="265"/>
      <c r="N2783" s="265"/>
      <c r="O2783" s="265"/>
      <c r="P2783" s="77"/>
    </row>
    <row r="2784" spans="3:16" ht="14.25" customHeight="1" x14ac:dyDescent="0.15">
      <c r="C2784" s="283">
        <f t="shared" si="183"/>
        <v>2772</v>
      </c>
      <c r="D2784" s="44" t="str">
        <f t="shared" si="181"/>
        <v/>
      </c>
      <c r="E2784" s="477"/>
      <c r="F2784" s="368"/>
      <c r="G2784" s="368"/>
      <c r="H2784" s="329"/>
      <c r="I2784" s="15"/>
      <c r="J2784" s="15"/>
      <c r="K2784" s="328" t="str">
        <f t="shared" si="180"/>
        <v/>
      </c>
      <c r="L2784" s="381" t="str">
        <f t="shared" si="182"/>
        <v/>
      </c>
      <c r="M2784" s="265"/>
      <c r="N2784" s="265"/>
      <c r="O2784" s="265"/>
      <c r="P2784" s="77"/>
    </row>
    <row r="2785" spans="3:16" ht="14.25" customHeight="1" x14ac:dyDescent="0.15">
      <c r="C2785" s="283">
        <f t="shared" si="183"/>
        <v>2773</v>
      </c>
      <c r="D2785" s="44" t="str">
        <f t="shared" si="181"/>
        <v/>
      </c>
      <c r="E2785" s="477"/>
      <c r="F2785" s="368"/>
      <c r="G2785" s="368"/>
      <c r="H2785" s="329"/>
      <c r="I2785" s="15"/>
      <c r="J2785" s="15"/>
      <c r="K2785" s="328" t="str">
        <f t="shared" si="180"/>
        <v/>
      </c>
      <c r="L2785" s="381" t="str">
        <f t="shared" si="182"/>
        <v/>
      </c>
      <c r="M2785" s="265"/>
      <c r="N2785" s="265"/>
      <c r="O2785" s="265"/>
      <c r="P2785" s="77"/>
    </row>
    <row r="2786" spans="3:16" ht="14.25" customHeight="1" x14ac:dyDescent="0.15">
      <c r="C2786" s="283">
        <f t="shared" si="183"/>
        <v>2774</v>
      </c>
      <c r="D2786" s="44" t="str">
        <f t="shared" si="181"/>
        <v/>
      </c>
      <c r="E2786" s="477"/>
      <c r="F2786" s="368"/>
      <c r="G2786" s="368"/>
      <c r="H2786" s="329"/>
      <c r="I2786" s="15"/>
      <c r="J2786" s="15"/>
      <c r="K2786" s="328" t="str">
        <f t="shared" si="180"/>
        <v/>
      </c>
      <c r="L2786" s="381" t="str">
        <f t="shared" si="182"/>
        <v/>
      </c>
      <c r="M2786" s="265"/>
      <c r="N2786" s="265"/>
      <c r="O2786" s="265"/>
      <c r="P2786" s="77"/>
    </row>
    <row r="2787" spans="3:16" ht="14.25" customHeight="1" x14ac:dyDescent="0.15">
      <c r="C2787" s="283">
        <f t="shared" si="183"/>
        <v>2775</v>
      </c>
      <c r="D2787" s="44" t="str">
        <f t="shared" si="181"/>
        <v/>
      </c>
      <c r="E2787" s="477"/>
      <c r="F2787" s="368"/>
      <c r="G2787" s="368"/>
      <c r="H2787" s="329"/>
      <c r="I2787" s="15"/>
      <c r="J2787" s="15"/>
      <c r="K2787" s="328" t="str">
        <f t="shared" si="180"/>
        <v/>
      </c>
      <c r="L2787" s="381" t="str">
        <f t="shared" si="182"/>
        <v/>
      </c>
      <c r="M2787" s="265"/>
      <c r="N2787" s="265"/>
      <c r="O2787" s="265"/>
      <c r="P2787" s="77"/>
    </row>
    <row r="2788" spans="3:16" ht="14.25" customHeight="1" x14ac:dyDescent="0.15">
      <c r="C2788" s="283">
        <f t="shared" si="183"/>
        <v>2776</v>
      </c>
      <c r="D2788" s="44" t="str">
        <f t="shared" si="181"/>
        <v/>
      </c>
      <c r="E2788" s="477"/>
      <c r="F2788" s="368"/>
      <c r="G2788" s="368"/>
      <c r="H2788" s="329"/>
      <c r="I2788" s="15"/>
      <c r="J2788" s="15"/>
      <c r="K2788" s="328" t="str">
        <f t="shared" si="180"/>
        <v/>
      </c>
      <c r="L2788" s="381" t="str">
        <f t="shared" si="182"/>
        <v/>
      </c>
      <c r="M2788" s="265"/>
      <c r="N2788" s="265"/>
      <c r="O2788" s="265"/>
      <c r="P2788" s="77"/>
    </row>
    <row r="2789" spans="3:16" ht="14.25" customHeight="1" x14ac:dyDescent="0.15">
      <c r="C2789" s="283">
        <f t="shared" si="183"/>
        <v>2777</v>
      </c>
      <c r="D2789" s="44" t="str">
        <f t="shared" si="181"/>
        <v/>
      </c>
      <c r="E2789" s="477"/>
      <c r="F2789" s="368"/>
      <c r="G2789" s="368"/>
      <c r="H2789" s="329"/>
      <c r="I2789" s="15"/>
      <c r="J2789" s="15"/>
      <c r="K2789" s="328" t="str">
        <f t="shared" si="180"/>
        <v/>
      </c>
      <c r="L2789" s="381" t="str">
        <f t="shared" si="182"/>
        <v/>
      </c>
      <c r="M2789" s="265"/>
      <c r="N2789" s="265"/>
      <c r="O2789" s="265"/>
      <c r="P2789" s="77"/>
    </row>
    <row r="2790" spans="3:16" ht="14.25" customHeight="1" x14ac:dyDescent="0.15">
      <c r="C2790" s="283">
        <f t="shared" si="183"/>
        <v>2778</v>
      </c>
      <c r="D2790" s="44" t="str">
        <f t="shared" si="181"/>
        <v/>
      </c>
      <c r="E2790" s="477"/>
      <c r="F2790" s="368"/>
      <c r="G2790" s="368"/>
      <c r="H2790" s="329"/>
      <c r="I2790" s="15"/>
      <c r="J2790" s="15"/>
      <c r="K2790" s="328" t="str">
        <f t="shared" si="180"/>
        <v/>
      </c>
      <c r="L2790" s="381" t="str">
        <f t="shared" si="182"/>
        <v/>
      </c>
      <c r="M2790" s="265"/>
      <c r="N2790" s="265"/>
      <c r="O2790" s="265"/>
      <c r="P2790" s="77"/>
    </row>
    <row r="2791" spans="3:16" ht="14.25" customHeight="1" x14ac:dyDescent="0.15">
      <c r="C2791" s="283">
        <f t="shared" si="183"/>
        <v>2779</v>
      </c>
      <c r="D2791" s="44" t="str">
        <f t="shared" si="181"/>
        <v/>
      </c>
      <c r="E2791" s="477"/>
      <c r="F2791" s="368"/>
      <c r="G2791" s="368"/>
      <c r="H2791" s="329"/>
      <c r="I2791" s="15"/>
      <c r="J2791" s="15"/>
      <c r="K2791" s="328" t="str">
        <f t="shared" si="180"/>
        <v/>
      </c>
      <c r="L2791" s="381" t="str">
        <f t="shared" si="182"/>
        <v/>
      </c>
      <c r="M2791" s="265"/>
      <c r="N2791" s="265"/>
      <c r="O2791" s="265"/>
      <c r="P2791" s="77"/>
    </row>
    <row r="2792" spans="3:16" ht="14.25" customHeight="1" x14ac:dyDescent="0.15">
      <c r="C2792" s="283">
        <f t="shared" si="183"/>
        <v>2780</v>
      </c>
      <c r="D2792" s="44" t="str">
        <f t="shared" si="181"/>
        <v/>
      </c>
      <c r="E2792" s="477"/>
      <c r="F2792" s="368"/>
      <c r="G2792" s="368"/>
      <c r="H2792" s="329"/>
      <c r="I2792" s="15"/>
      <c r="J2792" s="15"/>
      <c r="K2792" s="328" t="str">
        <f t="shared" si="180"/>
        <v/>
      </c>
      <c r="L2792" s="381" t="str">
        <f t="shared" si="182"/>
        <v/>
      </c>
      <c r="M2792" s="265"/>
      <c r="N2792" s="265"/>
      <c r="O2792" s="265"/>
      <c r="P2792" s="77"/>
    </row>
    <row r="2793" spans="3:16" ht="14.25" customHeight="1" x14ac:dyDescent="0.15">
      <c r="C2793" s="283">
        <f t="shared" si="183"/>
        <v>2781</v>
      </c>
      <c r="D2793" s="44" t="str">
        <f t="shared" si="181"/>
        <v/>
      </c>
      <c r="E2793" s="477"/>
      <c r="F2793" s="368"/>
      <c r="G2793" s="368"/>
      <c r="H2793" s="329"/>
      <c r="I2793" s="15"/>
      <c r="J2793" s="15"/>
      <c r="K2793" s="328" t="str">
        <f t="shared" si="180"/>
        <v/>
      </c>
      <c r="L2793" s="381" t="str">
        <f t="shared" si="182"/>
        <v/>
      </c>
      <c r="M2793" s="265"/>
      <c r="N2793" s="265"/>
      <c r="O2793" s="265"/>
      <c r="P2793" s="77"/>
    </row>
    <row r="2794" spans="3:16" ht="14.25" customHeight="1" x14ac:dyDescent="0.15">
      <c r="C2794" s="283">
        <f t="shared" si="183"/>
        <v>2782</v>
      </c>
      <c r="D2794" s="44" t="str">
        <f t="shared" si="181"/>
        <v/>
      </c>
      <c r="E2794" s="477"/>
      <c r="F2794" s="368"/>
      <c r="G2794" s="368"/>
      <c r="H2794" s="329"/>
      <c r="I2794" s="15"/>
      <c r="J2794" s="15"/>
      <c r="K2794" s="328" t="str">
        <f t="shared" si="180"/>
        <v/>
      </c>
      <c r="L2794" s="381" t="str">
        <f t="shared" si="182"/>
        <v/>
      </c>
      <c r="M2794" s="265"/>
      <c r="N2794" s="265"/>
      <c r="O2794" s="265"/>
      <c r="P2794" s="77"/>
    </row>
    <row r="2795" spans="3:16" ht="14.25" customHeight="1" x14ac:dyDescent="0.15">
      <c r="C2795" s="283">
        <f t="shared" si="183"/>
        <v>2783</v>
      </c>
      <c r="D2795" s="44" t="str">
        <f t="shared" si="181"/>
        <v/>
      </c>
      <c r="E2795" s="477"/>
      <c r="F2795" s="368"/>
      <c r="G2795" s="368"/>
      <c r="H2795" s="329"/>
      <c r="I2795" s="15"/>
      <c r="J2795" s="15"/>
      <c r="K2795" s="328" t="str">
        <f t="shared" si="180"/>
        <v/>
      </c>
      <c r="L2795" s="381" t="str">
        <f t="shared" si="182"/>
        <v/>
      </c>
      <c r="M2795" s="265"/>
      <c r="N2795" s="265"/>
      <c r="O2795" s="265"/>
      <c r="P2795" s="77"/>
    </row>
    <row r="2796" spans="3:16" ht="14.25" customHeight="1" x14ac:dyDescent="0.15">
      <c r="C2796" s="283">
        <f t="shared" si="183"/>
        <v>2784</v>
      </c>
      <c r="D2796" s="44" t="str">
        <f t="shared" si="181"/>
        <v/>
      </c>
      <c r="E2796" s="477"/>
      <c r="F2796" s="368"/>
      <c r="G2796" s="368"/>
      <c r="H2796" s="329"/>
      <c r="I2796" s="15"/>
      <c r="J2796" s="15"/>
      <c r="K2796" s="328" t="str">
        <f t="shared" si="180"/>
        <v/>
      </c>
      <c r="L2796" s="381" t="str">
        <f t="shared" si="182"/>
        <v/>
      </c>
      <c r="M2796" s="265"/>
      <c r="N2796" s="265"/>
      <c r="O2796" s="265"/>
      <c r="P2796" s="77"/>
    </row>
    <row r="2797" spans="3:16" ht="14.25" customHeight="1" x14ac:dyDescent="0.15">
      <c r="C2797" s="283">
        <f t="shared" si="183"/>
        <v>2785</v>
      </c>
      <c r="D2797" s="44" t="str">
        <f t="shared" si="181"/>
        <v/>
      </c>
      <c r="E2797" s="477"/>
      <c r="F2797" s="368"/>
      <c r="G2797" s="368"/>
      <c r="H2797" s="329"/>
      <c r="I2797" s="15"/>
      <c r="J2797" s="15"/>
      <c r="K2797" s="328" t="str">
        <f t="shared" si="180"/>
        <v/>
      </c>
      <c r="L2797" s="381" t="str">
        <f t="shared" ref="L2797:L2814" si="184">IF(H2797="","",IF(HLOOKUP(H2797,$V$2:$AJ$3,2,FALSE)&gt;=0.8,"○",""))</f>
        <v/>
      </c>
      <c r="M2797" s="265"/>
      <c r="N2797" s="265"/>
      <c r="O2797" s="265"/>
      <c r="P2797" s="77"/>
    </row>
    <row r="2798" spans="3:16" ht="14.25" customHeight="1" x14ac:dyDescent="0.15">
      <c r="C2798" s="283">
        <f t="shared" si="183"/>
        <v>2786</v>
      </c>
      <c r="D2798" s="44" t="str">
        <f t="shared" si="181"/>
        <v/>
      </c>
      <c r="E2798" s="477"/>
      <c r="F2798" s="368"/>
      <c r="G2798" s="368"/>
      <c r="H2798" s="329"/>
      <c r="I2798" s="15"/>
      <c r="J2798" s="15"/>
      <c r="K2798" s="328" t="str">
        <f t="shared" si="180"/>
        <v/>
      </c>
      <c r="L2798" s="381" t="str">
        <f t="shared" si="184"/>
        <v/>
      </c>
      <c r="M2798" s="265"/>
      <c r="N2798" s="265"/>
      <c r="O2798" s="265"/>
      <c r="P2798" s="77"/>
    </row>
    <row r="2799" spans="3:16" ht="14.25" customHeight="1" x14ac:dyDescent="0.15">
      <c r="C2799" s="283">
        <f t="shared" si="183"/>
        <v>2787</v>
      </c>
      <c r="D2799" s="44" t="str">
        <f t="shared" si="181"/>
        <v/>
      </c>
      <c r="E2799" s="477"/>
      <c r="F2799" s="368"/>
      <c r="G2799" s="368"/>
      <c r="H2799" s="329"/>
      <c r="I2799" s="15"/>
      <c r="J2799" s="15"/>
      <c r="K2799" s="328" t="str">
        <f t="shared" si="180"/>
        <v/>
      </c>
      <c r="L2799" s="381" t="str">
        <f t="shared" si="184"/>
        <v/>
      </c>
      <c r="M2799" s="265"/>
      <c r="N2799" s="265"/>
      <c r="O2799" s="265"/>
      <c r="P2799" s="77"/>
    </row>
    <row r="2800" spans="3:16" ht="14.25" customHeight="1" x14ac:dyDescent="0.15">
      <c r="C2800" s="283">
        <f t="shared" si="183"/>
        <v>2788</v>
      </c>
      <c r="D2800" s="44" t="str">
        <f t="shared" si="181"/>
        <v/>
      </c>
      <c r="E2800" s="477"/>
      <c r="F2800" s="368"/>
      <c r="G2800" s="368"/>
      <c r="H2800" s="329"/>
      <c r="I2800" s="15"/>
      <c r="J2800" s="15"/>
      <c r="K2800" s="328" t="str">
        <f t="shared" si="180"/>
        <v/>
      </c>
      <c r="L2800" s="381" t="str">
        <f t="shared" si="184"/>
        <v/>
      </c>
      <c r="M2800" s="265"/>
      <c r="N2800" s="265"/>
      <c r="O2800" s="265"/>
      <c r="P2800" s="77"/>
    </row>
    <row r="2801" spans="3:16" ht="14.25" customHeight="1" x14ac:dyDescent="0.15">
      <c r="C2801" s="283">
        <f t="shared" si="183"/>
        <v>2789</v>
      </c>
      <c r="D2801" s="44" t="str">
        <f t="shared" si="181"/>
        <v/>
      </c>
      <c r="E2801" s="477"/>
      <c r="F2801" s="368"/>
      <c r="G2801" s="368"/>
      <c r="H2801" s="329"/>
      <c r="I2801" s="15"/>
      <c r="J2801" s="15"/>
      <c r="K2801" s="328" t="str">
        <f t="shared" si="180"/>
        <v/>
      </c>
      <c r="L2801" s="381" t="str">
        <f t="shared" si="184"/>
        <v/>
      </c>
      <c r="M2801" s="265"/>
      <c r="N2801" s="265"/>
      <c r="O2801" s="265"/>
      <c r="P2801" s="77"/>
    </row>
    <row r="2802" spans="3:16" ht="14.25" customHeight="1" x14ac:dyDescent="0.15">
      <c r="C2802" s="283">
        <f t="shared" si="183"/>
        <v>2790</v>
      </c>
      <c r="D2802" s="44" t="str">
        <f t="shared" si="181"/>
        <v/>
      </c>
      <c r="E2802" s="477"/>
      <c r="F2802" s="368"/>
      <c r="G2802" s="368"/>
      <c r="H2802" s="329"/>
      <c r="I2802" s="15"/>
      <c r="J2802" s="15"/>
      <c r="K2802" s="328" t="str">
        <f t="shared" si="180"/>
        <v/>
      </c>
      <c r="L2802" s="381" t="str">
        <f t="shared" si="184"/>
        <v/>
      </c>
      <c r="M2802" s="265"/>
      <c r="N2802" s="265"/>
      <c r="O2802" s="265"/>
      <c r="P2802" s="77"/>
    </row>
    <row r="2803" spans="3:16" ht="14.25" customHeight="1" x14ac:dyDescent="0.15">
      <c r="C2803" s="283">
        <f t="shared" si="183"/>
        <v>2791</v>
      </c>
      <c r="D2803" s="44" t="str">
        <f t="shared" si="181"/>
        <v/>
      </c>
      <c r="E2803" s="477"/>
      <c r="F2803" s="368"/>
      <c r="G2803" s="368"/>
      <c r="H2803" s="329"/>
      <c r="I2803" s="15"/>
      <c r="J2803" s="15"/>
      <c r="K2803" s="328" t="str">
        <f t="shared" ref="K2803:K2814" si="185">IF(J2803="","",I2803*J2803)</f>
        <v/>
      </c>
      <c r="L2803" s="381" t="str">
        <f t="shared" si="184"/>
        <v/>
      </c>
      <c r="M2803" s="265"/>
      <c r="N2803" s="265"/>
      <c r="O2803" s="265"/>
      <c r="P2803" s="77"/>
    </row>
    <row r="2804" spans="3:16" ht="14.25" customHeight="1" x14ac:dyDescent="0.15">
      <c r="C2804" s="283">
        <f t="shared" si="183"/>
        <v>2792</v>
      </c>
      <c r="D2804" s="44" t="str">
        <f t="shared" si="181"/>
        <v/>
      </c>
      <c r="E2804" s="477"/>
      <c r="F2804" s="368"/>
      <c r="G2804" s="368"/>
      <c r="H2804" s="329"/>
      <c r="I2804" s="15"/>
      <c r="J2804" s="15"/>
      <c r="K2804" s="328" t="str">
        <f t="shared" si="185"/>
        <v/>
      </c>
      <c r="L2804" s="381" t="str">
        <f t="shared" si="184"/>
        <v/>
      </c>
      <c r="M2804" s="265"/>
      <c r="N2804" s="265"/>
      <c r="O2804" s="265"/>
      <c r="P2804" s="77"/>
    </row>
    <row r="2805" spans="3:16" ht="14.25" customHeight="1" x14ac:dyDescent="0.15">
      <c r="C2805" s="283">
        <f t="shared" si="183"/>
        <v>2793</v>
      </c>
      <c r="D2805" s="44" t="str">
        <f t="shared" si="181"/>
        <v/>
      </c>
      <c r="E2805" s="477"/>
      <c r="F2805" s="368"/>
      <c r="G2805" s="368"/>
      <c r="H2805" s="329"/>
      <c r="I2805" s="15"/>
      <c r="J2805" s="15"/>
      <c r="K2805" s="328" t="str">
        <f t="shared" si="185"/>
        <v/>
      </c>
      <c r="L2805" s="381" t="str">
        <f t="shared" si="184"/>
        <v/>
      </c>
      <c r="M2805" s="265"/>
      <c r="N2805" s="265"/>
      <c r="O2805" s="265"/>
      <c r="P2805" s="77"/>
    </row>
    <row r="2806" spans="3:16" ht="14.25" customHeight="1" x14ac:dyDescent="0.15">
      <c r="C2806" s="283">
        <f t="shared" si="183"/>
        <v>2794</v>
      </c>
      <c r="D2806" s="44" t="str">
        <f t="shared" si="181"/>
        <v/>
      </c>
      <c r="E2806" s="477"/>
      <c r="F2806" s="368"/>
      <c r="G2806" s="368"/>
      <c r="H2806" s="329"/>
      <c r="I2806" s="15"/>
      <c r="J2806" s="15"/>
      <c r="K2806" s="328" t="str">
        <f t="shared" si="185"/>
        <v/>
      </c>
      <c r="L2806" s="381" t="str">
        <f t="shared" si="184"/>
        <v/>
      </c>
      <c r="M2806" s="265"/>
      <c r="N2806" s="265"/>
      <c r="O2806" s="265"/>
      <c r="P2806" s="77"/>
    </row>
    <row r="2807" spans="3:16" ht="14.25" customHeight="1" x14ac:dyDescent="0.15">
      <c r="C2807" s="283">
        <f t="shared" si="183"/>
        <v>2795</v>
      </c>
      <c r="D2807" s="44" t="str">
        <f t="shared" si="181"/>
        <v/>
      </c>
      <c r="E2807" s="477"/>
      <c r="F2807" s="368"/>
      <c r="G2807" s="368"/>
      <c r="H2807" s="329"/>
      <c r="I2807" s="15"/>
      <c r="J2807" s="15"/>
      <c r="K2807" s="328" t="str">
        <f t="shared" si="185"/>
        <v/>
      </c>
      <c r="L2807" s="381" t="str">
        <f t="shared" si="184"/>
        <v/>
      </c>
      <c r="M2807" s="265"/>
      <c r="N2807" s="265"/>
      <c r="O2807" s="265"/>
      <c r="P2807" s="77"/>
    </row>
    <row r="2808" spans="3:16" ht="14.25" customHeight="1" x14ac:dyDescent="0.15">
      <c r="C2808" s="283">
        <f t="shared" si="183"/>
        <v>2796</v>
      </c>
      <c r="D2808" s="44" t="str">
        <f t="shared" si="181"/>
        <v/>
      </c>
      <c r="E2808" s="477"/>
      <c r="F2808" s="368"/>
      <c r="G2808" s="368"/>
      <c r="H2808" s="329"/>
      <c r="I2808" s="15"/>
      <c r="J2808" s="15"/>
      <c r="K2808" s="328" t="str">
        <f t="shared" si="185"/>
        <v/>
      </c>
      <c r="L2808" s="381" t="str">
        <f t="shared" si="184"/>
        <v/>
      </c>
      <c r="M2808" s="265"/>
      <c r="N2808" s="265"/>
      <c r="O2808" s="265"/>
      <c r="P2808" s="77"/>
    </row>
    <row r="2809" spans="3:16" ht="14.25" customHeight="1" x14ac:dyDescent="0.15">
      <c r="C2809" s="283">
        <f t="shared" si="183"/>
        <v>2797</v>
      </c>
      <c r="D2809" s="44" t="str">
        <f t="shared" si="181"/>
        <v/>
      </c>
      <c r="E2809" s="477"/>
      <c r="F2809" s="368"/>
      <c r="G2809" s="368"/>
      <c r="H2809" s="329"/>
      <c r="I2809" s="15"/>
      <c r="J2809" s="15"/>
      <c r="K2809" s="328" t="str">
        <f t="shared" si="185"/>
        <v/>
      </c>
      <c r="L2809" s="381" t="str">
        <f t="shared" si="184"/>
        <v/>
      </c>
      <c r="M2809" s="265"/>
      <c r="N2809" s="265"/>
      <c r="O2809" s="265"/>
      <c r="P2809" s="77"/>
    </row>
    <row r="2810" spans="3:16" ht="14.25" customHeight="1" x14ac:dyDescent="0.15">
      <c r="C2810" s="283">
        <f t="shared" si="183"/>
        <v>2798</v>
      </c>
      <c r="D2810" s="44" t="str">
        <f t="shared" si="181"/>
        <v/>
      </c>
      <c r="E2810" s="477"/>
      <c r="F2810" s="368"/>
      <c r="G2810" s="368"/>
      <c r="H2810" s="329"/>
      <c r="I2810" s="15"/>
      <c r="J2810" s="15"/>
      <c r="K2810" s="328" t="str">
        <f t="shared" si="185"/>
        <v/>
      </c>
      <c r="L2810" s="381" t="str">
        <f t="shared" si="184"/>
        <v/>
      </c>
      <c r="M2810" s="265"/>
      <c r="N2810" s="265"/>
      <c r="O2810" s="265"/>
      <c r="P2810" s="77"/>
    </row>
    <row r="2811" spans="3:16" ht="14.25" customHeight="1" x14ac:dyDescent="0.15">
      <c r="C2811" s="283">
        <f t="shared" si="183"/>
        <v>2799</v>
      </c>
      <c r="D2811" s="44" t="str">
        <f t="shared" si="181"/>
        <v/>
      </c>
      <c r="E2811" s="477"/>
      <c r="F2811" s="368"/>
      <c r="G2811" s="368"/>
      <c r="H2811" s="329"/>
      <c r="I2811" s="15"/>
      <c r="J2811" s="15"/>
      <c r="K2811" s="328" t="str">
        <f t="shared" si="185"/>
        <v/>
      </c>
      <c r="L2811" s="381" t="str">
        <f t="shared" si="184"/>
        <v/>
      </c>
      <c r="M2811" s="265"/>
      <c r="N2811" s="265"/>
      <c r="O2811" s="265"/>
      <c r="P2811" s="77"/>
    </row>
    <row r="2812" spans="3:16" ht="14.25" customHeight="1" x14ac:dyDescent="0.15">
      <c r="C2812" s="283">
        <f t="shared" si="183"/>
        <v>2800</v>
      </c>
      <c r="D2812" s="44" t="str">
        <f t="shared" si="181"/>
        <v/>
      </c>
      <c r="E2812" s="477"/>
      <c r="F2812" s="368"/>
      <c r="G2812" s="368"/>
      <c r="H2812" s="329"/>
      <c r="I2812" s="15"/>
      <c r="J2812" s="15"/>
      <c r="K2812" s="328" t="str">
        <f t="shared" si="185"/>
        <v/>
      </c>
      <c r="L2812" s="381" t="str">
        <f t="shared" si="184"/>
        <v/>
      </c>
      <c r="M2812" s="265"/>
      <c r="N2812" s="265"/>
      <c r="O2812" s="265"/>
      <c r="P2812" s="77"/>
    </row>
    <row r="2813" spans="3:16" ht="14.25" customHeight="1" x14ac:dyDescent="0.15">
      <c r="C2813" s="283">
        <f t="shared" si="183"/>
        <v>2801</v>
      </c>
      <c r="D2813" s="44" t="str">
        <f t="shared" si="181"/>
        <v/>
      </c>
      <c r="E2813" s="477"/>
      <c r="F2813" s="368"/>
      <c r="G2813" s="368"/>
      <c r="H2813" s="329"/>
      <c r="I2813" s="15"/>
      <c r="J2813" s="15"/>
      <c r="K2813" s="328" t="str">
        <f t="shared" si="185"/>
        <v/>
      </c>
      <c r="L2813" s="381" t="str">
        <f t="shared" si="184"/>
        <v/>
      </c>
      <c r="M2813" s="265"/>
      <c r="N2813" s="265"/>
      <c r="O2813" s="265"/>
      <c r="P2813" s="77"/>
    </row>
    <row r="2814" spans="3:16" ht="14.25" customHeight="1" x14ac:dyDescent="0.15">
      <c r="C2814" s="283">
        <f t="shared" si="183"/>
        <v>2802</v>
      </c>
      <c r="D2814" s="44" t="str">
        <f t="shared" si="181"/>
        <v/>
      </c>
      <c r="E2814" s="477"/>
      <c r="F2814" s="368"/>
      <c r="G2814" s="368"/>
      <c r="H2814" s="329"/>
      <c r="I2814" s="15"/>
      <c r="J2814" s="15"/>
      <c r="K2814" s="328" t="str">
        <f t="shared" si="185"/>
        <v/>
      </c>
      <c r="L2814" s="381" t="str">
        <f t="shared" si="184"/>
        <v/>
      </c>
      <c r="M2814" s="265"/>
      <c r="N2814" s="265"/>
      <c r="O2814" s="265"/>
      <c r="P2814" s="77"/>
    </row>
    <row r="2815" spans="3:16" ht="14.25" customHeight="1" x14ac:dyDescent="0.15">
      <c r="C2815" s="283">
        <f t="shared" si="183"/>
        <v>2803</v>
      </c>
      <c r="D2815" s="44" t="str">
        <f t="shared" si="181"/>
        <v/>
      </c>
      <c r="E2815" s="477"/>
      <c r="F2815" s="368"/>
      <c r="G2815" s="368"/>
      <c r="H2815" s="329"/>
      <c r="I2815" s="15"/>
      <c r="J2815" s="15"/>
      <c r="K2815" s="328" t="str">
        <f t="shared" ref="K2815:K2858" si="186">IF(J2815="","",I2815*J2815)</f>
        <v/>
      </c>
      <c r="L2815" s="381" t="str">
        <f t="shared" ref="L2815:L2858" si="187">IF(H2815="","",IF(HLOOKUP(H2815,$V$2:$AJ$3,2,FALSE)&gt;=0.8,"○",""))</f>
        <v/>
      </c>
      <c r="M2815" s="265"/>
      <c r="N2815" s="265"/>
      <c r="O2815" s="265"/>
      <c r="P2815" s="77"/>
    </row>
    <row r="2816" spans="3:16" ht="14.25" customHeight="1" x14ac:dyDescent="0.15">
      <c r="C2816" s="283">
        <f t="shared" si="183"/>
        <v>2804</v>
      </c>
      <c r="D2816" s="44" t="str">
        <f t="shared" si="181"/>
        <v/>
      </c>
      <c r="E2816" s="477"/>
      <c r="F2816" s="368"/>
      <c r="G2816" s="368"/>
      <c r="H2816" s="329"/>
      <c r="I2816" s="15"/>
      <c r="J2816" s="15"/>
      <c r="K2816" s="328" t="str">
        <f t="shared" si="186"/>
        <v/>
      </c>
      <c r="L2816" s="381" t="str">
        <f t="shared" si="187"/>
        <v/>
      </c>
      <c r="M2816" s="265"/>
      <c r="N2816" s="265"/>
      <c r="O2816" s="265"/>
      <c r="P2816" s="77"/>
    </row>
    <row r="2817" spans="3:16" ht="14.25" customHeight="1" x14ac:dyDescent="0.15">
      <c r="C2817" s="283">
        <f t="shared" si="183"/>
        <v>2805</v>
      </c>
      <c r="D2817" s="44" t="str">
        <f t="shared" si="181"/>
        <v/>
      </c>
      <c r="E2817" s="477"/>
      <c r="F2817" s="368"/>
      <c r="G2817" s="368"/>
      <c r="H2817" s="329"/>
      <c r="I2817" s="15"/>
      <c r="J2817" s="15"/>
      <c r="K2817" s="328" t="str">
        <f t="shared" si="186"/>
        <v/>
      </c>
      <c r="L2817" s="381" t="str">
        <f t="shared" si="187"/>
        <v/>
      </c>
      <c r="M2817" s="265"/>
      <c r="N2817" s="265"/>
      <c r="O2817" s="265"/>
      <c r="P2817" s="77"/>
    </row>
    <row r="2818" spans="3:16" ht="14.25" customHeight="1" x14ac:dyDescent="0.15">
      <c r="C2818" s="283">
        <f t="shared" si="183"/>
        <v>2806</v>
      </c>
      <c r="D2818" s="44" t="str">
        <f t="shared" si="181"/>
        <v/>
      </c>
      <c r="E2818" s="477"/>
      <c r="F2818" s="368"/>
      <c r="G2818" s="368"/>
      <c r="H2818" s="329"/>
      <c r="I2818" s="15"/>
      <c r="J2818" s="15"/>
      <c r="K2818" s="328" t="str">
        <f t="shared" si="186"/>
        <v/>
      </c>
      <c r="L2818" s="381" t="str">
        <f t="shared" si="187"/>
        <v/>
      </c>
      <c r="M2818" s="265"/>
      <c r="N2818" s="265"/>
      <c r="O2818" s="265"/>
      <c r="P2818" s="77"/>
    </row>
    <row r="2819" spans="3:16" ht="14.25" customHeight="1" x14ac:dyDescent="0.15">
      <c r="C2819" s="283">
        <f t="shared" si="183"/>
        <v>2807</v>
      </c>
      <c r="D2819" s="44" t="str">
        <f t="shared" si="181"/>
        <v/>
      </c>
      <c r="E2819" s="477"/>
      <c r="F2819" s="368"/>
      <c r="G2819" s="368"/>
      <c r="H2819" s="329"/>
      <c r="I2819" s="15"/>
      <c r="J2819" s="15"/>
      <c r="K2819" s="328" t="str">
        <f t="shared" si="186"/>
        <v/>
      </c>
      <c r="L2819" s="381" t="str">
        <f t="shared" si="187"/>
        <v/>
      </c>
      <c r="M2819" s="265"/>
      <c r="N2819" s="265"/>
      <c r="O2819" s="265"/>
      <c r="P2819" s="77"/>
    </row>
    <row r="2820" spans="3:16" ht="14.25" customHeight="1" x14ac:dyDescent="0.15">
      <c r="C2820" s="283">
        <f t="shared" si="183"/>
        <v>2808</v>
      </c>
      <c r="D2820" s="44" t="str">
        <f t="shared" si="181"/>
        <v/>
      </c>
      <c r="E2820" s="477"/>
      <c r="F2820" s="368"/>
      <c r="G2820" s="368"/>
      <c r="H2820" s="329"/>
      <c r="I2820" s="15"/>
      <c r="J2820" s="15"/>
      <c r="K2820" s="328" t="str">
        <f t="shared" si="186"/>
        <v/>
      </c>
      <c r="L2820" s="381" t="str">
        <f t="shared" si="187"/>
        <v/>
      </c>
      <c r="M2820" s="265"/>
      <c r="N2820" s="265"/>
      <c r="O2820" s="265"/>
      <c r="P2820" s="77"/>
    </row>
    <row r="2821" spans="3:16" ht="14.25" customHeight="1" x14ac:dyDescent="0.15">
      <c r="C2821" s="283">
        <f t="shared" si="183"/>
        <v>2809</v>
      </c>
      <c r="D2821" s="44" t="str">
        <f t="shared" si="181"/>
        <v/>
      </c>
      <c r="E2821" s="477"/>
      <c r="F2821" s="368"/>
      <c r="G2821" s="368"/>
      <c r="H2821" s="329"/>
      <c r="I2821" s="15"/>
      <c r="J2821" s="15"/>
      <c r="K2821" s="328" t="str">
        <f t="shared" si="186"/>
        <v/>
      </c>
      <c r="L2821" s="381" t="str">
        <f t="shared" si="187"/>
        <v/>
      </c>
      <c r="M2821" s="265"/>
      <c r="N2821" s="265"/>
      <c r="O2821" s="265"/>
      <c r="P2821" s="77"/>
    </row>
    <row r="2822" spans="3:16" ht="14.25" customHeight="1" x14ac:dyDescent="0.15">
      <c r="C2822" s="283">
        <f t="shared" si="183"/>
        <v>2810</v>
      </c>
      <c r="D2822" s="44" t="str">
        <f t="shared" si="181"/>
        <v/>
      </c>
      <c r="E2822" s="477"/>
      <c r="F2822" s="368"/>
      <c r="G2822" s="368"/>
      <c r="H2822" s="329"/>
      <c r="I2822" s="15"/>
      <c r="J2822" s="15"/>
      <c r="K2822" s="328" t="str">
        <f t="shared" si="186"/>
        <v/>
      </c>
      <c r="L2822" s="381" t="str">
        <f t="shared" si="187"/>
        <v/>
      </c>
      <c r="M2822" s="265"/>
      <c r="N2822" s="265"/>
      <c r="O2822" s="265"/>
      <c r="P2822" s="77"/>
    </row>
    <row r="2823" spans="3:16" ht="14.25" customHeight="1" x14ac:dyDescent="0.15">
      <c r="C2823" s="283">
        <f t="shared" si="183"/>
        <v>2811</v>
      </c>
      <c r="D2823" s="44" t="str">
        <f t="shared" si="181"/>
        <v/>
      </c>
      <c r="E2823" s="477"/>
      <c r="F2823" s="368"/>
      <c r="G2823" s="368"/>
      <c r="H2823" s="329"/>
      <c r="I2823" s="15"/>
      <c r="J2823" s="15"/>
      <c r="K2823" s="328" t="str">
        <f t="shared" si="186"/>
        <v/>
      </c>
      <c r="L2823" s="381" t="str">
        <f t="shared" si="187"/>
        <v/>
      </c>
      <c r="M2823" s="265"/>
      <c r="N2823" s="265"/>
      <c r="O2823" s="265"/>
      <c r="P2823" s="77"/>
    </row>
    <row r="2824" spans="3:16" ht="14.25" customHeight="1" x14ac:dyDescent="0.15">
      <c r="C2824" s="283">
        <f t="shared" si="183"/>
        <v>2812</v>
      </c>
      <c r="D2824" s="44" t="str">
        <f t="shared" si="181"/>
        <v/>
      </c>
      <c r="E2824" s="477"/>
      <c r="F2824" s="368"/>
      <c r="G2824" s="368"/>
      <c r="H2824" s="329"/>
      <c r="I2824" s="15"/>
      <c r="J2824" s="15"/>
      <c r="K2824" s="328" t="str">
        <f t="shared" si="186"/>
        <v/>
      </c>
      <c r="L2824" s="381" t="str">
        <f t="shared" si="187"/>
        <v/>
      </c>
      <c r="M2824" s="265"/>
      <c r="N2824" s="265"/>
      <c r="O2824" s="265"/>
      <c r="P2824" s="77"/>
    </row>
    <row r="2825" spans="3:16" ht="14.25" customHeight="1" x14ac:dyDescent="0.15">
      <c r="C2825" s="283">
        <f t="shared" si="183"/>
        <v>2813</v>
      </c>
      <c r="D2825" s="44" t="str">
        <f t="shared" si="181"/>
        <v/>
      </c>
      <c r="E2825" s="477"/>
      <c r="F2825" s="368"/>
      <c r="G2825" s="368"/>
      <c r="H2825" s="329"/>
      <c r="I2825" s="15"/>
      <c r="J2825" s="15"/>
      <c r="K2825" s="328" t="str">
        <f t="shared" si="186"/>
        <v/>
      </c>
      <c r="L2825" s="381" t="str">
        <f t="shared" si="187"/>
        <v/>
      </c>
      <c r="M2825" s="265"/>
      <c r="N2825" s="265"/>
      <c r="O2825" s="265"/>
      <c r="P2825" s="77"/>
    </row>
    <row r="2826" spans="3:16" ht="14.25" customHeight="1" x14ac:dyDescent="0.15">
      <c r="C2826" s="283">
        <f t="shared" si="183"/>
        <v>2814</v>
      </c>
      <c r="D2826" s="44" t="str">
        <f t="shared" si="181"/>
        <v/>
      </c>
      <c r="E2826" s="477"/>
      <c r="F2826" s="368"/>
      <c r="G2826" s="368"/>
      <c r="H2826" s="329"/>
      <c r="I2826" s="15"/>
      <c r="J2826" s="15"/>
      <c r="K2826" s="328" t="str">
        <f t="shared" si="186"/>
        <v/>
      </c>
      <c r="L2826" s="381" t="str">
        <f t="shared" si="187"/>
        <v/>
      </c>
      <c r="M2826" s="265"/>
      <c r="N2826" s="265"/>
      <c r="O2826" s="265"/>
      <c r="P2826" s="77"/>
    </row>
    <row r="2827" spans="3:16" ht="14.25" customHeight="1" x14ac:dyDescent="0.15">
      <c r="C2827" s="283">
        <f t="shared" si="183"/>
        <v>2815</v>
      </c>
      <c r="D2827" s="44" t="str">
        <f t="shared" si="181"/>
        <v/>
      </c>
      <c r="E2827" s="477"/>
      <c r="F2827" s="368"/>
      <c r="G2827" s="368"/>
      <c r="H2827" s="329"/>
      <c r="I2827" s="15"/>
      <c r="J2827" s="15"/>
      <c r="K2827" s="328" t="str">
        <f t="shared" si="186"/>
        <v/>
      </c>
      <c r="L2827" s="381" t="str">
        <f t="shared" si="187"/>
        <v/>
      </c>
      <c r="M2827" s="265"/>
      <c r="N2827" s="265"/>
      <c r="O2827" s="265"/>
      <c r="P2827" s="77"/>
    </row>
    <row r="2828" spans="3:16" ht="14.25" customHeight="1" x14ac:dyDescent="0.15">
      <c r="C2828" s="283">
        <f t="shared" si="183"/>
        <v>2816</v>
      </c>
      <c r="D2828" s="44" t="str">
        <f t="shared" si="181"/>
        <v/>
      </c>
      <c r="E2828" s="477"/>
      <c r="F2828" s="368"/>
      <c r="G2828" s="368"/>
      <c r="H2828" s="329"/>
      <c r="I2828" s="15"/>
      <c r="J2828" s="15"/>
      <c r="K2828" s="328" t="str">
        <f t="shared" si="186"/>
        <v/>
      </c>
      <c r="L2828" s="381" t="str">
        <f t="shared" si="187"/>
        <v/>
      </c>
      <c r="M2828" s="265"/>
      <c r="N2828" s="265"/>
      <c r="O2828" s="265"/>
      <c r="P2828" s="77"/>
    </row>
    <row r="2829" spans="3:16" ht="14.25" customHeight="1" x14ac:dyDescent="0.15">
      <c r="C2829" s="283">
        <f t="shared" si="183"/>
        <v>2817</v>
      </c>
      <c r="D2829" s="44" t="str">
        <f t="shared" ref="D2829:D2892" si="188">IF(E2829="","",IF(E2829&lt;=$T$2,"○",""))</f>
        <v/>
      </c>
      <c r="E2829" s="477"/>
      <c r="F2829" s="368"/>
      <c r="G2829" s="368"/>
      <c r="H2829" s="329"/>
      <c r="I2829" s="15"/>
      <c r="J2829" s="15"/>
      <c r="K2829" s="328" t="str">
        <f t="shared" si="186"/>
        <v/>
      </c>
      <c r="L2829" s="381" t="str">
        <f t="shared" si="187"/>
        <v/>
      </c>
      <c r="M2829" s="265"/>
      <c r="N2829" s="265"/>
      <c r="O2829" s="265"/>
      <c r="P2829" s="77"/>
    </row>
    <row r="2830" spans="3:16" ht="14.25" customHeight="1" x14ac:dyDescent="0.15">
      <c r="C2830" s="283">
        <f t="shared" si="183"/>
        <v>2818</v>
      </c>
      <c r="D2830" s="44" t="str">
        <f t="shared" si="188"/>
        <v/>
      </c>
      <c r="E2830" s="477"/>
      <c r="F2830" s="368"/>
      <c r="G2830" s="368"/>
      <c r="H2830" s="329"/>
      <c r="I2830" s="15"/>
      <c r="J2830" s="15"/>
      <c r="K2830" s="328" t="str">
        <f t="shared" si="186"/>
        <v/>
      </c>
      <c r="L2830" s="381" t="str">
        <f t="shared" si="187"/>
        <v/>
      </c>
      <c r="M2830" s="265"/>
      <c r="N2830" s="265"/>
      <c r="O2830" s="265"/>
      <c r="P2830" s="77"/>
    </row>
    <row r="2831" spans="3:16" ht="14.25" customHeight="1" x14ac:dyDescent="0.15">
      <c r="C2831" s="283">
        <f t="shared" ref="C2831:C2894" si="189">C2830+1</f>
        <v>2819</v>
      </c>
      <c r="D2831" s="44" t="str">
        <f t="shared" si="188"/>
        <v/>
      </c>
      <c r="E2831" s="477"/>
      <c r="F2831" s="368"/>
      <c r="G2831" s="368"/>
      <c r="H2831" s="329"/>
      <c r="I2831" s="15"/>
      <c r="J2831" s="15"/>
      <c r="K2831" s="328" t="str">
        <f t="shared" si="186"/>
        <v/>
      </c>
      <c r="L2831" s="381" t="str">
        <f t="shared" si="187"/>
        <v/>
      </c>
      <c r="M2831" s="265"/>
      <c r="N2831" s="265"/>
      <c r="O2831" s="265"/>
      <c r="P2831" s="77"/>
    </row>
    <row r="2832" spans="3:16" ht="14.25" customHeight="1" x14ac:dyDescent="0.15">
      <c r="C2832" s="283">
        <f t="shared" si="189"/>
        <v>2820</v>
      </c>
      <c r="D2832" s="44" t="str">
        <f t="shared" si="188"/>
        <v/>
      </c>
      <c r="E2832" s="477"/>
      <c r="F2832" s="368"/>
      <c r="G2832" s="368"/>
      <c r="H2832" s="329"/>
      <c r="I2832" s="15"/>
      <c r="J2832" s="15"/>
      <c r="K2832" s="328" t="str">
        <f t="shared" si="186"/>
        <v/>
      </c>
      <c r="L2832" s="381" t="str">
        <f t="shared" si="187"/>
        <v/>
      </c>
      <c r="M2832" s="265"/>
      <c r="N2832" s="265"/>
      <c r="O2832" s="265"/>
      <c r="P2832" s="77"/>
    </row>
    <row r="2833" spans="3:16" ht="14.25" customHeight="1" x14ac:dyDescent="0.15">
      <c r="C2833" s="283">
        <f t="shared" si="189"/>
        <v>2821</v>
      </c>
      <c r="D2833" s="44" t="str">
        <f t="shared" si="188"/>
        <v/>
      </c>
      <c r="E2833" s="477"/>
      <c r="F2833" s="368"/>
      <c r="G2833" s="368"/>
      <c r="H2833" s="329"/>
      <c r="I2833" s="15"/>
      <c r="J2833" s="15"/>
      <c r="K2833" s="328" t="str">
        <f t="shared" si="186"/>
        <v/>
      </c>
      <c r="L2833" s="381" t="str">
        <f t="shared" si="187"/>
        <v/>
      </c>
      <c r="M2833" s="265"/>
      <c r="N2833" s="265"/>
      <c r="O2833" s="265"/>
      <c r="P2833" s="77"/>
    </row>
    <row r="2834" spans="3:16" ht="14.25" customHeight="1" x14ac:dyDescent="0.15">
      <c r="C2834" s="283">
        <f t="shared" si="189"/>
        <v>2822</v>
      </c>
      <c r="D2834" s="44" t="str">
        <f t="shared" si="188"/>
        <v/>
      </c>
      <c r="E2834" s="477"/>
      <c r="F2834" s="368"/>
      <c r="G2834" s="368"/>
      <c r="H2834" s="329"/>
      <c r="I2834" s="15"/>
      <c r="J2834" s="15"/>
      <c r="K2834" s="328" t="str">
        <f t="shared" si="186"/>
        <v/>
      </c>
      <c r="L2834" s="381" t="str">
        <f t="shared" si="187"/>
        <v/>
      </c>
      <c r="M2834" s="265"/>
      <c r="N2834" s="265"/>
      <c r="O2834" s="265"/>
      <c r="P2834" s="77"/>
    </row>
    <row r="2835" spans="3:16" ht="14.25" customHeight="1" x14ac:dyDescent="0.15">
      <c r="C2835" s="283">
        <f t="shared" si="189"/>
        <v>2823</v>
      </c>
      <c r="D2835" s="44" t="str">
        <f t="shared" si="188"/>
        <v/>
      </c>
      <c r="E2835" s="477"/>
      <c r="F2835" s="368"/>
      <c r="G2835" s="368"/>
      <c r="H2835" s="329"/>
      <c r="I2835" s="15"/>
      <c r="J2835" s="15"/>
      <c r="K2835" s="328" t="str">
        <f t="shared" si="186"/>
        <v/>
      </c>
      <c r="L2835" s="381" t="str">
        <f t="shared" si="187"/>
        <v/>
      </c>
      <c r="M2835" s="265"/>
      <c r="N2835" s="265"/>
      <c r="O2835" s="265"/>
      <c r="P2835" s="77"/>
    </row>
    <row r="2836" spans="3:16" ht="14.25" customHeight="1" x14ac:dyDescent="0.15">
      <c r="C2836" s="283">
        <f t="shared" si="189"/>
        <v>2824</v>
      </c>
      <c r="D2836" s="44" t="str">
        <f t="shared" si="188"/>
        <v/>
      </c>
      <c r="E2836" s="477"/>
      <c r="F2836" s="368"/>
      <c r="G2836" s="368"/>
      <c r="H2836" s="329"/>
      <c r="I2836" s="15"/>
      <c r="J2836" s="15"/>
      <c r="K2836" s="328" t="str">
        <f t="shared" si="186"/>
        <v/>
      </c>
      <c r="L2836" s="381" t="str">
        <f t="shared" si="187"/>
        <v/>
      </c>
      <c r="M2836" s="265"/>
      <c r="N2836" s="265"/>
      <c r="O2836" s="265"/>
      <c r="P2836" s="77"/>
    </row>
    <row r="2837" spans="3:16" ht="14.25" customHeight="1" x14ac:dyDescent="0.15">
      <c r="C2837" s="283">
        <f t="shared" si="189"/>
        <v>2825</v>
      </c>
      <c r="D2837" s="44" t="str">
        <f t="shared" si="188"/>
        <v/>
      </c>
      <c r="E2837" s="477"/>
      <c r="F2837" s="368"/>
      <c r="G2837" s="368"/>
      <c r="H2837" s="329"/>
      <c r="I2837" s="15"/>
      <c r="J2837" s="15"/>
      <c r="K2837" s="328" t="str">
        <f t="shared" si="186"/>
        <v/>
      </c>
      <c r="L2837" s="381" t="str">
        <f t="shared" si="187"/>
        <v/>
      </c>
      <c r="M2837" s="265"/>
      <c r="N2837" s="265"/>
      <c r="O2837" s="265"/>
      <c r="P2837" s="77"/>
    </row>
    <row r="2838" spans="3:16" ht="14.25" customHeight="1" x14ac:dyDescent="0.15">
      <c r="C2838" s="283">
        <f t="shared" si="189"/>
        <v>2826</v>
      </c>
      <c r="D2838" s="44" t="str">
        <f t="shared" si="188"/>
        <v/>
      </c>
      <c r="E2838" s="477"/>
      <c r="F2838" s="368"/>
      <c r="G2838" s="368"/>
      <c r="H2838" s="329"/>
      <c r="I2838" s="15"/>
      <c r="J2838" s="15"/>
      <c r="K2838" s="328" t="str">
        <f t="shared" si="186"/>
        <v/>
      </c>
      <c r="L2838" s="381" t="str">
        <f t="shared" si="187"/>
        <v/>
      </c>
      <c r="M2838" s="265"/>
      <c r="N2838" s="265"/>
      <c r="O2838" s="265"/>
      <c r="P2838" s="77"/>
    </row>
    <row r="2839" spans="3:16" ht="14.25" customHeight="1" x14ac:dyDescent="0.15">
      <c r="C2839" s="283">
        <f t="shared" si="189"/>
        <v>2827</v>
      </c>
      <c r="D2839" s="44" t="str">
        <f t="shared" si="188"/>
        <v/>
      </c>
      <c r="E2839" s="477"/>
      <c r="F2839" s="368"/>
      <c r="G2839" s="368"/>
      <c r="H2839" s="329"/>
      <c r="I2839" s="15"/>
      <c r="J2839" s="15"/>
      <c r="K2839" s="328" t="str">
        <f t="shared" si="186"/>
        <v/>
      </c>
      <c r="L2839" s="381" t="str">
        <f t="shared" si="187"/>
        <v/>
      </c>
      <c r="M2839" s="265"/>
      <c r="N2839" s="265"/>
      <c r="O2839" s="265"/>
      <c r="P2839" s="77"/>
    </row>
    <row r="2840" spans="3:16" ht="14.25" customHeight="1" x14ac:dyDescent="0.15">
      <c r="C2840" s="283">
        <f t="shared" si="189"/>
        <v>2828</v>
      </c>
      <c r="D2840" s="44" t="str">
        <f t="shared" si="188"/>
        <v/>
      </c>
      <c r="E2840" s="477"/>
      <c r="F2840" s="368"/>
      <c r="G2840" s="368"/>
      <c r="H2840" s="329"/>
      <c r="I2840" s="15"/>
      <c r="J2840" s="15"/>
      <c r="K2840" s="328" t="str">
        <f t="shared" si="186"/>
        <v/>
      </c>
      <c r="L2840" s="381" t="str">
        <f t="shared" si="187"/>
        <v/>
      </c>
      <c r="M2840" s="265"/>
      <c r="N2840" s="265"/>
      <c r="O2840" s="265"/>
      <c r="P2840" s="77"/>
    </row>
    <row r="2841" spans="3:16" ht="14.25" customHeight="1" x14ac:dyDescent="0.15">
      <c r="C2841" s="283">
        <f t="shared" si="189"/>
        <v>2829</v>
      </c>
      <c r="D2841" s="44" t="str">
        <f t="shared" si="188"/>
        <v/>
      </c>
      <c r="E2841" s="477"/>
      <c r="F2841" s="368"/>
      <c r="G2841" s="368"/>
      <c r="H2841" s="329"/>
      <c r="I2841" s="15"/>
      <c r="J2841" s="15"/>
      <c r="K2841" s="328" t="str">
        <f t="shared" si="186"/>
        <v/>
      </c>
      <c r="L2841" s="381" t="str">
        <f t="shared" si="187"/>
        <v/>
      </c>
      <c r="M2841" s="265"/>
      <c r="N2841" s="265"/>
      <c r="O2841" s="265"/>
      <c r="P2841" s="77"/>
    </row>
    <row r="2842" spans="3:16" ht="14.25" customHeight="1" x14ac:dyDescent="0.15">
      <c r="C2842" s="283">
        <f t="shared" si="189"/>
        <v>2830</v>
      </c>
      <c r="D2842" s="44" t="str">
        <f t="shared" si="188"/>
        <v/>
      </c>
      <c r="E2842" s="477"/>
      <c r="F2842" s="368"/>
      <c r="G2842" s="368"/>
      <c r="H2842" s="329"/>
      <c r="I2842" s="15"/>
      <c r="J2842" s="15"/>
      <c r="K2842" s="328" t="str">
        <f t="shared" si="186"/>
        <v/>
      </c>
      <c r="L2842" s="381" t="str">
        <f t="shared" si="187"/>
        <v/>
      </c>
      <c r="M2842" s="265"/>
      <c r="N2842" s="265"/>
      <c r="O2842" s="265"/>
      <c r="P2842" s="77"/>
    </row>
    <row r="2843" spans="3:16" ht="14.25" customHeight="1" x14ac:dyDescent="0.15">
      <c r="C2843" s="283">
        <f t="shared" si="189"/>
        <v>2831</v>
      </c>
      <c r="D2843" s="44" t="str">
        <f t="shared" si="188"/>
        <v/>
      </c>
      <c r="E2843" s="477"/>
      <c r="F2843" s="368"/>
      <c r="G2843" s="368"/>
      <c r="H2843" s="329"/>
      <c r="I2843" s="15"/>
      <c r="J2843" s="15"/>
      <c r="K2843" s="328" t="str">
        <f t="shared" si="186"/>
        <v/>
      </c>
      <c r="L2843" s="381" t="str">
        <f t="shared" si="187"/>
        <v/>
      </c>
      <c r="M2843" s="265"/>
      <c r="N2843" s="265"/>
      <c r="O2843" s="265"/>
      <c r="P2843" s="77"/>
    </row>
    <row r="2844" spans="3:16" ht="14.25" customHeight="1" x14ac:dyDescent="0.15">
      <c r="C2844" s="283">
        <f t="shared" si="189"/>
        <v>2832</v>
      </c>
      <c r="D2844" s="44" t="str">
        <f t="shared" si="188"/>
        <v/>
      </c>
      <c r="E2844" s="477"/>
      <c r="F2844" s="368"/>
      <c r="G2844" s="368"/>
      <c r="H2844" s="329"/>
      <c r="I2844" s="15"/>
      <c r="J2844" s="15"/>
      <c r="K2844" s="328" t="str">
        <f t="shared" si="186"/>
        <v/>
      </c>
      <c r="L2844" s="381" t="str">
        <f t="shared" si="187"/>
        <v/>
      </c>
      <c r="M2844" s="265"/>
      <c r="N2844" s="265"/>
      <c r="O2844" s="265"/>
      <c r="P2844" s="77"/>
    </row>
    <row r="2845" spans="3:16" ht="14.25" customHeight="1" x14ac:dyDescent="0.15">
      <c r="C2845" s="283">
        <f t="shared" si="189"/>
        <v>2833</v>
      </c>
      <c r="D2845" s="44" t="str">
        <f t="shared" si="188"/>
        <v/>
      </c>
      <c r="E2845" s="477"/>
      <c r="F2845" s="368"/>
      <c r="G2845" s="368"/>
      <c r="H2845" s="329"/>
      <c r="I2845" s="15"/>
      <c r="J2845" s="15"/>
      <c r="K2845" s="328" t="str">
        <f t="shared" si="186"/>
        <v/>
      </c>
      <c r="L2845" s="381" t="str">
        <f t="shared" si="187"/>
        <v/>
      </c>
      <c r="M2845" s="265"/>
      <c r="N2845" s="265"/>
      <c r="O2845" s="265"/>
      <c r="P2845" s="77"/>
    </row>
    <row r="2846" spans="3:16" ht="14.25" customHeight="1" x14ac:dyDescent="0.15">
      <c r="C2846" s="283">
        <f t="shared" si="189"/>
        <v>2834</v>
      </c>
      <c r="D2846" s="44" t="str">
        <f t="shared" si="188"/>
        <v/>
      </c>
      <c r="E2846" s="477"/>
      <c r="F2846" s="368"/>
      <c r="G2846" s="368"/>
      <c r="H2846" s="329"/>
      <c r="I2846" s="15"/>
      <c r="J2846" s="15"/>
      <c r="K2846" s="328" t="str">
        <f t="shared" si="186"/>
        <v/>
      </c>
      <c r="L2846" s="381" t="str">
        <f t="shared" si="187"/>
        <v/>
      </c>
      <c r="M2846" s="265"/>
      <c r="N2846" s="265"/>
      <c r="O2846" s="265"/>
      <c r="P2846" s="77"/>
    </row>
    <row r="2847" spans="3:16" ht="14.25" customHeight="1" x14ac:dyDescent="0.15">
      <c r="C2847" s="283">
        <f t="shared" si="189"/>
        <v>2835</v>
      </c>
      <c r="D2847" s="44" t="str">
        <f t="shared" si="188"/>
        <v/>
      </c>
      <c r="E2847" s="477"/>
      <c r="F2847" s="368"/>
      <c r="G2847" s="368"/>
      <c r="H2847" s="329"/>
      <c r="I2847" s="15"/>
      <c r="J2847" s="15"/>
      <c r="K2847" s="328" t="str">
        <f t="shared" si="186"/>
        <v/>
      </c>
      <c r="L2847" s="381" t="str">
        <f t="shared" si="187"/>
        <v/>
      </c>
      <c r="M2847" s="265"/>
      <c r="N2847" s="265"/>
      <c r="O2847" s="265"/>
      <c r="P2847" s="77"/>
    </row>
    <row r="2848" spans="3:16" ht="14.25" customHeight="1" x14ac:dyDescent="0.15">
      <c r="C2848" s="283">
        <f t="shared" si="189"/>
        <v>2836</v>
      </c>
      <c r="D2848" s="44" t="str">
        <f t="shared" si="188"/>
        <v/>
      </c>
      <c r="E2848" s="477"/>
      <c r="F2848" s="368"/>
      <c r="G2848" s="368"/>
      <c r="H2848" s="329"/>
      <c r="I2848" s="15"/>
      <c r="J2848" s="15"/>
      <c r="K2848" s="328" t="str">
        <f t="shared" si="186"/>
        <v/>
      </c>
      <c r="L2848" s="381" t="str">
        <f t="shared" si="187"/>
        <v/>
      </c>
      <c r="M2848" s="265"/>
      <c r="N2848" s="265"/>
      <c r="O2848" s="265"/>
      <c r="P2848" s="77"/>
    </row>
    <row r="2849" spans="3:16" ht="14.25" customHeight="1" x14ac:dyDescent="0.15">
      <c r="C2849" s="283">
        <f t="shared" si="189"/>
        <v>2837</v>
      </c>
      <c r="D2849" s="44" t="str">
        <f t="shared" si="188"/>
        <v/>
      </c>
      <c r="E2849" s="477"/>
      <c r="F2849" s="368"/>
      <c r="G2849" s="368"/>
      <c r="H2849" s="329"/>
      <c r="I2849" s="15"/>
      <c r="J2849" s="15"/>
      <c r="K2849" s="328" t="str">
        <f t="shared" si="186"/>
        <v/>
      </c>
      <c r="L2849" s="381" t="str">
        <f t="shared" si="187"/>
        <v/>
      </c>
      <c r="M2849" s="265"/>
      <c r="N2849" s="265"/>
      <c r="O2849" s="265"/>
      <c r="P2849" s="77"/>
    </row>
    <row r="2850" spans="3:16" ht="14.25" customHeight="1" x14ac:dyDescent="0.15">
      <c r="C2850" s="283">
        <f t="shared" si="189"/>
        <v>2838</v>
      </c>
      <c r="D2850" s="44" t="str">
        <f t="shared" si="188"/>
        <v/>
      </c>
      <c r="E2850" s="477"/>
      <c r="F2850" s="368"/>
      <c r="G2850" s="368"/>
      <c r="H2850" s="329"/>
      <c r="I2850" s="15"/>
      <c r="J2850" s="15"/>
      <c r="K2850" s="328" t="str">
        <f t="shared" si="186"/>
        <v/>
      </c>
      <c r="L2850" s="381" t="str">
        <f t="shared" si="187"/>
        <v/>
      </c>
      <c r="M2850" s="265"/>
      <c r="N2850" s="265"/>
      <c r="O2850" s="265"/>
      <c r="P2850" s="77"/>
    </row>
    <row r="2851" spans="3:16" ht="14.25" customHeight="1" x14ac:dyDescent="0.15">
      <c r="C2851" s="283">
        <f t="shared" si="189"/>
        <v>2839</v>
      </c>
      <c r="D2851" s="44" t="str">
        <f t="shared" si="188"/>
        <v/>
      </c>
      <c r="E2851" s="477"/>
      <c r="F2851" s="368"/>
      <c r="G2851" s="368"/>
      <c r="H2851" s="329"/>
      <c r="I2851" s="15"/>
      <c r="J2851" s="15"/>
      <c r="K2851" s="328" t="str">
        <f t="shared" si="186"/>
        <v/>
      </c>
      <c r="L2851" s="381" t="str">
        <f t="shared" si="187"/>
        <v/>
      </c>
      <c r="M2851" s="265"/>
      <c r="N2851" s="265"/>
      <c r="O2851" s="265"/>
      <c r="P2851" s="77"/>
    </row>
    <row r="2852" spans="3:16" ht="14.25" customHeight="1" x14ac:dyDescent="0.15">
      <c r="C2852" s="283">
        <f t="shared" si="189"/>
        <v>2840</v>
      </c>
      <c r="D2852" s="44" t="str">
        <f t="shared" si="188"/>
        <v/>
      </c>
      <c r="E2852" s="477"/>
      <c r="F2852" s="368"/>
      <c r="G2852" s="368"/>
      <c r="H2852" s="329"/>
      <c r="I2852" s="15"/>
      <c r="J2852" s="15"/>
      <c r="K2852" s="328" t="str">
        <f t="shared" si="186"/>
        <v/>
      </c>
      <c r="L2852" s="381" t="str">
        <f t="shared" si="187"/>
        <v/>
      </c>
      <c r="M2852" s="265"/>
      <c r="N2852" s="265"/>
      <c r="O2852" s="265"/>
      <c r="P2852" s="77"/>
    </row>
    <row r="2853" spans="3:16" ht="14.25" customHeight="1" x14ac:dyDescent="0.15">
      <c r="C2853" s="283">
        <f t="shared" si="189"/>
        <v>2841</v>
      </c>
      <c r="D2853" s="44" t="str">
        <f t="shared" si="188"/>
        <v/>
      </c>
      <c r="E2853" s="477"/>
      <c r="F2853" s="368"/>
      <c r="G2853" s="368"/>
      <c r="H2853" s="329"/>
      <c r="I2853" s="15"/>
      <c r="J2853" s="15"/>
      <c r="K2853" s="328" t="str">
        <f t="shared" si="186"/>
        <v/>
      </c>
      <c r="L2853" s="381" t="str">
        <f t="shared" si="187"/>
        <v/>
      </c>
      <c r="M2853" s="265"/>
      <c r="N2853" s="265"/>
      <c r="O2853" s="265"/>
      <c r="P2853" s="77"/>
    </row>
    <row r="2854" spans="3:16" ht="14.25" customHeight="1" x14ac:dyDescent="0.15">
      <c r="C2854" s="283">
        <f t="shared" si="189"/>
        <v>2842</v>
      </c>
      <c r="D2854" s="44" t="str">
        <f t="shared" si="188"/>
        <v/>
      </c>
      <c r="E2854" s="477"/>
      <c r="F2854" s="368"/>
      <c r="G2854" s="368"/>
      <c r="H2854" s="329"/>
      <c r="I2854" s="15"/>
      <c r="J2854" s="15"/>
      <c r="K2854" s="328" t="str">
        <f t="shared" si="186"/>
        <v/>
      </c>
      <c r="L2854" s="381" t="str">
        <f t="shared" si="187"/>
        <v/>
      </c>
      <c r="M2854" s="265"/>
      <c r="N2854" s="265"/>
      <c r="O2854" s="265"/>
      <c r="P2854" s="77"/>
    </row>
    <row r="2855" spans="3:16" ht="14.25" customHeight="1" x14ac:dyDescent="0.15">
      <c r="C2855" s="283">
        <f t="shared" si="189"/>
        <v>2843</v>
      </c>
      <c r="D2855" s="44" t="str">
        <f t="shared" si="188"/>
        <v/>
      </c>
      <c r="E2855" s="477"/>
      <c r="F2855" s="368"/>
      <c r="G2855" s="368"/>
      <c r="H2855" s="329"/>
      <c r="I2855" s="15"/>
      <c r="J2855" s="15"/>
      <c r="K2855" s="328" t="str">
        <f t="shared" si="186"/>
        <v/>
      </c>
      <c r="L2855" s="381" t="str">
        <f t="shared" si="187"/>
        <v/>
      </c>
      <c r="M2855" s="265"/>
      <c r="N2855" s="265"/>
      <c r="O2855" s="265"/>
      <c r="P2855" s="77"/>
    </row>
    <row r="2856" spans="3:16" ht="14.25" customHeight="1" x14ac:dyDescent="0.15">
      <c r="C2856" s="283">
        <f t="shared" si="189"/>
        <v>2844</v>
      </c>
      <c r="D2856" s="44" t="str">
        <f t="shared" si="188"/>
        <v/>
      </c>
      <c r="E2856" s="477"/>
      <c r="F2856" s="368"/>
      <c r="G2856" s="368"/>
      <c r="H2856" s="329"/>
      <c r="I2856" s="15"/>
      <c r="J2856" s="15"/>
      <c r="K2856" s="328" t="str">
        <f t="shared" si="186"/>
        <v/>
      </c>
      <c r="L2856" s="381" t="str">
        <f t="shared" si="187"/>
        <v/>
      </c>
      <c r="M2856" s="265"/>
      <c r="N2856" s="265"/>
      <c r="O2856" s="265"/>
      <c r="P2856" s="77"/>
    </row>
    <row r="2857" spans="3:16" ht="14.25" customHeight="1" x14ac:dyDescent="0.15">
      <c r="C2857" s="283">
        <f t="shared" si="189"/>
        <v>2845</v>
      </c>
      <c r="D2857" s="44" t="str">
        <f t="shared" si="188"/>
        <v/>
      </c>
      <c r="E2857" s="477"/>
      <c r="F2857" s="368"/>
      <c r="G2857" s="368"/>
      <c r="H2857" s="329"/>
      <c r="I2857" s="15"/>
      <c r="J2857" s="15"/>
      <c r="K2857" s="328" t="str">
        <f t="shared" si="186"/>
        <v/>
      </c>
      <c r="L2857" s="381" t="str">
        <f t="shared" si="187"/>
        <v/>
      </c>
      <c r="M2857" s="265"/>
      <c r="N2857" s="265"/>
      <c r="O2857" s="265"/>
      <c r="P2857" s="77"/>
    </row>
    <row r="2858" spans="3:16" ht="14.25" customHeight="1" x14ac:dyDescent="0.15">
      <c r="C2858" s="283">
        <f t="shared" si="189"/>
        <v>2846</v>
      </c>
      <c r="D2858" s="44" t="str">
        <f t="shared" si="188"/>
        <v/>
      </c>
      <c r="E2858" s="477"/>
      <c r="F2858" s="368"/>
      <c r="G2858" s="368"/>
      <c r="H2858" s="329"/>
      <c r="I2858" s="15"/>
      <c r="J2858" s="15"/>
      <c r="K2858" s="328" t="str">
        <f t="shared" si="186"/>
        <v/>
      </c>
      <c r="L2858" s="381" t="str">
        <f t="shared" si="187"/>
        <v/>
      </c>
      <c r="M2858" s="265"/>
      <c r="N2858" s="265"/>
      <c r="O2858" s="265"/>
      <c r="P2858" s="77"/>
    </row>
    <row r="2859" spans="3:16" ht="14.25" customHeight="1" x14ac:dyDescent="0.15">
      <c r="C2859" s="283">
        <f t="shared" si="189"/>
        <v>2847</v>
      </c>
      <c r="D2859" s="44" t="str">
        <f t="shared" si="188"/>
        <v/>
      </c>
      <c r="E2859" s="477"/>
      <c r="F2859" s="368"/>
      <c r="G2859" s="368"/>
      <c r="H2859" s="329"/>
      <c r="I2859" s="15"/>
      <c r="J2859" s="15"/>
      <c r="K2859" s="328" t="str">
        <f>IF(J2859="","",I2859*J2859)</f>
        <v/>
      </c>
      <c r="L2859" s="381" t="str">
        <f>IF(H2859="","",IF(HLOOKUP(H2859,$V$2:$AJ$3,2,FALSE)&gt;=0.8,"○",""))</f>
        <v/>
      </c>
      <c r="M2859" s="265"/>
      <c r="N2859" s="265"/>
      <c r="O2859" s="265"/>
      <c r="P2859" s="77"/>
    </row>
    <row r="2860" spans="3:16" ht="14.25" customHeight="1" x14ac:dyDescent="0.15">
      <c r="C2860" s="283">
        <f t="shared" si="189"/>
        <v>2848</v>
      </c>
      <c r="D2860" s="44" t="str">
        <f t="shared" si="188"/>
        <v/>
      </c>
      <c r="E2860" s="477"/>
      <c r="F2860" s="368"/>
      <c r="G2860" s="368"/>
      <c r="H2860" s="329"/>
      <c r="I2860" s="15"/>
      <c r="J2860" s="15"/>
      <c r="K2860" s="328" t="str">
        <f>IF(J2860="","",I2860*J2860)</f>
        <v/>
      </c>
      <c r="L2860" s="381" t="str">
        <f>IF(H2860="","",IF(HLOOKUP(H2860,$V$2:$AJ$3,2,FALSE)&gt;=0.8,"○",""))</f>
        <v/>
      </c>
      <c r="M2860" s="265"/>
      <c r="N2860" s="265"/>
      <c r="O2860" s="265"/>
      <c r="P2860" s="77"/>
    </row>
    <row r="2861" spans="3:16" ht="14.25" customHeight="1" x14ac:dyDescent="0.15">
      <c r="C2861" s="283">
        <f t="shared" si="189"/>
        <v>2849</v>
      </c>
      <c r="D2861" s="44" t="str">
        <f t="shared" si="188"/>
        <v/>
      </c>
      <c r="E2861" s="477"/>
      <c r="F2861" s="368"/>
      <c r="G2861" s="368"/>
      <c r="H2861" s="329"/>
      <c r="I2861" s="15"/>
      <c r="J2861" s="15"/>
      <c r="K2861" s="328" t="str">
        <f>IF(J2861="","",I2861*J2861)</f>
        <v/>
      </c>
      <c r="L2861" s="381" t="str">
        <f>IF(H2861="","",IF(HLOOKUP(H2861,$V$2:$AJ$3,2,FALSE)&gt;=0.8,"○",""))</f>
        <v/>
      </c>
      <c r="M2861" s="265"/>
      <c r="N2861" s="265"/>
      <c r="O2861" s="265"/>
      <c r="P2861" s="77"/>
    </row>
    <row r="2862" spans="3:16" ht="14.25" customHeight="1" x14ac:dyDescent="0.15">
      <c r="C2862" s="283">
        <f t="shared" si="189"/>
        <v>2850</v>
      </c>
      <c r="D2862" s="44" t="str">
        <f t="shared" si="188"/>
        <v/>
      </c>
      <c r="E2862" s="477"/>
      <c r="F2862" s="368"/>
      <c r="G2862" s="368"/>
      <c r="H2862" s="329"/>
      <c r="I2862" s="15"/>
      <c r="J2862" s="15"/>
      <c r="K2862" s="328" t="str">
        <f>IF(J2862="","",I2862*J2862)</f>
        <v/>
      </c>
      <c r="L2862" s="381" t="str">
        <f>IF(H2862="","",IF(HLOOKUP(H2862,$V$2:$AJ$3,2,FALSE)&gt;=0.8,"○",""))</f>
        <v/>
      </c>
      <c r="M2862" s="265"/>
      <c r="N2862" s="265"/>
      <c r="O2862" s="265"/>
      <c r="P2862" s="77"/>
    </row>
    <row r="2863" spans="3:16" ht="14.25" customHeight="1" x14ac:dyDescent="0.15">
      <c r="C2863" s="283">
        <f t="shared" si="189"/>
        <v>2851</v>
      </c>
      <c r="D2863" s="44" t="str">
        <f t="shared" si="188"/>
        <v/>
      </c>
      <c r="E2863" s="477"/>
      <c r="F2863" s="368"/>
      <c r="G2863" s="368"/>
      <c r="H2863" s="329"/>
      <c r="I2863" s="15"/>
      <c r="J2863" s="15"/>
      <c r="K2863" s="328" t="str">
        <f t="shared" ref="K2863:K2902" si="190">IF(J2863="","",I2863*J2863)</f>
        <v/>
      </c>
      <c r="L2863" s="381" t="str">
        <f t="shared" ref="L2863:L2902" si="191">IF(H2863="","",IF(HLOOKUP(H2863,$V$2:$AJ$3,2,FALSE)&gt;=0.8,"○",""))</f>
        <v/>
      </c>
      <c r="M2863" s="265"/>
      <c r="N2863" s="265"/>
      <c r="O2863" s="265"/>
      <c r="P2863" s="77"/>
    </row>
    <row r="2864" spans="3:16" ht="14.25" customHeight="1" x14ac:dyDescent="0.15">
      <c r="C2864" s="283">
        <f t="shared" si="189"/>
        <v>2852</v>
      </c>
      <c r="D2864" s="44" t="str">
        <f t="shared" si="188"/>
        <v/>
      </c>
      <c r="E2864" s="477"/>
      <c r="F2864" s="368"/>
      <c r="G2864" s="368"/>
      <c r="H2864" s="329"/>
      <c r="I2864" s="15"/>
      <c r="J2864" s="15"/>
      <c r="K2864" s="328" t="str">
        <f t="shared" si="190"/>
        <v/>
      </c>
      <c r="L2864" s="381" t="str">
        <f t="shared" si="191"/>
        <v/>
      </c>
      <c r="M2864" s="265"/>
      <c r="N2864" s="265"/>
      <c r="O2864" s="265"/>
      <c r="P2864" s="77"/>
    </row>
    <row r="2865" spans="3:16" ht="14.25" customHeight="1" x14ac:dyDescent="0.15">
      <c r="C2865" s="283">
        <f t="shared" si="189"/>
        <v>2853</v>
      </c>
      <c r="D2865" s="44" t="str">
        <f t="shared" si="188"/>
        <v/>
      </c>
      <c r="E2865" s="477"/>
      <c r="F2865" s="368"/>
      <c r="G2865" s="368"/>
      <c r="H2865" s="329"/>
      <c r="I2865" s="15"/>
      <c r="J2865" s="15"/>
      <c r="K2865" s="328" t="str">
        <f t="shared" si="190"/>
        <v/>
      </c>
      <c r="L2865" s="381" t="str">
        <f t="shared" si="191"/>
        <v/>
      </c>
      <c r="M2865" s="265"/>
      <c r="N2865" s="265"/>
      <c r="O2865" s="265"/>
      <c r="P2865" s="77"/>
    </row>
    <row r="2866" spans="3:16" ht="14.25" customHeight="1" x14ac:dyDescent="0.15">
      <c r="C2866" s="283">
        <f t="shared" si="189"/>
        <v>2854</v>
      </c>
      <c r="D2866" s="44" t="str">
        <f t="shared" si="188"/>
        <v/>
      </c>
      <c r="E2866" s="477"/>
      <c r="F2866" s="368"/>
      <c r="G2866" s="368"/>
      <c r="H2866" s="329"/>
      <c r="I2866" s="15"/>
      <c r="J2866" s="15"/>
      <c r="K2866" s="328" t="str">
        <f t="shared" si="190"/>
        <v/>
      </c>
      <c r="L2866" s="381" t="str">
        <f t="shared" si="191"/>
        <v/>
      </c>
      <c r="M2866" s="265"/>
      <c r="N2866" s="265"/>
      <c r="O2866" s="265"/>
      <c r="P2866" s="77"/>
    </row>
    <row r="2867" spans="3:16" ht="14.25" customHeight="1" x14ac:dyDescent="0.15">
      <c r="C2867" s="283">
        <f t="shared" si="189"/>
        <v>2855</v>
      </c>
      <c r="D2867" s="44" t="str">
        <f t="shared" si="188"/>
        <v/>
      </c>
      <c r="E2867" s="477"/>
      <c r="F2867" s="368"/>
      <c r="G2867" s="368"/>
      <c r="H2867" s="329"/>
      <c r="I2867" s="15"/>
      <c r="J2867" s="15"/>
      <c r="K2867" s="328" t="str">
        <f t="shared" si="190"/>
        <v/>
      </c>
      <c r="L2867" s="381" t="str">
        <f t="shared" si="191"/>
        <v/>
      </c>
      <c r="M2867" s="265"/>
      <c r="N2867" s="265"/>
      <c r="O2867" s="265"/>
      <c r="P2867" s="77"/>
    </row>
    <row r="2868" spans="3:16" ht="14.25" customHeight="1" x14ac:dyDescent="0.15">
      <c r="C2868" s="283">
        <f t="shared" si="189"/>
        <v>2856</v>
      </c>
      <c r="D2868" s="44" t="str">
        <f t="shared" si="188"/>
        <v/>
      </c>
      <c r="E2868" s="477"/>
      <c r="F2868" s="368"/>
      <c r="G2868" s="368"/>
      <c r="H2868" s="329"/>
      <c r="I2868" s="15"/>
      <c r="J2868" s="15"/>
      <c r="K2868" s="328" t="str">
        <f t="shared" si="190"/>
        <v/>
      </c>
      <c r="L2868" s="381" t="str">
        <f t="shared" si="191"/>
        <v/>
      </c>
      <c r="M2868" s="265"/>
      <c r="N2868" s="265"/>
      <c r="O2868" s="265"/>
      <c r="P2868" s="77"/>
    </row>
    <row r="2869" spans="3:16" ht="14.25" customHeight="1" x14ac:dyDescent="0.15">
      <c r="C2869" s="283">
        <f t="shared" si="189"/>
        <v>2857</v>
      </c>
      <c r="D2869" s="44" t="str">
        <f t="shared" si="188"/>
        <v/>
      </c>
      <c r="E2869" s="477"/>
      <c r="F2869" s="368"/>
      <c r="G2869" s="368"/>
      <c r="H2869" s="329"/>
      <c r="I2869" s="15"/>
      <c r="J2869" s="15"/>
      <c r="K2869" s="328" t="str">
        <f t="shared" si="190"/>
        <v/>
      </c>
      <c r="L2869" s="381" t="str">
        <f t="shared" si="191"/>
        <v/>
      </c>
      <c r="M2869" s="265"/>
      <c r="N2869" s="265"/>
      <c r="O2869" s="265"/>
      <c r="P2869" s="77"/>
    </row>
    <row r="2870" spans="3:16" ht="14.25" customHeight="1" x14ac:dyDescent="0.15">
      <c r="C2870" s="283">
        <f t="shared" si="189"/>
        <v>2858</v>
      </c>
      <c r="D2870" s="44" t="str">
        <f t="shared" si="188"/>
        <v/>
      </c>
      <c r="E2870" s="477"/>
      <c r="F2870" s="368"/>
      <c r="G2870" s="368"/>
      <c r="H2870" s="329"/>
      <c r="I2870" s="15"/>
      <c r="J2870" s="15"/>
      <c r="K2870" s="328" t="str">
        <f t="shared" si="190"/>
        <v/>
      </c>
      <c r="L2870" s="381" t="str">
        <f t="shared" si="191"/>
        <v/>
      </c>
      <c r="M2870" s="265"/>
      <c r="N2870" s="265"/>
      <c r="O2870" s="265"/>
      <c r="P2870" s="77"/>
    </row>
    <row r="2871" spans="3:16" ht="14.25" customHeight="1" x14ac:dyDescent="0.15">
      <c r="C2871" s="283">
        <f t="shared" si="189"/>
        <v>2859</v>
      </c>
      <c r="D2871" s="44" t="str">
        <f t="shared" si="188"/>
        <v/>
      </c>
      <c r="E2871" s="477"/>
      <c r="F2871" s="368"/>
      <c r="G2871" s="368"/>
      <c r="H2871" s="329"/>
      <c r="I2871" s="15"/>
      <c r="J2871" s="15"/>
      <c r="K2871" s="328" t="str">
        <f t="shared" si="190"/>
        <v/>
      </c>
      <c r="L2871" s="381" t="str">
        <f t="shared" si="191"/>
        <v/>
      </c>
      <c r="M2871" s="265"/>
      <c r="N2871" s="265"/>
      <c r="O2871" s="265"/>
      <c r="P2871" s="77"/>
    </row>
    <row r="2872" spans="3:16" ht="14.25" customHeight="1" x14ac:dyDescent="0.15">
      <c r="C2872" s="283">
        <f t="shared" si="189"/>
        <v>2860</v>
      </c>
      <c r="D2872" s="44" t="str">
        <f t="shared" si="188"/>
        <v/>
      </c>
      <c r="E2872" s="477"/>
      <c r="F2872" s="368"/>
      <c r="G2872" s="368"/>
      <c r="H2872" s="329"/>
      <c r="I2872" s="15"/>
      <c r="J2872" s="15"/>
      <c r="K2872" s="328" t="str">
        <f t="shared" si="190"/>
        <v/>
      </c>
      <c r="L2872" s="381" t="str">
        <f t="shared" si="191"/>
        <v/>
      </c>
      <c r="M2872" s="265"/>
      <c r="N2872" s="265"/>
      <c r="O2872" s="265"/>
      <c r="P2872" s="77"/>
    </row>
    <row r="2873" spans="3:16" ht="14.25" customHeight="1" x14ac:dyDescent="0.15">
      <c r="C2873" s="283">
        <f t="shared" si="189"/>
        <v>2861</v>
      </c>
      <c r="D2873" s="44" t="str">
        <f t="shared" si="188"/>
        <v/>
      </c>
      <c r="E2873" s="477"/>
      <c r="F2873" s="368"/>
      <c r="G2873" s="368"/>
      <c r="H2873" s="329"/>
      <c r="I2873" s="15"/>
      <c r="J2873" s="15"/>
      <c r="K2873" s="328" t="str">
        <f t="shared" si="190"/>
        <v/>
      </c>
      <c r="L2873" s="381" t="str">
        <f t="shared" si="191"/>
        <v/>
      </c>
      <c r="M2873" s="265"/>
      <c r="N2873" s="265"/>
      <c r="O2873" s="265"/>
      <c r="P2873" s="77"/>
    </row>
    <row r="2874" spans="3:16" ht="14.25" customHeight="1" x14ac:dyDescent="0.15">
      <c r="C2874" s="283">
        <f t="shared" si="189"/>
        <v>2862</v>
      </c>
      <c r="D2874" s="44" t="str">
        <f t="shared" si="188"/>
        <v/>
      </c>
      <c r="E2874" s="477"/>
      <c r="F2874" s="368"/>
      <c r="G2874" s="368"/>
      <c r="H2874" s="329"/>
      <c r="I2874" s="15"/>
      <c r="J2874" s="15"/>
      <c r="K2874" s="328" t="str">
        <f t="shared" si="190"/>
        <v/>
      </c>
      <c r="L2874" s="381" t="str">
        <f t="shared" si="191"/>
        <v/>
      </c>
      <c r="M2874" s="265"/>
      <c r="N2874" s="265"/>
      <c r="O2874" s="265"/>
      <c r="P2874" s="77"/>
    </row>
    <row r="2875" spans="3:16" ht="14.25" customHeight="1" x14ac:dyDescent="0.15">
      <c r="C2875" s="283">
        <f t="shared" si="189"/>
        <v>2863</v>
      </c>
      <c r="D2875" s="44" t="str">
        <f t="shared" si="188"/>
        <v/>
      </c>
      <c r="E2875" s="477"/>
      <c r="F2875" s="368"/>
      <c r="G2875" s="368"/>
      <c r="H2875" s="329"/>
      <c r="I2875" s="15"/>
      <c r="J2875" s="15"/>
      <c r="K2875" s="328" t="str">
        <f t="shared" si="190"/>
        <v/>
      </c>
      <c r="L2875" s="381" t="str">
        <f t="shared" si="191"/>
        <v/>
      </c>
      <c r="M2875" s="265"/>
      <c r="N2875" s="265"/>
      <c r="O2875" s="265"/>
      <c r="P2875" s="77"/>
    </row>
    <row r="2876" spans="3:16" ht="14.25" customHeight="1" x14ac:dyDescent="0.15">
      <c r="C2876" s="283">
        <f t="shared" si="189"/>
        <v>2864</v>
      </c>
      <c r="D2876" s="44" t="str">
        <f t="shared" si="188"/>
        <v/>
      </c>
      <c r="E2876" s="477"/>
      <c r="F2876" s="368"/>
      <c r="G2876" s="368"/>
      <c r="H2876" s="329"/>
      <c r="I2876" s="15"/>
      <c r="J2876" s="15"/>
      <c r="K2876" s="328" t="str">
        <f t="shared" si="190"/>
        <v/>
      </c>
      <c r="L2876" s="381" t="str">
        <f t="shared" si="191"/>
        <v/>
      </c>
      <c r="M2876" s="265"/>
      <c r="N2876" s="265"/>
      <c r="O2876" s="265"/>
      <c r="P2876" s="77"/>
    </row>
    <row r="2877" spans="3:16" ht="14.25" customHeight="1" x14ac:dyDescent="0.15">
      <c r="C2877" s="283">
        <f t="shared" si="189"/>
        <v>2865</v>
      </c>
      <c r="D2877" s="44" t="str">
        <f t="shared" si="188"/>
        <v/>
      </c>
      <c r="E2877" s="477"/>
      <c r="F2877" s="368"/>
      <c r="G2877" s="368"/>
      <c r="H2877" s="329"/>
      <c r="I2877" s="15"/>
      <c r="J2877" s="15"/>
      <c r="K2877" s="328" t="str">
        <f t="shared" si="190"/>
        <v/>
      </c>
      <c r="L2877" s="381" t="str">
        <f t="shared" si="191"/>
        <v/>
      </c>
      <c r="M2877" s="265"/>
      <c r="N2877" s="265"/>
      <c r="O2877" s="265"/>
      <c r="P2877" s="77"/>
    </row>
    <row r="2878" spans="3:16" ht="14.25" customHeight="1" x14ac:dyDescent="0.15">
      <c r="C2878" s="283">
        <f t="shared" si="189"/>
        <v>2866</v>
      </c>
      <c r="D2878" s="44" t="str">
        <f t="shared" si="188"/>
        <v/>
      </c>
      <c r="E2878" s="477"/>
      <c r="F2878" s="368"/>
      <c r="G2878" s="368"/>
      <c r="H2878" s="329"/>
      <c r="I2878" s="15"/>
      <c r="J2878" s="15"/>
      <c r="K2878" s="328" t="str">
        <f t="shared" si="190"/>
        <v/>
      </c>
      <c r="L2878" s="381" t="str">
        <f t="shared" si="191"/>
        <v/>
      </c>
      <c r="M2878" s="265"/>
      <c r="N2878" s="265"/>
      <c r="O2878" s="265"/>
      <c r="P2878" s="77"/>
    </row>
    <row r="2879" spans="3:16" ht="14.25" customHeight="1" x14ac:dyDescent="0.15">
      <c r="C2879" s="283">
        <f t="shared" si="189"/>
        <v>2867</v>
      </c>
      <c r="D2879" s="44" t="str">
        <f t="shared" si="188"/>
        <v/>
      </c>
      <c r="E2879" s="477"/>
      <c r="F2879" s="368"/>
      <c r="G2879" s="368"/>
      <c r="H2879" s="329"/>
      <c r="I2879" s="15"/>
      <c r="J2879" s="15"/>
      <c r="K2879" s="328" t="str">
        <f t="shared" si="190"/>
        <v/>
      </c>
      <c r="L2879" s="381" t="str">
        <f t="shared" si="191"/>
        <v/>
      </c>
      <c r="M2879" s="265"/>
      <c r="N2879" s="265"/>
      <c r="O2879" s="265"/>
      <c r="P2879" s="77"/>
    </row>
    <row r="2880" spans="3:16" ht="14.25" customHeight="1" x14ac:dyDescent="0.15">
      <c r="C2880" s="283">
        <f t="shared" si="189"/>
        <v>2868</v>
      </c>
      <c r="D2880" s="44" t="str">
        <f t="shared" si="188"/>
        <v/>
      </c>
      <c r="E2880" s="477"/>
      <c r="F2880" s="368"/>
      <c r="G2880" s="368"/>
      <c r="H2880" s="329"/>
      <c r="I2880" s="15"/>
      <c r="J2880" s="15"/>
      <c r="K2880" s="328" t="str">
        <f t="shared" si="190"/>
        <v/>
      </c>
      <c r="L2880" s="381" t="str">
        <f t="shared" si="191"/>
        <v/>
      </c>
      <c r="M2880" s="265"/>
      <c r="N2880" s="265"/>
      <c r="O2880" s="265"/>
      <c r="P2880" s="77"/>
    </row>
    <row r="2881" spans="3:16" ht="14.25" customHeight="1" x14ac:dyDescent="0.15">
      <c r="C2881" s="283">
        <f t="shared" si="189"/>
        <v>2869</v>
      </c>
      <c r="D2881" s="44" t="str">
        <f t="shared" si="188"/>
        <v/>
      </c>
      <c r="E2881" s="477"/>
      <c r="F2881" s="368"/>
      <c r="G2881" s="368"/>
      <c r="H2881" s="329"/>
      <c r="I2881" s="15"/>
      <c r="J2881" s="15"/>
      <c r="K2881" s="328" t="str">
        <f t="shared" si="190"/>
        <v/>
      </c>
      <c r="L2881" s="381" t="str">
        <f t="shared" si="191"/>
        <v/>
      </c>
      <c r="M2881" s="265"/>
      <c r="N2881" s="265"/>
      <c r="O2881" s="265"/>
      <c r="P2881" s="77"/>
    </row>
    <row r="2882" spans="3:16" ht="14.25" customHeight="1" x14ac:dyDescent="0.15">
      <c r="C2882" s="283">
        <f t="shared" si="189"/>
        <v>2870</v>
      </c>
      <c r="D2882" s="44" t="str">
        <f t="shared" si="188"/>
        <v/>
      </c>
      <c r="E2882" s="477"/>
      <c r="F2882" s="368"/>
      <c r="G2882" s="368"/>
      <c r="H2882" s="329"/>
      <c r="I2882" s="15"/>
      <c r="J2882" s="15"/>
      <c r="K2882" s="328" t="str">
        <f t="shared" si="190"/>
        <v/>
      </c>
      <c r="L2882" s="381" t="str">
        <f t="shared" si="191"/>
        <v/>
      </c>
      <c r="M2882" s="265"/>
      <c r="N2882" s="265"/>
      <c r="O2882" s="265"/>
      <c r="P2882" s="77"/>
    </row>
    <row r="2883" spans="3:16" ht="14.25" customHeight="1" x14ac:dyDescent="0.15">
      <c r="C2883" s="283">
        <f t="shared" si="189"/>
        <v>2871</v>
      </c>
      <c r="D2883" s="44" t="str">
        <f t="shared" si="188"/>
        <v/>
      </c>
      <c r="E2883" s="477"/>
      <c r="F2883" s="368"/>
      <c r="G2883" s="368"/>
      <c r="H2883" s="329"/>
      <c r="I2883" s="15"/>
      <c r="J2883" s="15"/>
      <c r="K2883" s="328" t="str">
        <f t="shared" si="190"/>
        <v/>
      </c>
      <c r="L2883" s="381" t="str">
        <f t="shared" si="191"/>
        <v/>
      </c>
      <c r="M2883" s="265"/>
      <c r="N2883" s="265"/>
      <c r="O2883" s="265"/>
      <c r="P2883" s="77"/>
    </row>
    <row r="2884" spans="3:16" ht="14.25" customHeight="1" x14ac:dyDescent="0.15">
      <c r="C2884" s="283">
        <f t="shared" si="189"/>
        <v>2872</v>
      </c>
      <c r="D2884" s="44" t="str">
        <f t="shared" si="188"/>
        <v/>
      </c>
      <c r="E2884" s="477"/>
      <c r="F2884" s="368"/>
      <c r="G2884" s="368"/>
      <c r="H2884" s="329"/>
      <c r="I2884" s="15"/>
      <c r="J2884" s="15"/>
      <c r="K2884" s="328" t="str">
        <f t="shared" si="190"/>
        <v/>
      </c>
      <c r="L2884" s="381" t="str">
        <f t="shared" si="191"/>
        <v/>
      </c>
      <c r="M2884" s="265"/>
      <c r="N2884" s="265"/>
      <c r="O2884" s="265"/>
      <c r="P2884" s="77"/>
    </row>
    <row r="2885" spans="3:16" ht="14.25" customHeight="1" x14ac:dyDescent="0.15">
      <c r="C2885" s="283">
        <f t="shared" si="189"/>
        <v>2873</v>
      </c>
      <c r="D2885" s="44" t="str">
        <f t="shared" si="188"/>
        <v/>
      </c>
      <c r="E2885" s="477"/>
      <c r="F2885" s="368"/>
      <c r="G2885" s="368"/>
      <c r="H2885" s="329"/>
      <c r="I2885" s="15"/>
      <c r="J2885" s="15"/>
      <c r="K2885" s="328" t="str">
        <f t="shared" si="190"/>
        <v/>
      </c>
      <c r="L2885" s="381" t="str">
        <f t="shared" si="191"/>
        <v/>
      </c>
      <c r="M2885" s="265"/>
      <c r="N2885" s="265"/>
      <c r="O2885" s="265"/>
      <c r="P2885" s="77"/>
    </row>
    <row r="2886" spans="3:16" ht="14.25" customHeight="1" x14ac:dyDescent="0.15">
      <c r="C2886" s="283">
        <f t="shared" si="189"/>
        <v>2874</v>
      </c>
      <c r="D2886" s="44" t="str">
        <f t="shared" si="188"/>
        <v/>
      </c>
      <c r="E2886" s="477"/>
      <c r="F2886" s="368"/>
      <c r="G2886" s="368"/>
      <c r="H2886" s="329"/>
      <c r="I2886" s="15"/>
      <c r="J2886" s="15"/>
      <c r="K2886" s="328" t="str">
        <f t="shared" si="190"/>
        <v/>
      </c>
      <c r="L2886" s="381" t="str">
        <f t="shared" si="191"/>
        <v/>
      </c>
      <c r="M2886" s="265"/>
      <c r="N2886" s="265"/>
      <c r="O2886" s="265"/>
      <c r="P2886" s="77"/>
    </row>
    <row r="2887" spans="3:16" ht="14.25" customHeight="1" x14ac:dyDescent="0.15">
      <c r="C2887" s="283">
        <f t="shared" si="189"/>
        <v>2875</v>
      </c>
      <c r="D2887" s="44" t="str">
        <f t="shared" si="188"/>
        <v/>
      </c>
      <c r="E2887" s="477"/>
      <c r="F2887" s="368"/>
      <c r="G2887" s="368"/>
      <c r="H2887" s="329"/>
      <c r="I2887" s="15"/>
      <c r="J2887" s="15"/>
      <c r="K2887" s="328" t="str">
        <f t="shared" si="190"/>
        <v/>
      </c>
      <c r="L2887" s="381" t="str">
        <f t="shared" si="191"/>
        <v/>
      </c>
      <c r="M2887" s="265"/>
      <c r="N2887" s="265"/>
      <c r="O2887" s="265"/>
      <c r="P2887" s="77"/>
    </row>
    <row r="2888" spans="3:16" ht="14.25" customHeight="1" x14ac:dyDescent="0.15">
      <c r="C2888" s="283">
        <f t="shared" si="189"/>
        <v>2876</v>
      </c>
      <c r="D2888" s="44" t="str">
        <f t="shared" si="188"/>
        <v/>
      </c>
      <c r="E2888" s="477"/>
      <c r="F2888" s="368"/>
      <c r="G2888" s="368"/>
      <c r="H2888" s="329"/>
      <c r="I2888" s="15"/>
      <c r="J2888" s="15"/>
      <c r="K2888" s="328" t="str">
        <f t="shared" si="190"/>
        <v/>
      </c>
      <c r="L2888" s="381" t="str">
        <f t="shared" si="191"/>
        <v/>
      </c>
      <c r="M2888" s="265"/>
      <c r="N2888" s="265"/>
      <c r="O2888" s="265"/>
      <c r="P2888" s="77"/>
    </row>
    <row r="2889" spans="3:16" ht="14.25" customHeight="1" x14ac:dyDescent="0.15">
      <c r="C2889" s="283">
        <f t="shared" si="189"/>
        <v>2877</v>
      </c>
      <c r="D2889" s="44" t="str">
        <f t="shared" si="188"/>
        <v/>
      </c>
      <c r="E2889" s="477"/>
      <c r="F2889" s="368"/>
      <c r="G2889" s="368"/>
      <c r="H2889" s="329"/>
      <c r="I2889" s="15"/>
      <c r="J2889" s="15"/>
      <c r="K2889" s="328" t="str">
        <f t="shared" si="190"/>
        <v/>
      </c>
      <c r="L2889" s="381" t="str">
        <f t="shared" si="191"/>
        <v/>
      </c>
      <c r="M2889" s="265"/>
      <c r="N2889" s="265"/>
      <c r="O2889" s="265"/>
      <c r="P2889" s="77"/>
    </row>
    <row r="2890" spans="3:16" ht="14.25" customHeight="1" x14ac:dyDescent="0.15">
      <c r="C2890" s="283">
        <f t="shared" si="189"/>
        <v>2878</v>
      </c>
      <c r="D2890" s="44" t="str">
        <f t="shared" si="188"/>
        <v/>
      </c>
      <c r="E2890" s="477"/>
      <c r="F2890" s="368"/>
      <c r="G2890" s="368"/>
      <c r="H2890" s="329"/>
      <c r="I2890" s="15"/>
      <c r="J2890" s="15"/>
      <c r="K2890" s="328" t="str">
        <f t="shared" si="190"/>
        <v/>
      </c>
      <c r="L2890" s="381" t="str">
        <f t="shared" si="191"/>
        <v/>
      </c>
      <c r="M2890" s="265"/>
      <c r="N2890" s="265"/>
      <c r="O2890" s="265"/>
      <c r="P2890" s="77"/>
    </row>
    <row r="2891" spans="3:16" ht="14.25" customHeight="1" x14ac:dyDescent="0.15">
      <c r="C2891" s="283">
        <f t="shared" si="189"/>
        <v>2879</v>
      </c>
      <c r="D2891" s="44" t="str">
        <f t="shared" si="188"/>
        <v/>
      </c>
      <c r="E2891" s="477"/>
      <c r="F2891" s="368"/>
      <c r="G2891" s="368"/>
      <c r="H2891" s="329"/>
      <c r="I2891" s="15"/>
      <c r="J2891" s="15"/>
      <c r="K2891" s="328" t="str">
        <f t="shared" si="190"/>
        <v/>
      </c>
      <c r="L2891" s="381" t="str">
        <f t="shared" si="191"/>
        <v/>
      </c>
      <c r="M2891" s="265"/>
      <c r="N2891" s="265"/>
      <c r="O2891" s="265"/>
      <c r="P2891" s="77"/>
    </row>
    <row r="2892" spans="3:16" ht="14.25" customHeight="1" x14ac:dyDescent="0.15">
      <c r="C2892" s="283">
        <f t="shared" si="189"/>
        <v>2880</v>
      </c>
      <c r="D2892" s="44" t="str">
        <f t="shared" si="188"/>
        <v/>
      </c>
      <c r="E2892" s="477"/>
      <c r="F2892" s="368"/>
      <c r="G2892" s="368"/>
      <c r="H2892" s="329"/>
      <c r="I2892" s="15"/>
      <c r="J2892" s="15"/>
      <c r="K2892" s="328" t="str">
        <f t="shared" si="190"/>
        <v/>
      </c>
      <c r="L2892" s="381" t="str">
        <f t="shared" si="191"/>
        <v/>
      </c>
      <c r="M2892" s="265"/>
      <c r="N2892" s="265"/>
      <c r="O2892" s="265"/>
      <c r="P2892" s="77"/>
    </row>
    <row r="2893" spans="3:16" ht="14.25" customHeight="1" x14ac:dyDescent="0.15">
      <c r="C2893" s="283">
        <f t="shared" si="189"/>
        <v>2881</v>
      </c>
      <c r="D2893" s="44" t="str">
        <f t="shared" ref="D2893:D2956" si="192">IF(E2893="","",IF(E2893&lt;=$T$2,"○",""))</f>
        <v/>
      </c>
      <c r="E2893" s="477"/>
      <c r="F2893" s="368"/>
      <c r="G2893" s="368"/>
      <c r="H2893" s="329"/>
      <c r="I2893" s="15"/>
      <c r="J2893" s="15"/>
      <c r="K2893" s="328" t="str">
        <f t="shared" si="190"/>
        <v/>
      </c>
      <c r="L2893" s="381" t="str">
        <f t="shared" si="191"/>
        <v/>
      </c>
      <c r="M2893" s="265"/>
      <c r="N2893" s="265"/>
      <c r="O2893" s="265"/>
      <c r="P2893" s="77"/>
    </row>
    <row r="2894" spans="3:16" ht="14.25" customHeight="1" x14ac:dyDescent="0.15">
      <c r="C2894" s="283">
        <f t="shared" si="189"/>
        <v>2882</v>
      </c>
      <c r="D2894" s="44" t="str">
        <f t="shared" si="192"/>
        <v/>
      </c>
      <c r="E2894" s="477"/>
      <c r="F2894" s="368"/>
      <c r="G2894" s="368"/>
      <c r="H2894" s="329"/>
      <c r="I2894" s="15"/>
      <c r="J2894" s="15"/>
      <c r="K2894" s="328" t="str">
        <f t="shared" si="190"/>
        <v/>
      </c>
      <c r="L2894" s="381" t="str">
        <f t="shared" si="191"/>
        <v/>
      </c>
      <c r="M2894" s="265"/>
      <c r="N2894" s="265"/>
      <c r="O2894" s="265"/>
      <c r="P2894" s="77"/>
    </row>
    <row r="2895" spans="3:16" ht="14.25" customHeight="1" x14ac:dyDescent="0.15">
      <c r="C2895" s="283">
        <f t="shared" ref="C2895:C2958" si="193">C2894+1</f>
        <v>2883</v>
      </c>
      <c r="D2895" s="44" t="str">
        <f t="shared" si="192"/>
        <v/>
      </c>
      <c r="E2895" s="477"/>
      <c r="F2895" s="368"/>
      <c r="G2895" s="368"/>
      <c r="H2895" s="329"/>
      <c r="I2895" s="15"/>
      <c r="J2895" s="15"/>
      <c r="K2895" s="328" t="str">
        <f t="shared" si="190"/>
        <v/>
      </c>
      <c r="L2895" s="381" t="str">
        <f t="shared" si="191"/>
        <v/>
      </c>
      <c r="M2895" s="265"/>
      <c r="N2895" s="265"/>
      <c r="O2895" s="265"/>
      <c r="P2895" s="77"/>
    </row>
    <row r="2896" spans="3:16" ht="14.25" customHeight="1" x14ac:dyDescent="0.15">
      <c r="C2896" s="283">
        <f t="shared" si="193"/>
        <v>2884</v>
      </c>
      <c r="D2896" s="44" t="str">
        <f t="shared" si="192"/>
        <v/>
      </c>
      <c r="E2896" s="477"/>
      <c r="F2896" s="368"/>
      <c r="G2896" s="368"/>
      <c r="H2896" s="329"/>
      <c r="I2896" s="15"/>
      <c r="J2896" s="15"/>
      <c r="K2896" s="328" t="str">
        <f t="shared" si="190"/>
        <v/>
      </c>
      <c r="L2896" s="381" t="str">
        <f t="shared" si="191"/>
        <v/>
      </c>
      <c r="M2896" s="265"/>
      <c r="N2896" s="265"/>
      <c r="O2896" s="265"/>
      <c r="P2896" s="77"/>
    </row>
    <row r="2897" spans="3:16" ht="14.25" customHeight="1" x14ac:dyDescent="0.15">
      <c r="C2897" s="283">
        <f t="shared" si="193"/>
        <v>2885</v>
      </c>
      <c r="D2897" s="44" t="str">
        <f t="shared" si="192"/>
        <v/>
      </c>
      <c r="E2897" s="477"/>
      <c r="F2897" s="368"/>
      <c r="G2897" s="368"/>
      <c r="H2897" s="329"/>
      <c r="I2897" s="15"/>
      <c r="J2897" s="15"/>
      <c r="K2897" s="328" t="str">
        <f t="shared" si="190"/>
        <v/>
      </c>
      <c r="L2897" s="381" t="str">
        <f t="shared" si="191"/>
        <v/>
      </c>
      <c r="M2897" s="265"/>
      <c r="N2897" s="265"/>
      <c r="O2897" s="265"/>
      <c r="P2897" s="77"/>
    </row>
    <row r="2898" spans="3:16" ht="14.25" customHeight="1" x14ac:dyDescent="0.15">
      <c r="C2898" s="283">
        <f t="shared" si="193"/>
        <v>2886</v>
      </c>
      <c r="D2898" s="44" t="str">
        <f t="shared" si="192"/>
        <v/>
      </c>
      <c r="E2898" s="477"/>
      <c r="F2898" s="368"/>
      <c r="G2898" s="368"/>
      <c r="H2898" s="329"/>
      <c r="I2898" s="15"/>
      <c r="J2898" s="15"/>
      <c r="K2898" s="328" t="str">
        <f t="shared" si="190"/>
        <v/>
      </c>
      <c r="L2898" s="381" t="str">
        <f t="shared" si="191"/>
        <v/>
      </c>
      <c r="M2898" s="265"/>
      <c r="N2898" s="265"/>
      <c r="O2898" s="265"/>
      <c r="P2898" s="77"/>
    </row>
    <row r="2899" spans="3:16" ht="14.25" customHeight="1" x14ac:dyDescent="0.15">
      <c r="C2899" s="283">
        <f t="shared" si="193"/>
        <v>2887</v>
      </c>
      <c r="D2899" s="44" t="str">
        <f t="shared" si="192"/>
        <v/>
      </c>
      <c r="E2899" s="477"/>
      <c r="F2899" s="368"/>
      <c r="G2899" s="368"/>
      <c r="H2899" s="329"/>
      <c r="I2899" s="15"/>
      <c r="J2899" s="15"/>
      <c r="K2899" s="328" t="str">
        <f t="shared" si="190"/>
        <v/>
      </c>
      <c r="L2899" s="381" t="str">
        <f t="shared" si="191"/>
        <v/>
      </c>
      <c r="M2899" s="265"/>
      <c r="N2899" s="265"/>
      <c r="O2899" s="265"/>
      <c r="P2899" s="77"/>
    </row>
    <row r="2900" spans="3:16" ht="14.25" customHeight="1" x14ac:dyDescent="0.15">
      <c r="C2900" s="283">
        <f t="shared" si="193"/>
        <v>2888</v>
      </c>
      <c r="D2900" s="44" t="str">
        <f t="shared" si="192"/>
        <v/>
      </c>
      <c r="E2900" s="477"/>
      <c r="F2900" s="368"/>
      <c r="G2900" s="368"/>
      <c r="H2900" s="329"/>
      <c r="I2900" s="15"/>
      <c r="J2900" s="15"/>
      <c r="K2900" s="328" t="str">
        <f t="shared" si="190"/>
        <v/>
      </c>
      <c r="L2900" s="381" t="str">
        <f t="shared" si="191"/>
        <v/>
      </c>
      <c r="M2900" s="265"/>
      <c r="N2900" s="265"/>
      <c r="O2900" s="265"/>
      <c r="P2900" s="77"/>
    </row>
    <row r="2901" spans="3:16" ht="14.25" customHeight="1" x14ac:dyDescent="0.15">
      <c r="C2901" s="283">
        <f t="shared" si="193"/>
        <v>2889</v>
      </c>
      <c r="D2901" s="44" t="str">
        <f t="shared" si="192"/>
        <v/>
      </c>
      <c r="E2901" s="477"/>
      <c r="F2901" s="368"/>
      <c r="G2901" s="368"/>
      <c r="H2901" s="329"/>
      <c r="I2901" s="15"/>
      <c r="J2901" s="15"/>
      <c r="K2901" s="328" t="str">
        <f t="shared" si="190"/>
        <v/>
      </c>
      <c r="L2901" s="381" t="str">
        <f t="shared" si="191"/>
        <v/>
      </c>
      <c r="M2901" s="265"/>
      <c r="N2901" s="265"/>
      <c r="O2901" s="265"/>
      <c r="P2901" s="77"/>
    </row>
    <row r="2902" spans="3:16" ht="14.25" customHeight="1" x14ac:dyDescent="0.15">
      <c r="C2902" s="283">
        <f t="shared" si="193"/>
        <v>2890</v>
      </c>
      <c r="D2902" s="44" t="str">
        <f t="shared" si="192"/>
        <v/>
      </c>
      <c r="E2902" s="477"/>
      <c r="F2902" s="368"/>
      <c r="G2902" s="368"/>
      <c r="H2902" s="329"/>
      <c r="I2902" s="15"/>
      <c r="J2902" s="15"/>
      <c r="K2902" s="328" t="str">
        <f t="shared" si="190"/>
        <v/>
      </c>
      <c r="L2902" s="381" t="str">
        <f t="shared" si="191"/>
        <v/>
      </c>
      <c r="M2902" s="265"/>
      <c r="N2902" s="265"/>
      <c r="O2902" s="265"/>
      <c r="P2902" s="77"/>
    </row>
    <row r="2903" spans="3:16" ht="14.25" customHeight="1" x14ac:dyDescent="0.15">
      <c r="C2903" s="283">
        <f t="shared" si="193"/>
        <v>2891</v>
      </c>
      <c r="D2903" s="44" t="str">
        <f t="shared" si="192"/>
        <v/>
      </c>
      <c r="E2903" s="477"/>
      <c r="F2903" s="368"/>
      <c r="G2903" s="368"/>
      <c r="H2903" s="329"/>
      <c r="I2903" s="15"/>
      <c r="J2903" s="15"/>
      <c r="K2903" s="328" t="str">
        <f t="shared" ref="K2903:K2915" si="194">IF(J2903="","",I2903*J2903)</f>
        <v/>
      </c>
      <c r="L2903" s="381" t="str">
        <f t="shared" ref="L2903:L2915" si="195">IF(H2903="","",IF(HLOOKUP(H2903,$V$2:$AJ$3,2,FALSE)&gt;=0.8,"○",""))</f>
        <v/>
      </c>
      <c r="M2903" s="265"/>
      <c r="N2903" s="265"/>
      <c r="O2903" s="265"/>
      <c r="P2903" s="77"/>
    </row>
    <row r="2904" spans="3:16" ht="14.25" customHeight="1" x14ac:dyDescent="0.15">
      <c r="C2904" s="283">
        <f t="shared" si="193"/>
        <v>2892</v>
      </c>
      <c r="D2904" s="44" t="str">
        <f t="shared" si="192"/>
        <v/>
      </c>
      <c r="E2904" s="477"/>
      <c r="F2904" s="368"/>
      <c r="G2904" s="368"/>
      <c r="H2904" s="329"/>
      <c r="I2904" s="15"/>
      <c r="J2904" s="15"/>
      <c r="K2904" s="328" t="str">
        <f t="shared" si="194"/>
        <v/>
      </c>
      <c r="L2904" s="381" t="str">
        <f t="shared" si="195"/>
        <v/>
      </c>
      <c r="M2904" s="265"/>
      <c r="N2904" s="265"/>
      <c r="O2904" s="265"/>
      <c r="P2904" s="77"/>
    </row>
    <row r="2905" spans="3:16" ht="14.25" customHeight="1" x14ac:dyDescent="0.15">
      <c r="C2905" s="283">
        <f t="shared" si="193"/>
        <v>2893</v>
      </c>
      <c r="D2905" s="44" t="str">
        <f t="shared" si="192"/>
        <v/>
      </c>
      <c r="E2905" s="477"/>
      <c r="F2905" s="368"/>
      <c r="G2905" s="368"/>
      <c r="H2905" s="329"/>
      <c r="I2905" s="15"/>
      <c r="J2905" s="15"/>
      <c r="K2905" s="328" t="str">
        <f t="shared" si="194"/>
        <v/>
      </c>
      <c r="L2905" s="381" t="str">
        <f t="shared" si="195"/>
        <v/>
      </c>
      <c r="M2905" s="265"/>
      <c r="N2905" s="265"/>
      <c r="O2905" s="265"/>
      <c r="P2905" s="77"/>
    </row>
    <row r="2906" spans="3:16" ht="14.25" customHeight="1" x14ac:dyDescent="0.15">
      <c r="C2906" s="283">
        <f t="shared" si="193"/>
        <v>2894</v>
      </c>
      <c r="D2906" s="44" t="str">
        <f t="shared" si="192"/>
        <v/>
      </c>
      <c r="E2906" s="477"/>
      <c r="F2906" s="368"/>
      <c r="G2906" s="368"/>
      <c r="H2906" s="329"/>
      <c r="I2906" s="15"/>
      <c r="J2906" s="15"/>
      <c r="K2906" s="328" t="str">
        <f t="shared" si="194"/>
        <v/>
      </c>
      <c r="L2906" s="381" t="str">
        <f t="shared" si="195"/>
        <v/>
      </c>
      <c r="M2906" s="265"/>
      <c r="N2906" s="265"/>
      <c r="O2906" s="265"/>
      <c r="P2906" s="77"/>
    </row>
    <row r="2907" spans="3:16" ht="14.25" customHeight="1" x14ac:dyDescent="0.15">
      <c r="C2907" s="283">
        <f t="shared" si="193"/>
        <v>2895</v>
      </c>
      <c r="D2907" s="44" t="str">
        <f t="shared" si="192"/>
        <v/>
      </c>
      <c r="E2907" s="477"/>
      <c r="F2907" s="368"/>
      <c r="G2907" s="368"/>
      <c r="H2907" s="329"/>
      <c r="I2907" s="15"/>
      <c r="J2907" s="15"/>
      <c r="K2907" s="328" t="str">
        <f t="shared" si="194"/>
        <v/>
      </c>
      <c r="L2907" s="381" t="str">
        <f t="shared" si="195"/>
        <v/>
      </c>
      <c r="M2907" s="265"/>
      <c r="N2907" s="265"/>
      <c r="O2907" s="265"/>
      <c r="P2907" s="77"/>
    </row>
    <row r="2908" spans="3:16" ht="14.25" customHeight="1" x14ac:dyDescent="0.15">
      <c r="C2908" s="283">
        <f t="shared" si="193"/>
        <v>2896</v>
      </c>
      <c r="D2908" s="44" t="str">
        <f t="shared" si="192"/>
        <v/>
      </c>
      <c r="E2908" s="477"/>
      <c r="F2908" s="368"/>
      <c r="G2908" s="368"/>
      <c r="H2908" s="329"/>
      <c r="I2908" s="15"/>
      <c r="J2908" s="15"/>
      <c r="K2908" s="328" t="str">
        <f t="shared" si="194"/>
        <v/>
      </c>
      <c r="L2908" s="381" t="str">
        <f t="shared" si="195"/>
        <v/>
      </c>
      <c r="M2908" s="265"/>
      <c r="N2908" s="265"/>
      <c r="O2908" s="265"/>
      <c r="P2908" s="77"/>
    </row>
    <row r="2909" spans="3:16" ht="14.25" customHeight="1" x14ac:dyDescent="0.15">
      <c r="C2909" s="283">
        <f t="shared" si="193"/>
        <v>2897</v>
      </c>
      <c r="D2909" s="44" t="str">
        <f t="shared" si="192"/>
        <v/>
      </c>
      <c r="E2909" s="477"/>
      <c r="F2909" s="368"/>
      <c r="G2909" s="368"/>
      <c r="H2909" s="329"/>
      <c r="I2909" s="15"/>
      <c r="J2909" s="15"/>
      <c r="K2909" s="328" t="str">
        <f t="shared" si="194"/>
        <v/>
      </c>
      <c r="L2909" s="381" t="str">
        <f t="shared" si="195"/>
        <v/>
      </c>
      <c r="M2909" s="265"/>
      <c r="N2909" s="265"/>
      <c r="O2909" s="265"/>
      <c r="P2909" s="77"/>
    </row>
    <row r="2910" spans="3:16" ht="14.25" customHeight="1" x14ac:dyDescent="0.15">
      <c r="C2910" s="283">
        <f t="shared" si="193"/>
        <v>2898</v>
      </c>
      <c r="D2910" s="44" t="str">
        <f t="shared" si="192"/>
        <v/>
      </c>
      <c r="E2910" s="477"/>
      <c r="F2910" s="368"/>
      <c r="G2910" s="368"/>
      <c r="H2910" s="329"/>
      <c r="I2910" s="15"/>
      <c r="J2910" s="15"/>
      <c r="K2910" s="328" t="str">
        <f t="shared" si="194"/>
        <v/>
      </c>
      <c r="L2910" s="381" t="str">
        <f t="shared" si="195"/>
        <v/>
      </c>
      <c r="M2910" s="265"/>
      <c r="N2910" s="265"/>
      <c r="O2910" s="265"/>
      <c r="P2910" s="77"/>
    </row>
    <row r="2911" spans="3:16" ht="14.25" customHeight="1" x14ac:dyDescent="0.15">
      <c r="C2911" s="283">
        <f t="shared" si="193"/>
        <v>2899</v>
      </c>
      <c r="D2911" s="44" t="str">
        <f t="shared" si="192"/>
        <v/>
      </c>
      <c r="E2911" s="477"/>
      <c r="F2911" s="368"/>
      <c r="G2911" s="368"/>
      <c r="H2911" s="329"/>
      <c r="I2911" s="15"/>
      <c r="J2911" s="15"/>
      <c r="K2911" s="328" t="str">
        <f t="shared" si="194"/>
        <v/>
      </c>
      <c r="L2911" s="381" t="str">
        <f t="shared" si="195"/>
        <v/>
      </c>
      <c r="M2911" s="265"/>
      <c r="N2911" s="265"/>
      <c r="O2911" s="265"/>
      <c r="P2911" s="77"/>
    </row>
    <row r="2912" spans="3:16" ht="14.25" customHeight="1" x14ac:dyDescent="0.15">
      <c r="C2912" s="283">
        <f t="shared" si="193"/>
        <v>2900</v>
      </c>
      <c r="D2912" s="44" t="str">
        <f t="shared" si="192"/>
        <v/>
      </c>
      <c r="E2912" s="477"/>
      <c r="F2912" s="368"/>
      <c r="G2912" s="368"/>
      <c r="H2912" s="329"/>
      <c r="I2912" s="15"/>
      <c r="J2912" s="15"/>
      <c r="K2912" s="328" t="str">
        <f t="shared" si="194"/>
        <v/>
      </c>
      <c r="L2912" s="381" t="str">
        <f t="shared" si="195"/>
        <v/>
      </c>
      <c r="M2912" s="265"/>
      <c r="N2912" s="265"/>
      <c r="O2912" s="265"/>
      <c r="P2912" s="77"/>
    </row>
    <row r="2913" spans="3:16" ht="14.25" customHeight="1" x14ac:dyDescent="0.15">
      <c r="C2913" s="283">
        <f t="shared" si="193"/>
        <v>2901</v>
      </c>
      <c r="D2913" s="44" t="str">
        <f t="shared" si="192"/>
        <v/>
      </c>
      <c r="E2913" s="477"/>
      <c r="F2913" s="368"/>
      <c r="G2913" s="368"/>
      <c r="H2913" s="329"/>
      <c r="I2913" s="15"/>
      <c r="J2913" s="15"/>
      <c r="K2913" s="328" t="str">
        <f t="shared" si="194"/>
        <v/>
      </c>
      <c r="L2913" s="381" t="str">
        <f t="shared" si="195"/>
        <v/>
      </c>
      <c r="M2913" s="265"/>
      <c r="N2913" s="265"/>
      <c r="O2913" s="265"/>
      <c r="P2913" s="77"/>
    </row>
    <row r="2914" spans="3:16" ht="14.25" customHeight="1" x14ac:dyDescent="0.15">
      <c r="C2914" s="283">
        <f t="shared" si="193"/>
        <v>2902</v>
      </c>
      <c r="D2914" s="44" t="str">
        <f t="shared" si="192"/>
        <v/>
      </c>
      <c r="E2914" s="477"/>
      <c r="F2914" s="368"/>
      <c r="G2914" s="368"/>
      <c r="H2914" s="329"/>
      <c r="I2914" s="15"/>
      <c r="J2914" s="15"/>
      <c r="K2914" s="328" t="str">
        <f t="shared" si="194"/>
        <v/>
      </c>
      <c r="L2914" s="381" t="str">
        <f t="shared" si="195"/>
        <v/>
      </c>
      <c r="M2914" s="265"/>
      <c r="N2914" s="265"/>
      <c r="O2914" s="265"/>
      <c r="P2914" s="77"/>
    </row>
    <row r="2915" spans="3:16" ht="14.25" customHeight="1" x14ac:dyDescent="0.15">
      <c r="C2915" s="283">
        <f t="shared" si="193"/>
        <v>2903</v>
      </c>
      <c r="D2915" s="44" t="str">
        <f t="shared" si="192"/>
        <v/>
      </c>
      <c r="E2915" s="477"/>
      <c r="F2915" s="368"/>
      <c r="G2915" s="368"/>
      <c r="H2915" s="329"/>
      <c r="I2915" s="15"/>
      <c r="J2915" s="15"/>
      <c r="K2915" s="328" t="str">
        <f t="shared" si="194"/>
        <v/>
      </c>
      <c r="L2915" s="381" t="str">
        <f t="shared" si="195"/>
        <v/>
      </c>
      <c r="M2915" s="265"/>
      <c r="N2915" s="265"/>
      <c r="O2915" s="265"/>
      <c r="P2915" s="77"/>
    </row>
    <row r="2916" spans="3:16" ht="14.25" customHeight="1" x14ac:dyDescent="0.15">
      <c r="C2916" s="283">
        <f t="shared" si="193"/>
        <v>2904</v>
      </c>
      <c r="D2916" s="44" t="str">
        <f t="shared" si="192"/>
        <v/>
      </c>
      <c r="E2916" s="477"/>
      <c r="F2916" s="368"/>
      <c r="G2916" s="368"/>
      <c r="H2916" s="329"/>
      <c r="I2916" s="15"/>
      <c r="J2916" s="15"/>
      <c r="K2916" s="328" t="str">
        <f t="shared" ref="K2916:K2942" si="196">IF(J2916="","",I2916*J2916)</f>
        <v/>
      </c>
      <c r="L2916" s="381" t="str">
        <f t="shared" ref="L2916:L2942" si="197">IF(H2916="","",IF(HLOOKUP(H2916,$V$2:$AJ$3,2,FALSE)&gt;=0.8,"○",""))</f>
        <v/>
      </c>
      <c r="M2916" s="265"/>
      <c r="N2916" s="265"/>
      <c r="O2916" s="265"/>
      <c r="P2916" s="77"/>
    </row>
    <row r="2917" spans="3:16" ht="14.25" customHeight="1" x14ac:dyDescent="0.15">
      <c r="C2917" s="283">
        <f t="shared" si="193"/>
        <v>2905</v>
      </c>
      <c r="D2917" s="44" t="str">
        <f t="shared" si="192"/>
        <v/>
      </c>
      <c r="E2917" s="477"/>
      <c r="F2917" s="368"/>
      <c r="G2917" s="368"/>
      <c r="H2917" s="329"/>
      <c r="I2917" s="15"/>
      <c r="J2917" s="15"/>
      <c r="K2917" s="328" t="str">
        <f t="shared" si="196"/>
        <v/>
      </c>
      <c r="L2917" s="381" t="str">
        <f t="shared" si="197"/>
        <v/>
      </c>
      <c r="M2917" s="265"/>
      <c r="N2917" s="265"/>
      <c r="O2917" s="265"/>
      <c r="P2917" s="77"/>
    </row>
    <row r="2918" spans="3:16" ht="14.25" customHeight="1" x14ac:dyDescent="0.15">
      <c r="C2918" s="283">
        <f t="shared" si="193"/>
        <v>2906</v>
      </c>
      <c r="D2918" s="44" t="str">
        <f t="shared" si="192"/>
        <v/>
      </c>
      <c r="E2918" s="477"/>
      <c r="F2918" s="368"/>
      <c r="G2918" s="368"/>
      <c r="H2918" s="329"/>
      <c r="I2918" s="15"/>
      <c r="J2918" s="15"/>
      <c r="K2918" s="328" t="str">
        <f t="shared" si="196"/>
        <v/>
      </c>
      <c r="L2918" s="381" t="str">
        <f t="shared" si="197"/>
        <v/>
      </c>
      <c r="M2918" s="265"/>
      <c r="N2918" s="265"/>
      <c r="O2918" s="265"/>
      <c r="P2918" s="77"/>
    </row>
    <row r="2919" spans="3:16" ht="14.25" customHeight="1" x14ac:dyDescent="0.15">
      <c r="C2919" s="283">
        <f t="shared" si="193"/>
        <v>2907</v>
      </c>
      <c r="D2919" s="44" t="str">
        <f t="shared" si="192"/>
        <v/>
      </c>
      <c r="E2919" s="477"/>
      <c r="F2919" s="368"/>
      <c r="G2919" s="368"/>
      <c r="H2919" s="329"/>
      <c r="I2919" s="15"/>
      <c r="J2919" s="15"/>
      <c r="K2919" s="328" t="str">
        <f t="shared" si="196"/>
        <v/>
      </c>
      <c r="L2919" s="381" t="str">
        <f t="shared" si="197"/>
        <v/>
      </c>
      <c r="M2919" s="265"/>
      <c r="N2919" s="265"/>
      <c r="O2919" s="265"/>
      <c r="P2919" s="77"/>
    </row>
    <row r="2920" spans="3:16" ht="14.25" customHeight="1" x14ac:dyDescent="0.15">
      <c r="C2920" s="283">
        <f t="shared" si="193"/>
        <v>2908</v>
      </c>
      <c r="D2920" s="44" t="str">
        <f t="shared" si="192"/>
        <v/>
      </c>
      <c r="E2920" s="477"/>
      <c r="F2920" s="368"/>
      <c r="G2920" s="368"/>
      <c r="H2920" s="329"/>
      <c r="I2920" s="15"/>
      <c r="J2920" s="15"/>
      <c r="K2920" s="328" t="str">
        <f t="shared" si="196"/>
        <v/>
      </c>
      <c r="L2920" s="381" t="str">
        <f t="shared" si="197"/>
        <v/>
      </c>
      <c r="M2920" s="265"/>
      <c r="N2920" s="265"/>
      <c r="O2920" s="265"/>
      <c r="P2920" s="77"/>
    </row>
    <row r="2921" spans="3:16" ht="14.25" customHeight="1" x14ac:dyDescent="0.15">
      <c r="C2921" s="283">
        <f t="shared" si="193"/>
        <v>2909</v>
      </c>
      <c r="D2921" s="44" t="str">
        <f t="shared" si="192"/>
        <v/>
      </c>
      <c r="E2921" s="477"/>
      <c r="F2921" s="368"/>
      <c r="G2921" s="368"/>
      <c r="H2921" s="329"/>
      <c r="I2921" s="15"/>
      <c r="J2921" s="15"/>
      <c r="K2921" s="328" t="str">
        <f t="shared" si="196"/>
        <v/>
      </c>
      <c r="L2921" s="381" t="str">
        <f t="shared" si="197"/>
        <v/>
      </c>
      <c r="M2921" s="265"/>
      <c r="N2921" s="265"/>
      <c r="O2921" s="265"/>
      <c r="P2921" s="77"/>
    </row>
    <row r="2922" spans="3:16" ht="14.25" customHeight="1" x14ac:dyDescent="0.15">
      <c r="C2922" s="283">
        <f t="shared" si="193"/>
        <v>2910</v>
      </c>
      <c r="D2922" s="44" t="str">
        <f t="shared" si="192"/>
        <v/>
      </c>
      <c r="E2922" s="477"/>
      <c r="F2922" s="368"/>
      <c r="G2922" s="368"/>
      <c r="H2922" s="329"/>
      <c r="I2922" s="15"/>
      <c r="J2922" s="15"/>
      <c r="K2922" s="328" t="str">
        <f t="shared" si="196"/>
        <v/>
      </c>
      <c r="L2922" s="381" t="str">
        <f t="shared" si="197"/>
        <v/>
      </c>
      <c r="M2922" s="265"/>
      <c r="N2922" s="265"/>
      <c r="O2922" s="265"/>
      <c r="P2922" s="77"/>
    </row>
    <row r="2923" spans="3:16" ht="14.25" customHeight="1" x14ac:dyDescent="0.15">
      <c r="C2923" s="283">
        <f t="shared" si="193"/>
        <v>2911</v>
      </c>
      <c r="D2923" s="44" t="str">
        <f t="shared" si="192"/>
        <v/>
      </c>
      <c r="E2923" s="477"/>
      <c r="F2923" s="368"/>
      <c r="G2923" s="368"/>
      <c r="H2923" s="329"/>
      <c r="I2923" s="15"/>
      <c r="J2923" s="15"/>
      <c r="K2923" s="328" t="str">
        <f t="shared" si="196"/>
        <v/>
      </c>
      <c r="L2923" s="381" t="str">
        <f t="shared" si="197"/>
        <v/>
      </c>
      <c r="M2923" s="265"/>
      <c r="N2923" s="265"/>
      <c r="O2923" s="265"/>
      <c r="P2923" s="77"/>
    </row>
    <row r="2924" spans="3:16" ht="14.25" customHeight="1" x14ac:dyDescent="0.15">
      <c r="C2924" s="283">
        <f t="shared" si="193"/>
        <v>2912</v>
      </c>
      <c r="D2924" s="44" t="str">
        <f t="shared" si="192"/>
        <v/>
      </c>
      <c r="E2924" s="477"/>
      <c r="F2924" s="368"/>
      <c r="G2924" s="368"/>
      <c r="H2924" s="329"/>
      <c r="I2924" s="15"/>
      <c r="J2924" s="15"/>
      <c r="K2924" s="328" t="str">
        <f t="shared" si="196"/>
        <v/>
      </c>
      <c r="L2924" s="381" t="str">
        <f t="shared" si="197"/>
        <v/>
      </c>
      <c r="M2924" s="265"/>
      <c r="N2924" s="265"/>
      <c r="O2924" s="265"/>
      <c r="P2924" s="77"/>
    </row>
    <row r="2925" spans="3:16" ht="14.25" customHeight="1" x14ac:dyDescent="0.15">
      <c r="C2925" s="283">
        <f t="shared" si="193"/>
        <v>2913</v>
      </c>
      <c r="D2925" s="44" t="str">
        <f t="shared" si="192"/>
        <v/>
      </c>
      <c r="E2925" s="477"/>
      <c r="F2925" s="368"/>
      <c r="G2925" s="368"/>
      <c r="H2925" s="329"/>
      <c r="I2925" s="15"/>
      <c r="J2925" s="15"/>
      <c r="K2925" s="328" t="str">
        <f t="shared" si="196"/>
        <v/>
      </c>
      <c r="L2925" s="381" t="str">
        <f t="shared" si="197"/>
        <v/>
      </c>
      <c r="M2925" s="265"/>
      <c r="N2925" s="265"/>
      <c r="O2925" s="265"/>
      <c r="P2925" s="77"/>
    </row>
    <row r="2926" spans="3:16" ht="14.25" customHeight="1" x14ac:dyDescent="0.15">
      <c r="C2926" s="283">
        <f t="shared" si="193"/>
        <v>2914</v>
      </c>
      <c r="D2926" s="44" t="str">
        <f t="shared" si="192"/>
        <v/>
      </c>
      <c r="E2926" s="477"/>
      <c r="F2926" s="368"/>
      <c r="G2926" s="368"/>
      <c r="H2926" s="329"/>
      <c r="I2926" s="15"/>
      <c r="J2926" s="15"/>
      <c r="K2926" s="328" t="str">
        <f t="shared" si="196"/>
        <v/>
      </c>
      <c r="L2926" s="381" t="str">
        <f t="shared" si="197"/>
        <v/>
      </c>
      <c r="M2926" s="265"/>
      <c r="N2926" s="265"/>
      <c r="O2926" s="265"/>
      <c r="P2926" s="77"/>
    </row>
    <row r="2927" spans="3:16" ht="14.25" customHeight="1" x14ac:dyDescent="0.15">
      <c r="C2927" s="283">
        <f t="shared" si="193"/>
        <v>2915</v>
      </c>
      <c r="D2927" s="44" t="str">
        <f t="shared" si="192"/>
        <v/>
      </c>
      <c r="E2927" s="477"/>
      <c r="F2927" s="368"/>
      <c r="G2927" s="368"/>
      <c r="H2927" s="329"/>
      <c r="I2927" s="15"/>
      <c r="J2927" s="15"/>
      <c r="K2927" s="328" t="str">
        <f t="shared" si="196"/>
        <v/>
      </c>
      <c r="L2927" s="381" t="str">
        <f t="shared" si="197"/>
        <v/>
      </c>
      <c r="M2927" s="265"/>
      <c r="N2927" s="265"/>
      <c r="O2927" s="265"/>
      <c r="P2927" s="77"/>
    </row>
    <row r="2928" spans="3:16" ht="14.25" customHeight="1" x14ac:dyDescent="0.15">
      <c r="C2928" s="283">
        <f t="shared" si="193"/>
        <v>2916</v>
      </c>
      <c r="D2928" s="44" t="str">
        <f t="shared" si="192"/>
        <v/>
      </c>
      <c r="E2928" s="477"/>
      <c r="F2928" s="368"/>
      <c r="G2928" s="368"/>
      <c r="H2928" s="329"/>
      <c r="I2928" s="15"/>
      <c r="J2928" s="15"/>
      <c r="K2928" s="328" t="str">
        <f t="shared" si="196"/>
        <v/>
      </c>
      <c r="L2928" s="381" t="str">
        <f t="shared" si="197"/>
        <v/>
      </c>
      <c r="M2928" s="265"/>
      <c r="N2928" s="265"/>
      <c r="O2928" s="265"/>
      <c r="P2928" s="77"/>
    </row>
    <row r="2929" spans="3:16" ht="14.25" customHeight="1" x14ac:dyDescent="0.15">
      <c r="C2929" s="283">
        <f t="shared" si="193"/>
        <v>2917</v>
      </c>
      <c r="D2929" s="44" t="str">
        <f t="shared" si="192"/>
        <v/>
      </c>
      <c r="E2929" s="477"/>
      <c r="F2929" s="368"/>
      <c r="G2929" s="368"/>
      <c r="H2929" s="329"/>
      <c r="I2929" s="15"/>
      <c r="J2929" s="15"/>
      <c r="K2929" s="328" t="str">
        <f t="shared" si="196"/>
        <v/>
      </c>
      <c r="L2929" s="381" t="str">
        <f t="shared" si="197"/>
        <v/>
      </c>
      <c r="M2929" s="265"/>
      <c r="N2929" s="265"/>
      <c r="O2929" s="265"/>
      <c r="P2929" s="77"/>
    </row>
    <row r="2930" spans="3:16" ht="14.25" customHeight="1" x14ac:dyDescent="0.15">
      <c r="C2930" s="283">
        <f t="shared" si="193"/>
        <v>2918</v>
      </c>
      <c r="D2930" s="44" t="str">
        <f t="shared" si="192"/>
        <v/>
      </c>
      <c r="E2930" s="477"/>
      <c r="F2930" s="368"/>
      <c r="G2930" s="368"/>
      <c r="H2930" s="329"/>
      <c r="I2930" s="15"/>
      <c r="J2930" s="15"/>
      <c r="K2930" s="328" t="str">
        <f t="shared" si="196"/>
        <v/>
      </c>
      <c r="L2930" s="381" t="str">
        <f t="shared" si="197"/>
        <v/>
      </c>
      <c r="M2930" s="265"/>
      <c r="N2930" s="265"/>
      <c r="O2930" s="265"/>
      <c r="P2930" s="77"/>
    </row>
    <row r="2931" spans="3:16" ht="14.25" customHeight="1" x14ac:dyDescent="0.15">
      <c r="C2931" s="283">
        <f t="shared" si="193"/>
        <v>2919</v>
      </c>
      <c r="D2931" s="44" t="str">
        <f t="shared" si="192"/>
        <v/>
      </c>
      <c r="E2931" s="477"/>
      <c r="F2931" s="368"/>
      <c r="G2931" s="368"/>
      <c r="H2931" s="329"/>
      <c r="I2931" s="15"/>
      <c r="J2931" s="15"/>
      <c r="K2931" s="328" t="str">
        <f t="shared" si="196"/>
        <v/>
      </c>
      <c r="L2931" s="381" t="str">
        <f t="shared" si="197"/>
        <v/>
      </c>
      <c r="M2931" s="265"/>
      <c r="N2931" s="265"/>
      <c r="O2931" s="265"/>
      <c r="P2931" s="77"/>
    </row>
    <row r="2932" spans="3:16" ht="14.25" customHeight="1" x14ac:dyDescent="0.15">
      <c r="C2932" s="283">
        <f t="shared" si="193"/>
        <v>2920</v>
      </c>
      <c r="D2932" s="44" t="str">
        <f t="shared" si="192"/>
        <v/>
      </c>
      <c r="E2932" s="477"/>
      <c r="F2932" s="368"/>
      <c r="G2932" s="368"/>
      <c r="H2932" s="329"/>
      <c r="I2932" s="15"/>
      <c r="J2932" s="15"/>
      <c r="K2932" s="328" t="str">
        <f t="shared" si="196"/>
        <v/>
      </c>
      <c r="L2932" s="381" t="str">
        <f t="shared" si="197"/>
        <v/>
      </c>
      <c r="M2932" s="265"/>
      <c r="N2932" s="265"/>
      <c r="O2932" s="265"/>
      <c r="P2932" s="77"/>
    </row>
    <row r="2933" spans="3:16" ht="14.25" customHeight="1" x14ac:dyDescent="0.15">
      <c r="C2933" s="283">
        <f t="shared" si="193"/>
        <v>2921</v>
      </c>
      <c r="D2933" s="44" t="str">
        <f t="shared" si="192"/>
        <v/>
      </c>
      <c r="E2933" s="477"/>
      <c r="F2933" s="368"/>
      <c r="G2933" s="368"/>
      <c r="H2933" s="329"/>
      <c r="I2933" s="15"/>
      <c r="J2933" s="15"/>
      <c r="K2933" s="328" t="str">
        <f t="shared" si="196"/>
        <v/>
      </c>
      <c r="L2933" s="381" t="str">
        <f t="shared" si="197"/>
        <v/>
      </c>
      <c r="M2933" s="265"/>
      <c r="N2933" s="265"/>
      <c r="O2933" s="265"/>
      <c r="P2933" s="77"/>
    </row>
    <row r="2934" spans="3:16" ht="14.25" customHeight="1" x14ac:dyDescent="0.15">
      <c r="C2934" s="283">
        <f t="shared" si="193"/>
        <v>2922</v>
      </c>
      <c r="D2934" s="44" t="str">
        <f t="shared" si="192"/>
        <v/>
      </c>
      <c r="E2934" s="477"/>
      <c r="F2934" s="368"/>
      <c r="G2934" s="368"/>
      <c r="H2934" s="329"/>
      <c r="I2934" s="15"/>
      <c r="J2934" s="15"/>
      <c r="K2934" s="328" t="str">
        <f t="shared" si="196"/>
        <v/>
      </c>
      <c r="L2934" s="381" t="str">
        <f t="shared" si="197"/>
        <v/>
      </c>
      <c r="M2934" s="265"/>
      <c r="N2934" s="265"/>
      <c r="O2934" s="265"/>
      <c r="P2934" s="77"/>
    </row>
    <row r="2935" spans="3:16" ht="14.25" customHeight="1" x14ac:dyDescent="0.15">
      <c r="C2935" s="283">
        <f t="shared" si="193"/>
        <v>2923</v>
      </c>
      <c r="D2935" s="44" t="str">
        <f t="shared" si="192"/>
        <v/>
      </c>
      <c r="E2935" s="477"/>
      <c r="F2935" s="368"/>
      <c r="G2935" s="368"/>
      <c r="H2935" s="329"/>
      <c r="I2935" s="15"/>
      <c r="J2935" s="15"/>
      <c r="K2935" s="328" t="str">
        <f t="shared" si="196"/>
        <v/>
      </c>
      <c r="L2935" s="381" t="str">
        <f t="shared" si="197"/>
        <v/>
      </c>
      <c r="M2935" s="265"/>
      <c r="N2935" s="265"/>
      <c r="O2935" s="265"/>
      <c r="P2935" s="77"/>
    </row>
    <row r="2936" spans="3:16" ht="14.25" customHeight="1" x14ac:dyDescent="0.15">
      <c r="C2936" s="283">
        <f t="shared" si="193"/>
        <v>2924</v>
      </c>
      <c r="D2936" s="44" t="str">
        <f t="shared" si="192"/>
        <v/>
      </c>
      <c r="E2936" s="477"/>
      <c r="F2936" s="368"/>
      <c r="G2936" s="368"/>
      <c r="H2936" s="329"/>
      <c r="I2936" s="15"/>
      <c r="J2936" s="15"/>
      <c r="K2936" s="328" t="str">
        <f t="shared" si="196"/>
        <v/>
      </c>
      <c r="L2936" s="381" t="str">
        <f t="shared" si="197"/>
        <v/>
      </c>
      <c r="M2936" s="265"/>
      <c r="N2936" s="265"/>
      <c r="O2936" s="265"/>
      <c r="P2936" s="77"/>
    </row>
    <row r="2937" spans="3:16" ht="14.25" customHeight="1" x14ac:dyDescent="0.15">
      <c r="C2937" s="283">
        <f t="shared" si="193"/>
        <v>2925</v>
      </c>
      <c r="D2937" s="44" t="str">
        <f t="shared" si="192"/>
        <v/>
      </c>
      <c r="E2937" s="477"/>
      <c r="F2937" s="368"/>
      <c r="G2937" s="368"/>
      <c r="H2937" s="329"/>
      <c r="I2937" s="15"/>
      <c r="J2937" s="15"/>
      <c r="K2937" s="328" t="str">
        <f t="shared" si="196"/>
        <v/>
      </c>
      <c r="L2937" s="381" t="str">
        <f t="shared" si="197"/>
        <v/>
      </c>
      <c r="M2937" s="265"/>
      <c r="N2937" s="265"/>
      <c r="O2937" s="265"/>
      <c r="P2937" s="77"/>
    </row>
    <row r="2938" spans="3:16" ht="14.25" customHeight="1" x14ac:dyDescent="0.15">
      <c r="C2938" s="283">
        <f t="shared" si="193"/>
        <v>2926</v>
      </c>
      <c r="D2938" s="44" t="str">
        <f t="shared" si="192"/>
        <v/>
      </c>
      <c r="E2938" s="477"/>
      <c r="F2938" s="368"/>
      <c r="G2938" s="368"/>
      <c r="H2938" s="329"/>
      <c r="I2938" s="15"/>
      <c r="J2938" s="15"/>
      <c r="K2938" s="328" t="str">
        <f t="shared" si="196"/>
        <v/>
      </c>
      <c r="L2938" s="381" t="str">
        <f t="shared" si="197"/>
        <v/>
      </c>
      <c r="M2938" s="265"/>
      <c r="N2938" s="265"/>
      <c r="O2938" s="265"/>
      <c r="P2938" s="77"/>
    </row>
    <row r="2939" spans="3:16" ht="14.25" customHeight="1" x14ac:dyDescent="0.15">
      <c r="C2939" s="283">
        <f t="shared" si="193"/>
        <v>2927</v>
      </c>
      <c r="D2939" s="44" t="str">
        <f t="shared" si="192"/>
        <v/>
      </c>
      <c r="E2939" s="477"/>
      <c r="F2939" s="368"/>
      <c r="G2939" s="368"/>
      <c r="H2939" s="329"/>
      <c r="I2939" s="15"/>
      <c r="J2939" s="15"/>
      <c r="K2939" s="328" t="str">
        <f t="shared" si="196"/>
        <v/>
      </c>
      <c r="L2939" s="381" t="str">
        <f t="shared" si="197"/>
        <v/>
      </c>
      <c r="M2939" s="265"/>
      <c r="N2939" s="265"/>
      <c r="O2939" s="265"/>
      <c r="P2939" s="77"/>
    </row>
    <row r="2940" spans="3:16" ht="14.25" customHeight="1" x14ac:dyDescent="0.15">
      <c r="C2940" s="283">
        <f t="shared" si="193"/>
        <v>2928</v>
      </c>
      <c r="D2940" s="44" t="str">
        <f t="shared" si="192"/>
        <v/>
      </c>
      <c r="E2940" s="477"/>
      <c r="F2940" s="368"/>
      <c r="G2940" s="368"/>
      <c r="H2940" s="329"/>
      <c r="I2940" s="15"/>
      <c r="J2940" s="15"/>
      <c r="K2940" s="328" t="str">
        <f t="shared" si="196"/>
        <v/>
      </c>
      <c r="L2940" s="381" t="str">
        <f t="shared" si="197"/>
        <v/>
      </c>
      <c r="M2940" s="265"/>
      <c r="N2940" s="265"/>
      <c r="O2940" s="265"/>
      <c r="P2940" s="77"/>
    </row>
    <row r="2941" spans="3:16" ht="14.25" customHeight="1" x14ac:dyDescent="0.15">
      <c r="C2941" s="283">
        <f t="shared" si="193"/>
        <v>2929</v>
      </c>
      <c r="D2941" s="44" t="str">
        <f t="shared" si="192"/>
        <v/>
      </c>
      <c r="E2941" s="477"/>
      <c r="F2941" s="368"/>
      <c r="G2941" s="368"/>
      <c r="H2941" s="329"/>
      <c r="I2941" s="15"/>
      <c r="J2941" s="15"/>
      <c r="K2941" s="328" t="str">
        <f t="shared" si="196"/>
        <v/>
      </c>
      <c r="L2941" s="381" t="str">
        <f t="shared" si="197"/>
        <v/>
      </c>
      <c r="M2941" s="265"/>
      <c r="N2941" s="265"/>
      <c r="O2941" s="265"/>
      <c r="P2941" s="77"/>
    </row>
    <row r="2942" spans="3:16" ht="14.25" customHeight="1" x14ac:dyDescent="0.15">
      <c r="C2942" s="283">
        <f t="shared" si="193"/>
        <v>2930</v>
      </c>
      <c r="D2942" s="44" t="str">
        <f t="shared" si="192"/>
        <v/>
      </c>
      <c r="E2942" s="477"/>
      <c r="F2942" s="368"/>
      <c r="G2942" s="368"/>
      <c r="H2942" s="329"/>
      <c r="I2942" s="15"/>
      <c r="J2942" s="15"/>
      <c r="K2942" s="328" t="str">
        <f t="shared" si="196"/>
        <v/>
      </c>
      <c r="L2942" s="381" t="str">
        <f t="shared" si="197"/>
        <v/>
      </c>
      <c r="M2942" s="265"/>
      <c r="N2942" s="265"/>
      <c r="O2942" s="265"/>
      <c r="P2942" s="77"/>
    </row>
    <row r="2943" spans="3:16" ht="14.25" customHeight="1" x14ac:dyDescent="0.15">
      <c r="C2943" s="283">
        <f t="shared" si="193"/>
        <v>2931</v>
      </c>
      <c r="D2943" s="44" t="str">
        <f t="shared" si="192"/>
        <v/>
      </c>
      <c r="E2943" s="477"/>
      <c r="F2943" s="368"/>
      <c r="G2943" s="368"/>
      <c r="H2943" s="329"/>
      <c r="I2943" s="15"/>
      <c r="J2943" s="15"/>
      <c r="K2943" s="328" t="str">
        <f t="shared" ref="K2943:K2966" si="198">IF(J2943="","",I2943*J2943)</f>
        <v/>
      </c>
      <c r="L2943" s="381" t="str">
        <f t="shared" ref="L2943:L2966" si="199">IF(H2943="","",IF(HLOOKUP(H2943,$V$2:$AJ$3,2,FALSE)&gt;=0.8,"○",""))</f>
        <v/>
      </c>
      <c r="M2943" s="265"/>
      <c r="N2943" s="265"/>
      <c r="O2943" s="265"/>
      <c r="P2943" s="77"/>
    </row>
    <row r="2944" spans="3:16" ht="14.25" customHeight="1" x14ac:dyDescent="0.15">
      <c r="C2944" s="283">
        <f t="shared" si="193"/>
        <v>2932</v>
      </c>
      <c r="D2944" s="44" t="str">
        <f t="shared" si="192"/>
        <v/>
      </c>
      <c r="E2944" s="477"/>
      <c r="F2944" s="368"/>
      <c r="G2944" s="368"/>
      <c r="H2944" s="329"/>
      <c r="I2944" s="15"/>
      <c r="J2944" s="15"/>
      <c r="K2944" s="328" t="str">
        <f t="shared" si="198"/>
        <v/>
      </c>
      <c r="L2944" s="381" t="str">
        <f t="shared" si="199"/>
        <v/>
      </c>
      <c r="M2944" s="265"/>
      <c r="N2944" s="265"/>
      <c r="O2944" s="265"/>
      <c r="P2944" s="77"/>
    </row>
    <row r="2945" spans="3:16" ht="14.25" customHeight="1" x14ac:dyDescent="0.15">
      <c r="C2945" s="283">
        <f t="shared" si="193"/>
        <v>2933</v>
      </c>
      <c r="D2945" s="44" t="str">
        <f t="shared" si="192"/>
        <v/>
      </c>
      <c r="E2945" s="477"/>
      <c r="F2945" s="368"/>
      <c r="G2945" s="368"/>
      <c r="H2945" s="329"/>
      <c r="I2945" s="15"/>
      <c r="J2945" s="15"/>
      <c r="K2945" s="328" t="str">
        <f t="shared" si="198"/>
        <v/>
      </c>
      <c r="L2945" s="381" t="str">
        <f t="shared" si="199"/>
        <v/>
      </c>
      <c r="M2945" s="265"/>
      <c r="N2945" s="265"/>
      <c r="O2945" s="265"/>
      <c r="P2945" s="77"/>
    </row>
    <row r="2946" spans="3:16" ht="14.25" customHeight="1" x14ac:dyDescent="0.15">
      <c r="C2946" s="283">
        <f t="shared" si="193"/>
        <v>2934</v>
      </c>
      <c r="D2946" s="44" t="str">
        <f t="shared" si="192"/>
        <v/>
      </c>
      <c r="E2946" s="477"/>
      <c r="F2946" s="368"/>
      <c r="G2946" s="368"/>
      <c r="H2946" s="329"/>
      <c r="I2946" s="15"/>
      <c r="J2946" s="15"/>
      <c r="K2946" s="328" t="str">
        <f t="shared" si="198"/>
        <v/>
      </c>
      <c r="L2946" s="381" t="str">
        <f t="shared" si="199"/>
        <v/>
      </c>
      <c r="M2946" s="265"/>
      <c r="N2946" s="265"/>
      <c r="O2946" s="265"/>
      <c r="P2946" s="77"/>
    </row>
    <row r="2947" spans="3:16" ht="14.25" customHeight="1" x14ac:dyDescent="0.15">
      <c r="C2947" s="283">
        <f t="shared" si="193"/>
        <v>2935</v>
      </c>
      <c r="D2947" s="44" t="str">
        <f t="shared" si="192"/>
        <v/>
      </c>
      <c r="E2947" s="477"/>
      <c r="F2947" s="368"/>
      <c r="G2947" s="368"/>
      <c r="H2947" s="329"/>
      <c r="I2947" s="15"/>
      <c r="J2947" s="15"/>
      <c r="K2947" s="328" t="str">
        <f t="shared" si="198"/>
        <v/>
      </c>
      <c r="L2947" s="381" t="str">
        <f t="shared" si="199"/>
        <v/>
      </c>
      <c r="M2947" s="265"/>
      <c r="N2947" s="265"/>
      <c r="O2947" s="265"/>
      <c r="P2947" s="77"/>
    </row>
    <row r="2948" spans="3:16" ht="14.25" customHeight="1" x14ac:dyDescent="0.15">
      <c r="C2948" s="283">
        <f t="shared" si="193"/>
        <v>2936</v>
      </c>
      <c r="D2948" s="44" t="str">
        <f t="shared" si="192"/>
        <v/>
      </c>
      <c r="E2948" s="477"/>
      <c r="F2948" s="368"/>
      <c r="G2948" s="368"/>
      <c r="H2948" s="329"/>
      <c r="I2948" s="15"/>
      <c r="J2948" s="15"/>
      <c r="K2948" s="328" t="str">
        <f t="shared" si="198"/>
        <v/>
      </c>
      <c r="L2948" s="381" t="str">
        <f t="shared" si="199"/>
        <v/>
      </c>
      <c r="M2948" s="265"/>
      <c r="N2948" s="265"/>
      <c r="O2948" s="265"/>
      <c r="P2948" s="77"/>
    </row>
    <row r="2949" spans="3:16" ht="14.25" customHeight="1" x14ac:dyDescent="0.15">
      <c r="C2949" s="283">
        <f t="shared" si="193"/>
        <v>2937</v>
      </c>
      <c r="D2949" s="44" t="str">
        <f t="shared" si="192"/>
        <v/>
      </c>
      <c r="E2949" s="477"/>
      <c r="F2949" s="368"/>
      <c r="G2949" s="368"/>
      <c r="H2949" s="329"/>
      <c r="I2949" s="15"/>
      <c r="J2949" s="15"/>
      <c r="K2949" s="328" t="str">
        <f t="shared" si="198"/>
        <v/>
      </c>
      <c r="L2949" s="381" t="str">
        <f t="shared" si="199"/>
        <v/>
      </c>
      <c r="M2949" s="265"/>
      <c r="N2949" s="265"/>
      <c r="O2949" s="265"/>
      <c r="P2949" s="77"/>
    </row>
    <row r="2950" spans="3:16" ht="14.25" customHeight="1" x14ac:dyDescent="0.15">
      <c r="C2950" s="283">
        <f t="shared" si="193"/>
        <v>2938</v>
      </c>
      <c r="D2950" s="44" t="str">
        <f t="shared" si="192"/>
        <v/>
      </c>
      <c r="E2950" s="477"/>
      <c r="F2950" s="368"/>
      <c r="G2950" s="368"/>
      <c r="H2950" s="329"/>
      <c r="I2950" s="15"/>
      <c r="J2950" s="15"/>
      <c r="K2950" s="328" t="str">
        <f t="shared" si="198"/>
        <v/>
      </c>
      <c r="L2950" s="381" t="str">
        <f t="shared" si="199"/>
        <v/>
      </c>
      <c r="M2950" s="265"/>
      <c r="N2950" s="265"/>
      <c r="O2950" s="265"/>
      <c r="P2950" s="77"/>
    </row>
    <row r="2951" spans="3:16" ht="14.25" customHeight="1" x14ac:dyDescent="0.15">
      <c r="C2951" s="283">
        <f t="shared" si="193"/>
        <v>2939</v>
      </c>
      <c r="D2951" s="44" t="str">
        <f t="shared" si="192"/>
        <v/>
      </c>
      <c r="E2951" s="477"/>
      <c r="F2951" s="368"/>
      <c r="G2951" s="368"/>
      <c r="H2951" s="329"/>
      <c r="I2951" s="15"/>
      <c r="J2951" s="15"/>
      <c r="K2951" s="328" t="str">
        <f t="shared" si="198"/>
        <v/>
      </c>
      <c r="L2951" s="381" t="str">
        <f t="shared" si="199"/>
        <v/>
      </c>
      <c r="M2951" s="265"/>
      <c r="N2951" s="265"/>
      <c r="O2951" s="265"/>
      <c r="P2951" s="77"/>
    </row>
    <row r="2952" spans="3:16" ht="14.25" customHeight="1" x14ac:dyDescent="0.15">
      <c r="C2952" s="283">
        <f t="shared" si="193"/>
        <v>2940</v>
      </c>
      <c r="D2952" s="44" t="str">
        <f t="shared" si="192"/>
        <v/>
      </c>
      <c r="E2952" s="477"/>
      <c r="F2952" s="368"/>
      <c r="G2952" s="368"/>
      <c r="H2952" s="329"/>
      <c r="I2952" s="15"/>
      <c r="J2952" s="15"/>
      <c r="K2952" s="328" t="str">
        <f t="shared" si="198"/>
        <v/>
      </c>
      <c r="L2952" s="381" t="str">
        <f t="shared" si="199"/>
        <v/>
      </c>
      <c r="M2952" s="265"/>
      <c r="N2952" s="265"/>
      <c r="O2952" s="265"/>
      <c r="P2952" s="77"/>
    </row>
    <row r="2953" spans="3:16" ht="14.25" customHeight="1" x14ac:dyDescent="0.15">
      <c r="C2953" s="283">
        <f t="shared" si="193"/>
        <v>2941</v>
      </c>
      <c r="D2953" s="44" t="str">
        <f t="shared" si="192"/>
        <v/>
      </c>
      <c r="E2953" s="477"/>
      <c r="F2953" s="368"/>
      <c r="G2953" s="368"/>
      <c r="H2953" s="329"/>
      <c r="I2953" s="15"/>
      <c r="J2953" s="15"/>
      <c r="K2953" s="328" t="str">
        <f t="shared" si="198"/>
        <v/>
      </c>
      <c r="L2953" s="381" t="str">
        <f t="shared" si="199"/>
        <v/>
      </c>
      <c r="M2953" s="265"/>
      <c r="N2953" s="265"/>
      <c r="O2953" s="265"/>
      <c r="P2953" s="77"/>
    </row>
    <row r="2954" spans="3:16" ht="14.25" customHeight="1" x14ac:dyDescent="0.15">
      <c r="C2954" s="283">
        <f t="shared" si="193"/>
        <v>2942</v>
      </c>
      <c r="D2954" s="44" t="str">
        <f t="shared" si="192"/>
        <v/>
      </c>
      <c r="E2954" s="477"/>
      <c r="F2954" s="368"/>
      <c r="G2954" s="368"/>
      <c r="H2954" s="329"/>
      <c r="I2954" s="15"/>
      <c r="J2954" s="15"/>
      <c r="K2954" s="328" t="str">
        <f t="shared" si="198"/>
        <v/>
      </c>
      <c r="L2954" s="381" t="str">
        <f t="shared" si="199"/>
        <v/>
      </c>
      <c r="M2954" s="265"/>
      <c r="N2954" s="265"/>
      <c r="O2954" s="265"/>
      <c r="P2954" s="77"/>
    </row>
    <row r="2955" spans="3:16" ht="14.25" customHeight="1" x14ac:dyDescent="0.15">
      <c r="C2955" s="283">
        <f t="shared" si="193"/>
        <v>2943</v>
      </c>
      <c r="D2955" s="44" t="str">
        <f t="shared" si="192"/>
        <v/>
      </c>
      <c r="E2955" s="477"/>
      <c r="F2955" s="368"/>
      <c r="G2955" s="368"/>
      <c r="H2955" s="329"/>
      <c r="I2955" s="15"/>
      <c r="J2955" s="15"/>
      <c r="K2955" s="328" t="str">
        <f t="shared" si="198"/>
        <v/>
      </c>
      <c r="L2955" s="381" t="str">
        <f t="shared" si="199"/>
        <v/>
      </c>
      <c r="M2955" s="265"/>
      <c r="N2955" s="265"/>
      <c r="O2955" s="265"/>
      <c r="P2955" s="77"/>
    </row>
    <row r="2956" spans="3:16" ht="14.25" customHeight="1" x14ac:dyDescent="0.15">
      <c r="C2956" s="283">
        <f t="shared" si="193"/>
        <v>2944</v>
      </c>
      <c r="D2956" s="44" t="str">
        <f t="shared" si="192"/>
        <v/>
      </c>
      <c r="E2956" s="477"/>
      <c r="F2956" s="368"/>
      <c r="G2956" s="368"/>
      <c r="H2956" s="329"/>
      <c r="I2956" s="15"/>
      <c r="J2956" s="15"/>
      <c r="K2956" s="328" t="str">
        <f t="shared" si="198"/>
        <v/>
      </c>
      <c r="L2956" s="381" t="str">
        <f t="shared" si="199"/>
        <v/>
      </c>
      <c r="M2956" s="265"/>
      <c r="N2956" s="265"/>
      <c r="O2956" s="265"/>
      <c r="P2956" s="77"/>
    </row>
    <row r="2957" spans="3:16" ht="14.25" customHeight="1" x14ac:dyDescent="0.15">
      <c r="C2957" s="283">
        <f t="shared" si="193"/>
        <v>2945</v>
      </c>
      <c r="D2957" s="44" t="str">
        <f t="shared" ref="D2957:D3012" si="200">IF(E2957="","",IF(E2957&lt;=$T$2,"○",""))</f>
        <v/>
      </c>
      <c r="E2957" s="477"/>
      <c r="F2957" s="368"/>
      <c r="G2957" s="368"/>
      <c r="H2957" s="329"/>
      <c r="I2957" s="15"/>
      <c r="J2957" s="15"/>
      <c r="K2957" s="328" t="str">
        <f t="shared" si="198"/>
        <v/>
      </c>
      <c r="L2957" s="381" t="str">
        <f t="shared" si="199"/>
        <v/>
      </c>
      <c r="M2957" s="265"/>
      <c r="N2957" s="265"/>
      <c r="O2957" s="265"/>
      <c r="P2957" s="77"/>
    </row>
    <row r="2958" spans="3:16" ht="14.25" customHeight="1" x14ac:dyDescent="0.15">
      <c r="C2958" s="283">
        <f t="shared" si="193"/>
        <v>2946</v>
      </c>
      <c r="D2958" s="44" t="str">
        <f t="shared" si="200"/>
        <v/>
      </c>
      <c r="E2958" s="477"/>
      <c r="F2958" s="368"/>
      <c r="G2958" s="368"/>
      <c r="H2958" s="329"/>
      <c r="I2958" s="15"/>
      <c r="J2958" s="15"/>
      <c r="K2958" s="328" t="str">
        <f t="shared" si="198"/>
        <v/>
      </c>
      <c r="L2958" s="381" t="str">
        <f t="shared" si="199"/>
        <v/>
      </c>
      <c r="M2958" s="265"/>
      <c r="N2958" s="265"/>
      <c r="O2958" s="265"/>
      <c r="P2958" s="77"/>
    </row>
    <row r="2959" spans="3:16" ht="14.25" customHeight="1" x14ac:dyDescent="0.15">
      <c r="C2959" s="283">
        <f t="shared" ref="C2959:C3012" si="201">C2958+1</f>
        <v>2947</v>
      </c>
      <c r="D2959" s="44" t="str">
        <f t="shared" si="200"/>
        <v/>
      </c>
      <c r="E2959" s="477"/>
      <c r="F2959" s="368"/>
      <c r="G2959" s="368"/>
      <c r="H2959" s="329"/>
      <c r="I2959" s="15"/>
      <c r="J2959" s="15"/>
      <c r="K2959" s="328" t="str">
        <f t="shared" si="198"/>
        <v/>
      </c>
      <c r="L2959" s="381" t="str">
        <f t="shared" si="199"/>
        <v/>
      </c>
      <c r="M2959" s="265"/>
      <c r="N2959" s="265"/>
      <c r="O2959" s="265"/>
      <c r="P2959" s="77"/>
    </row>
    <row r="2960" spans="3:16" ht="14.25" customHeight="1" x14ac:dyDescent="0.15">
      <c r="C2960" s="283">
        <f t="shared" si="201"/>
        <v>2948</v>
      </c>
      <c r="D2960" s="44" t="str">
        <f t="shared" si="200"/>
        <v/>
      </c>
      <c r="E2960" s="477"/>
      <c r="F2960" s="368"/>
      <c r="G2960" s="368"/>
      <c r="H2960" s="329"/>
      <c r="I2960" s="15"/>
      <c r="J2960" s="15"/>
      <c r="K2960" s="328" t="str">
        <f t="shared" si="198"/>
        <v/>
      </c>
      <c r="L2960" s="381" t="str">
        <f t="shared" si="199"/>
        <v/>
      </c>
      <c r="M2960" s="265"/>
      <c r="N2960" s="265"/>
      <c r="O2960" s="265"/>
      <c r="P2960" s="77"/>
    </row>
    <row r="2961" spans="3:16" ht="14.25" customHeight="1" x14ac:dyDescent="0.15">
      <c r="C2961" s="283">
        <f t="shared" si="201"/>
        <v>2949</v>
      </c>
      <c r="D2961" s="44" t="str">
        <f t="shared" si="200"/>
        <v/>
      </c>
      <c r="E2961" s="477"/>
      <c r="F2961" s="368"/>
      <c r="G2961" s="368"/>
      <c r="H2961" s="329"/>
      <c r="I2961" s="15"/>
      <c r="J2961" s="15"/>
      <c r="K2961" s="328" t="str">
        <f t="shared" si="198"/>
        <v/>
      </c>
      <c r="L2961" s="381" t="str">
        <f t="shared" si="199"/>
        <v/>
      </c>
      <c r="M2961" s="265"/>
      <c r="N2961" s="265"/>
      <c r="O2961" s="265"/>
      <c r="P2961" s="77"/>
    </row>
    <row r="2962" spans="3:16" ht="14.25" customHeight="1" x14ac:dyDescent="0.15">
      <c r="C2962" s="283">
        <f t="shared" si="201"/>
        <v>2950</v>
      </c>
      <c r="D2962" s="44" t="str">
        <f t="shared" si="200"/>
        <v/>
      </c>
      <c r="E2962" s="477"/>
      <c r="F2962" s="368"/>
      <c r="G2962" s="368"/>
      <c r="H2962" s="329"/>
      <c r="I2962" s="15"/>
      <c r="J2962" s="15"/>
      <c r="K2962" s="328" t="str">
        <f t="shared" si="198"/>
        <v/>
      </c>
      <c r="L2962" s="381" t="str">
        <f t="shared" si="199"/>
        <v/>
      </c>
      <c r="M2962" s="265"/>
      <c r="N2962" s="265"/>
      <c r="O2962" s="265"/>
      <c r="P2962" s="77"/>
    </row>
    <row r="2963" spans="3:16" ht="14.25" customHeight="1" x14ac:dyDescent="0.15">
      <c r="C2963" s="283">
        <f t="shared" si="201"/>
        <v>2951</v>
      </c>
      <c r="D2963" s="44" t="str">
        <f t="shared" si="200"/>
        <v/>
      </c>
      <c r="E2963" s="477"/>
      <c r="F2963" s="368"/>
      <c r="G2963" s="368"/>
      <c r="H2963" s="329"/>
      <c r="I2963" s="15"/>
      <c r="J2963" s="15"/>
      <c r="K2963" s="328" t="str">
        <f t="shared" si="198"/>
        <v/>
      </c>
      <c r="L2963" s="381" t="str">
        <f t="shared" si="199"/>
        <v/>
      </c>
      <c r="M2963" s="265"/>
      <c r="N2963" s="265"/>
      <c r="O2963" s="265"/>
      <c r="P2963" s="77"/>
    </row>
    <row r="2964" spans="3:16" ht="14.25" customHeight="1" x14ac:dyDescent="0.15">
      <c r="C2964" s="283">
        <f t="shared" si="201"/>
        <v>2952</v>
      </c>
      <c r="D2964" s="44" t="str">
        <f t="shared" si="200"/>
        <v/>
      </c>
      <c r="E2964" s="477"/>
      <c r="F2964" s="368"/>
      <c r="G2964" s="368"/>
      <c r="H2964" s="329"/>
      <c r="I2964" s="15"/>
      <c r="J2964" s="15"/>
      <c r="K2964" s="328" t="str">
        <f t="shared" si="198"/>
        <v/>
      </c>
      <c r="L2964" s="381" t="str">
        <f t="shared" si="199"/>
        <v/>
      </c>
      <c r="M2964" s="265"/>
      <c r="N2964" s="265"/>
      <c r="O2964" s="265"/>
      <c r="P2964" s="77"/>
    </row>
    <row r="2965" spans="3:16" ht="14.25" customHeight="1" x14ac:dyDescent="0.15">
      <c r="C2965" s="283">
        <f t="shared" si="201"/>
        <v>2953</v>
      </c>
      <c r="D2965" s="44" t="str">
        <f t="shared" si="200"/>
        <v/>
      </c>
      <c r="E2965" s="477"/>
      <c r="F2965" s="368"/>
      <c r="G2965" s="368"/>
      <c r="H2965" s="329"/>
      <c r="I2965" s="15"/>
      <c r="J2965" s="15"/>
      <c r="K2965" s="328" t="str">
        <f t="shared" si="198"/>
        <v/>
      </c>
      <c r="L2965" s="381" t="str">
        <f t="shared" si="199"/>
        <v/>
      </c>
      <c r="M2965" s="265"/>
      <c r="N2965" s="265"/>
      <c r="O2965" s="265"/>
      <c r="P2965" s="77"/>
    </row>
    <row r="2966" spans="3:16" ht="14.25" customHeight="1" x14ac:dyDescent="0.15">
      <c r="C2966" s="283">
        <f t="shared" si="201"/>
        <v>2954</v>
      </c>
      <c r="D2966" s="44" t="str">
        <f t="shared" si="200"/>
        <v/>
      </c>
      <c r="E2966" s="477"/>
      <c r="F2966" s="368"/>
      <c r="G2966" s="368"/>
      <c r="H2966" s="329"/>
      <c r="I2966" s="15"/>
      <c r="J2966" s="15"/>
      <c r="K2966" s="328" t="str">
        <f t="shared" si="198"/>
        <v/>
      </c>
      <c r="L2966" s="381" t="str">
        <f t="shared" si="199"/>
        <v/>
      </c>
      <c r="M2966" s="265"/>
      <c r="N2966" s="265"/>
      <c r="O2966" s="265"/>
      <c r="P2966" s="77"/>
    </row>
    <row r="2967" spans="3:16" ht="14.25" customHeight="1" x14ac:dyDescent="0.15">
      <c r="C2967" s="283">
        <f t="shared" si="201"/>
        <v>2955</v>
      </c>
      <c r="D2967" s="44" t="str">
        <f t="shared" si="200"/>
        <v/>
      </c>
      <c r="E2967" s="477"/>
      <c r="F2967" s="368"/>
      <c r="G2967" s="368"/>
      <c r="H2967" s="329"/>
      <c r="I2967" s="15"/>
      <c r="J2967" s="15"/>
      <c r="K2967" s="328" t="str">
        <f t="shared" ref="K2967:K2988" si="202">IF(J2967="","",I2967*J2967)</f>
        <v/>
      </c>
      <c r="L2967" s="381" t="str">
        <f t="shared" ref="L2967:L2988" si="203">IF(H2967="","",IF(HLOOKUP(H2967,$V$2:$AJ$3,2,FALSE)&gt;=0.8,"○",""))</f>
        <v/>
      </c>
      <c r="M2967" s="265"/>
      <c r="N2967" s="265"/>
      <c r="O2967" s="265"/>
      <c r="P2967" s="77"/>
    </row>
    <row r="2968" spans="3:16" ht="14.25" customHeight="1" x14ac:dyDescent="0.15">
      <c r="C2968" s="283">
        <f t="shared" si="201"/>
        <v>2956</v>
      </c>
      <c r="D2968" s="44" t="str">
        <f t="shared" si="200"/>
        <v/>
      </c>
      <c r="E2968" s="477"/>
      <c r="F2968" s="368"/>
      <c r="G2968" s="368"/>
      <c r="H2968" s="329"/>
      <c r="I2968" s="15"/>
      <c r="J2968" s="15"/>
      <c r="K2968" s="328" t="str">
        <f t="shared" si="202"/>
        <v/>
      </c>
      <c r="L2968" s="381" t="str">
        <f t="shared" si="203"/>
        <v/>
      </c>
      <c r="M2968" s="265"/>
      <c r="N2968" s="265"/>
      <c r="O2968" s="265"/>
      <c r="P2968" s="77"/>
    </row>
    <row r="2969" spans="3:16" ht="14.25" customHeight="1" x14ac:dyDescent="0.15">
      <c r="C2969" s="283">
        <f t="shared" si="201"/>
        <v>2957</v>
      </c>
      <c r="D2969" s="44" t="str">
        <f t="shared" si="200"/>
        <v/>
      </c>
      <c r="E2969" s="477"/>
      <c r="F2969" s="368"/>
      <c r="G2969" s="368"/>
      <c r="H2969" s="329"/>
      <c r="I2969" s="15"/>
      <c r="J2969" s="15"/>
      <c r="K2969" s="328" t="str">
        <f t="shared" si="202"/>
        <v/>
      </c>
      <c r="L2969" s="381" t="str">
        <f t="shared" si="203"/>
        <v/>
      </c>
      <c r="M2969" s="265"/>
      <c r="N2969" s="265"/>
      <c r="O2969" s="265"/>
      <c r="P2969" s="77"/>
    </row>
    <row r="2970" spans="3:16" ht="14.25" customHeight="1" x14ac:dyDescent="0.15">
      <c r="C2970" s="283">
        <f t="shared" si="201"/>
        <v>2958</v>
      </c>
      <c r="D2970" s="44" t="str">
        <f t="shared" si="200"/>
        <v/>
      </c>
      <c r="E2970" s="477"/>
      <c r="F2970" s="368"/>
      <c r="G2970" s="368"/>
      <c r="H2970" s="329"/>
      <c r="I2970" s="15"/>
      <c r="J2970" s="15"/>
      <c r="K2970" s="328" t="str">
        <f t="shared" si="202"/>
        <v/>
      </c>
      <c r="L2970" s="381" t="str">
        <f t="shared" si="203"/>
        <v/>
      </c>
      <c r="M2970" s="265"/>
      <c r="N2970" s="265"/>
      <c r="O2970" s="265"/>
      <c r="P2970" s="77"/>
    </row>
    <row r="2971" spans="3:16" ht="14.25" customHeight="1" x14ac:dyDescent="0.15">
      <c r="C2971" s="283">
        <f t="shared" si="201"/>
        <v>2959</v>
      </c>
      <c r="D2971" s="44" t="str">
        <f t="shared" si="200"/>
        <v/>
      </c>
      <c r="E2971" s="477"/>
      <c r="F2971" s="368"/>
      <c r="G2971" s="368"/>
      <c r="H2971" s="329"/>
      <c r="I2971" s="15"/>
      <c r="J2971" s="15"/>
      <c r="K2971" s="328" t="str">
        <f t="shared" si="202"/>
        <v/>
      </c>
      <c r="L2971" s="381" t="str">
        <f t="shared" si="203"/>
        <v/>
      </c>
      <c r="M2971" s="265"/>
      <c r="N2971" s="265"/>
      <c r="O2971" s="265"/>
      <c r="P2971" s="77"/>
    </row>
    <row r="2972" spans="3:16" ht="14.25" customHeight="1" x14ac:dyDescent="0.15">
      <c r="C2972" s="283">
        <f t="shared" si="201"/>
        <v>2960</v>
      </c>
      <c r="D2972" s="44" t="str">
        <f t="shared" si="200"/>
        <v/>
      </c>
      <c r="E2972" s="477"/>
      <c r="F2972" s="368"/>
      <c r="G2972" s="368"/>
      <c r="H2972" s="329"/>
      <c r="I2972" s="15"/>
      <c r="J2972" s="15"/>
      <c r="K2972" s="328" t="str">
        <f t="shared" si="202"/>
        <v/>
      </c>
      <c r="L2972" s="381" t="str">
        <f t="shared" si="203"/>
        <v/>
      </c>
      <c r="M2972" s="265"/>
      <c r="N2972" s="265"/>
      <c r="O2972" s="265"/>
      <c r="P2972" s="77"/>
    </row>
    <row r="2973" spans="3:16" ht="14.25" customHeight="1" x14ac:dyDescent="0.15">
      <c r="C2973" s="283">
        <f t="shared" si="201"/>
        <v>2961</v>
      </c>
      <c r="D2973" s="44" t="str">
        <f t="shared" si="200"/>
        <v/>
      </c>
      <c r="E2973" s="477"/>
      <c r="F2973" s="368"/>
      <c r="G2973" s="368"/>
      <c r="H2973" s="329"/>
      <c r="I2973" s="15"/>
      <c r="J2973" s="15"/>
      <c r="K2973" s="328" t="str">
        <f t="shared" si="202"/>
        <v/>
      </c>
      <c r="L2973" s="381" t="str">
        <f t="shared" si="203"/>
        <v/>
      </c>
      <c r="M2973" s="265"/>
      <c r="N2973" s="265"/>
      <c r="O2973" s="265"/>
      <c r="P2973" s="77"/>
    </row>
    <row r="2974" spans="3:16" ht="14.25" customHeight="1" x14ac:dyDescent="0.15">
      <c r="C2974" s="283">
        <f t="shared" si="201"/>
        <v>2962</v>
      </c>
      <c r="D2974" s="44" t="str">
        <f t="shared" si="200"/>
        <v/>
      </c>
      <c r="E2974" s="477"/>
      <c r="F2974" s="368"/>
      <c r="G2974" s="368"/>
      <c r="H2974" s="329"/>
      <c r="I2974" s="15"/>
      <c r="J2974" s="15"/>
      <c r="K2974" s="328" t="str">
        <f t="shared" si="202"/>
        <v/>
      </c>
      <c r="L2974" s="381" t="str">
        <f t="shared" si="203"/>
        <v/>
      </c>
      <c r="M2974" s="265"/>
      <c r="N2974" s="265"/>
      <c r="O2974" s="265"/>
      <c r="P2974" s="77"/>
    </row>
    <row r="2975" spans="3:16" ht="14.25" customHeight="1" x14ac:dyDescent="0.15">
      <c r="C2975" s="283">
        <f t="shared" si="201"/>
        <v>2963</v>
      </c>
      <c r="D2975" s="44" t="str">
        <f t="shared" si="200"/>
        <v/>
      </c>
      <c r="E2975" s="477"/>
      <c r="F2975" s="368"/>
      <c r="G2975" s="368"/>
      <c r="H2975" s="329"/>
      <c r="I2975" s="15"/>
      <c r="J2975" s="15"/>
      <c r="K2975" s="328" t="str">
        <f t="shared" si="202"/>
        <v/>
      </c>
      <c r="L2975" s="381" t="str">
        <f t="shared" si="203"/>
        <v/>
      </c>
      <c r="M2975" s="265"/>
      <c r="N2975" s="265"/>
      <c r="O2975" s="265"/>
      <c r="P2975" s="77"/>
    </row>
    <row r="2976" spans="3:16" ht="14.25" customHeight="1" x14ac:dyDescent="0.15">
      <c r="C2976" s="283">
        <f t="shared" si="201"/>
        <v>2964</v>
      </c>
      <c r="D2976" s="44" t="str">
        <f t="shared" si="200"/>
        <v/>
      </c>
      <c r="E2976" s="477"/>
      <c r="F2976" s="368"/>
      <c r="G2976" s="368"/>
      <c r="H2976" s="329"/>
      <c r="I2976" s="15"/>
      <c r="J2976" s="15"/>
      <c r="K2976" s="328" t="str">
        <f t="shared" si="202"/>
        <v/>
      </c>
      <c r="L2976" s="381" t="str">
        <f t="shared" si="203"/>
        <v/>
      </c>
      <c r="M2976" s="265"/>
      <c r="N2976" s="265"/>
      <c r="O2976" s="265"/>
      <c r="P2976" s="77"/>
    </row>
    <row r="2977" spans="3:16" ht="14.25" customHeight="1" x14ac:dyDescent="0.15">
      <c r="C2977" s="283">
        <f t="shared" si="201"/>
        <v>2965</v>
      </c>
      <c r="D2977" s="44" t="str">
        <f t="shared" si="200"/>
        <v/>
      </c>
      <c r="E2977" s="477"/>
      <c r="F2977" s="368"/>
      <c r="G2977" s="368"/>
      <c r="H2977" s="329"/>
      <c r="I2977" s="15"/>
      <c r="J2977" s="15"/>
      <c r="K2977" s="328" t="str">
        <f t="shared" si="202"/>
        <v/>
      </c>
      <c r="L2977" s="381" t="str">
        <f t="shared" si="203"/>
        <v/>
      </c>
      <c r="M2977" s="265"/>
      <c r="N2977" s="265"/>
      <c r="O2977" s="265"/>
      <c r="P2977" s="77"/>
    </row>
    <row r="2978" spans="3:16" ht="14.25" customHeight="1" x14ac:dyDescent="0.15">
      <c r="C2978" s="283">
        <f t="shared" si="201"/>
        <v>2966</v>
      </c>
      <c r="D2978" s="44" t="str">
        <f t="shared" si="200"/>
        <v/>
      </c>
      <c r="E2978" s="477"/>
      <c r="F2978" s="368"/>
      <c r="G2978" s="368"/>
      <c r="H2978" s="329"/>
      <c r="I2978" s="15"/>
      <c r="J2978" s="15"/>
      <c r="K2978" s="328" t="str">
        <f t="shared" si="202"/>
        <v/>
      </c>
      <c r="L2978" s="381" t="str">
        <f t="shared" si="203"/>
        <v/>
      </c>
      <c r="M2978" s="265"/>
      <c r="N2978" s="265"/>
      <c r="O2978" s="265"/>
      <c r="P2978" s="77"/>
    </row>
    <row r="2979" spans="3:16" ht="14.25" customHeight="1" x14ac:dyDescent="0.15">
      <c r="C2979" s="283">
        <f t="shared" si="201"/>
        <v>2967</v>
      </c>
      <c r="D2979" s="44" t="str">
        <f t="shared" si="200"/>
        <v/>
      </c>
      <c r="E2979" s="477"/>
      <c r="F2979" s="368"/>
      <c r="G2979" s="368"/>
      <c r="H2979" s="329"/>
      <c r="I2979" s="15"/>
      <c r="J2979" s="15"/>
      <c r="K2979" s="328" t="str">
        <f t="shared" si="202"/>
        <v/>
      </c>
      <c r="L2979" s="381" t="str">
        <f t="shared" si="203"/>
        <v/>
      </c>
      <c r="M2979" s="265"/>
      <c r="N2979" s="265"/>
      <c r="O2979" s="265"/>
      <c r="P2979" s="77"/>
    </row>
    <row r="2980" spans="3:16" ht="14.25" customHeight="1" x14ac:dyDescent="0.15">
      <c r="C2980" s="283">
        <f t="shared" si="201"/>
        <v>2968</v>
      </c>
      <c r="D2980" s="44" t="str">
        <f t="shared" si="200"/>
        <v/>
      </c>
      <c r="E2980" s="477"/>
      <c r="F2980" s="368"/>
      <c r="G2980" s="368"/>
      <c r="H2980" s="329"/>
      <c r="I2980" s="15"/>
      <c r="J2980" s="15"/>
      <c r="K2980" s="328" t="str">
        <f t="shared" si="202"/>
        <v/>
      </c>
      <c r="L2980" s="381" t="str">
        <f t="shared" si="203"/>
        <v/>
      </c>
      <c r="M2980" s="265"/>
      <c r="N2980" s="265"/>
      <c r="O2980" s="265"/>
      <c r="P2980" s="77"/>
    </row>
    <row r="2981" spans="3:16" ht="14.25" customHeight="1" x14ac:dyDescent="0.15">
      <c r="C2981" s="283">
        <f t="shared" si="201"/>
        <v>2969</v>
      </c>
      <c r="D2981" s="44" t="str">
        <f t="shared" si="200"/>
        <v/>
      </c>
      <c r="E2981" s="477"/>
      <c r="F2981" s="368"/>
      <c r="G2981" s="368"/>
      <c r="H2981" s="329"/>
      <c r="I2981" s="15"/>
      <c r="J2981" s="15"/>
      <c r="K2981" s="328" t="str">
        <f t="shared" si="202"/>
        <v/>
      </c>
      <c r="L2981" s="381" t="str">
        <f t="shared" si="203"/>
        <v/>
      </c>
      <c r="M2981" s="265"/>
      <c r="N2981" s="265"/>
      <c r="O2981" s="265"/>
      <c r="P2981" s="77"/>
    </row>
    <row r="2982" spans="3:16" ht="14.25" customHeight="1" x14ac:dyDescent="0.15">
      <c r="C2982" s="283">
        <f t="shared" si="201"/>
        <v>2970</v>
      </c>
      <c r="D2982" s="44" t="str">
        <f t="shared" si="200"/>
        <v/>
      </c>
      <c r="E2982" s="477"/>
      <c r="F2982" s="368"/>
      <c r="G2982" s="368"/>
      <c r="H2982" s="329"/>
      <c r="I2982" s="15"/>
      <c r="J2982" s="15"/>
      <c r="K2982" s="328" t="str">
        <f t="shared" si="202"/>
        <v/>
      </c>
      <c r="L2982" s="381" t="str">
        <f t="shared" si="203"/>
        <v/>
      </c>
      <c r="M2982" s="265"/>
      <c r="N2982" s="265"/>
      <c r="O2982" s="265"/>
      <c r="P2982" s="77"/>
    </row>
    <row r="2983" spans="3:16" ht="14.25" customHeight="1" x14ac:dyDescent="0.15">
      <c r="C2983" s="283">
        <f t="shared" si="201"/>
        <v>2971</v>
      </c>
      <c r="D2983" s="44" t="str">
        <f t="shared" si="200"/>
        <v/>
      </c>
      <c r="E2983" s="477"/>
      <c r="F2983" s="368"/>
      <c r="G2983" s="368"/>
      <c r="H2983" s="329"/>
      <c r="I2983" s="15"/>
      <c r="J2983" s="15"/>
      <c r="K2983" s="328" t="str">
        <f t="shared" si="202"/>
        <v/>
      </c>
      <c r="L2983" s="381" t="str">
        <f t="shared" si="203"/>
        <v/>
      </c>
      <c r="M2983" s="265"/>
      <c r="N2983" s="265"/>
      <c r="O2983" s="265"/>
      <c r="P2983" s="77"/>
    </row>
    <row r="2984" spans="3:16" ht="14.25" customHeight="1" x14ac:dyDescent="0.15">
      <c r="C2984" s="283">
        <f t="shared" si="201"/>
        <v>2972</v>
      </c>
      <c r="D2984" s="44" t="str">
        <f t="shared" si="200"/>
        <v/>
      </c>
      <c r="E2984" s="477"/>
      <c r="F2984" s="368"/>
      <c r="G2984" s="368"/>
      <c r="H2984" s="329"/>
      <c r="I2984" s="15"/>
      <c r="J2984" s="15"/>
      <c r="K2984" s="328" t="str">
        <f t="shared" si="202"/>
        <v/>
      </c>
      <c r="L2984" s="381" t="str">
        <f t="shared" si="203"/>
        <v/>
      </c>
      <c r="M2984" s="265"/>
      <c r="N2984" s="265"/>
      <c r="O2984" s="265"/>
      <c r="P2984" s="77"/>
    </row>
    <row r="2985" spans="3:16" ht="14.25" customHeight="1" x14ac:dyDescent="0.15">
      <c r="C2985" s="283">
        <f t="shared" si="201"/>
        <v>2973</v>
      </c>
      <c r="D2985" s="44" t="str">
        <f t="shared" si="200"/>
        <v/>
      </c>
      <c r="E2985" s="477"/>
      <c r="F2985" s="368"/>
      <c r="G2985" s="368"/>
      <c r="H2985" s="329"/>
      <c r="I2985" s="15"/>
      <c r="J2985" s="15"/>
      <c r="K2985" s="328" t="str">
        <f t="shared" si="202"/>
        <v/>
      </c>
      <c r="L2985" s="381" t="str">
        <f t="shared" si="203"/>
        <v/>
      </c>
      <c r="M2985" s="265"/>
      <c r="N2985" s="265"/>
      <c r="O2985" s="265"/>
      <c r="P2985" s="77"/>
    </row>
    <row r="2986" spans="3:16" ht="14.25" customHeight="1" x14ac:dyDescent="0.15">
      <c r="C2986" s="283">
        <f t="shared" si="201"/>
        <v>2974</v>
      </c>
      <c r="D2986" s="44" t="str">
        <f t="shared" si="200"/>
        <v/>
      </c>
      <c r="E2986" s="477"/>
      <c r="F2986" s="368"/>
      <c r="G2986" s="368"/>
      <c r="H2986" s="329"/>
      <c r="I2986" s="15"/>
      <c r="J2986" s="15"/>
      <c r="K2986" s="328" t="str">
        <f t="shared" si="202"/>
        <v/>
      </c>
      <c r="L2986" s="381" t="str">
        <f t="shared" si="203"/>
        <v/>
      </c>
      <c r="M2986" s="265"/>
      <c r="N2986" s="265"/>
      <c r="O2986" s="265"/>
      <c r="P2986" s="77"/>
    </row>
    <row r="2987" spans="3:16" ht="14.25" customHeight="1" x14ac:dyDescent="0.15">
      <c r="C2987" s="283">
        <f t="shared" si="201"/>
        <v>2975</v>
      </c>
      <c r="D2987" s="44" t="str">
        <f t="shared" si="200"/>
        <v/>
      </c>
      <c r="E2987" s="477"/>
      <c r="F2987" s="368"/>
      <c r="G2987" s="368"/>
      <c r="H2987" s="329"/>
      <c r="I2987" s="15"/>
      <c r="J2987" s="15"/>
      <c r="K2987" s="328" t="str">
        <f t="shared" si="202"/>
        <v/>
      </c>
      <c r="L2987" s="381" t="str">
        <f t="shared" si="203"/>
        <v/>
      </c>
      <c r="M2987" s="265"/>
      <c r="N2987" s="265"/>
      <c r="O2987" s="265"/>
      <c r="P2987" s="77"/>
    </row>
    <row r="2988" spans="3:16" ht="14.25" customHeight="1" x14ac:dyDescent="0.15">
      <c r="C2988" s="283">
        <f t="shared" si="201"/>
        <v>2976</v>
      </c>
      <c r="D2988" s="44" t="str">
        <f t="shared" si="200"/>
        <v/>
      </c>
      <c r="E2988" s="477"/>
      <c r="F2988" s="368"/>
      <c r="G2988" s="368"/>
      <c r="H2988" s="329"/>
      <c r="I2988" s="15"/>
      <c r="J2988" s="15"/>
      <c r="K2988" s="328" t="str">
        <f t="shared" si="202"/>
        <v/>
      </c>
      <c r="L2988" s="381" t="str">
        <f t="shared" si="203"/>
        <v/>
      </c>
      <c r="M2988" s="265"/>
      <c r="N2988" s="265"/>
      <c r="O2988" s="265"/>
      <c r="P2988" s="77"/>
    </row>
    <row r="2989" spans="3:16" ht="14.25" customHeight="1" x14ac:dyDescent="0.15">
      <c r="C2989" s="283">
        <f t="shared" si="201"/>
        <v>2977</v>
      </c>
      <c r="D2989" s="44" t="str">
        <f t="shared" si="200"/>
        <v/>
      </c>
      <c r="E2989" s="477"/>
      <c r="F2989" s="368"/>
      <c r="G2989" s="368"/>
      <c r="H2989" s="329"/>
      <c r="I2989" s="15"/>
      <c r="J2989" s="15"/>
      <c r="K2989" s="328" t="str">
        <f t="shared" ref="K2989:K3012" si="204">IF(J2989="","",I2989*J2989)</f>
        <v/>
      </c>
      <c r="L2989" s="381" t="str">
        <f t="shared" ref="L2989:L3012" si="205">IF(H2989="","",IF(HLOOKUP(H2989,$V$2:$AJ$3,2,FALSE)&gt;=0.8,"○",""))</f>
        <v/>
      </c>
      <c r="M2989" s="265"/>
      <c r="N2989" s="265"/>
      <c r="O2989" s="265"/>
      <c r="P2989" s="77"/>
    </row>
    <row r="2990" spans="3:16" ht="14.25" customHeight="1" x14ac:dyDescent="0.15">
      <c r="C2990" s="283">
        <f t="shared" si="201"/>
        <v>2978</v>
      </c>
      <c r="D2990" s="44" t="str">
        <f t="shared" si="200"/>
        <v/>
      </c>
      <c r="E2990" s="477"/>
      <c r="F2990" s="368"/>
      <c r="G2990" s="368"/>
      <c r="H2990" s="329"/>
      <c r="I2990" s="15"/>
      <c r="J2990" s="15"/>
      <c r="K2990" s="328" t="str">
        <f t="shared" si="204"/>
        <v/>
      </c>
      <c r="L2990" s="381" t="str">
        <f t="shared" si="205"/>
        <v/>
      </c>
      <c r="M2990" s="265"/>
      <c r="N2990" s="265"/>
      <c r="O2990" s="265"/>
      <c r="P2990" s="77"/>
    </row>
    <row r="2991" spans="3:16" ht="14.25" customHeight="1" x14ac:dyDescent="0.15">
      <c r="C2991" s="283">
        <f t="shared" si="201"/>
        <v>2979</v>
      </c>
      <c r="D2991" s="44" t="str">
        <f t="shared" si="200"/>
        <v/>
      </c>
      <c r="E2991" s="477"/>
      <c r="F2991" s="368"/>
      <c r="G2991" s="368"/>
      <c r="H2991" s="329"/>
      <c r="I2991" s="15"/>
      <c r="J2991" s="15"/>
      <c r="K2991" s="328" t="str">
        <f t="shared" si="204"/>
        <v/>
      </c>
      <c r="L2991" s="381" t="str">
        <f t="shared" si="205"/>
        <v/>
      </c>
      <c r="M2991" s="265"/>
      <c r="N2991" s="265"/>
      <c r="O2991" s="265"/>
      <c r="P2991" s="77"/>
    </row>
    <row r="2992" spans="3:16" ht="14.25" customHeight="1" x14ac:dyDescent="0.15">
      <c r="C2992" s="283">
        <f t="shared" si="201"/>
        <v>2980</v>
      </c>
      <c r="D2992" s="44" t="str">
        <f t="shared" si="200"/>
        <v/>
      </c>
      <c r="E2992" s="477"/>
      <c r="F2992" s="368"/>
      <c r="G2992" s="368"/>
      <c r="H2992" s="329"/>
      <c r="I2992" s="15"/>
      <c r="J2992" s="15"/>
      <c r="K2992" s="328" t="str">
        <f t="shared" si="204"/>
        <v/>
      </c>
      <c r="L2992" s="381" t="str">
        <f t="shared" si="205"/>
        <v/>
      </c>
      <c r="M2992" s="265"/>
      <c r="N2992" s="265"/>
      <c r="O2992" s="265"/>
      <c r="P2992" s="77"/>
    </row>
    <row r="2993" spans="3:16" ht="14.25" customHeight="1" x14ac:dyDescent="0.15">
      <c r="C2993" s="283">
        <f t="shared" si="201"/>
        <v>2981</v>
      </c>
      <c r="D2993" s="44" t="str">
        <f t="shared" si="200"/>
        <v/>
      </c>
      <c r="E2993" s="477"/>
      <c r="F2993" s="368"/>
      <c r="G2993" s="368"/>
      <c r="H2993" s="329"/>
      <c r="I2993" s="15"/>
      <c r="J2993" s="15"/>
      <c r="K2993" s="328" t="str">
        <f t="shared" si="204"/>
        <v/>
      </c>
      <c r="L2993" s="381" t="str">
        <f t="shared" si="205"/>
        <v/>
      </c>
      <c r="M2993" s="265"/>
      <c r="N2993" s="265"/>
      <c r="O2993" s="265"/>
      <c r="P2993" s="77"/>
    </row>
    <row r="2994" spans="3:16" ht="14.25" customHeight="1" x14ac:dyDescent="0.15">
      <c r="C2994" s="283">
        <f t="shared" si="201"/>
        <v>2982</v>
      </c>
      <c r="D2994" s="44" t="str">
        <f t="shared" si="200"/>
        <v/>
      </c>
      <c r="E2994" s="477"/>
      <c r="F2994" s="368"/>
      <c r="G2994" s="368"/>
      <c r="H2994" s="329"/>
      <c r="I2994" s="15"/>
      <c r="J2994" s="15"/>
      <c r="K2994" s="328" t="str">
        <f t="shared" si="204"/>
        <v/>
      </c>
      <c r="L2994" s="381" t="str">
        <f t="shared" si="205"/>
        <v/>
      </c>
      <c r="M2994" s="265"/>
      <c r="N2994" s="265"/>
      <c r="O2994" s="265"/>
      <c r="P2994" s="77"/>
    </row>
    <row r="2995" spans="3:16" ht="14.25" customHeight="1" x14ac:dyDescent="0.15">
      <c r="C2995" s="283">
        <f t="shared" si="201"/>
        <v>2983</v>
      </c>
      <c r="D2995" s="44" t="str">
        <f t="shared" si="200"/>
        <v/>
      </c>
      <c r="E2995" s="477"/>
      <c r="F2995" s="368"/>
      <c r="G2995" s="368"/>
      <c r="H2995" s="329"/>
      <c r="I2995" s="15"/>
      <c r="J2995" s="15"/>
      <c r="K2995" s="328" t="str">
        <f t="shared" si="204"/>
        <v/>
      </c>
      <c r="L2995" s="381" t="str">
        <f t="shared" si="205"/>
        <v/>
      </c>
      <c r="M2995" s="265"/>
      <c r="N2995" s="265"/>
      <c r="O2995" s="265"/>
      <c r="P2995" s="77"/>
    </row>
    <row r="2996" spans="3:16" ht="14.25" customHeight="1" x14ac:dyDescent="0.15">
      <c r="C2996" s="283">
        <f t="shared" si="201"/>
        <v>2984</v>
      </c>
      <c r="D2996" s="44" t="str">
        <f t="shared" si="200"/>
        <v/>
      </c>
      <c r="E2996" s="477"/>
      <c r="F2996" s="368"/>
      <c r="G2996" s="368"/>
      <c r="H2996" s="329"/>
      <c r="I2996" s="15"/>
      <c r="J2996" s="15"/>
      <c r="K2996" s="328" t="str">
        <f t="shared" si="204"/>
        <v/>
      </c>
      <c r="L2996" s="381" t="str">
        <f t="shared" si="205"/>
        <v/>
      </c>
      <c r="M2996" s="265"/>
      <c r="N2996" s="265"/>
      <c r="O2996" s="265"/>
      <c r="P2996" s="77"/>
    </row>
    <row r="2997" spans="3:16" ht="14.25" customHeight="1" x14ac:dyDescent="0.15">
      <c r="C2997" s="283">
        <f t="shared" si="201"/>
        <v>2985</v>
      </c>
      <c r="D2997" s="44" t="str">
        <f t="shared" si="200"/>
        <v/>
      </c>
      <c r="E2997" s="477"/>
      <c r="F2997" s="368"/>
      <c r="G2997" s="368"/>
      <c r="H2997" s="329"/>
      <c r="I2997" s="15"/>
      <c r="J2997" s="15"/>
      <c r="K2997" s="328" t="str">
        <f t="shared" si="204"/>
        <v/>
      </c>
      <c r="L2997" s="381" t="str">
        <f t="shared" si="205"/>
        <v/>
      </c>
      <c r="M2997" s="265"/>
      <c r="N2997" s="265"/>
      <c r="O2997" s="265"/>
      <c r="P2997" s="77"/>
    </row>
    <row r="2998" spans="3:16" ht="14.25" customHeight="1" x14ac:dyDescent="0.15">
      <c r="C2998" s="283">
        <f t="shared" si="201"/>
        <v>2986</v>
      </c>
      <c r="D2998" s="44" t="str">
        <f t="shared" si="200"/>
        <v/>
      </c>
      <c r="E2998" s="477"/>
      <c r="F2998" s="368"/>
      <c r="G2998" s="368"/>
      <c r="H2998" s="329"/>
      <c r="I2998" s="15"/>
      <c r="J2998" s="15"/>
      <c r="K2998" s="328" t="str">
        <f t="shared" si="204"/>
        <v/>
      </c>
      <c r="L2998" s="381" t="str">
        <f t="shared" si="205"/>
        <v/>
      </c>
      <c r="M2998" s="265"/>
      <c r="N2998" s="265"/>
      <c r="O2998" s="265"/>
      <c r="P2998" s="77"/>
    </row>
    <row r="2999" spans="3:16" ht="14.25" customHeight="1" x14ac:dyDescent="0.15">
      <c r="C2999" s="283">
        <f t="shared" si="201"/>
        <v>2987</v>
      </c>
      <c r="D2999" s="44" t="str">
        <f t="shared" si="200"/>
        <v/>
      </c>
      <c r="E2999" s="477"/>
      <c r="F2999" s="368"/>
      <c r="G2999" s="368"/>
      <c r="H2999" s="329"/>
      <c r="I2999" s="15"/>
      <c r="J2999" s="15"/>
      <c r="K2999" s="328" t="str">
        <f t="shared" si="204"/>
        <v/>
      </c>
      <c r="L2999" s="381" t="str">
        <f t="shared" si="205"/>
        <v/>
      </c>
      <c r="M2999" s="265"/>
      <c r="N2999" s="265"/>
      <c r="O2999" s="265"/>
      <c r="P2999" s="77"/>
    </row>
    <row r="3000" spans="3:16" ht="14.25" customHeight="1" x14ac:dyDescent="0.15">
      <c r="C3000" s="283">
        <f t="shared" si="201"/>
        <v>2988</v>
      </c>
      <c r="D3000" s="44" t="str">
        <f t="shared" si="200"/>
        <v/>
      </c>
      <c r="E3000" s="477"/>
      <c r="F3000" s="368"/>
      <c r="G3000" s="368"/>
      <c r="H3000" s="329"/>
      <c r="I3000" s="15"/>
      <c r="J3000" s="15"/>
      <c r="K3000" s="328" t="str">
        <f t="shared" si="204"/>
        <v/>
      </c>
      <c r="L3000" s="381" t="str">
        <f t="shared" si="205"/>
        <v/>
      </c>
      <c r="M3000" s="265"/>
      <c r="N3000" s="265"/>
      <c r="O3000" s="265"/>
      <c r="P3000" s="77"/>
    </row>
    <row r="3001" spans="3:16" ht="14.25" customHeight="1" x14ac:dyDescent="0.15">
      <c r="C3001" s="283">
        <f t="shared" si="201"/>
        <v>2989</v>
      </c>
      <c r="D3001" s="44" t="str">
        <f t="shared" si="200"/>
        <v/>
      </c>
      <c r="E3001" s="477"/>
      <c r="F3001" s="368"/>
      <c r="G3001" s="368"/>
      <c r="H3001" s="329"/>
      <c r="I3001" s="15"/>
      <c r="J3001" s="15"/>
      <c r="K3001" s="328" t="str">
        <f t="shared" si="204"/>
        <v/>
      </c>
      <c r="L3001" s="381" t="str">
        <f t="shared" si="205"/>
        <v/>
      </c>
      <c r="M3001" s="265"/>
      <c r="N3001" s="265"/>
      <c r="O3001" s="265"/>
      <c r="P3001" s="77"/>
    </row>
    <row r="3002" spans="3:16" ht="14.25" customHeight="1" x14ac:dyDescent="0.15">
      <c r="C3002" s="283">
        <f t="shared" si="201"/>
        <v>2990</v>
      </c>
      <c r="D3002" s="44" t="str">
        <f t="shared" si="200"/>
        <v/>
      </c>
      <c r="E3002" s="477"/>
      <c r="F3002" s="368"/>
      <c r="G3002" s="368"/>
      <c r="H3002" s="329"/>
      <c r="I3002" s="15"/>
      <c r="J3002" s="15"/>
      <c r="K3002" s="328" t="str">
        <f t="shared" si="204"/>
        <v/>
      </c>
      <c r="L3002" s="381" t="str">
        <f t="shared" si="205"/>
        <v/>
      </c>
      <c r="M3002" s="265"/>
      <c r="N3002" s="265"/>
      <c r="O3002" s="265"/>
      <c r="P3002" s="77"/>
    </row>
    <row r="3003" spans="3:16" ht="14.25" customHeight="1" x14ac:dyDescent="0.15">
      <c r="C3003" s="283">
        <f t="shared" si="201"/>
        <v>2991</v>
      </c>
      <c r="D3003" s="44" t="str">
        <f t="shared" si="200"/>
        <v/>
      </c>
      <c r="E3003" s="477"/>
      <c r="F3003" s="368"/>
      <c r="G3003" s="368"/>
      <c r="H3003" s="329"/>
      <c r="I3003" s="15"/>
      <c r="J3003" s="15"/>
      <c r="K3003" s="328" t="str">
        <f t="shared" si="204"/>
        <v/>
      </c>
      <c r="L3003" s="381" t="str">
        <f t="shared" si="205"/>
        <v/>
      </c>
      <c r="M3003" s="265"/>
      <c r="N3003" s="265"/>
      <c r="O3003" s="265"/>
      <c r="P3003" s="77"/>
    </row>
    <row r="3004" spans="3:16" ht="14.25" customHeight="1" x14ac:dyDescent="0.15">
      <c r="C3004" s="283">
        <f t="shared" si="201"/>
        <v>2992</v>
      </c>
      <c r="D3004" s="44" t="str">
        <f t="shared" si="200"/>
        <v/>
      </c>
      <c r="E3004" s="477"/>
      <c r="F3004" s="368"/>
      <c r="G3004" s="368"/>
      <c r="H3004" s="329"/>
      <c r="I3004" s="15"/>
      <c r="J3004" s="15"/>
      <c r="K3004" s="328" t="str">
        <f t="shared" si="204"/>
        <v/>
      </c>
      <c r="L3004" s="381" t="str">
        <f t="shared" si="205"/>
        <v/>
      </c>
      <c r="M3004" s="265"/>
      <c r="N3004" s="265"/>
      <c r="O3004" s="265"/>
      <c r="P3004" s="77"/>
    </row>
    <row r="3005" spans="3:16" ht="14.25" customHeight="1" x14ac:dyDescent="0.15">
      <c r="C3005" s="283">
        <f t="shared" si="201"/>
        <v>2993</v>
      </c>
      <c r="D3005" s="44" t="str">
        <f t="shared" si="200"/>
        <v/>
      </c>
      <c r="E3005" s="477"/>
      <c r="F3005" s="368"/>
      <c r="G3005" s="368"/>
      <c r="H3005" s="329"/>
      <c r="I3005" s="15"/>
      <c r="J3005" s="15"/>
      <c r="K3005" s="328" t="str">
        <f t="shared" si="204"/>
        <v/>
      </c>
      <c r="L3005" s="381" t="str">
        <f t="shared" si="205"/>
        <v/>
      </c>
      <c r="M3005" s="265"/>
      <c r="N3005" s="265"/>
      <c r="O3005" s="265"/>
      <c r="P3005" s="77"/>
    </row>
    <row r="3006" spans="3:16" ht="14.25" customHeight="1" x14ac:dyDescent="0.15">
      <c r="C3006" s="283">
        <f t="shared" si="201"/>
        <v>2994</v>
      </c>
      <c r="D3006" s="44" t="str">
        <f t="shared" si="200"/>
        <v/>
      </c>
      <c r="E3006" s="477"/>
      <c r="F3006" s="368"/>
      <c r="G3006" s="368"/>
      <c r="H3006" s="329"/>
      <c r="I3006" s="15"/>
      <c r="J3006" s="15"/>
      <c r="K3006" s="328" t="str">
        <f t="shared" si="204"/>
        <v/>
      </c>
      <c r="L3006" s="381" t="str">
        <f t="shared" si="205"/>
        <v/>
      </c>
      <c r="M3006" s="265"/>
      <c r="N3006" s="265"/>
      <c r="O3006" s="265"/>
      <c r="P3006" s="77"/>
    </row>
    <row r="3007" spans="3:16" ht="14.25" customHeight="1" x14ac:dyDescent="0.15">
      <c r="C3007" s="283">
        <f t="shared" si="201"/>
        <v>2995</v>
      </c>
      <c r="D3007" s="44" t="str">
        <f t="shared" si="200"/>
        <v/>
      </c>
      <c r="E3007" s="477"/>
      <c r="F3007" s="368"/>
      <c r="G3007" s="368"/>
      <c r="H3007" s="329"/>
      <c r="I3007" s="15"/>
      <c r="J3007" s="15"/>
      <c r="K3007" s="328" t="str">
        <f t="shared" si="204"/>
        <v/>
      </c>
      <c r="L3007" s="381" t="str">
        <f t="shared" si="205"/>
        <v/>
      </c>
      <c r="M3007" s="265"/>
      <c r="N3007" s="265"/>
      <c r="O3007" s="265"/>
      <c r="P3007" s="77"/>
    </row>
    <row r="3008" spans="3:16" ht="14.25" customHeight="1" x14ac:dyDescent="0.15">
      <c r="C3008" s="283">
        <f t="shared" si="201"/>
        <v>2996</v>
      </c>
      <c r="D3008" s="44" t="str">
        <f t="shared" si="200"/>
        <v/>
      </c>
      <c r="E3008" s="477"/>
      <c r="F3008" s="368"/>
      <c r="G3008" s="368"/>
      <c r="H3008" s="329"/>
      <c r="I3008" s="15"/>
      <c r="J3008" s="15"/>
      <c r="K3008" s="328" t="str">
        <f t="shared" si="204"/>
        <v/>
      </c>
      <c r="L3008" s="381" t="str">
        <f t="shared" si="205"/>
        <v/>
      </c>
      <c r="M3008" s="265"/>
      <c r="N3008" s="265"/>
      <c r="O3008" s="265"/>
      <c r="P3008" s="77"/>
    </row>
    <row r="3009" spans="3:16" ht="14.25" customHeight="1" x14ac:dyDescent="0.15">
      <c r="C3009" s="283">
        <f t="shared" si="201"/>
        <v>2997</v>
      </c>
      <c r="D3009" s="44" t="str">
        <f t="shared" si="200"/>
        <v/>
      </c>
      <c r="E3009" s="477"/>
      <c r="F3009" s="368"/>
      <c r="G3009" s="368"/>
      <c r="H3009" s="329"/>
      <c r="I3009" s="15"/>
      <c r="J3009" s="15"/>
      <c r="K3009" s="328" t="str">
        <f t="shared" si="204"/>
        <v/>
      </c>
      <c r="L3009" s="381" t="str">
        <f t="shared" si="205"/>
        <v/>
      </c>
      <c r="M3009" s="265"/>
      <c r="N3009" s="265"/>
      <c r="O3009" s="265"/>
      <c r="P3009" s="77"/>
    </row>
    <row r="3010" spans="3:16" ht="14.25" customHeight="1" x14ac:dyDescent="0.15">
      <c r="C3010" s="283">
        <f t="shared" si="201"/>
        <v>2998</v>
      </c>
      <c r="D3010" s="44" t="str">
        <f t="shared" si="200"/>
        <v/>
      </c>
      <c r="E3010" s="477"/>
      <c r="F3010" s="368"/>
      <c r="G3010" s="368"/>
      <c r="H3010" s="329"/>
      <c r="I3010" s="15"/>
      <c r="J3010" s="15"/>
      <c r="K3010" s="328" t="str">
        <f t="shared" si="204"/>
        <v/>
      </c>
      <c r="L3010" s="381" t="str">
        <f t="shared" si="205"/>
        <v/>
      </c>
      <c r="M3010" s="265"/>
      <c r="N3010" s="265"/>
      <c r="O3010" s="265"/>
      <c r="P3010" s="77"/>
    </row>
    <row r="3011" spans="3:16" ht="14.25" customHeight="1" x14ac:dyDescent="0.15">
      <c r="C3011" s="283">
        <f t="shared" si="201"/>
        <v>2999</v>
      </c>
      <c r="D3011" s="44" t="str">
        <f t="shared" si="200"/>
        <v/>
      </c>
      <c r="E3011" s="477"/>
      <c r="F3011" s="368"/>
      <c r="G3011" s="368"/>
      <c r="H3011" s="329"/>
      <c r="I3011" s="15"/>
      <c r="J3011" s="15"/>
      <c r="K3011" s="328" t="str">
        <f t="shared" si="204"/>
        <v/>
      </c>
      <c r="L3011" s="381" t="str">
        <f t="shared" si="205"/>
        <v/>
      </c>
      <c r="M3011" s="265"/>
      <c r="N3011" s="265"/>
      <c r="O3011" s="265"/>
      <c r="P3011" s="77"/>
    </row>
    <row r="3012" spans="3:16" ht="14.25" customHeight="1" x14ac:dyDescent="0.15">
      <c r="C3012" s="283">
        <f t="shared" si="201"/>
        <v>3000</v>
      </c>
      <c r="D3012" s="44" t="str">
        <f t="shared" si="200"/>
        <v/>
      </c>
      <c r="E3012" s="477"/>
      <c r="F3012" s="368"/>
      <c r="G3012" s="368"/>
      <c r="H3012" s="329"/>
      <c r="I3012" s="15"/>
      <c r="J3012" s="15"/>
      <c r="K3012" s="328" t="str">
        <f t="shared" si="204"/>
        <v/>
      </c>
      <c r="L3012" s="381" t="str">
        <f t="shared" si="205"/>
        <v/>
      </c>
      <c r="M3012" s="265"/>
      <c r="N3012" s="265"/>
      <c r="O3012" s="265"/>
      <c r="P3012" s="77"/>
    </row>
    <row r="3013" spans="3:16" x14ac:dyDescent="0.15"/>
  </sheetData>
  <sheetProtection password="DE0B" sheet="1" selectLockedCells="1"/>
  <mergeCells count="16">
    <mergeCell ref="O5:O7"/>
    <mergeCell ref="C9:F9"/>
    <mergeCell ref="J6:J7"/>
    <mergeCell ref="C5:C7"/>
    <mergeCell ref="F5:F7"/>
    <mergeCell ref="M6:M7"/>
    <mergeCell ref="H5:M5"/>
    <mergeCell ref="C10:F12"/>
    <mergeCell ref="K6:K7"/>
    <mergeCell ref="N5:N7"/>
    <mergeCell ref="G5:G7"/>
    <mergeCell ref="D5:D7"/>
    <mergeCell ref="L6:L7"/>
    <mergeCell ref="H6:H7"/>
    <mergeCell ref="E5:E7"/>
    <mergeCell ref="I6:I7"/>
  </mergeCells>
  <phoneticPr fontId="3"/>
  <conditionalFormatting sqref="L13:M3012">
    <cfRule type="expression" dxfId="85" priority="12" stopIfTrue="1">
      <formula>AND(D13="○",L13="")</formula>
    </cfRule>
  </conditionalFormatting>
  <conditionalFormatting sqref="M13:M3012">
    <cfRule type="expression" dxfId="84" priority="23" stopIfTrue="1">
      <formula>AND(C13="○",M13="",F13="教室")</formula>
    </cfRule>
    <cfRule type="expression" dxfId="83" priority="24" stopIfTrue="1">
      <formula>AND(C13="○",M13="",F13="事務室")</formula>
    </cfRule>
    <cfRule type="expression" dxfId="82" priority="25" stopIfTrue="1">
      <formula>AND(H13="",M13="○")</formula>
    </cfRule>
  </conditionalFormatting>
  <conditionalFormatting sqref="N13:N3012">
    <cfRule type="expression" dxfId="81" priority="16" stopIfTrue="1">
      <formula>AND(D13="○",N13="",#REF!="教室")</formula>
    </cfRule>
    <cfRule type="expression" dxfId="80" priority="17" stopIfTrue="1">
      <formula>AND(D13="○",N13="",#REF!="事務室")</formula>
    </cfRule>
    <cfRule type="expression" dxfId="79" priority="18" stopIfTrue="1">
      <formula>AND(I13="",N13="○")</formula>
    </cfRule>
  </conditionalFormatting>
  <conditionalFormatting sqref="O13:O3012">
    <cfRule type="expression" dxfId="78" priority="19" stopIfTrue="1">
      <formula>AND(D13="○",O13="",#REF!="教室")</formula>
    </cfRule>
    <cfRule type="expression" dxfId="77" priority="20" stopIfTrue="1">
      <formula>AND(D13="○",O13="",#REF!="事務室")</formula>
    </cfRule>
    <cfRule type="expression" dxfId="76" priority="21" stopIfTrue="1">
      <formula>AND(J13="",O13="○")</formula>
    </cfRule>
  </conditionalFormatting>
  <dataValidations count="2">
    <dataValidation type="list" allowBlank="1" showInputMessage="1" showErrorMessage="1" sqref="M13:O3012" xr:uid="{00000000-0002-0000-0900-000000000000}">
      <formula1>$R$1:$T$1</formula1>
    </dataValidation>
    <dataValidation type="list" allowBlank="1" showInputMessage="1" showErrorMessage="1" sqref="H13:H3012" xr:uid="{00000000-0002-0000-0900-000001000000}">
      <formula1>$V$2:$AK$2</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625" style="1" customWidth="1"/>
    <col min="6" max="6" width="13.625" customWidth="1"/>
    <col min="7" max="7" width="18.625" customWidth="1"/>
    <col min="8" max="11" width="7.625" customWidth="1"/>
    <col min="12" max="12" width="6.625" customWidth="1"/>
    <col min="13" max="15" width="9.125" customWidth="1"/>
    <col min="16" max="17" width="2.625" customWidth="1"/>
  </cols>
  <sheetData>
    <row r="1" spans="2:38" ht="13.5" hidden="1" customHeight="1" x14ac:dyDescent="0.15">
      <c r="B1" s="19"/>
      <c r="C1" s="1"/>
      <c r="D1" s="1"/>
      <c r="F1" s="1"/>
      <c r="G1" s="1"/>
      <c r="H1" s="1"/>
      <c r="I1" s="1"/>
      <c r="J1" s="1"/>
      <c r="K1" s="382">
        <f>IF($K$10=0,0,K11/$K$10)</f>
        <v>0</v>
      </c>
      <c r="L1" s="1"/>
      <c r="M1" s="382">
        <f>IF($K$10=0,0,M12/$K$10)</f>
        <v>0</v>
      </c>
      <c r="N1" s="382">
        <f>IF($K$10=0,0,N12/$K$10)</f>
        <v>0</v>
      </c>
      <c r="O1" s="382">
        <f>IF($K$10=0,0,O12/$K$10)</f>
        <v>0</v>
      </c>
      <c r="P1" s="1"/>
      <c r="Q1" s="1"/>
      <c r="R1" s="29" t="s">
        <v>47</v>
      </c>
      <c r="T1" s="1" t="s">
        <v>163</v>
      </c>
      <c r="U1" s="1" t="s">
        <v>164</v>
      </c>
      <c r="V1" s="1" t="s">
        <v>165</v>
      </c>
      <c r="W1" s="1" t="s">
        <v>393</v>
      </c>
      <c r="X1" s="1" t="s">
        <v>166</v>
      </c>
    </row>
    <row r="2" spans="2:38" x14ac:dyDescent="0.15">
      <c r="B2" s="1"/>
      <c r="C2" s="1"/>
      <c r="D2" s="1"/>
      <c r="F2" s="1"/>
      <c r="G2" s="1"/>
      <c r="H2" s="1"/>
      <c r="I2" s="1"/>
      <c r="J2" s="1"/>
      <c r="K2" s="1"/>
      <c r="L2" s="1"/>
      <c r="M2" s="1"/>
      <c r="N2" s="1"/>
      <c r="O2" s="1"/>
      <c r="P2" s="1"/>
      <c r="Q2" s="1"/>
      <c r="R2" s="1" t="s">
        <v>69</v>
      </c>
      <c r="S2" s="6">
        <f>点検表!$AT$4</f>
        <v>-25</v>
      </c>
      <c r="T2" s="77">
        <v>6600</v>
      </c>
      <c r="U2" s="77">
        <v>22000</v>
      </c>
      <c r="V2" s="77">
        <v>66000</v>
      </c>
      <c r="W2" s="1" t="s">
        <v>166</v>
      </c>
      <c r="X2" s="1"/>
    </row>
    <row r="3" spans="2:38" ht="13.5" customHeight="1" x14ac:dyDescent="0.15">
      <c r="B3" s="1"/>
      <c r="C3" s="1" t="s">
        <v>394</v>
      </c>
      <c r="D3" s="1"/>
      <c r="F3" s="1"/>
      <c r="G3" s="1"/>
      <c r="H3" s="1"/>
      <c r="I3" s="1"/>
      <c r="J3" s="1"/>
      <c r="K3" s="1"/>
      <c r="L3" s="1"/>
      <c r="M3" s="1"/>
      <c r="N3" s="1"/>
      <c r="O3" s="1"/>
      <c r="P3" s="1"/>
      <c r="Q3" s="1"/>
      <c r="T3" s="1" t="s">
        <v>395</v>
      </c>
      <c r="U3" s="1">
        <v>210</v>
      </c>
      <c r="V3" s="1">
        <v>420</v>
      </c>
      <c r="W3" s="1">
        <v>440</v>
      </c>
      <c r="X3" s="1" t="s">
        <v>166</v>
      </c>
    </row>
    <row r="4" spans="2:38" x14ac:dyDescent="0.15">
      <c r="C4" s="1"/>
      <c r="D4" s="1"/>
      <c r="E4"/>
      <c r="S4" s="1">
        <f t="shared" ref="S4:AL4" si="0">COUNTIF($E$13:$E$312,S5)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31" t="s">
        <v>329</v>
      </c>
      <c r="D5" s="727" t="s">
        <v>489</v>
      </c>
      <c r="E5" s="833" t="s">
        <v>330</v>
      </c>
      <c r="F5" s="826" t="s">
        <v>396</v>
      </c>
      <c r="G5" s="829" t="s">
        <v>320</v>
      </c>
      <c r="H5" s="829" t="s">
        <v>162</v>
      </c>
      <c r="I5" s="681" t="s">
        <v>397</v>
      </c>
      <c r="J5" s="683"/>
      <c r="K5" s="727" t="s">
        <v>399</v>
      </c>
      <c r="L5" s="819" t="s">
        <v>297</v>
      </c>
      <c r="M5" s="809" t="s">
        <v>419</v>
      </c>
      <c r="N5" s="813"/>
      <c r="O5" s="810"/>
      <c r="P5" s="253"/>
      <c r="Q5" s="7"/>
      <c r="R5" s="6" t="str">
        <f ca="1">IF($K$10=0,"",OFFSET(S5,0,MATCH(MAX(S6:AL6),S6:AL6,0)-1,1,1))</f>
        <v/>
      </c>
      <c r="S5" s="1">
        <f>MIN($E$13:$E$312)</f>
        <v>0</v>
      </c>
      <c r="T5" s="1">
        <f>IF(ISERROR(SMALL($E$13:$E$312,SUM($S4:S4)+1)),0,SMALL($E$13:$E$312,SUM($S4:S4)+1))</f>
        <v>0</v>
      </c>
      <c r="U5" s="1">
        <f>IF(ISERROR(SMALL($E$13:$E$312,SUM($S4:T4)+1)),0,SMALL($E$13:$E$312,SUM($S4:T4)+1))</f>
        <v>0</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15">
      <c r="B6" s="105"/>
      <c r="C6" s="808"/>
      <c r="D6" s="797"/>
      <c r="E6" s="797"/>
      <c r="F6" s="834"/>
      <c r="G6" s="820"/>
      <c r="H6" s="820"/>
      <c r="I6" s="824" t="s">
        <v>420</v>
      </c>
      <c r="J6" s="819" t="s">
        <v>398</v>
      </c>
      <c r="K6" s="797"/>
      <c r="L6" s="820"/>
      <c r="M6" s="826" t="s">
        <v>161</v>
      </c>
      <c r="N6" s="727" t="s">
        <v>400</v>
      </c>
      <c r="O6" s="822" t="s">
        <v>401</v>
      </c>
      <c r="P6" s="253"/>
      <c r="Q6" s="7"/>
      <c r="R6" s="1"/>
      <c r="S6" s="327">
        <f t="array" ref="S6">SUM(IF($E13:$E312=S5,$K13:$K312*$L13:$L312,0))</f>
        <v>0</v>
      </c>
      <c r="T6" s="327">
        <f t="array" ref="T6">SUM(IF($E13:$E312=T5,$K13:$K312*$L13:$L312,0))</f>
        <v>0</v>
      </c>
      <c r="U6" s="327">
        <f t="array" ref="U6">SUM(IF($E13:$E312=U5,$K13:$K312*$L13:$L312,0))</f>
        <v>0</v>
      </c>
      <c r="V6" s="327">
        <f t="array" ref="V6">SUM(IF($E13:$E312=V5,$K13:$K312*$L13:$L312,0))</f>
        <v>0</v>
      </c>
      <c r="W6" s="327">
        <f t="array" ref="W6">SUM(IF($E13:$E312=W5,$K13:$K312*$L13:$L312,0))</f>
        <v>0</v>
      </c>
      <c r="X6" s="327">
        <f t="array" ref="X6">SUM(IF($E13:$E312=X5,$K13:$K312*$L13:$L312,0))</f>
        <v>0</v>
      </c>
      <c r="Y6" s="327">
        <f t="array" ref="Y6">SUM(IF($E13:$E312=Y5,$K13:$K312*$L13:$L312,0))</f>
        <v>0</v>
      </c>
      <c r="Z6" s="327">
        <f t="array" ref="Z6">SUM(IF($E13:$E312=Z5,$K13:$K312*$L13:$L312,0))</f>
        <v>0</v>
      </c>
      <c r="AA6" s="327">
        <f t="array" ref="AA6">SUM(IF($E13:$E312=AA5,$K13:$K312*$L13:$L312,0))</f>
        <v>0</v>
      </c>
      <c r="AB6" s="327">
        <f t="array" ref="AB6">SUM(IF($E13:$E312=AB5,$K13:$K312*$L13:$L312,0))</f>
        <v>0</v>
      </c>
      <c r="AC6" s="327">
        <f t="array" ref="AC6">SUM(IF($E13:$E312=AC5,$K13:$K312*$L13:$L312,0))</f>
        <v>0</v>
      </c>
      <c r="AD6" s="327">
        <f t="array" ref="AD6">SUM(IF($E13:$E312=AD5,$K13:$K312*$L13:$L312,0))</f>
        <v>0</v>
      </c>
      <c r="AE6" s="327">
        <f t="array" ref="AE6">SUM(IF($E13:$E312=AE5,$K13:$K312*$L13:$L312,0))</f>
        <v>0</v>
      </c>
      <c r="AF6" s="327">
        <f t="array" ref="AF6">SUM(IF($E13:$E312=AF5,$K13:$K312*$L13:$L312,0))</f>
        <v>0</v>
      </c>
      <c r="AG6" s="327">
        <f t="array" ref="AG6">SUM(IF($E13:$E312=AG5,$K13:$K312*$L13:$L312,0))</f>
        <v>0</v>
      </c>
      <c r="AH6" s="327">
        <f t="array" ref="AH6">SUM(IF($E13:$E312=AH5,$K13:$K312*$L13:$L312,0))</f>
        <v>0</v>
      </c>
      <c r="AI6" s="327">
        <f t="array" ref="AI6">SUM(IF($E13:$E312=AI5,$K13:$K312*$L13:$L312,0))</f>
        <v>0</v>
      </c>
      <c r="AJ6" s="327">
        <f t="array" ref="AJ6">SUM(IF($E13:$E312=AJ5,$K13:$K312*$L13:$L312,0))</f>
        <v>0</v>
      </c>
      <c r="AK6" s="327">
        <f t="array" ref="AK6">SUM(IF($E13:$E312=AK5,$K13:$K312*$L13:$L312,0))</f>
        <v>0</v>
      </c>
      <c r="AL6" s="327">
        <f t="array" ref="AL6">SUM(IF($E13:$E312=AL5,$K13:$K312*$L13:$L312,0))</f>
        <v>0</v>
      </c>
    </row>
    <row r="7" spans="2:38" ht="48" customHeight="1" x14ac:dyDescent="0.15">
      <c r="B7" s="105"/>
      <c r="C7" s="832"/>
      <c r="D7" s="798"/>
      <c r="E7" s="832"/>
      <c r="F7" s="801"/>
      <c r="G7" s="830"/>
      <c r="H7" s="830"/>
      <c r="I7" s="825"/>
      <c r="J7" s="821"/>
      <c r="K7" s="798"/>
      <c r="L7" s="821"/>
      <c r="M7" s="827"/>
      <c r="N7" s="798"/>
      <c r="O7" s="828"/>
      <c r="P7" s="253"/>
      <c r="Q7" s="330"/>
    </row>
    <row r="8" spans="2:38" ht="2.1" customHeight="1" x14ac:dyDescent="0.15">
      <c r="B8" s="105"/>
      <c r="C8" s="249"/>
      <c r="D8" s="249"/>
      <c r="E8" s="249"/>
      <c r="F8" s="249"/>
      <c r="G8" s="104"/>
      <c r="H8" s="104"/>
      <c r="I8" s="104"/>
      <c r="J8" s="104"/>
      <c r="K8" s="13"/>
      <c r="L8" s="283"/>
      <c r="M8" s="13"/>
      <c r="N8" s="13"/>
      <c r="O8" s="13"/>
      <c r="P8" s="33"/>
      <c r="Q8" s="330"/>
    </row>
    <row r="9" spans="2:38" ht="15" customHeight="1" x14ac:dyDescent="0.15">
      <c r="B9" s="105"/>
      <c r="C9" s="804" t="s">
        <v>343</v>
      </c>
      <c r="D9" s="805"/>
      <c r="E9" s="805"/>
      <c r="F9" s="805"/>
      <c r="G9" s="806"/>
      <c r="H9" s="104" t="s">
        <v>300</v>
      </c>
      <c r="I9" s="104" t="s">
        <v>300</v>
      </c>
      <c r="J9" s="104" t="s">
        <v>300</v>
      </c>
      <c r="K9" s="249" t="s">
        <v>300</v>
      </c>
      <c r="L9" s="249" t="s">
        <v>300</v>
      </c>
      <c r="M9" s="349" t="str">
        <f>IF($K$10=0,"       －",M$10/$K$10)</f>
        <v xml:space="preserve">       －</v>
      </c>
      <c r="N9" s="349" t="str">
        <f>IF($K$10=0,"       －",N$10/$K$10)</f>
        <v xml:space="preserve">       －</v>
      </c>
      <c r="O9" s="349" t="str">
        <f>IF($K$10=0,"       －",O$10/$K$10)</f>
        <v xml:space="preserve">       －</v>
      </c>
      <c r="P9" s="270"/>
      <c r="Q9" s="270"/>
    </row>
    <row r="10" spans="2:38" ht="15" customHeight="1" x14ac:dyDescent="0.15">
      <c r="B10" s="105"/>
      <c r="C10" s="710" t="s">
        <v>345</v>
      </c>
      <c r="D10" s="711"/>
      <c r="E10" s="711"/>
      <c r="F10" s="712"/>
      <c r="G10" s="249" t="s">
        <v>235</v>
      </c>
      <c r="H10" s="104" t="s">
        <v>300</v>
      </c>
      <c r="I10" s="351" t="s">
        <v>300</v>
      </c>
      <c r="J10" s="351" t="s">
        <v>300</v>
      </c>
      <c r="K10" s="352">
        <f>SUMPRODUCT(K13:K312,L13:L312)</f>
        <v>0</v>
      </c>
      <c r="L10" s="331">
        <f>SUM(L13:L312)</f>
        <v>0</v>
      </c>
      <c r="M10" s="352">
        <f t="array" ref="M10">SUM(IF(M13:M312="○",$K13:$K312*$L13:$L312,0))</f>
        <v>0</v>
      </c>
      <c r="N10" s="352">
        <f t="array" ref="N10">SUM(IF(N13:N312="○",$K13:$K312*$L13:$L312,0))</f>
        <v>0</v>
      </c>
      <c r="O10" s="352">
        <f t="array" ref="O10">SUM(IF(O13:O312="○",$K13:$K312*$L13:$L312,0))</f>
        <v>0</v>
      </c>
      <c r="P10" s="321"/>
      <c r="Q10" s="321"/>
    </row>
    <row r="11" spans="2:38" ht="15" customHeight="1" x14ac:dyDescent="0.15">
      <c r="B11" s="105"/>
      <c r="C11" s="801"/>
      <c r="D11" s="802"/>
      <c r="E11" s="802"/>
      <c r="F11" s="803"/>
      <c r="G11" s="13" t="s">
        <v>492</v>
      </c>
      <c r="H11" s="104" t="s">
        <v>300</v>
      </c>
      <c r="I11" s="104" t="s">
        <v>300</v>
      </c>
      <c r="J11" s="104" t="s">
        <v>300</v>
      </c>
      <c r="K11" s="352">
        <f t="array" ref="K11">SUM(IF($D13:$D312="○",$K13:$K312*$L13:$L312,0))</f>
        <v>0</v>
      </c>
      <c r="L11" s="331">
        <f>SUMIF($D13:$D312,"○",L13:L312)</f>
        <v>0</v>
      </c>
      <c r="M11" s="249" t="s">
        <v>300</v>
      </c>
      <c r="N11" s="249" t="s">
        <v>300</v>
      </c>
      <c r="O11" s="249" t="s">
        <v>300</v>
      </c>
      <c r="P11" s="270"/>
      <c r="Q11" s="270"/>
    </row>
    <row r="12" spans="2:38" ht="15" customHeight="1" x14ac:dyDescent="0.15">
      <c r="B12" s="105"/>
      <c r="C12" s="804"/>
      <c r="D12" s="805"/>
      <c r="E12" s="805"/>
      <c r="F12" s="806"/>
      <c r="G12" s="13" t="s">
        <v>496</v>
      </c>
      <c r="H12" s="104" t="s">
        <v>300</v>
      </c>
      <c r="I12" s="104" t="s">
        <v>300</v>
      </c>
      <c r="J12" s="104" t="s">
        <v>300</v>
      </c>
      <c r="K12" s="104" t="s">
        <v>300</v>
      </c>
      <c r="L12" s="104" t="s">
        <v>300</v>
      </c>
      <c r="M12" s="352">
        <f t="array" ref="M12">SUM(IF(($D13:$D312="○")*(M13:M312=""),$K13:$K312*$L13:$L312,0))</f>
        <v>0</v>
      </c>
      <c r="N12" s="352">
        <f t="array" ref="N12">SUM(IF(($D13:$D312="○")*(M13:M312="")*(N13:N312=""),$K13:$K312*$L13:$L312,0))</f>
        <v>0</v>
      </c>
      <c r="O12" s="352">
        <f t="array" ref="O12">SUM(IF(($D13:$D312="○")*(M13:M312="")*(N13:N312="")*(O13:O312=""),$K13:$K312*$L13:$L312,0))</f>
        <v>0</v>
      </c>
      <c r="P12" s="270"/>
      <c r="Q12" s="270"/>
    </row>
    <row r="13" spans="2:38" ht="13.5" customHeight="1" x14ac:dyDescent="0.15">
      <c r="B13" s="105"/>
      <c r="C13" s="275">
        <v>1</v>
      </c>
      <c r="D13" s="44" t="str">
        <f t="shared" ref="D13:D76" si="1">IF(E13="","",IF(E13&lt;=$S$2,"○",""))</f>
        <v/>
      </c>
      <c r="E13" s="314"/>
      <c r="F13" s="371"/>
      <c r="G13" s="368"/>
      <c r="H13" s="368"/>
      <c r="I13" s="373"/>
      <c r="J13" s="373"/>
      <c r="K13" s="333"/>
      <c r="L13" s="332"/>
      <c r="M13" s="277"/>
      <c r="N13" s="277"/>
      <c r="O13" s="277"/>
      <c r="P13" s="281"/>
      <c r="Q13" s="3"/>
    </row>
    <row r="14" spans="2:38" ht="13.5" customHeight="1" x14ac:dyDescent="0.15">
      <c r="B14" s="105"/>
      <c r="C14" s="283">
        <f>C13+1</f>
        <v>2</v>
      </c>
      <c r="D14" s="44" t="str">
        <f t="shared" si="1"/>
        <v/>
      </c>
      <c r="E14" s="276"/>
      <c r="F14" s="371"/>
      <c r="G14" s="368"/>
      <c r="H14" s="368"/>
      <c r="I14" s="374"/>
      <c r="J14" s="374"/>
      <c r="K14" s="20"/>
      <c r="L14" s="332"/>
      <c r="M14" s="265"/>
      <c r="N14" s="265"/>
      <c r="O14" s="265"/>
      <c r="P14" s="281"/>
      <c r="Q14" s="3"/>
    </row>
    <row r="15" spans="2:38" ht="13.5" customHeight="1" x14ac:dyDescent="0.15">
      <c r="B15" s="105"/>
      <c r="C15" s="283">
        <f>C14+1</f>
        <v>3</v>
      </c>
      <c r="D15" s="44" t="str">
        <f t="shared" si="1"/>
        <v/>
      </c>
      <c r="E15" s="276"/>
      <c r="F15" s="371"/>
      <c r="G15" s="367"/>
      <c r="H15" s="367"/>
      <c r="I15" s="373"/>
      <c r="J15" s="373"/>
      <c r="K15" s="333"/>
      <c r="L15" s="332"/>
      <c r="M15" s="265"/>
      <c r="N15" s="265"/>
      <c r="O15" s="265"/>
      <c r="P15" s="281"/>
      <c r="Q15" s="3"/>
    </row>
    <row r="16" spans="2:38" ht="13.5" customHeight="1" x14ac:dyDescent="0.15">
      <c r="B16" s="105"/>
      <c r="C16" s="283">
        <f t="shared" ref="C16:C79" si="2">C15+1</f>
        <v>4</v>
      </c>
      <c r="D16" s="44" t="str">
        <f t="shared" si="1"/>
        <v/>
      </c>
      <c r="E16" s="276"/>
      <c r="F16" s="372"/>
      <c r="G16" s="368"/>
      <c r="H16" s="368"/>
      <c r="I16" s="374"/>
      <c r="J16" s="374"/>
      <c r="K16" s="20"/>
      <c r="L16" s="332"/>
      <c r="M16" s="265"/>
      <c r="N16" s="265"/>
      <c r="O16" s="265"/>
      <c r="P16" s="281"/>
      <c r="Q16" s="3"/>
    </row>
    <row r="17" spans="2:20" ht="13.5" customHeight="1" x14ac:dyDescent="0.15">
      <c r="B17" s="105"/>
      <c r="C17" s="283">
        <f t="shared" si="2"/>
        <v>5</v>
      </c>
      <c r="D17" s="44" t="str">
        <f t="shared" si="1"/>
        <v/>
      </c>
      <c r="E17" s="276"/>
      <c r="F17" s="372"/>
      <c r="G17" s="368"/>
      <c r="H17" s="368"/>
      <c r="I17" s="374"/>
      <c r="J17" s="374"/>
      <c r="K17" s="20"/>
      <c r="L17" s="332"/>
      <c r="M17" s="265"/>
      <c r="N17" s="265"/>
      <c r="O17" s="265"/>
      <c r="P17" s="281"/>
      <c r="Q17" s="3"/>
    </row>
    <row r="18" spans="2:20" ht="13.5" customHeight="1" x14ac:dyDescent="0.15">
      <c r="B18" s="105"/>
      <c r="C18" s="283">
        <f t="shared" si="2"/>
        <v>6</v>
      </c>
      <c r="D18" s="44" t="str">
        <f t="shared" si="1"/>
        <v/>
      </c>
      <c r="E18" s="276"/>
      <c r="F18" s="372"/>
      <c r="G18" s="368"/>
      <c r="H18" s="368"/>
      <c r="I18" s="374"/>
      <c r="J18" s="374"/>
      <c r="K18" s="20"/>
      <c r="L18" s="332"/>
      <c r="M18" s="265"/>
      <c r="N18" s="265"/>
      <c r="O18" s="265"/>
      <c r="P18" s="281"/>
      <c r="Q18" s="3"/>
    </row>
    <row r="19" spans="2:20" ht="13.5" customHeight="1" x14ac:dyDescent="0.15">
      <c r="B19" s="105"/>
      <c r="C19" s="283">
        <f t="shared" si="2"/>
        <v>7</v>
      </c>
      <c r="D19" s="44" t="str">
        <f t="shared" si="1"/>
        <v/>
      </c>
      <c r="E19" s="276"/>
      <c r="F19" s="372"/>
      <c r="G19" s="368"/>
      <c r="H19" s="368"/>
      <c r="I19" s="374"/>
      <c r="J19" s="374"/>
      <c r="K19" s="20"/>
      <c r="L19" s="332"/>
      <c r="M19" s="265"/>
      <c r="N19" s="265"/>
      <c r="O19" s="265"/>
      <c r="P19" s="281"/>
      <c r="Q19" s="3"/>
    </row>
    <row r="20" spans="2:20" ht="13.5" customHeight="1" x14ac:dyDescent="0.15">
      <c r="B20" s="105"/>
      <c r="C20" s="283">
        <f t="shared" si="2"/>
        <v>8</v>
      </c>
      <c r="D20" s="44" t="str">
        <f t="shared" si="1"/>
        <v/>
      </c>
      <c r="E20" s="276"/>
      <c r="F20" s="372"/>
      <c r="G20" s="368"/>
      <c r="H20" s="368"/>
      <c r="I20" s="374"/>
      <c r="J20" s="374"/>
      <c r="K20" s="20"/>
      <c r="L20" s="332"/>
      <c r="M20" s="265"/>
      <c r="N20" s="265"/>
      <c r="O20" s="265"/>
      <c r="P20" s="281"/>
      <c r="Q20" s="3"/>
      <c r="R20" s="27"/>
    </row>
    <row r="21" spans="2:20" ht="13.5" customHeight="1" x14ac:dyDescent="0.15">
      <c r="B21" s="105"/>
      <c r="C21" s="283">
        <f t="shared" si="2"/>
        <v>9</v>
      </c>
      <c r="D21" s="44" t="str">
        <f t="shared" si="1"/>
        <v/>
      </c>
      <c r="E21" s="276"/>
      <c r="F21" s="372"/>
      <c r="G21" s="368"/>
      <c r="H21" s="368"/>
      <c r="I21" s="374"/>
      <c r="J21" s="374"/>
      <c r="K21" s="20"/>
      <c r="L21" s="332"/>
      <c r="M21" s="265"/>
      <c r="N21" s="265"/>
      <c r="O21" s="265"/>
      <c r="P21" s="281"/>
      <c r="Q21" s="3"/>
      <c r="R21" s="27"/>
      <c r="S21" s="65"/>
      <c r="T21" s="335"/>
    </row>
    <row r="22" spans="2:20" ht="13.5" customHeight="1" x14ac:dyDescent="0.15">
      <c r="B22" s="105"/>
      <c r="C22" s="283">
        <f t="shared" si="2"/>
        <v>10</v>
      </c>
      <c r="D22" s="44" t="str">
        <f t="shared" si="1"/>
        <v/>
      </c>
      <c r="E22" s="276"/>
      <c r="F22" s="372"/>
      <c r="G22" s="368"/>
      <c r="H22" s="368"/>
      <c r="I22" s="374"/>
      <c r="J22" s="374"/>
      <c r="K22" s="20"/>
      <c r="L22" s="332"/>
      <c r="M22" s="265"/>
      <c r="N22" s="265"/>
      <c r="O22" s="265"/>
      <c r="P22" s="281"/>
      <c r="Q22" s="3"/>
      <c r="R22" s="27"/>
      <c r="S22" s="65"/>
      <c r="T22" s="335"/>
    </row>
    <row r="23" spans="2:20" ht="13.5" customHeight="1" x14ac:dyDescent="0.15">
      <c r="B23" s="105"/>
      <c r="C23" s="283">
        <f t="shared" si="2"/>
        <v>11</v>
      </c>
      <c r="D23" s="44" t="str">
        <f t="shared" si="1"/>
        <v/>
      </c>
      <c r="E23" s="276"/>
      <c r="F23" s="372"/>
      <c r="G23" s="368"/>
      <c r="H23" s="368"/>
      <c r="I23" s="374"/>
      <c r="J23" s="374"/>
      <c r="K23" s="20"/>
      <c r="L23" s="332"/>
      <c r="M23" s="265"/>
      <c r="N23" s="265"/>
      <c r="O23" s="265"/>
      <c r="P23" s="281"/>
      <c r="Q23" s="3"/>
      <c r="R23" s="27"/>
      <c r="S23" s="65"/>
      <c r="T23" s="335"/>
    </row>
    <row r="24" spans="2:20" ht="13.5" customHeight="1" x14ac:dyDescent="0.15">
      <c r="B24" s="105"/>
      <c r="C24" s="283">
        <f t="shared" si="2"/>
        <v>12</v>
      </c>
      <c r="D24" s="44" t="str">
        <f t="shared" si="1"/>
        <v/>
      </c>
      <c r="E24" s="276"/>
      <c r="F24" s="372"/>
      <c r="G24" s="368"/>
      <c r="H24" s="368"/>
      <c r="I24" s="374"/>
      <c r="J24" s="374"/>
      <c r="K24" s="20"/>
      <c r="L24" s="332"/>
      <c r="M24" s="265"/>
      <c r="N24" s="265"/>
      <c r="O24" s="265"/>
      <c r="P24" s="281"/>
      <c r="Q24" s="3"/>
      <c r="R24" s="27"/>
      <c r="S24" s="65"/>
      <c r="T24" s="335"/>
    </row>
    <row r="25" spans="2:20" ht="13.5" customHeight="1" x14ac:dyDescent="0.15">
      <c r="B25" s="105"/>
      <c r="C25" s="283">
        <f t="shared" si="2"/>
        <v>13</v>
      </c>
      <c r="D25" s="44" t="str">
        <f t="shared" si="1"/>
        <v/>
      </c>
      <c r="E25" s="276"/>
      <c r="F25" s="372"/>
      <c r="G25" s="368"/>
      <c r="H25" s="368"/>
      <c r="I25" s="374"/>
      <c r="J25" s="374"/>
      <c r="K25" s="20"/>
      <c r="L25" s="332"/>
      <c r="M25" s="265"/>
      <c r="N25" s="265"/>
      <c r="O25" s="265"/>
      <c r="P25" s="281"/>
      <c r="Q25" s="3"/>
    </row>
    <row r="26" spans="2:20" ht="13.5" customHeight="1" x14ac:dyDescent="0.15">
      <c r="B26" s="105"/>
      <c r="C26" s="283">
        <f t="shared" si="2"/>
        <v>14</v>
      </c>
      <c r="D26" s="44" t="str">
        <f t="shared" si="1"/>
        <v/>
      </c>
      <c r="E26" s="276"/>
      <c r="F26" s="372"/>
      <c r="G26" s="368"/>
      <c r="H26" s="368"/>
      <c r="I26" s="374"/>
      <c r="J26" s="374"/>
      <c r="K26" s="20"/>
      <c r="L26" s="332"/>
      <c r="M26" s="265"/>
      <c r="N26" s="265"/>
      <c r="O26" s="265"/>
      <c r="P26" s="281"/>
      <c r="Q26" s="3"/>
    </row>
    <row r="27" spans="2:20" ht="13.5" customHeight="1" x14ac:dyDescent="0.15">
      <c r="B27" s="105"/>
      <c r="C27" s="283">
        <f t="shared" si="2"/>
        <v>15</v>
      </c>
      <c r="D27" s="44" t="str">
        <f t="shared" si="1"/>
        <v/>
      </c>
      <c r="E27" s="276"/>
      <c r="F27" s="372"/>
      <c r="G27" s="368"/>
      <c r="H27" s="368"/>
      <c r="I27" s="374"/>
      <c r="J27" s="374"/>
      <c r="K27" s="20"/>
      <c r="L27" s="332"/>
      <c r="M27" s="265"/>
      <c r="N27" s="265"/>
      <c r="O27" s="265"/>
      <c r="P27" s="281"/>
      <c r="Q27" s="3"/>
    </row>
    <row r="28" spans="2:20" ht="13.5" customHeight="1" x14ac:dyDescent="0.15">
      <c r="B28" s="105"/>
      <c r="C28" s="283">
        <f t="shared" si="2"/>
        <v>16</v>
      </c>
      <c r="D28" s="44" t="str">
        <f t="shared" si="1"/>
        <v/>
      </c>
      <c r="E28" s="276"/>
      <c r="F28" s="372"/>
      <c r="G28" s="368"/>
      <c r="H28" s="368"/>
      <c r="I28" s="374"/>
      <c r="J28" s="374"/>
      <c r="K28" s="20"/>
      <c r="L28" s="332"/>
      <c r="M28" s="265"/>
      <c r="N28" s="265"/>
      <c r="O28" s="265"/>
      <c r="P28" s="281"/>
      <c r="Q28" s="3"/>
    </row>
    <row r="29" spans="2:20" ht="13.5" customHeight="1" x14ac:dyDescent="0.15">
      <c r="B29" s="105"/>
      <c r="C29" s="283">
        <f t="shared" si="2"/>
        <v>17</v>
      </c>
      <c r="D29" s="44" t="str">
        <f t="shared" si="1"/>
        <v/>
      </c>
      <c r="E29" s="276"/>
      <c r="F29" s="372"/>
      <c r="G29" s="368"/>
      <c r="H29" s="368"/>
      <c r="I29" s="374"/>
      <c r="J29" s="374"/>
      <c r="K29" s="20"/>
      <c r="L29" s="332"/>
      <c r="M29" s="265"/>
      <c r="N29" s="265"/>
      <c r="O29" s="265"/>
      <c r="P29" s="281"/>
      <c r="Q29" s="3"/>
    </row>
    <row r="30" spans="2:20" ht="13.5" customHeight="1" x14ac:dyDescent="0.15">
      <c r="B30" s="105"/>
      <c r="C30" s="283">
        <f t="shared" si="2"/>
        <v>18</v>
      </c>
      <c r="D30" s="44" t="str">
        <f t="shared" si="1"/>
        <v/>
      </c>
      <c r="E30" s="276"/>
      <c r="F30" s="372"/>
      <c r="G30" s="368"/>
      <c r="H30" s="368"/>
      <c r="I30" s="374"/>
      <c r="J30" s="374"/>
      <c r="K30" s="20"/>
      <c r="L30" s="332"/>
      <c r="M30" s="265"/>
      <c r="N30" s="265"/>
      <c r="O30" s="265"/>
      <c r="P30" s="281"/>
      <c r="Q30" s="3"/>
    </row>
    <row r="31" spans="2:20" ht="13.5" customHeight="1" x14ac:dyDescent="0.15">
      <c r="B31" s="105"/>
      <c r="C31" s="283">
        <f t="shared" si="2"/>
        <v>19</v>
      </c>
      <c r="D31" s="44" t="str">
        <f t="shared" si="1"/>
        <v/>
      </c>
      <c r="E31" s="276"/>
      <c r="F31" s="372"/>
      <c r="G31" s="368"/>
      <c r="H31" s="368"/>
      <c r="I31" s="374"/>
      <c r="J31" s="374"/>
      <c r="K31" s="20"/>
      <c r="L31" s="332"/>
      <c r="M31" s="265"/>
      <c r="N31" s="265"/>
      <c r="O31" s="265"/>
      <c r="P31" s="281"/>
      <c r="Q31" s="3"/>
    </row>
    <row r="32" spans="2:20" ht="13.5" customHeight="1" x14ac:dyDescent="0.15">
      <c r="B32" s="105"/>
      <c r="C32" s="283">
        <f t="shared" si="2"/>
        <v>20</v>
      </c>
      <c r="D32" s="44" t="str">
        <f t="shared" si="1"/>
        <v/>
      </c>
      <c r="E32" s="276"/>
      <c r="F32" s="372"/>
      <c r="G32" s="368"/>
      <c r="H32" s="368"/>
      <c r="I32" s="374"/>
      <c r="J32" s="374"/>
      <c r="K32" s="20"/>
      <c r="L32" s="332"/>
      <c r="M32" s="265"/>
      <c r="N32" s="265"/>
      <c r="O32" s="265"/>
      <c r="P32" s="281"/>
      <c r="Q32" s="3"/>
    </row>
    <row r="33" spans="2:20" ht="13.5" customHeight="1" x14ac:dyDescent="0.15">
      <c r="B33" s="105"/>
      <c r="C33" s="283">
        <f t="shared" si="2"/>
        <v>21</v>
      </c>
      <c r="D33" s="44" t="str">
        <f t="shared" si="1"/>
        <v/>
      </c>
      <c r="E33" s="276"/>
      <c r="F33" s="372"/>
      <c r="G33" s="368"/>
      <c r="H33" s="368"/>
      <c r="I33" s="374"/>
      <c r="J33" s="374"/>
      <c r="K33" s="20"/>
      <c r="L33" s="332"/>
      <c r="M33" s="265"/>
      <c r="N33" s="265"/>
      <c r="O33" s="265"/>
      <c r="P33" s="281"/>
      <c r="Q33" s="3"/>
    </row>
    <row r="34" spans="2:20" ht="13.5" customHeight="1" x14ac:dyDescent="0.15">
      <c r="B34" s="105"/>
      <c r="C34" s="283">
        <f t="shared" si="2"/>
        <v>22</v>
      </c>
      <c r="D34" s="44" t="str">
        <f t="shared" si="1"/>
        <v/>
      </c>
      <c r="E34" s="276"/>
      <c r="F34" s="372"/>
      <c r="G34" s="368"/>
      <c r="H34" s="368"/>
      <c r="I34" s="374"/>
      <c r="J34" s="374"/>
      <c r="K34" s="20"/>
      <c r="L34" s="332"/>
      <c r="M34" s="265"/>
      <c r="N34" s="265"/>
      <c r="O34" s="265"/>
      <c r="P34" s="281"/>
      <c r="Q34" s="3"/>
    </row>
    <row r="35" spans="2:20" ht="13.5" customHeight="1" x14ac:dyDescent="0.15">
      <c r="B35" s="105"/>
      <c r="C35" s="283">
        <f t="shared" si="2"/>
        <v>23</v>
      </c>
      <c r="D35" s="44" t="str">
        <f t="shared" si="1"/>
        <v/>
      </c>
      <c r="E35" s="276"/>
      <c r="F35" s="372"/>
      <c r="G35" s="368"/>
      <c r="H35" s="368"/>
      <c r="I35" s="374"/>
      <c r="J35" s="374"/>
      <c r="K35" s="20"/>
      <c r="L35" s="332"/>
      <c r="M35" s="265"/>
      <c r="N35" s="265"/>
      <c r="O35" s="265"/>
      <c r="P35" s="281"/>
      <c r="Q35" s="3"/>
    </row>
    <row r="36" spans="2:20" ht="13.5" customHeight="1" x14ac:dyDescent="0.15">
      <c r="B36" s="105"/>
      <c r="C36" s="283">
        <f t="shared" si="2"/>
        <v>24</v>
      </c>
      <c r="D36" s="44" t="str">
        <f t="shared" si="1"/>
        <v/>
      </c>
      <c r="E36" s="276"/>
      <c r="F36" s="372"/>
      <c r="G36" s="368"/>
      <c r="H36" s="368"/>
      <c r="I36" s="374"/>
      <c r="J36" s="374"/>
      <c r="K36" s="20"/>
      <c r="L36" s="332"/>
      <c r="M36" s="265"/>
      <c r="N36" s="265"/>
      <c r="O36" s="265"/>
      <c r="P36" s="281"/>
      <c r="Q36" s="3"/>
    </row>
    <row r="37" spans="2:20" ht="13.5" customHeight="1" x14ac:dyDescent="0.15">
      <c r="B37" s="105"/>
      <c r="C37" s="283">
        <f t="shared" si="2"/>
        <v>25</v>
      </c>
      <c r="D37" s="44" t="str">
        <f t="shared" si="1"/>
        <v/>
      </c>
      <c r="E37" s="276"/>
      <c r="F37" s="372"/>
      <c r="G37" s="368"/>
      <c r="H37" s="368"/>
      <c r="I37" s="374"/>
      <c r="J37" s="374"/>
      <c r="K37" s="20"/>
      <c r="L37" s="332"/>
      <c r="M37" s="265"/>
      <c r="N37" s="265"/>
      <c r="O37" s="265"/>
      <c r="P37" s="281"/>
      <c r="Q37" s="3"/>
    </row>
    <row r="38" spans="2:20" ht="13.5" customHeight="1" x14ac:dyDescent="0.15">
      <c r="B38" s="105"/>
      <c r="C38" s="283">
        <f t="shared" si="2"/>
        <v>26</v>
      </c>
      <c r="D38" s="44" t="str">
        <f t="shared" si="1"/>
        <v/>
      </c>
      <c r="E38" s="276"/>
      <c r="F38" s="372"/>
      <c r="G38" s="368"/>
      <c r="H38" s="368"/>
      <c r="I38" s="374"/>
      <c r="J38" s="374"/>
      <c r="K38" s="20"/>
      <c r="L38" s="332"/>
      <c r="M38" s="265"/>
      <c r="N38" s="265"/>
      <c r="O38" s="265"/>
      <c r="P38" s="281"/>
      <c r="Q38" s="3"/>
    </row>
    <row r="39" spans="2:20" ht="13.5" customHeight="1" x14ac:dyDescent="0.15">
      <c r="B39" s="105"/>
      <c r="C39" s="283">
        <f t="shared" si="2"/>
        <v>27</v>
      </c>
      <c r="D39" s="44" t="str">
        <f t="shared" si="1"/>
        <v/>
      </c>
      <c r="E39" s="276"/>
      <c r="F39" s="372"/>
      <c r="G39" s="368"/>
      <c r="H39" s="368"/>
      <c r="I39" s="374"/>
      <c r="J39" s="374"/>
      <c r="K39" s="20"/>
      <c r="L39" s="332"/>
      <c r="M39" s="265"/>
      <c r="N39" s="265"/>
      <c r="O39" s="265"/>
      <c r="P39" s="281"/>
      <c r="Q39" s="3"/>
    </row>
    <row r="40" spans="2:20" ht="13.5" customHeight="1" x14ac:dyDescent="0.15">
      <c r="B40" s="105"/>
      <c r="C40" s="283">
        <f t="shared" si="2"/>
        <v>28</v>
      </c>
      <c r="D40" s="44" t="str">
        <f t="shared" si="1"/>
        <v/>
      </c>
      <c r="E40" s="276"/>
      <c r="F40" s="372"/>
      <c r="G40" s="368"/>
      <c r="H40" s="368"/>
      <c r="I40" s="374"/>
      <c r="J40" s="374"/>
      <c r="K40" s="20"/>
      <c r="L40" s="332"/>
      <c r="M40" s="265"/>
      <c r="N40" s="265"/>
      <c r="O40" s="265"/>
      <c r="P40" s="281"/>
      <c r="Q40" s="3"/>
      <c r="R40" s="27"/>
    </row>
    <row r="41" spans="2:20" ht="13.5" customHeight="1" x14ac:dyDescent="0.15">
      <c r="B41" s="105"/>
      <c r="C41" s="283">
        <f t="shared" si="2"/>
        <v>29</v>
      </c>
      <c r="D41" s="44" t="str">
        <f t="shared" si="1"/>
        <v/>
      </c>
      <c r="E41" s="276"/>
      <c r="F41" s="372"/>
      <c r="G41" s="368"/>
      <c r="H41" s="368"/>
      <c r="I41" s="374"/>
      <c r="J41" s="374"/>
      <c r="K41" s="20"/>
      <c r="L41" s="332"/>
      <c r="M41" s="265"/>
      <c r="N41" s="265"/>
      <c r="O41" s="265"/>
      <c r="P41" s="281"/>
      <c r="Q41" s="3"/>
      <c r="R41" s="27"/>
      <c r="S41" s="65"/>
      <c r="T41" s="335"/>
    </row>
    <row r="42" spans="2:20" ht="13.5" customHeight="1" x14ac:dyDescent="0.15">
      <c r="B42" s="105"/>
      <c r="C42" s="283">
        <f t="shared" si="2"/>
        <v>30</v>
      </c>
      <c r="D42" s="44" t="str">
        <f t="shared" si="1"/>
        <v/>
      </c>
      <c r="E42" s="276"/>
      <c r="F42" s="372"/>
      <c r="G42" s="368"/>
      <c r="H42" s="368"/>
      <c r="I42" s="374"/>
      <c r="J42" s="374"/>
      <c r="K42" s="20"/>
      <c r="L42" s="332"/>
      <c r="M42" s="265"/>
      <c r="N42" s="265"/>
      <c r="O42" s="265"/>
      <c r="P42" s="281"/>
      <c r="Q42" s="3"/>
    </row>
    <row r="43" spans="2:20" ht="13.5" customHeight="1" x14ac:dyDescent="0.15">
      <c r="B43" s="105"/>
      <c r="C43" s="283">
        <f t="shared" si="2"/>
        <v>31</v>
      </c>
      <c r="D43" s="44" t="str">
        <f t="shared" si="1"/>
        <v/>
      </c>
      <c r="E43" s="276"/>
      <c r="F43" s="372"/>
      <c r="G43" s="368"/>
      <c r="H43" s="368"/>
      <c r="I43" s="374"/>
      <c r="J43" s="374"/>
      <c r="K43" s="20"/>
      <c r="L43" s="332"/>
      <c r="M43" s="265"/>
      <c r="N43" s="265"/>
      <c r="O43" s="265"/>
      <c r="P43" s="281"/>
      <c r="Q43" s="3"/>
    </row>
    <row r="44" spans="2:20" ht="13.5" customHeight="1" x14ac:dyDescent="0.15">
      <c r="B44" s="105"/>
      <c r="C44" s="283">
        <f t="shared" si="2"/>
        <v>32</v>
      </c>
      <c r="D44" s="44" t="str">
        <f t="shared" si="1"/>
        <v/>
      </c>
      <c r="E44" s="276"/>
      <c r="F44" s="371"/>
      <c r="G44" s="367"/>
      <c r="H44" s="367"/>
      <c r="I44" s="373"/>
      <c r="J44" s="373"/>
      <c r="K44" s="333"/>
      <c r="L44" s="334"/>
      <c r="M44" s="265"/>
      <c r="N44" s="265"/>
      <c r="O44" s="265"/>
      <c r="P44" s="281"/>
      <c r="Q44" s="3"/>
    </row>
    <row r="45" spans="2:20" ht="13.5" customHeight="1" x14ac:dyDescent="0.15">
      <c r="B45" s="105"/>
      <c r="C45" s="283">
        <f t="shared" si="2"/>
        <v>33</v>
      </c>
      <c r="D45" s="44" t="str">
        <f t="shared" si="1"/>
        <v/>
      </c>
      <c r="E45" s="276"/>
      <c r="F45" s="372"/>
      <c r="G45" s="368"/>
      <c r="H45" s="368"/>
      <c r="I45" s="374"/>
      <c r="J45" s="374"/>
      <c r="K45" s="20"/>
      <c r="L45" s="332"/>
      <c r="M45" s="265"/>
      <c r="N45" s="265"/>
      <c r="O45" s="265"/>
      <c r="P45" s="281"/>
      <c r="Q45" s="3"/>
    </row>
    <row r="46" spans="2:20" ht="13.5" customHeight="1" x14ac:dyDescent="0.15">
      <c r="B46" s="105"/>
      <c r="C46" s="283">
        <f t="shared" si="2"/>
        <v>34</v>
      </c>
      <c r="D46" s="44" t="str">
        <f t="shared" si="1"/>
        <v/>
      </c>
      <c r="E46" s="276"/>
      <c r="F46" s="372"/>
      <c r="G46" s="368"/>
      <c r="H46" s="368"/>
      <c r="I46" s="374"/>
      <c r="J46" s="374"/>
      <c r="K46" s="20"/>
      <c r="L46" s="332"/>
      <c r="M46" s="265"/>
      <c r="N46" s="265"/>
      <c r="O46" s="265"/>
      <c r="P46" s="281"/>
      <c r="Q46" s="3"/>
    </row>
    <row r="47" spans="2:20" ht="13.5" customHeight="1" x14ac:dyDescent="0.15">
      <c r="B47" s="105"/>
      <c r="C47" s="283">
        <f t="shared" si="2"/>
        <v>35</v>
      </c>
      <c r="D47" s="44" t="str">
        <f t="shared" si="1"/>
        <v/>
      </c>
      <c r="E47" s="276"/>
      <c r="F47" s="372"/>
      <c r="G47" s="368"/>
      <c r="H47" s="368"/>
      <c r="I47" s="374"/>
      <c r="J47" s="374"/>
      <c r="K47" s="20"/>
      <c r="L47" s="332"/>
      <c r="M47" s="265"/>
      <c r="N47" s="265"/>
      <c r="O47" s="265"/>
      <c r="P47" s="281"/>
      <c r="Q47" s="3"/>
    </row>
    <row r="48" spans="2:20" ht="13.5" customHeight="1" x14ac:dyDescent="0.15">
      <c r="B48" s="105"/>
      <c r="C48" s="283">
        <f t="shared" si="2"/>
        <v>36</v>
      </c>
      <c r="D48" s="44" t="str">
        <f t="shared" si="1"/>
        <v/>
      </c>
      <c r="E48" s="276"/>
      <c r="F48" s="372"/>
      <c r="G48" s="368"/>
      <c r="H48" s="368"/>
      <c r="I48" s="374"/>
      <c r="J48" s="374"/>
      <c r="K48" s="20"/>
      <c r="L48" s="332"/>
      <c r="M48" s="265"/>
      <c r="N48" s="265"/>
      <c r="O48" s="265"/>
      <c r="P48" s="281"/>
      <c r="Q48" s="3"/>
    </row>
    <row r="49" spans="2:20" ht="13.5" customHeight="1" x14ac:dyDescent="0.15">
      <c r="B49" s="105"/>
      <c r="C49" s="283">
        <f t="shared" si="2"/>
        <v>37</v>
      </c>
      <c r="D49" s="44" t="str">
        <f t="shared" si="1"/>
        <v/>
      </c>
      <c r="E49" s="276"/>
      <c r="F49" s="372"/>
      <c r="G49" s="368"/>
      <c r="H49" s="368"/>
      <c r="I49" s="374"/>
      <c r="J49" s="374"/>
      <c r="K49" s="20"/>
      <c r="L49" s="332"/>
      <c r="M49" s="265"/>
      <c r="N49" s="265"/>
      <c r="O49" s="265"/>
      <c r="P49" s="281"/>
      <c r="Q49" s="3"/>
    </row>
    <row r="50" spans="2:20" ht="13.5" customHeight="1" x14ac:dyDescent="0.15">
      <c r="B50" s="105"/>
      <c r="C50" s="283">
        <f t="shared" si="2"/>
        <v>38</v>
      </c>
      <c r="D50" s="44" t="str">
        <f t="shared" si="1"/>
        <v/>
      </c>
      <c r="E50" s="276"/>
      <c r="F50" s="372"/>
      <c r="G50" s="368"/>
      <c r="H50" s="368"/>
      <c r="I50" s="374"/>
      <c r="J50" s="374"/>
      <c r="K50" s="20"/>
      <c r="L50" s="332"/>
      <c r="M50" s="265"/>
      <c r="N50" s="265"/>
      <c r="O50" s="265"/>
      <c r="P50" s="281"/>
      <c r="Q50" s="3"/>
      <c r="R50" s="27"/>
    </row>
    <row r="51" spans="2:20" ht="13.5" customHeight="1" x14ac:dyDescent="0.15">
      <c r="B51" s="105"/>
      <c r="C51" s="283">
        <f t="shared" si="2"/>
        <v>39</v>
      </c>
      <c r="D51" s="44" t="str">
        <f t="shared" si="1"/>
        <v/>
      </c>
      <c r="E51" s="276"/>
      <c r="F51" s="372"/>
      <c r="G51" s="368"/>
      <c r="H51" s="368"/>
      <c r="I51" s="374"/>
      <c r="J51" s="374"/>
      <c r="K51" s="20"/>
      <c r="L51" s="332"/>
      <c r="M51" s="265"/>
      <c r="N51" s="265"/>
      <c r="O51" s="265"/>
      <c r="P51" s="281"/>
      <c r="Q51" s="3"/>
      <c r="R51" s="27"/>
      <c r="S51" s="65"/>
      <c r="T51" s="335"/>
    </row>
    <row r="52" spans="2:20" ht="13.5" customHeight="1" x14ac:dyDescent="0.15">
      <c r="B52" s="105"/>
      <c r="C52" s="283">
        <f t="shared" si="2"/>
        <v>40</v>
      </c>
      <c r="D52" s="44" t="str">
        <f t="shared" si="1"/>
        <v/>
      </c>
      <c r="E52" s="276"/>
      <c r="F52" s="372"/>
      <c r="G52" s="368"/>
      <c r="H52" s="368"/>
      <c r="I52" s="374"/>
      <c r="J52" s="374"/>
      <c r="K52" s="20"/>
      <c r="L52" s="332"/>
      <c r="M52" s="265"/>
      <c r="N52" s="265"/>
      <c r="O52" s="265"/>
      <c r="P52" s="281"/>
      <c r="Q52" s="3"/>
      <c r="R52" s="27"/>
      <c r="S52" s="65"/>
      <c r="T52" s="335"/>
    </row>
    <row r="53" spans="2:20" ht="13.5" customHeight="1" x14ac:dyDescent="0.15">
      <c r="B53" s="105"/>
      <c r="C53" s="283">
        <f t="shared" si="2"/>
        <v>41</v>
      </c>
      <c r="D53" s="44" t="str">
        <f t="shared" si="1"/>
        <v/>
      </c>
      <c r="E53" s="276"/>
      <c r="F53" s="372"/>
      <c r="G53" s="368"/>
      <c r="H53" s="368"/>
      <c r="I53" s="374"/>
      <c r="J53" s="374"/>
      <c r="K53" s="20"/>
      <c r="L53" s="332"/>
      <c r="M53" s="265"/>
      <c r="N53" s="265"/>
      <c r="O53" s="265"/>
      <c r="P53" s="281"/>
      <c r="Q53" s="3"/>
      <c r="R53" s="27"/>
      <c r="S53" s="65"/>
      <c r="T53" s="335"/>
    </row>
    <row r="54" spans="2:20" ht="13.5" customHeight="1" x14ac:dyDescent="0.15">
      <c r="B54" s="105"/>
      <c r="C54" s="283">
        <f t="shared" si="2"/>
        <v>42</v>
      </c>
      <c r="D54" s="44" t="str">
        <f t="shared" si="1"/>
        <v/>
      </c>
      <c r="E54" s="276"/>
      <c r="F54" s="372"/>
      <c r="G54" s="368"/>
      <c r="H54" s="368"/>
      <c r="I54" s="374"/>
      <c r="J54" s="374"/>
      <c r="K54" s="20"/>
      <c r="L54" s="332"/>
      <c r="M54" s="265"/>
      <c r="N54" s="265"/>
      <c r="O54" s="265"/>
      <c r="P54" s="281"/>
      <c r="Q54" s="3"/>
      <c r="R54" s="27"/>
      <c r="S54" s="65"/>
      <c r="T54" s="335"/>
    </row>
    <row r="55" spans="2:20" ht="13.5" customHeight="1" x14ac:dyDescent="0.15">
      <c r="B55" s="105"/>
      <c r="C55" s="283">
        <f t="shared" si="2"/>
        <v>43</v>
      </c>
      <c r="D55" s="44" t="str">
        <f t="shared" si="1"/>
        <v/>
      </c>
      <c r="E55" s="276"/>
      <c r="F55" s="372"/>
      <c r="G55" s="368"/>
      <c r="H55" s="368"/>
      <c r="I55" s="374"/>
      <c r="J55" s="374"/>
      <c r="K55" s="20"/>
      <c r="L55" s="332"/>
      <c r="M55" s="265"/>
      <c r="N55" s="265"/>
      <c r="O55" s="265"/>
      <c r="P55" s="281"/>
      <c r="Q55" s="3"/>
    </row>
    <row r="56" spans="2:20" ht="13.5" customHeight="1" x14ac:dyDescent="0.15">
      <c r="B56" s="105"/>
      <c r="C56" s="283">
        <f t="shared" si="2"/>
        <v>44</v>
      </c>
      <c r="D56" s="44" t="str">
        <f t="shared" si="1"/>
        <v/>
      </c>
      <c r="E56" s="276"/>
      <c r="F56" s="372"/>
      <c r="G56" s="368"/>
      <c r="H56" s="368"/>
      <c r="I56" s="374"/>
      <c r="J56" s="374"/>
      <c r="K56" s="20"/>
      <c r="L56" s="332"/>
      <c r="M56" s="265"/>
      <c r="N56" s="265"/>
      <c r="O56" s="265"/>
      <c r="P56" s="281"/>
      <c r="Q56" s="3"/>
    </row>
    <row r="57" spans="2:20" ht="13.5" customHeight="1" x14ac:dyDescent="0.15">
      <c r="B57" s="105"/>
      <c r="C57" s="283">
        <f t="shared" si="2"/>
        <v>45</v>
      </c>
      <c r="D57" s="44" t="str">
        <f t="shared" si="1"/>
        <v/>
      </c>
      <c r="E57" s="276"/>
      <c r="F57" s="372"/>
      <c r="G57" s="368"/>
      <c r="H57" s="368"/>
      <c r="I57" s="374"/>
      <c r="J57" s="374"/>
      <c r="K57" s="20"/>
      <c r="L57" s="332"/>
      <c r="M57" s="265"/>
      <c r="N57" s="265"/>
      <c r="O57" s="265"/>
      <c r="P57" s="281"/>
      <c r="Q57" s="3"/>
    </row>
    <row r="58" spans="2:20" ht="13.5" customHeight="1" x14ac:dyDescent="0.15">
      <c r="B58" s="105"/>
      <c r="C58" s="283">
        <f t="shared" si="2"/>
        <v>46</v>
      </c>
      <c r="D58" s="44" t="str">
        <f t="shared" si="1"/>
        <v/>
      </c>
      <c r="E58" s="276"/>
      <c r="F58" s="372"/>
      <c r="G58" s="368"/>
      <c r="H58" s="368"/>
      <c r="I58" s="374"/>
      <c r="J58" s="374"/>
      <c r="K58" s="20"/>
      <c r="L58" s="332"/>
      <c r="M58" s="265"/>
      <c r="N58" s="265"/>
      <c r="O58" s="265"/>
      <c r="P58" s="281"/>
      <c r="Q58" s="3"/>
    </row>
    <row r="59" spans="2:20" ht="13.5" customHeight="1" x14ac:dyDescent="0.15">
      <c r="B59" s="105"/>
      <c r="C59" s="283">
        <f t="shared" si="2"/>
        <v>47</v>
      </c>
      <c r="D59" s="44" t="str">
        <f t="shared" si="1"/>
        <v/>
      </c>
      <c r="E59" s="276"/>
      <c r="F59" s="372"/>
      <c r="G59" s="368"/>
      <c r="H59" s="368"/>
      <c r="I59" s="374"/>
      <c r="J59" s="374"/>
      <c r="K59" s="20"/>
      <c r="L59" s="332"/>
      <c r="M59" s="265"/>
      <c r="N59" s="265"/>
      <c r="O59" s="265"/>
      <c r="P59" s="281"/>
      <c r="Q59" s="3"/>
    </row>
    <row r="60" spans="2:20" ht="13.5" customHeight="1" x14ac:dyDescent="0.15">
      <c r="B60" s="105"/>
      <c r="C60" s="283">
        <f t="shared" si="2"/>
        <v>48</v>
      </c>
      <c r="D60" s="44" t="str">
        <f t="shared" si="1"/>
        <v/>
      </c>
      <c r="E60" s="276"/>
      <c r="F60" s="372"/>
      <c r="G60" s="368"/>
      <c r="H60" s="368"/>
      <c r="I60" s="374"/>
      <c r="J60" s="374"/>
      <c r="K60" s="20"/>
      <c r="L60" s="332"/>
      <c r="M60" s="265"/>
      <c r="N60" s="265"/>
      <c r="O60" s="265"/>
      <c r="P60" s="281"/>
      <c r="Q60" s="3"/>
    </row>
    <row r="61" spans="2:20" ht="13.5" customHeight="1" x14ac:dyDescent="0.15">
      <c r="B61" s="105"/>
      <c r="C61" s="283">
        <f t="shared" si="2"/>
        <v>49</v>
      </c>
      <c r="D61" s="44" t="str">
        <f t="shared" si="1"/>
        <v/>
      </c>
      <c r="E61" s="276"/>
      <c r="F61" s="372"/>
      <c r="G61" s="368"/>
      <c r="H61" s="368"/>
      <c r="I61" s="374"/>
      <c r="J61" s="374"/>
      <c r="K61" s="20"/>
      <c r="L61" s="332"/>
      <c r="M61" s="265"/>
      <c r="N61" s="265"/>
      <c r="O61" s="265"/>
      <c r="P61" s="281"/>
      <c r="Q61" s="3"/>
    </row>
    <row r="62" spans="2:20" ht="13.5" customHeight="1" x14ac:dyDescent="0.15">
      <c r="B62" s="105"/>
      <c r="C62" s="283">
        <f t="shared" si="2"/>
        <v>50</v>
      </c>
      <c r="D62" s="44" t="str">
        <f t="shared" si="1"/>
        <v/>
      </c>
      <c r="E62" s="276"/>
      <c r="F62" s="372"/>
      <c r="G62" s="368"/>
      <c r="H62" s="368"/>
      <c r="I62" s="374"/>
      <c r="J62" s="374"/>
      <c r="K62" s="20"/>
      <c r="L62" s="332"/>
      <c r="M62" s="265"/>
      <c r="N62" s="265"/>
      <c r="O62" s="265"/>
      <c r="P62" s="281"/>
      <c r="Q62" s="3"/>
    </row>
    <row r="63" spans="2:20" ht="13.5" customHeight="1" x14ac:dyDescent="0.15">
      <c r="B63" s="105"/>
      <c r="C63" s="283">
        <f t="shared" si="2"/>
        <v>51</v>
      </c>
      <c r="D63" s="44" t="str">
        <f t="shared" si="1"/>
        <v/>
      </c>
      <c r="E63" s="276"/>
      <c r="F63" s="372"/>
      <c r="G63" s="368"/>
      <c r="H63" s="368"/>
      <c r="I63" s="374"/>
      <c r="J63" s="374"/>
      <c r="K63" s="20"/>
      <c r="L63" s="332"/>
      <c r="M63" s="265"/>
      <c r="N63" s="265"/>
      <c r="O63" s="265"/>
      <c r="P63" s="281"/>
      <c r="Q63" s="3"/>
    </row>
    <row r="64" spans="2:20" ht="13.5" customHeight="1" x14ac:dyDescent="0.15">
      <c r="B64" s="105"/>
      <c r="C64" s="283">
        <f t="shared" si="2"/>
        <v>52</v>
      </c>
      <c r="D64" s="44" t="str">
        <f t="shared" si="1"/>
        <v/>
      </c>
      <c r="E64" s="276"/>
      <c r="F64" s="372"/>
      <c r="G64" s="368"/>
      <c r="H64" s="368"/>
      <c r="I64" s="374"/>
      <c r="J64" s="374"/>
      <c r="K64" s="20"/>
      <c r="L64" s="332"/>
      <c r="M64" s="265"/>
      <c r="N64" s="265"/>
      <c r="O64" s="265"/>
      <c r="P64" s="281"/>
      <c r="Q64" s="3"/>
    </row>
    <row r="65" spans="2:17" ht="13.5" customHeight="1" x14ac:dyDescent="0.15">
      <c r="B65" s="105"/>
      <c r="C65" s="283">
        <f t="shared" si="2"/>
        <v>53</v>
      </c>
      <c r="D65" s="44" t="str">
        <f t="shared" si="1"/>
        <v/>
      </c>
      <c r="E65" s="276"/>
      <c r="F65" s="372"/>
      <c r="G65" s="368"/>
      <c r="H65" s="368"/>
      <c r="I65" s="374"/>
      <c r="J65" s="374"/>
      <c r="K65" s="20"/>
      <c r="L65" s="332"/>
      <c r="M65" s="265"/>
      <c r="N65" s="265"/>
      <c r="O65" s="265"/>
      <c r="P65" s="281"/>
      <c r="Q65" s="3"/>
    </row>
    <row r="66" spans="2:17" ht="13.5" customHeight="1" x14ac:dyDescent="0.15">
      <c r="B66" s="105"/>
      <c r="C66" s="283">
        <f t="shared" si="2"/>
        <v>54</v>
      </c>
      <c r="D66" s="44" t="str">
        <f t="shared" si="1"/>
        <v/>
      </c>
      <c r="E66" s="276"/>
      <c r="F66" s="372"/>
      <c r="G66" s="368"/>
      <c r="H66" s="368"/>
      <c r="I66" s="374"/>
      <c r="J66" s="374"/>
      <c r="K66" s="20"/>
      <c r="L66" s="332"/>
      <c r="M66" s="265"/>
      <c r="N66" s="265"/>
      <c r="O66" s="265"/>
      <c r="P66" s="281"/>
      <c r="Q66" s="3"/>
    </row>
    <row r="67" spans="2:17" ht="13.5" customHeight="1" x14ac:dyDescent="0.15">
      <c r="B67" s="105"/>
      <c r="C67" s="283">
        <f t="shared" si="2"/>
        <v>55</v>
      </c>
      <c r="D67" s="44" t="str">
        <f t="shared" si="1"/>
        <v/>
      </c>
      <c r="E67" s="276"/>
      <c r="F67" s="372"/>
      <c r="G67" s="368"/>
      <c r="H67" s="368"/>
      <c r="I67" s="374"/>
      <c r="J67" s="374"/>
      <c r="K67" s="20"/>
      <c r="L67" s="332"/>
      <c r="M67" s="265"/>
      <c r="N67" s="265"/>
      <c r="O67" s="265"/>
      <c r="P67" s="281"/>
      <c r="Q67" s="3"/>
    </row>
    <row r="68" spans="2:17" ht="13.5" customHeight="1" x14ac:dyDescent="0.15">
      <c r="B68" s="105"/>
      <c r="C68" s="283">
        <f t="shared" si="2"/>
        <v>56</v>
      </c>
      <c r="D68" s="44" t="str">
        <f t="shared" si="1"/>
        <v/>
      </c>
      <c r="E68" s="276"/>
      <c r="F68" s="372"/>
      <c r="G68" s="368"/>
      <c r="H68" s="368"/>
      <c r="I68" s="374"/>
      <c r="J68" s="374"/>
      <c r="K68" s="20"/>
      <c r="L68" s="332"/>
      <c r="M68" s="265"/>
      <c r="N68" s="265"/>
      <c r="O68" s="265"/>
      <c r="P68" s="281"/>
      <c r="Q68" s="3"/>
    </row>
    <row r="69" spans="2:17" ht="13.5" customHeight="1" x14ac:dyDescent="0.15">
      <c r="B69" s="105"/>
      <c r="C69" s="283">
        <f t="shared" si="2"/>
        <v>57</v>
      </c>
      <c r="D69" s="44" t="str">
        <f t="shared" si="1"/>
        <v/>
      </c>
      <c r="E69" s="276"/>
      <c r="F69" s="372"/>
      <c r="G69" s="368"/>
      <c r="H69" s="368"/>
      <c r="I69" s="374"/>
      <c r="J69" s="374"/>
      <c r="K69" s="20"/>
      <c r="L69" s="332"/>
      <c r="M69" s="265"/>
      <c r="N69" s="265"/>
      <c r="O69" s="265"/>
      <c r="P69" s="281"/>
      <c r="Q69" s="3"/>
    </row>
    <row r="70" spans="2:17" ht="13.5" customHeight="1" x14ac:dyDescent="0.15">
      <c r="B70" s="105"/>
      <c r="C70" s="283">
        <f t="shared" si="2"/>
        <v>58</v>
      </c>
      <c r="D70" s="44" t="str">
        <f t="shared" si="1"/>
        <v/>
      </c>
      <c r="E70" s="276"/>
      <c r="F70" s="372"/>
      <c r="G70" s="368"/>
      <c r="H70" s="368"/>
      <c r="I70" s="374"/>
      <c r="J70" s="374"/>
      <c r="K70" s="20"/>
      <c r="L70" s="332"/>
      <c r="M70" s="265"/>
      <c r="N70" s="265"/>
      <c r="O70" s="265"/>
      <c r="P70" s="281"/>
      <c r="Q70" s="3"/>
    </row>
    <row r="71" spans="2:17" ht="13.5" customHeight="1" x14ac:dyDescent="0.15">
      <c r="B71" s="105"/>
      <c r="C71" s="283">
        <f t="shared" si="2"/>
        <v>59</v>
      </c>
      <c r="D71" s="44" t="str">
        <f t="shared" si="1"/>
        <v/>
      </c>
      <c r="E71" s="276"/>
      <c r="F71" s="372"/>
      <c r="G71" s="368"/>
      <c r="H71" s="368"/>
      <c r="I71" s="374"/>
      <c r="J71" s="374"/>
      <c r="K71" s="20"/>
      <c r="L71" s="332"/>
      <c r="M71" s="265"/>
      <c r="N71" s="265"/>
      <c r="O71" s="265"/>
      <c r="P71" s="281"/>
      <c r="Q71" s="3"/>
    </row>
    <row r="72" spans="2:17" ht="13.5" customHeight="1" x14ac:dyDescent="0.15">
      <c r="B72" s="105"/>
      <c r="C72" s="283">
        <f t="shared" si="2"/>
        <v>60</v>
      </c>
      <c r="D72" s="44" t="str">
        <f t="shared" si="1"/>
        <v/>
      </c>
      <c r="E72" s="276"/>
      <c r="F72" s="372"/>
      <c r="G72" s="368"/>
      <c r="H72" s="368"/>
      <c r="I72" s="374"/>
      <c r="J72" s="374"/>
      <c r="K72" s="20"/>
      <c r="L72" s="332"/>
      <c r="M72" s="265"/>
      <c r="N72" s="265"/>
      <c r="O72" s="265"/>
      <c r="P72" s="281"/>
      <c r="Q72" s="3"/>
    </row>
    <row r="73" spans="2:17" ht="13.5" customHeight="1" x14ac:dyDescent="0.15">
      <c r="B73" s="105"/>
      <c r="C73" s="283">
        <f t="shared" si="2"/>
        <v>61</v>
      </c>
      <c r="D73" s="44" t="str">
        <f t="shared" si="1"/>
        <v/>
      </c>
      <c r="E73" s="276"/>
      <c r="F73" s="372"/>
      <c r="G73" s="368"/>
      <c r="H73" s="368"/>
      <c r="I73" s="374"/>
      <c r="J73" s="374"/>
      <c r="K73" s="20"/>
      <c r="L73" s="332"/>
      <c r="M73" s="265"/>
      <c r="N73" s="265"/>
      <c r="O73" s="265"/>
      <c r="P73" s="281"/>
      <c r="Q73" s="3"/>
    </row>
    <row r="74" spans="2:17" ht="13.5" customHeight="1" x14ac:dyDescent="0.15">
      <c r="B74" s="105"/>
      <c r="C74" s="283">
        <f t="shared" si="2"/>
        <v>62</v>
      </c>
      <c r="D74" s="44" t="str">
        <f t="shared" si="1"/>
        <v/>
      </c>
      <c r="E74" s="276"/>
      <c r="F74" s="372"/>
      <c r="G74" s="368"/>
      <c r="H74" s="368"/>
      <c r="I74" s="374"/>
      <c r="J74" s="374"/>
      <c r="K74" s="20"/>
      <c r="L74" s="332"/>
      <c r="M74" s="265"/>
      <c r="N74" s="265"/>
      <c r="O74" s="265"/>
      <c r="P74" s="281"/>
      <c r="Q74" s="3"/>
    </row>
    <row r="75" spans="2:17" ht="13.5" customHeight="1" x14ac:dyDescent="0.15">
      <c r="B75" s="105"/>
      <c r="C75" s="283">
        <f t="shared" si="2"/>
        <v>63</v>
      </c>
      <c r="D75" s="44" t="str">
        <f t="shared" si="1"/>
        <v/>
      </c>
      <c r="E75" s="276"/>
      <c r="F75" s="372"/>
      <c r="G75" s="368"/>
      <c r="H75" s="368"/>
      <c r="I75" s="374"/>
      <c r="J75" s="374"/>
      <c r="K75" s="20"/>
      <c r="L75" s="332"/>
      <c r="M75" s="265"/>
      <c r="N75" s="265"/>
      <c r="O75" s="265"/>
      <c r="P75" s="281"/>
      <c r="Q75" s="3"/>
    </row>
    <row r="76" spans="2:17" ht="13.5" customHeight="1" x14ac:dyDescent="0.15">
      <c r="B76" s="105"/>
      <c r="C76" s="283">
        <f t="shared" si="2"/>
        <v>64</v>
      </c>
      <c r="D76" s="44" t="str">
        <f t="shared" si="1"/>
        <v/>
      </c>
      <c r="E76" s="276"/>
      <c r="F76" s="372"/>
      <c r="G76" s="368"/>
      <c r="H76" s="368"/>
      <c r="I76" s="374"/>
      <c r="J76" s="374"/>
      <c r="K76" s="20"/>
      <c r="L76" s="332"/>
      <c r="M76" s="265"/>
      <c r="N76" s="265"/>
      <c r="O76" s="265"/>
      <c r="P76" s="281"/>
      <c r="Q76" s="3"/>
    </row>
    <row r="77" spans="2:17" ht="13.5" customHeight="1" x14ac:dyDescent="0.15">
      <c r="B77" s="105"/>
      <c r="C77" s="283">
        <f t="shared" si="2"/>
        <v>65</v>
      </c>
      <c r="D77" s="44" t="str">
        <f t="shared" ref="D77:D140" si="3">IF(E77="","",IF(E77&lt;=$S$2,"○",""))</f>
        <v/>
      </c>
      <c r="E77" s="276"/>
      <c r="F77" s="372"/>
      <c r="G77" s="368"/>
      <c r="H77" s="368"/>
      <c r="I77" s="374"/>
      <c r="J77" s="374"/>
      <c r="K77" s="20"/>
      <c r="L77" s="332"/>
      <c r="M77" s="265"/>
      <c r="N77" s="265"/>
      <c r="O77" s="265"/>
      <c r="P77" s="281"/>
      <c r="Q77" s="3"/>
    </row>
    <row r="78" spans="2:17" ht="13.5" customHeight="1" x14ac:dyDescent="0.15">
      <c r="B78" s="105"/>
      <c r="C78" s="283">
        <f t="shared" si="2"/>
        <v>66</v>
      </c>
      <c r="D78" s="44" t="str">
        <f t="shared" si="3"/>
        <v/>
      </c>
      <c r="E78" s="276"/>
      <c r="F78" s="372"/>
      <c r="G78" s="368"/>
      <c r="H78" s="368"/>
      <c r="I78" s="374"/>
      <c r="J78" s="374"/>
      <c r="K78" s="20"/>
      <c r="L78" s="332"/>
      <c r="M78" s="265"/>
      <c r="N78" s="265"/>
      <c r="O78" s="265"/>
      <c r="P78" s="281"/>
      <c r="Q78" s="3"/>
    </row>
    <row r="79" spans="2:17" ht="13.5" customHeight="1" x14ac:dyDescent="0.15">
      <c r="B79" s="105"/>
      <c r="C79" s="283">
        <f t="shared" si="2"/>
        <v>67</v>
      </c>
      <c r="D79" s="44" t="str">
        <f t="shared" si="3"/>
        <v/>
      </c>
      <c r="E79" s="276"/>
      <c r="F79" s="372"/>
      <c r="G79" s="368"/>
      <c r="H79" s="368"/>
      <c r="I79" s="374"/>
      <c r="J79" s="374"/>
      <c r="K79" s="20"/>
      <c r="L79" s="332"/>
      <c r="M79" s="265"/>
      <c r="N79" s="265"/>
      <c r="O79" s="265"/>
      <c r="P79" s="281"/>
      <c r="Q79" s="3"/>
    </row>
    <row r="80" spans="2:17" ht="13.5" customHeight="1" x14ac:dyDescent="0.15">
      <c r="B80" s="105"/>
      <c r="C80" s="283">
        <f t="shared" ref="C80:C143" si="4">C79+1</f>
        <v>68</v>
      </c>
      <c r="D80" s="44" t="str">
        <f t="shared" si="3"/>
        <v/>
      </c>
      <c r="E80" s="276"/>
      <c r="F80" s="372"/>
      <c r="G80" s="368"/>
      <c r="H80" s="368"/>
      <c r="I80" s="374"/>
      <c r="J80" s="374"/>
      <c r="K80" s="20"/>
      <c r="L80" s="332"/>
      <c r="M80" s="265"/>
      <c r="N80" s="265"/>
      <c r="O80" s="265"/>
      <c r="P80" s="281"/>
      <c r="Q80" s="3"/>
    </row>
    <row r="81" spans="2:17" ht="13.5" customHeight="1" x14ac:dyDescent="0.15">
      <c r="B81" s="105"/>
      <c r="C81" s="283">
        <f t="shared" si="4"/>
        <v>69</v>
      </c>
      <c r="D81" s="44" t="str">
        <f t="shared" si="3"/>
        <v/>
      </c>
      <c r="E81" s="276"/>
      <c r="F81" s="372"/>
      <c r="G81" s="368"/>
      <c r="H81" s="368"/>
      <c r="I81" s="374"/>
      <c r="J81" s="374"/>
      <c r="K81" s="20"/>
      <c r="L81" s="332"/>
      <c r="M81" s="265"/>
      <c r="N81" s="265"/>
      <c r="O81" s="265"/>
      <c r="P81" s="281"/>
      <c r="Q81" s="3"/>
    </row>
    <row r="82" spans="2:17" ht="13.5" customHeight="1" x14ac:dyDescent="0.15">
      <c r="B82" s="105"/>
      <c r="C82" s="283">
        <f t="shared" si="4"/>
        <v>70</v>
      </c>
      <c r="D82" s="44" t="str">
        <f t="shared" si="3"/>
        <v/>
      </c>
      <c r="E82" s="276"/>
      <c r="F82" s="372"/>
      <c r="G82" s="368"/>
      <c r="H82" s="368"/>
      <c r="I82" s="374"/>
      <c r="J82" s="374"/>
      <c r="K82" s="20"/>
      <c r="L82" s="332"/>
      <c r="M82" s="265"/>
      <c r="N82" s="265"/>
      <c r="O82" s="265"/>
      <c r="P82" s="281"/>
      <c r="Q82" s="3"/>
    </row>
    <row r="83" spans="2:17" ht="13.5" customHeight="1" x14ac:dyDescent="0.15">
      <c r="B83" s="105"/>
      <c r="C83" s="283">
        <f t="shared" si="4"/>
        <v>71</v>
      </c>
      <c r="D83" s="44" t="str">
        <f t="shared" si="3"/>
        <v/>
      </c>
      <c r="E83" s="276"/>
      <c r="F83" s="372"/>
      <c r="G83" s="368"/>
      <c r="H83" s="368"/>
      <c r="I83" s="374"/>
      <c r="J83" s="374"/>
      <c r="K83" s="20"/>
      <c r="L83" s="332"/>
      <c r="M83" s="265"/>
      <c r="N83" s="265"/>
      <c r="O83" s="265"/>
      <c r="P83" s="281"/>
      <c r="Q83" s="3"/>
    </row>
    <row r="84" spans="2:17" ht="13.5" customHeight="1" x14ac:dyDescent="0.15">
      <c r="B84" s="105"/>
      <c r="C84" s="283">
        <f t="shared" si="4"/>
        <v>72</v>
      </c>
      <c r="D84" s="44" t="str">
        <f t="shared" si="3"/>
        <v/>
      </c>
      <c r="E84" s="276"/>
      <c r="F84" s="372"/>
      <c r="G84" s="368"/>
      <c r="H84" s="368"/>
      <c r="I84" s="374"/>
      <c r="J84" s="374"/>
      <c r="K84" s="20"/>
      <c r="L84" s="332"/>
      <c r="M84" s="265"/>
      <c r="N84" s="265"/>
      <c r="O84" s="265"/>
      <c r="P84" s="281"/>
      <c r="Q84" s="3"/>
    </row>
    <row r="85" spans="2:17" ht="13.5" customHeight="1" x14ac:dyDescent="0.15">
      <c r="B85" s="105"/>
      <c r="C85" s="283">
        <f t="shared" si="4"/>
        <v>73</v>
      </c>
      <c r="D85" s="44" t="str">
        <f t="shared" si="3"/>
        <v/>
      </c>
      <c r="E85" s="276"/>
      <c r="F85" s="372"/>
      <c r="G85" s="368"/>
      <c r="H85" s="368"/>
      <c r="I85" s="374"/>
      <c r="J85" s="374"/>
      <c r="K85" s="20"/>
      <c r="L85" s="332"/>
      <c r="M85" s="265"/>
      <c r="N85" s="265"/>
      <c r="O85" s="265"/>
      <c r="P85" s="281"/>
      <c r="Q85" s="3"/>
    </row>
    <row r="86" spans="2:17" ht="13.5" customHeight="1" x14ac:dyDescent="0.15">
      <c r="B86" s="105"/>
      <c r="C86" s="283">
        <f t="shared" si="4"/>
        <v>74</v>
      </c>
      <c r="D86" s="44" t="str">
        <f t="shared" si="3"/>
        <v/>
      </c>
      <c r="E86" s="276"/>
      <c r="F86" s="372"/>
      <c r="G86" s="368"/>
      <c r="H86" s="368"/>
      <c r="I86" s="374"/>
      <c r="J86" s="374"/>
      <c r="K86" s="20"/>
      <c r="L86" s="332"/>
      <c r="M86" s="265"/>
      <c r="N86" s="265"/>
      <c r="O86" s="265"/>
      <c r="P86" s="281"/>
      <c r="Q86" s="3"/>
    </row>
    <row r="87" spans="2:17" ht="13.5" customHeight="1" x14ac:dyDescent="0.15">
      <c r="B87" s="105"/>
      <c r="C87" s="283">
        <f t="shared" si="4"/>
        <v>75</v>
      </c>
      <c r="D87" s="44" t="str">
        <f t="shared" si="3"/>
        <v/>
      </c>
      <c r="E87" s="276"/>
      <c r="F87" s="372"/>
      <c r="G87" s="368"/>
      <c r="H87" s="368"/>
      <c r="I87" s="374"/>
      <c r="J87" s="374"/>
      <c r="K87" s="20"/>
      <c r="L87" s="332"/>
      <c r="M87" s="265"/>
      <c r="N87" s="265"/>
      <c r="O87" s="265"/>
      <c r="P87" s="281"/>
      <c r="Q87" s="3"/>
    </row>
    <row r="88" spans="2:17" ht="13.5" customHeight="1" x14ac:dyDescent="0.15">
      <c r="B88" s="105"/>
      <c r="C88" s="283">
        <f t="shared" si="4"/>
        <v>76</v>
      </c>
      <c r="D88" s="44" t="str">
        <f t="shared" si="3"/>
        <v/>
      </c>
      <c r="E88" s="276"/>
      <c r="F88" s="372"/>
      <c r="G88" s="368"/>
      <c r="H88" s="368"/>
      <c r="I88" s="374"/>
      <c r="J88" s="374"/>
      <c r="K88" s="20"/>
      <c r="L88" s="332"/>
      <c r="M88" s="265"/>
      <c r="N88" s="265"/>
      <c r="O88" s="265"/>
      <c r="P88" s="281"/>
      <c r="Q88" s="3"/>
    </row>
    <row r="89" spans="2:17" ht="13.5" customHeight="1" x14ac:dyDescent="0.15">
      <c r="B89" s="105"/>
      <c r="C89" s="283">
        <f t="shared" si="4"/>
        <v>77</v>
      </c>
      <c r="D89" s="44" t="str">
        <f t="shared" si="3"/>
        <v/>
      </c>
      <c r="E89" s="276"/>
      <c r="F89" s="372"/>
      <c r="G89" s="368"/>
      <c r="H89" s="368"/>
      <c r="I89" s="374"/>
      <c r="J89" s="374"/>
      <c r="K89" s="20"/>
      <c r="L89" s="332"/>
      <c r="M89" s="265"/>
      <c r="N89" s="265"/>
      <c r="O89" s="265"/>
      <c r="P89" s="281"/>
      <c r="Q89" s="3"/>
    </row>
    <row r="90" spans="2:17" ht="13.5" customHeight="1" x14ac:dyDescent="0.15">
      <c r="B90" s="105"/>
      <c r="C90" s="283">
        <f t="shared" si="4"/>
        <v>78</v>
      </c>
      <c r="D90" s="44" t="str">
        <f t="shared" si="3"/>
        <v/>
      </c>
      <c r="E90" s="276"/>
      <c r="F90" s="372"/>
      <c r="G90" s="368"/>
      <c r="H90" s="368"/>
      <c r="I90" s="374"/>
      <c r="J90" s="374"/>
      <c r="K90" s="20"/>
      <c r="L90" s="332"/>
      <c r="M90" s="265"/>
      <c r="N90" s="265"/>
      <c r="O90" s="265"/>
      <c r="P90" s="281"/>
      <c r="Q90" s="3"/>
    </row>
    <row r="91" spans="2:17" ht="13.5" customHeight="1" x14ac:dyDescent="0.15">
      <c r="B91" s="105"/>
      <c r="C91" s="283">
        <f t="shared" si="4"/>
        <v>79</v>
      </c>
      <c r="D91" s="44" t="str">
        <f t="shared" si="3"/>
        <v/>
      </c>
      <c r="E91" s="276"/>
      <c r="F91" s="372"/>
      <c r="G91" s="368"/>
      <c r="H91" s="368"/>
      <c r="I91" s="374"/>
      <c r="J91" s="374"/>
      <c r="K91" s="20"/>
      <c r="L91" s="332"/>
      <c r="M91" s="265"/>
      <c r="N91" s="265"/>
      <c r="O91" s="265"/>
      <c r="P91" s="281"/>
      <c r="Q91" s="3"/>
    </row>
    <row r="92" spans="2:17" ht="13.5" customHeight="1" x14ac:dyDescent="0.15">
      <c r="B92" s="105"/>
      <c r="C92" s="283">
        <f t="shared" si="4"/>
        <v>80</v>
      </c>
      <c r="D92" s="44" t="str">
        <f t="shared" si="3"/>
        <v/>
      </c>
      <c r="E92" s="276"/>
      <c r="F92" s="372"/>
      <c r="G92" s="368"/>
      <c r="H92" s="368"/>
      <c r="I92" s="374"/>
      <c r="J92" s="374"/>
      <c r="K92" s="20"/>
      <c r="L92" s="332"/>
      <c r="M92" s="265"/>
      <c r="N92" s="265"/>
      <c r="O92" s="265"/>
      <c r="P92" s="281"/>
      <c r="Q92" s="3"/>
    </row>
    <row r="93" spans="2:17" ht="13.5" customHeight="1" x14ac:dyDescent="0.15">
      <c r="B93" s="105"/>
      <c r="C93" s="283">
        <f t="shared" si="4"/>
        <v>81</v>
      </c>
      <c r="D93" s="44" t="str">
        <f t="shared" si="3"/>
        <v/>
      </c>
      <c r="E93" s="276"/>
      <c r="F93" s="372"/>
      <c r="G93" s="368"/>
      <c r="H93" s="368"/>
      <c r="I93" s="374"/>
      <c r="J93" s="374"/>
      <c r="K93" s="20"/>
      <c r="L93" s="332"/>
      <c r="M93" s="265"/>
      <c r="N93" s="265"/>
      <c r="O93" s="265"/>
      <c r="P93" s="281"/>
      <c r="Q93" s="3"/>
    </row>
    <row r="94" spans="2:17" ht="13.5" customHeight="1" x14ac:dyDescent="0.15">
      <c r="B94" s="105"/>
      <c r="C94" s="283">
        <f t="shared" si="4"/>
        <v>82</v>
      </c>
      <c r="D94" s="44" t="str">
        <f t="shared" si="3"/>
        <v/>
      </c>
      <c r="E94" s="276"/>
      <c r="F94" s="372"/>
      <c r="G94" s="368"/>
      <c r="H94" s="368"/>
      <c r="I94" s="374"/>
      <c r="J94" s="374"/>
      <c r="K94" s="20"/>
      <c r="L94" s="332"/>
      <c r="M94" s="265"/>
      <c r="N94" s="265"/>
      <c r="O94" s="265"/>
      <c r="P94" s="281"/>
      <c r="Q94" s="3"/>
    </row>
    <row r="95" spans="2:17" ht="13.5" customHeight="1" x14ac:dyDescent="0.15">
      <c r="B95" s="105"/>
      <c r="C95" s="283">
        <f t="shared" si="4"/>
        <v>83</v>
      </c>
      <c r="D95" s="44" t="str">
        <f t="shared" si="3"/>
        <v/>
      </c>
      <c r="E95" s="276"/>
      <c r="F95" s="372"/>
      <c r="G95" s="368"/>
      <c r="H95" s="368"/>
      <c r="I95" s="374"/>
      <c r="J95" s="374"/>
      <c r="K95" s="20"/>
      <c r="L95" s="332"/>
      <c r="M95" s="265"/>
      <c r="N95" s="265"/>
      <c r="O95" s="265"/>
      <c r="P95" s="281"/>
      <c r="Q95" s="3"/>
    </row>
    <row r="96" spans="2:17" ht="13.5" customHeight="1" x14ac:dyDescent="0.15">
      <c r="B96" s="105"/>
      <c r="C96" s="283">
        <f t="shared" si="4"/>
        <v>84</v>
      </c>
      <c r="D96" s="44" t="str">
        <f t="shared" si="3"/>
        <v/>
      </c>
      <c r="E96" s="276"/>
      <c r="F96" s="372"/>
      <c r="G96" s="368"/>
      <c r="H96" s="368"/>
      <c r="I96" s="374"/>
      <c r="J96" s="374"/>
      <c r="K96" s="20"/>
      <c r="L96" s="332"/>
      <c r="M96" s="265"/>
      <c r="N96" s="265"/>
      <c r="O96" s="265"/>
      <c r="P96" s="281"/>
      <c r="Q96" s="3"/>
    </row>
    <row r="97" spans="2:20" ht="13.5" customHeight="1" x14ac:dyDescent="0.15">
      <c r="B97" s="105"/>
      <c r="C97" s="283">
        <f t="shared" si="4"/>
        <v>85</v>
      </c>
      <c r="D97" s="44" t="str">
        <f t="shared" si="3"/>
        <v/>
      </c>
      <c r="E97" s="276"/>
      <c r="F97" s="372"/>
      <c r="G97" s="368"/>
      <c r="H97" s="368"/>
      <c r="I97" s="374"/>
      <c r="J97" s="374"/>
      <c r="K97" s="20"/>
      <c r="L97" s="332"/>
      <c r="M97" s="265"/>
      <c r="N97" s="265"/>
      <c r="O97" s="265"/>
      <c r="P97" s="281"/>
      <c r="Q97" s="3"/>
    </row>
    <row r="98" spans="2:20" ht="13.5" customHeight="1" x14ac:dyDescent="0.15">
      <c r="B98" s="105"/>
      <c r="C98" s="283">
        <f t="shared" si="4"/>
        <v>86</v>
      </c>
      <c r="D98" s="44" t="str">
        <f t="shared" si="3"/>
        <v/>
      </c>
      <c r="E98" s="276"/>
      <c r="F98" s="372"/>
      <c r="G98" s="368"/>
      <c r="H98" s="368"/>
      <c r="I98" s="374"/>
      <c r="J98" s="374"/>
      <c r="K98" s="20"/>
      <c r="L98" s="332"/>
      <c r="M98" s="265"/>
      <c r="N98" s="265"/>
      <c r="O98" s="265"/>
      <c r="P98" s="281"/>
      <c r="Q98" s="3"/>
    </row>
    <row r="99" spans="2:20" ht="13.5" customHeight="1" x14ac:dyDescent="0.15">
      <c r="B99" s="105"/>
      <c r="C99" s="283">
        <f t="shared" si="4"/>
        <v>87</v>
      </c>
      <c r="D99" s="44" t="str">
        <f t="shared" si="3"/>
        <v/>
      </c>
      <c r="E99" s="276"/>
      <c r="F99" s="372"/>
      <c r="G99" s="368"/>
      <c r="H99" s="368"/>
      <c r="I99" s="374"/>
      <c r="J99" s="374"/>
      <c r="K99" s="20"/>
      <c r="L99" s="332"/>
      <c r="M99" s="265"/>
      <c r="N99" s="265"/>
      <c r="O99" s="265"/>
      <c r="P99" s="281"/>
      <c r="Q99" s="3"/>
    </row>
    <row r="100" spans="2:20" ht="13.5" customHeight="1" x14ac:dyDescent="0.15">
      <c r="B100" s="105"/>
      <c r="C100" s="283">
        <f t="shared" si="4"/>
        <v>88</v>
      </c>
      <c r="D100" s="44" t="str">
        <f t="shared" si="3"/>
        <v/>
      </c>
      <c r="E100" s="276"/>
      <c r="F100" s="372"/>
      <c r="G100" s="368"/>
      <c r="H100" s="368"/>
      <c r="I100" s="374"/>
      <c r="J100" s="374"/>
      <c r="K100" s="20"/>
      <c r="L100" s="332"/>
      <c r="M100" s="265"/>
      <c r="N100" s="265"/>
      <c r="O100" s="265"/>
      <c r="P100" s="281"/>
      <c r="Q100" s="3"/>
    </row>
    <row r="101" spans="2:20" ht="13.5" customHeight="1" x14ac:dyDescent="0.15">
      <c r="B101" s="105"/>
      <c r="C101" s="283">
        <f t="shared" si="4"/>
        <v>89</v>
      </c>
      <c r="D101" s="44" t="str">
        <f t="shared" si="3"/>
        <v/>
      </c>
      <c r="E101" s="276"/>
      <c r="F101" s="372"/>
      <c r="G101" s="368"/>
      <c r="H101" s="368"/>
      <c r="I101" s="374"/>
      <c r="J101" s="374"/>
      <c r="K101" s="20"/>
      <c r="L101" s="332"/>
      <c r="M101" s="265"/>
      <c r="N101" s="265"/>
      <c r="O101" s="265"/>
      <c r="P101" s="281"/>
      <c r="Q101" s="3"/>
    </row>
    <row r="102" spans="2:20" ht="13.5" customHeight="1" x14ac:dyDescent="0.15">
      <c r="B102" s="105"/>
      <c r="C102" s="283">
        <f t="shared" si="4"/>
        <v>90</v>
      </c>
      <c r="D102" s="44" t="str">
        <f t="shared" si="3"/>
        <v/>
      </c>
      <c r="E102" s="276"/>
      <c r="F102" s="372"/>
      <c r="G102" s="368"/>
      <c r="H102" s="368"/>
      <c r="I102" s="374"/>
      <c r="J102" s="374"/>
      <c r="K102" s="20"/>
      <c r="L102" s="332"/>
      <c r="M102" s="265"/>
      <c r="N102" s="265"/>
      <c r="O102" s="265"/>
      <c r="P102" s="281"/>
      <c r="Q102" s="3"/>
    </row>
    <row r="103" spans="2:20" ht="13.5" customHeight="1" x14ac:dyDescent="0.15">
      <c r="B103" s="105"/>
      <c r="C103" s="283">
        <f t="shared" si="4"/>
        <v>91</v>
      </c>
      <c r="D103" s="44" t="str">
        <f t="shared" si="3"/>
        <v/>
      </c>
      <c r="E103" s="276"/>
      <c r="F103" s="372"/>
      <c r="G103" s="368"/>
      <c r="H103" s="368"/>
      <c r="I103" s="374"/>
      <c r="J103" s="374"/>
      <c r="K103" s="20"/>
      <c r="L103" s="332"/>
      <c r="M103" s="265"/>
      <c r="N103" s="265"/>
      <c r="O103" s="265"/>
      <c r="P103" s="281"/>
      <c r="Q103" s="3"/>
    </row>
    <row r="104" spans="2:20" ht="13.5" customHeight="1" x14ac:dyDescent="0.15">
      <c r="B104" s="105"/>
      <c r="C104" s="283">
        <f t="shared" si="4"/>
        <v>92</v>
      </c>
      <c r="D104" s="44" t="str">
        <f t="shared" si="3"/>
        <v/>
      </c>
      <c r="E104" s="276"/>
      <c r="F104" s="372"/>
      <c r="G104" s="368"/>
      <c r="H104" s="368"/>
      <c r="I104" s="374"/>
      <c r="J104" s="374"/>
      <c r="K104" s="20"/>
      <c r="L104" s="332"/>
      <c r="M104" s="265"/>
      <c r="N104" s="265"/>
      <c r="O104" s="265"/>
      <c r="P104" s="281"/>
      <c r="Q104" s="3"/>
    </row>
    <row r="105" spans="2:20" ht="13.5" customHeight="1" x14ac:dyDescent="0.15">
      <c r="B105" s="105"/>
      <c r="C105" s="283">
        <f t="shared" si="4"/>
        <v>93</v>
      </c>
      <c r="D105" s="44" t="str">
        <f t="shared" si="3"/>
        <v/>
      </c>
      <c r="E105" s="276"/>
      <c r="F105" s="372"/>
      <c r="G105" s="368"/>
      <c r="H105" s="368"/>
      <c r="I105" s="374"/>
      <c r="J105" s="374"/>
      <c r="K105" s="20"/>
      <c r="L105" s="332"/>
      <c r="M105" s="265"/>
      <c r="N105" s="265"/>
      <c r="O105" s="265"/>
      <c r="P105" s="281"/>
      <c r="Q105" s="3"/>
    </row>
    <row r="106" spans="2:20" ht="13.5" customHeight="1" x14ac:dyDescent="0.15">
      <c r="B106" s="105"/>
      <c r="C106" s="283">
        <f t="shared" si="4"/>
        <v>94</v>
      </c>
      <c r="D106" s="44" t="str">
        <f t="shared" si="3"/>
        <v/>
      </c>
      <c r="E106" s="276"/>
      <c r="F106" s="372"/>
      <c r="G106" s="368"/>
      <c r="H106" s="368"/>
      <c r="I106" s="374"/>
      <c r="J106" s="374"/>
      <c r="K106" s="20"/>
      <c r="L106" s="332"/>
      <c r="M106" s="265"/>
      <c r="N106" s="265"/>
      <c r="O106" s="265"/>
      <c r="P106" s="281"/>
      <c r="Q106" s="3"/>
    </row>
    <row r="107" spans="2:20" ht="13.5" customHeight="1" x14ac:dyDescent="0.15">
      <c r="B107" s="105"/>
      <c r="C107" s="283">
        <f t="shared" si="4"/>
        <v>95</v>
      </c>
      <c r="D107" s="44" t="str">
        <f t="shared" si="3"/>
        <v/>
      </c>
      <c r="E107" s="276"/>
      <c r="F107" s="372"/>
      <c r="G107" s="368"/>
      <c r="H107" s="368"/>
      <c r="I107" s="374"/>
      <c r="J107" s="374"/>
      <c r="K107" s="20"/>
      <c r="L107" s="332"/>
      <c r="M107" s="265"/>
      <c r="N107" s="265"/>
      <c r="O107" s="265"/>
      <c r="P107" s="281"/>
      <c r="Q107" s="3"/>
    </row>
    <row r="108" spans="2:20" ht="13.5" customHeight="1" x14ac:dyDescent="0.15">
      <c r="B108" s="105"/>
      <c r="C108" s="283">
        <f t="shared" si="4"/>
        <v>96</v>
      </c>
      <c r="D108" s="44" t="str">
        <f t="shared" si="3"/>
        <v/>
      </c>
      <c r="E108" s="276"/>
      <c r="F108" s="372"/>
      <c r="G108" s="368"/>
      <c r="H108" s="368"/>
      <c r="I108" s="374"/>
      <c r="J108" s="374"/>
      <c r="K108" s="20"/>
      <c r="L108" s="332"/>
      <c r="M108" s="265"/>
      <c r="N108" s="265"/>
      <c r="O108" s="265"/>
      <c r="P108" s="281"/>
      <c r="Q108" s="3"/>
    </row>
    <row r="109" spans="2:20" ht="13.5" customHeight="1" x14ac:dyDescent="0.15">
      <c r="B109" s="105"/>
      <c r="C109" s="283">
        <f t="shared" si="4"/>
        <v>97</v>
      </c>
      <c r="D109" s="44" t="str">
        <f t="shared" si="3"/>
        <v/>
      </c>
      <c r="E109" s="276"/>
      <c r="F109" s="372"/>
      <c r="G109" s="368"/>
      <c r="H109" s="368"/>
      <c r="I109" s="374"/>
      <c r="J109" s="374"/>
      <c r="K109" s="20"/>
      <c r="L109" s="332"/>
      <c r="M109" s="265"/>
      <c r="N109" s="265"/>
      <c r="O109" s="265"/>
      <c r="P109" s="281"/>
      <c r="Q109" s="3"/>
      <c r="R109" s="27"/>
    </row>
    <row r="110" spans="2:20" ht="13.5" customHeight="1" x14ac:dyDescent="0.15">
      <c r="B110" s="105"/>
      <c r="C110" s="283">
        <f t="shared" si="4"/>
        <v>98</v>
      </c>
      <c r="D110" s="44" t="str">
        <f t="shared" si="3"/>
        <v/>
      </c>
      <c r="E110" s="276"/>
      <c r="F110" s="372"/>
      <c r="G110" s="368"/>
      <c r="H110" s="368"/>
      <c r="I110" s="374"/>
      <c r="J110" s="374"/>
      <c r="K110" s="20"/>
      <c r="L110" s="332"/>
      <c r="M110" s="265"/>
      <c r="N110" s="265"/>
      <c r="O110" s="265"/>
      <c r="P110" s="281"/>
      <c r="Q110" s="3"/>
      <c r="R110" s="27"/>
      <c r="S110" s="65"/>
      <c r="T110" s="335"/>
    </row>
    <row r="111" spans="2:20" ht="13.5" customHeight="1" x14ac:dyDescent="0.15">
      <c r="B111" s="105"/>
      <c r="C111" s="283">
        <f t="shared" si="4"/>
        <v>99</v>
      </c>
      <c r="D111" s="44" t="str">
        <f t="shared" si="3"/>
        <v/>
      </c>
      <c r="E111" s="276"/>
      <c r="F111" s="372"/>
      <c r="G111" s="368"/>
      <c r="H111" s="368"/>
      <c r="I111" s="374"/>
      <c r="J111" s="374"/>
      <c r="K111" s="20"/>
      <c r="L111" s="332"/>
      <c r="M111" s="265"/>
      <c r="N111" s="265"/>
      <c r="O111" s="265"/>
      <c r="P111" s="281"/>
      <c r="Q111" s="3"/>
      <c r="R111" s="27"/>
      <c r="S111" s="65"/>
      <c r="T111" s="335"/>
    </row>
    <row r="112" spans="2:20" ht="13.5" customHeight="1" x14ac:dyDescent="0.15">
      <c r="B112" s="105"/>
      <c r="C112" s="283">
        <f t="shared" si="4"/>
        <v>100</v>
      </c>
      <c r="D112" s="44" t="str">
        <f t="shared" si="3"/>
        <v/>
      </c>
      <c r="E112" s="276"/>
      <c r="F112" s="372"/>
      <c r="G112" s="368"/>
      <c r="H112" s="368"/>
      <c r="I112" s="374"/>
      <c r="J112" s="374"/>
      <c r="K112" s="20"/>
      <c r="L112" s="332"/>
      <c r="M112" s="265"/>
      <c r="N112" s="265"/>
      <c r="O112" s="265"/>
      <c r="P112" s="281"/>
      <c r="Q112" s="3"/>
      <c r="R112" s="27"/>
      <c r="S112" s="65"/>
      <c r="T112" s="335"/>
    </row>
    <row r="113" spans="2:20" ht="13.5" customHeight="1" x14ac:dyDescent="0.15">
      <c r="B113" s="105"/>
      <c r="C113" s="283">
        <f t="shared" si="4"/>
        <v>101</v>
      </c>
      <c r="D113" s="44" t="str">
        <f t="shared" si="3"/>
        <v/>
      </c>
      <c r="E113" s="276"/>
      <c r="F113" s="372"/>
      <c r="G113" s="368"/>
      <c r="H113" s="368"/>
      <c r="I113" s="374"/>
      <c r="J113" s="374"/>
      <c r="K113" s="20"/>
      <c r="L113" s="332"/>
      <c r="M113" s="265"/>
      <c r="N113" s="265"/>
      <c r="O113" s="265"/>
      <c r="P113" s="281"/>
      <c r="Q113" s="3"/>
      <c r="R113" s="27"/>
      <c r="S113" s="65"/>
      <c r="T113" s="335"/>
    </row>
    <row r="114" spans="2:20" ht="13.5" customHeight="1" x14ac:dyDescent="0.15">
      <c r="B114" s="105"/>
      <c r="C114" s="283">
        <f t="shared" si="4"/>
        <v>102</v>
      </c>
      <c r="D114" s="44" t="str">
        <f t="shared" si="3"/>
        <v/>
      </c>
      <c r="E114" s="276"/>
      <c r="F114" s="372"/>
      <c r="G114" s="368"/>
      <c r="H114" s="368"/>
      <c r="I114" s="374"/>
      <c r="J114" s="374"/>
      <c r="K114" s="20"/>
      <c r="L114" s="332"/>
      <c r="M114" s="265"/>
      <c r="N114" s="265"/>
      <c r="O114" s="265"/>
      <c r="P114" s="281"/>
      <c r="Q114" s="3"/>
    </row>
    <row r="115" spans="2:20" ht="13.5" customHeight="1" x14ac:dyDescent="0.15">
      <c r="B115" s="105"/>
      <c r="C115" s="283">
        <f t="shared" si="4"/>
        <v>103</v>
      </c>
      <c r="D115" s="44" t="str">
        <f t="shared" si="3"/>
        <v/>
      </c>
      <c r="E115" s="276"/>
      <c r="F115" s="372"/>
      <c r="G115" s="368"/>
      <c r="H115" s="368"/>
      <c r="I115" s="374"/>
      <c r="J115" s="374"/>
      <c r="K115" s="20"/>
      <c r="L115" s="332"/>
      <c r="M115" s="265"/>
      <c r="N115" s="265"/>
      <c r="O115" s="265"/>
      <c r="P115" s="281"/>
      <c r="Q115" s="3"/>
    </row>
    <row r="116" spans="2:20" ht="13.5" customHeight="1" x14ac:dyDescent="0.15">
      <c r="B116" s="105"/>
      <c r="C116" s="283">
        <f t="shared" si="4"/>
        <v>104</v>
      </c>
      <c r="D116" s="44" t="str">
        <f t="shared" si="3"/>
        <v/>
      </c>
      <c r="E116" s="276"/>
      <c r="F116" s="372"/>
      <c r="G116" s="368"/>
      <c r="H116" s="368"/>
      <c r="I116" s="374"/>
      <c r="J116" s="374"/>
      <c r="K116" s="20"/>
      <c r="L116" s="332"/>
      <c r="M116" s="265"/>
      <c r="N116" s="265"/>
      <c r="O116" s="265"/>
      <c r="P116" s="281"/>
      <c r="Q116" s="3"/>
    </row>
    <row r="117" spans="2:20" ht="13.5" customHeight="1" x14ac:dyDescent="0.15">
      <c r="B117" s="105"/>
      <c r="C117" s="283">
        <f t="shared" si="4"/>
        <v>105</v>
      </c>
      <c r="D117" s="44" t="str">
        <f t="shared" si="3"/>
        <v/>
      </c>
      <c r="E117" s="276"/>
      <c r="F117" s="372"/>
      <c r="G117" s="368"/>
      <c r="H117" s="368"/>
      <c r="I117" s="374"/>
      <c r="J117" s="374"/>
      <c r="K117" s="20"/>
      <c r="L117" s="332"/>
      <c r="M117" s="265"/>
      <c r="N117" s="265"/>
      <c r="O117" s="265"/>
      <c r="P117" s="281"/>
      <c r="Q117" s="3"/>
    </row>
    <row r="118" spans="2:20" ht="13.5" customHeight="1" x14ac:dyDescent="0.15">
      <c r="B118" s="105"/>
      <c r="C118" s="283">
        <f t="shared" si="4"/>
        <v>106</v>
      </c>
      <c r="D118" s="44" t="str">
        <f t="shared" si="3"/>
        <v/>
      </c>
      <c r="E118" s="276"/>
      <c r="F118" s="372"/>
      <c r="G118" s="368"/>
      <c r="H118" s="368"/>
      <c r="I118" s="374"/>
      <c r="J118" s="374"/>
      <c r="K118" s="20"/>
      <c r="L118" s="332"/>
      <c r="M118" s="265"/>
      <c r="N118" s="265"/>
      <c r="O118" s="265"/>
      <c r="P118" s="281"/>
      <c r="Q118" s="3"/>
    </row>
    <row r="119" spans="2:20" ht="13.5" customHeight="1" x14ac:dyDescent="0.15">
      <c r="B119" s="105"/>
      <c r="C119" s="283">
        <f t="shared" si="4"/>
        <v>107</v>
      </c>
      <c r="D119" s="44" t="str">
        <f t="shared" si="3"/>
        <v/>
      </c>
      <c r="E119" s="276"/>
      <c r="F119" s="372"/>
      <c r="G119" s="368"/>
      <c r="H119" s="368"/>
      <c r="I119" s="374"/>
      <c r="J119" s="374"/>
      <c r="K119" s="20"/>
      <c r="L119" s="332"/>
      <c r="M119" s="265"/>
      <c r="N119" s="265"/>
      <c r="O119" s="265"/>
      <c r="P119" s="281"/>
      <c r="Q119" s="3"/>
    </row>
    <row r="120" spans="2:20" ht="13.5" customHeight="1" x14ac:dyDescent="0.15">
      <c r="B120" s="105"/>
      <c r="C120" s="283">
        <f t="shared" si="4"/>
        <v>108</v>
      </c>
      <c r="D120" s="44" t="str">
        <f t="shared" si="3"/>
        <v/>
      </c>
      <c r="E120" s="276"/>
      <c r="F120" s="372"/>
      <c r="G120" s="368"/>
      <c r="H120" s="368"/>
      <c r="I120" s="374"/>
      <c r="J120" s="374"/>
      <c r="K120" s="20"/>
      <c r="L120" s="332"/>
      <c r="M120" s="265"/>
      <c r="N120" s="265"/>
      <c r="O120" s="265"/>
      <c r="P120" s="281"/>
      <c r="Q120" s="3"/>
    </row>
    <row r="121" spans="2:20" ht="13.5" customHeight="1" x14ac:dyDescent="0.15">
      <c r="B121" s="105"/>
      <c r="C121" s="283">
        <f t="shared" si="4"/>
        <v>109</v>
      </c>
      <c r="D121" s="44" t="str">
        <f t="shared" si="3"/>
        <v/>
      </c>
      <c r="E121" s="276"/>
      <c r="F121" s="372"/>
      <c r="G121" s="368"/>
      <c r="H121" s="368"/>
      <c r="I121" s="374"/>
      <c r="J121" s="374"/>
      <c r="K121" s="20"/>
      <c r="L121" s="332"/>
      <c r="M121" s="265"/>
      <c r="N121" s="265"/>
      <c r="O121" s="265"/>
      <c r="P121" s="281"/>
      <c r="Q121" s="3"/>
    </row>
    <row r="122" spans="2:20" ht="13.5" customHeight="1" x14ac:dyDescent="0.15">
      <c r="B122" s="105"/>
      <c r="C122" s="283">
        <f t="shared" si="4"/>
        <v>110</v>
      </c>
      <c r="D122" s="44" t="str">
        <f t="shared" si="3"/>
        <v/>
      </c>
      <c r="E122" s="276"/>
      <c r="F122" s="372"/>
      <c r="G122" s="368"/>
      <c r="H122" s="368"/>
      <c r="I122" s="374"/>
      <c r="J122" s="374"/>
      <c r="K122" s="20"/>
      <c r="L122" s="332"/>
      <c r="M122" s="265"/>
      <c r="N122" s="265"/>
      <c r="O122" s="265"/>
      <c r="P122" s="281"/>
      <c r="Q122" s="3"/>
    </row>
    <row r="123" spans="2:20" ht="13.5" customHeight="1" x14ac:dyDescent="0.15">
      <c r="B123" s="105"/>
      <c r="C123" s="283">
        <f t="shared" si="4"/>
        <v>111</v>
      </c>
      <c r="D123" s="44" t="str">
        <f t="shared" si="3"/>
        <v/>
      </c>
      <c r="E123" s="276"/>
      <c r="F123" s="372"/>
      <c r="G123" s="368"/>
      <c r="H123" s="368"/>
      <c r="I123" s="374"/>
      <c r="J123" s="374"/>
      <c r="K123" s="20"/>
      <c r="L123" s="332"/>
      <c r="M123" s="265"/>
      <c r="N123" s="265"/>
      <c r="O123" s="265"/>
      <c r="P123" s="281"/>
      <c r="Q123" s="3"/>
    </row>
    <row r="124" spans="2:20" ht="13.5" customHeight="1" x14ac:dyDescent="0.15">
      <c r="B124" s="105"/>
      <c r="C124" s="283">
        <f t="shared" si="4"/>
        <v>112</v>
      </c>
      <c r="D124" s="44" t="str">
        <f t="shared" si="3"/>
        <v/>
      </c>
      <c r="E124" s="276"/>
      <c r="F124" s="372"/>
      <c r="G124" s="368"/>
      <c r="H124" s="368"/>
      <c r="I124" s="374"/>
      <c r="J124" s="374"/>
      <c r="K124" s="20"/>
      <c r="L124" s="332"/>
      <c r="M124" s="265"/>
      <c r="N124" s="265"/>
      <c r="O124" s="265"/>
      <c r="P124" s="281"/>
      <c r="Q124" s="3"/>
    </row>
    <row r="125" spans="2:20" ht="13.5" customHeight="1" x14ac:dyDescent="0.15">
      <c r="B125" s="105"/>
      <c r="C125" s="283">
        <f t="shared" si="4"/>
        <v>113</v>
      </c>
      <c r="D125" s="44" t="str">
        <f t="shared" si="3"/>
        <v/>
      </c>
      <c r="E125" s="276"/>
      <c r="F125" s="372"/>
      <c r="G125" s="368"/>
      <c r="H125" s="368"/>
      <c r="I125" s="374"/>
      <c r="J125" s="374"/>
      <c r="K125" s="20"/>
      <c r="L125" s="332"/>
      <c r="M125" s="265"/>
      <c r="N125" s="265"/>
      <c r="O125" s="265"/>
      <c r="P125" s="281"/>
      <c r="Q125" s="3"/>
    </row>
    <row r="126" spans="2:20" ht="13.5" customHeight="1" x14ac:dyDescent="0.15">
      <c r="B126" s="105"/>
      <c r="C126" s="283">
        <f t="shared" si="4"/>
        <v>114</v>
      </c>
      <c r="D126" s="44" t="str">
        <f t="shared" si="3"/>
        <v/>
      </c>
      <c r="E126" s="276"/>
      <c r="F126" s="372"/>
      <c r="G126" s="368"/>
      <c r="H126" s="368"/>
      <c r="I126" s="374"/>
      <c r="J126" s="374"/>
      <c r="K126" s="20"/>
      <c r="L126" s="332"/>
      <c r="M126" s="265"/>
      <c r="N126" s="265"/>
      <c r="O126" s="265"/>
      <c r="P126" s="281"/>
      <c r="Q126" s="3"/>
    </row>
    <row r="127" spans="2:20" ht="13.5" customHeight="1" x14ac:dyDescent="0.15">
      <c r="B127" s="105"/>
      <c r="C127" s="283">
        <f t="shared" si="4"/>
        <v>115</v>
      </c>
      <c r="D127" s="44" t="str">
        <f t="shared" si="3"/>
        <v/>
      </c>
      <c r="E127" s="276"/>
      <c r="F127" s="372"/>
      <c r="G127" s="368"/>
      <c r="H127" s="368"/>
      <c r="I127" s="374"/>
      <c r="J127" s="374"/>
      <c r="K127" s="20"/>
      <c r="L127" s="332"/>
      <c r="M127" s="265"/>
      <c r="N127" s="265"/>
      <c r="O127" s="265"/>
      <c r="P127" s="281"/>
      <c r="Q127" s="3"/>
    </row>
    <row r="128" spans="2:20" ht="13.5" customHeight="1" x14ac:dyDescent="0.15">
      <c r="B128" s="105"/>
      <c r="C128" s="283">
        <f t="shared" si="4"/>
        <v>116</v>
      </c>
      <c r="D128" s="44" t="str">
        <f t="shared" si="3"/>
        <v/>
      </c>
      <c r="E128" s="276"/>
      <c r="F128" s="372"/>
      <c r="G128" s="368"/>
      <c r="H128" s="368"/>
      <c r="I128" s="374"/>
      <c r="J128" s="374"/>
      <c r="K128" s="20"/>
      <c r="L128" s="332"/>
      <c r="M128" s="265"/>
      <c r="N128" s="265"/>
      <c r="O128" s="265"/>
      <c r="P128" s="281"/>
      <c r="Q128" s="3"/>
    </row>
    <row r="129" spans="2:17" ht="13.5" customHeight="1" x14ac:dyDescent="0.15">
      <c r="B129" s="105"/>
      <c r="C129" s="283">
        <f t="shared" si="4"/>
        <v>117</v>
      </c>
      <c r="D129" s="44" t="str">
        <f t="shared" si="3"/>
        <v/>
      </c>
      <c r="E129" s="276"/>
      <c r="F129" s="372"/>
      <c r="G129" s="368"/>
      <c r="H129" s="368"/>
      <c r="I129" s="374"/>
      <c r="J129" s="374"/>
      <c r="K129" s="20"/>
      <c r="L129" s="332"/>
      <c r="M129" s="265"/>
      <c r="N129" s="265"/>
      <c r="O129" s="265"/>
      <c r="P129" s="281"/>
      <c r="Q129" s="3"/>
    </row>
    <row r="130" spans="2:17" ht="13.5" customHeight="1" x14ac:dyDescent="0.15">
      <c r="B130" s="105"/>
      <c r="C130" s="283">
        <f t="shared" si="4"/>
        <v>118</v>
      </c>
      <c r="D130" s="44" t="str">
        <f t="shared" si="3"/>
        <v/>
      </c>
      <c r="E130" s="276"/>
      <c r="F130" s="372"/>
      <c r="G130" s="368"/>
      <c r="H130" s="368"/>
      <c r="I130" s="374"/>
      <c r="J130" s="374"/>
      <c r="K130" s="20"/>
      <c r="L130" s="332"/>
      <c r="M130" s="265"/>
      <c r="N130" s="265"/>
      <c r="O130" s="265"/>
      <c r="P130" s="281"/>
      <c r="Q130" s="3"/>
    </row>
    <row r="131" spans="2:17" ht="13.5" customHeight="1" x14ac:dyDescent="0.15">
      <c r="B131" s="105"/>
      <c r="C131" s="283">
        <f t="shared" si="4"/>
        <v>119</v>
      </c>
      <c r="D131" s="44" t="str">
        <f t="shared" si="3"/>
        <v/>
      </c>
      <c r="E131" s="276"/>
      <c r="F131" s="372"/>
      <c r="G131" s="368"/>
      <c r="H131" s="368"/>
      <c r="I131" s="374"/>
      <c r="J131" s="374"/>
      <c r="K131" s="20"/>
      <c r="L131" s="332"/>
      <c r="M131" s="265"/>
      <c r="N131" s="265"/>
      <c r="O131" s="265"/>
      <c r="P131" s="281"/>
      <c r="Q131" s="3"/>
    </row>
    <row r="132" spans="2:17" ht="13.5" customHeight="1" x14ac:dyDescent="0.15">
      <c r="B132" s="105"/>
      <c r="C132" s="283">
        <f t="shared" si="4"/>
        <v>120</v>
      </c>
      <c r="D132" s="44" t="str">
        <f t="shared" si="3"/>
        <v/>
      </c>
      <c r="E132" s="276"/>
      <c r="F132" s="372"/>
      <c r="G132" s="368"/>
      <c r="H132" s="368"/>
      <c r="I132" s="374"/>
      <c r="J132" s="374"/>
      <c r="K132" s="20"/>
      <c r="L132" s="332"/>
      <c r="M132" s="265"/>
      <c r="N132" s="265"/>
      <c r="O132" s="265"/>
      <c r="P132" s="281"/>
      <c r="Q132" s="3"/>
    </row>
    <row r="133" spans="2:17" ht="13.5" customHeight="1" x14ac:dyDescent="0.15">
      <c r="B133" s="105"/>
      <c r="C133" s="283">
        <f t="shared" si="4"/>
        <v>121</v>
      </c>
      <c r="D133" s="44" t="str">
        <f t="shared" si="3"/>
        <v/>
      </c>
      <c r="E133" s="276"/>
      <c r="F133" s="372"/>
      <c r="G133" s="368"/>
      <c r="H133" s="368"/>
      <c r="I133" s="374"/>
      <c r="J133" s="374"/>
      <c r="K133" s="20"/>
      <c r="L133" s="332"/>
      <c r="M133" s="265"/>
      <c r="N133" s="265"/>
      <c r="O133" s="265"/>
      <c r="P133" s="281"/>
      <c r="Q133" s="3"/>
    </row>
    <row r="134" spans="2:17" ht="13.5" customHeight="1" x14ac:dyDescent="0.15">
      <c r="B134" s="105"/>
      <c r="C134" s="283">
        <f t="shared" si="4"/>
        <v>122</v>
      </c>
      <c r="D134" s="44" t="str">
        <f t="shared" si="3"/>
        <v/>
      </c>
      <c r="E134" s="276"/>
      <c r="F134" s="372"/>
      <c r="G134" s="368"/>
      <c r="H134" s="368"/>
      <c r="I134" s="374"/>
      <c r="J134" s="374"/>
      <c r="K134" s="20"/>
      <c r="L134" s="332"/>
      <c r="M134" s="265"/>
      <c r="N134" s="265"/>
      <c r="O134" s="265"/>
      <c r="P134" s="281"/>
      <c r="Q134" s="3"/>
    </row>
    <row r="135" spans="2:17" ht="13.5" customHeight="1" x14ac:dyDescent="0.15">
      <c r="B135" s="105"/>
      <c r="C135" s="283">
        <f t="shared" si="4"/>
        <v>123</v>
      </c>
      <c r="D135" s="44" t="str">
        <f t="shared" si="3"/>
        <v/>
      </c>
      <c r="E135" s="276"/>
      <c r="F135" s="372"/>
      <c r="G135" s="368"/>
      <c r="H135" s="368"/>
      <c r="I135" s="374"/>
      <c r="J135" s="374"/>
      <c r="K135" s="20"/>
      <c r="L135" s="332"/>
      <c r="M135" s="265"/>
      <c r="N135" s="265"/>
      <c r="O135" s="265"/>
      <c r="P135" s="281"/>
      <c r="Q135" s="3"/>
    </row>
    <row r="136" spans="2:17" ht="13.5" customHeight="1" x14ac:dyDescent="0.15">
      <c r="B136" s="105"/>
      <c r="C136" s="283">
        <f t="shared" si="4"/>
        <v>124</v>
      </c>
      <c r="D136" s="44" t="str">
        <f t="shared" si="3"/>
        <v/>
      </c>
      <c r="E136" s="276"/>
      <c r="F136" s="372"/>
      <c r="G136" s="368"/>
      <c r="H136" s="368"/>
      <c r="I136" s="374"/>
      <c r="J136" s="374"/>
      <c r="K136" s="20"/>
      <c r="L136" s="332"/>
      <c r="M136" s="265"/>
      <c r="N136" s="265"/>
      <c r="O136" s="265"/>
      <c r="P136" s="281"/>
      <c r="Q136" s="3"/>
    </row>
    <row r="137" spans="2:17" ht="13.5" customHeight="1" x14ac:dyDescent="0.15">
      <c r="B137" s="105"/>
      <c r="C137" s="283">
        <f t="shared" si="4"/>
        <v>125</v>
      </c>
      <c r="D137" s="44" t="str">
        <f t="shared" si="3"/>
        <v/>
      </c>
      <c r="E137" s="276"/>
      <c r="F137" s="372"/>
      <c r="G137" s="368"/>
      <c r="H137" s="368"/>
      <c r="I137" s="374"/>
      <c r="J137" s="374"/>
      <c r="K137" s="20"/>
      <c r="L137" s="332"/>
      <c r="M137" s="265"/>
      <c r="N137" s="265"/>
      <c r="O137" s="265"/>
      <c r="P137" s="281"/>
      <c r="Q137" s="3"/>
    </row>
    <row r="138" spans="2:17" ht="13.5" customHeight="1" x14ac:dyDescent="0.15">
      <c r="B138" s="105"/>
      <c r="C138" s="283">
        <f t="shared" si="4"/>
        <v>126</v>
      </c>
      <c r="D138" s="44" t="str">
        <f t="shared" si="3"/>
        <v/>
      </c>
      <c r="E138" s="276"/>
      <c r="F138" s="372"/>
      <c r="G138" s="368"/>
      <c r="H138" s="368"/>
      <c r="I138" s="374"/>
      <c r="J138" s="374"/>
      <c r="K138" s="20"/>
      <c r="L138" s="332"/>
      <c r="M138" s="265"/>
      <c r="N138" s="265"/>
      <c r="O138" s="265"/>
      <c r="P138" s="281"/>
      <c r="Q138" s="3"/>
    </row>
    <row r="139" spans="2:17" ht="13.5" customHeight="1" x14ac:dyDescent="0.15">
      <c r="B139" s="105"/>
      <c r="C139" s="283">
        <f t="shared" si="4"/>
        <v>127</v>
      </c>
      <c r="D139" s="44" t="str">
        <f t="shared" si="3"/>
        <v/>
      </c>
      <c r="E139" s="276"/>
      <c r="F139" s="372"/>
      <c r="G139" s="368"/>
      <c r="H139" s="368"/>
      <c r="I139" s="374"/>
      <c r="J139" s="374"/>
      <c r="K139" s="20"/>
      <c r="L139" s="332"/>
      <c r="M139" s="265"/>
      <c r="N139" s="265"/>
      <c r="O139" s="265"/>
      <c r="P139" s="281"/>
      <c r="Q139" s="3"/>
    </row>
    <row r="140" spans="2:17" ht="13.5" customHeight="1" x14ac:dyDescent="0.15">
      <c r="B140" s="105"/>
      <c r="C140" s="283">
        <f t="shared" si="4"/>
        <v>128</v>
      </c>
      <c r="D140" s="44" t="str">
        <f t="shared" si="3"/>
        <v/>
      </c>
      <c r="E140" s="276"/>
      <c r="F140" s="372"/>
      <c r="G140" s="368"/>
      <c r="H140" s="368"/>
      <c r="I140" s="374"/>
      <c r="J140" s="374"/>
      <c r="K140" s="20"/>
      <c r="L140" s="332"/>
      <c r="M140" s="265"/>
      <c r="N140" s="265"/>
      <c r="O140" s="265"/>
      <c r="P140" s="281"/>
      <c r="Q140" s="3"/>
    </row>
    <row r="141" spans="2:17" ht="13.5" customHeight="1" x14ac:dyDescent="0.15">
      <c r="B141" s="105"/>
      <c r="C141" s="283">
        <f t="shared" si="4"/>
        <v>129</v>
      </c>
      <c r="D141" s="44" t="str">
        <f t="shared" ref="D141:D204" si="5">IF(E141="","",IF(E141&lt;=$S$2,"○",""))</f>
        <v/>
      </c>
      <c r="E141" s="276"/>
      <c r="F141" s="372"/>
      <c r="G141" s="368"/>
      <c r="H141" s="368"/>
      <c r="I141" s="374"/>
      <c r="J141" s="374"/>
      <c r="K141" s="20"/>
      <c r="L141" s="332"/>
      <c r="M141" s="265"/>
      <c r="N141" s="265"/>
      <c r="O141" s="265"/>
      <c r="P141" s="281"/>
      <c r="Q141" s="3"/>
    </row>
    <row r="142" spans="2:17" ht="13.5" customHeight="1" x14ac:dyDescent="0.15">
      <c r="B142" s="105"/>
      <c r="C142" s="283">
        <f t="shared" si="4"/>
        <v>130</v>
      </c>
      <c r="D142" s="44" t="str">
        <f t="shared" si="5"/>
        <v/>
      </c>
      <c r="E142" s="276"/>
      <c r="F142" s="372"/>
      <c r="G142" s="368"/>
      <c r="H142" s="368"/>
      <c r="I142" s="374"/>
      <c r="J142" s="374"/>
      <c r="K142" s="20"/>
      <c r="L142" s="332"/>
      <c r="M142" s="265"/>
      <c r="N142" s="265"/>
      <c r="O142" s="265"/>
      <c r="P142" s="281"/>
      <c r="Q142" s="3"/>
    </row>
    <row r="143" spans="2:17" ht="13.5" customHeight="1" x14ac:dyDescent="0.15">
      <c r="B143" s="105"/>
      <c r="C143" s="283">
        <f t="shared" si="4"/>
        <v>131</v>
      </c>
      <c r="D143" s="44" t="str">
        <f t="shared" si="5"/>
        <v/>
      </c>
      <c r="E143" s="276"/>
      <c r="F143" s="372"/>
      <c r="G143" s="368"/>
      <c r="H143" s="368"/>
      <c r="I143" s="374"/>
      <c r="J143" s="374"/>
      <c r="K143" s="20"/>
      <c r="L143" s="332"/>
      <c r="M143" s="265"/>
      <c r="N143" s="265"/>
      <c r="O143" s="265"/>
      <c r="P143" s="281"/>
      <c r="Q143" s="3"/>
    </row>
    <row r="144" spans="2:17" ht="13.5" customHeight="1" x14ac:dyDescent="0.15">
      <c r="B144" s="105"/>
      <c r="C144" s="283">
        <f t="shared" ref="C144:C207" si="6">C143+1</f>
        <v>132</v>
      </c>
      <c r="D144" s="44" t="str">
        <f t="shared" si="5"/>
        <v/>
      </c>
      <c r="E144" s="276"/>
      <c r="F144" s="372"/>
      <c r="G144" s="368"/>
      <c r="H144" s="368"/>
      <c r="I144" s="374"/>
      <c r="J144" s="374"/>
      <c r="K144" s="20"/>
      <c r="L144" s="332"/>
      <c r="M144" s="265"/>
      <c r="N144" s="265"/>
      <c r="O144" s="265"/>
      <c r="P144" s="281"/>
      <c r="Q144" s="3"/>
    </row>
    <row r="145" spans="2:17" ht="13.5" customHeight="1" x14ac:dyDescent="0.15">
      <c r="B145" s="105"/>
      <c r="C145" s="283">
        <f t="shared" si="6"/>
        <v>133</v>
      </c>
      <c r="D145" s="44" t="str">
        <f t="shared" si="5"/>
        <v/>
      </c>
      <c r="E145" s="276"/>
      <c r="F145" s="372"/>
      <c r="G145" s="368"/>
      <c r="H145" s="368"/>
      <c r="I145" s="374"/>
      <c r="J145" s="374"/>
      <c r="K145" s="20"/>
      <c r="L145" s="332"/>
      <c r="M145" s="265"/>
      <c r="N145" s="265"/>
      <c r="O145" s="265"/>
      <c r="P145" s="281"/>
      <c r="Q145" s="3"/>
    </row>
    <row r="146" spans="2:17" ht="13.5" customHeight="1" x14ac:dyDescent="0.15">
      <c r="B146" s="105"/>
      <c r="C146" s="283">
        <f t="shared" si="6"/>
        <v>134</v>
      </c>
      <c r="D146" s="44" t="str">
        <f t="shared" si="5"/>
        <v/>
      </c>
      <c r="E146" s="276"/>
      <c r="F146" s="372"/>
      <c r="G146" s="368"/>
      <c r="H146" s="368"/>
      <c r="I146" s="374"/>
      <c r="J146" s="374"/>
      <c r="K146" s="20"/>
      <c r="L146" s="332"/>
      <c r="M146" s="265"/>
      <c r="N146" s="265"/>
      <c r="O146" s="265"/>
      <c r="P146" s="281"/>
      <c r="Q146" s="3"/>
    </row>
    <row r="147" spans="2:17" ht="13.5" customHeight="1" x14ac:dyDescent="0.15">
      <c r="B147" s="105"/>
      <c r="C147" s="283">
        <f t="shared" si="6"/>
        <v>135</v>
      </c>
      <c r="D147" s="44" t="str">
        <f t="shared" si="5"/>
        <v/>
      </c>
      <c r="E147" s="276"/>
      <c r="F147" s="372"/>
      <c r="G147" s="368"/>
      <c r="H147" s="368"/>
      <c r="I147" s="374"/>
      <c r="J147" s="374"/>
      <c r="K147" s="20"/>
      <c r="L147" s="332"/>
      <c r="M147" s="265"/>
      <c r="N147" s="265"/>
      <c r="O147" s="265"/>
      <c r="P147" s="281"/>
      <c r="Q147" s="3"/>
    </row>
    <row r="148" spans="2:17" ht="13.5" customHeight="1" x14ac:dyDescent="0.15">
      <c r="B148" s="105"/>
      <c r="C148" s="283">
        <f t="shared" si="6"/>
        <v>136</v>
      </c>
      <c r="D148" s="44" t="str">
        <f t="shared" si="5"/>
        <v/>
      </c>
      <c r="E148" s="276"/>
      <c r="F148" s="372"/>
      <c r="G148" s="368"/>
      <c r="H148" s="368"/>
      <c r="I148" s="374"/>
      <c r="J148" s="374"/>
      <c r="K148" s="20"/>
      <c r="L148" s="332"/>
      <c r="M148" s="265"/>
      <c r="N148" s="265"/>
      <c r="O148" s="265"/>
      <c r="P148" s="281"/>
      <c r="Q148" s="3"/>
    </row>
    <row r="149" spans="2:17" ht="13.5" customHeight="1" x14ac:dyDescent="0.15">
      <c r="B149" s="105"/>
      <c r="C149" s="283">
        <f t="shared" si="6"/>
        <v>137</v>
      </c>
      <c r="D149" s="44" t="str">
        <f t="shared" si="5"/>
        <v/>
      </c>
      <c r="E149" s="276"/>
      <c r="F149" s="372"/>
      <c r="G149" s="368"/>
      <c r="H149" s="368"/>
      <c r="I149" s="374"/>
      <c r="J149" s="374"/>
      <c r="K149" s="20"/>
      <c r="L149" s="332"/>
      <c r="M149" s="265"/>
      <c r="N149" s="265"/>
      <c r="O149" s="265"/>
      <c r="P149" s="281"/>
      <c r="Q149" s="3"/>
    </row>
    <row r="150" spans="2:17" ht="13.5" customHeight="1" x14ac:dyDescent="0.15">
      <c r="B150" s="105"/>
      <c r="C150" s="283">
        <f t="shared" si="6"/>
        <v>138</v>
      </c>
      <c r="D150" s="44" t="str">
        <f t="shared" si="5"/>
        <v/>
      </c>
      <c r="E150" s="276"/>
      <c r="F150" s="372"/>
      <c r="G150" s="368"/>
      <c r="H150" s="368"/>
      <c r="I150" s="374"/>
      <c r="J150" s="374"/>
      <c r="K150" s="20"/>
      <c r="L150" s="332"/>
      <c r="M150" s="265"/>
      <c r="N150" s="265"/>
      <c r="O150" s="265"/>
      <c r="P150" s="281"/>
      <c r="Q150" s="3"/>
    </row>
    <row r="151" spans="2:17" ht="13.5" customHeight="1" x14ac:dyDescent="0.15">
      <c r="B151" s="105"/>
      <c r="C151" s="283">
        <f t="shared" si="6"/>
        <v>139</v>
      </c>
      <c r="D151" s="44" t="str">
        <f t="shared" si="5"/>
        <v/>
      </c>
      <c r="E151" s="276"/>
      <c r="F151" s="372"/>
      <c r="G151" s="368"/>
      <c r="H151" s="368"/>
      <c r="I151" s="374"/>
      <c r="J151" s="374"/>
      <c r="K151" s="20"/>
      <c r="L151" s="332"/>
      <c r="M151" s="265"/>
      <c r="N151" s="265"/>
      <c r="O151" s="265"/>
      <c r="P151" s="281"/>
      <c r="Q151" s="3"/>
    </row>
    <row r="152" spans="2:17" ht="13.5" customHeight="1" x14ac:dyDescent="0.15">
      <c r="B152" s="105"/>
      <c r="C152" s="283">
        <f t="shared" si="6"/>
        <v>140</v>
      </c>
      <c r="D152" s="44" t="str">
        <f t="shared" si="5"/>
        <v/>
      </c>
      <c r="E152" s="276"/>
      <c r="F152" s="372"/>
      <c r="G152" s="368"/>
      <c r="H152" s="368"/>
      <c r="I152" s="374"/>
      <c r="J152" s="374"/>
      <c r="K152" s="20"/>
      <c r="L152" s="332"/>
      <c r="M152" s="265"/>
      <c r="N152" s="265"/>
      <c r="O152" s="265"/>
      <c r="P152" s="281"/>
      <c r="Q152" s="3"/>
    </row>
    <row r="153" spans="2:17" ht="13.5" customHeight="1" x14ac:dyDescent="0.15">
      <c r="B153" s="105"/>
      <c r="C153" s="283">
        <f t="shared" si="6"/>
        <v>141</v>
      </c>
      <c r="D153" s="44" t="str">
        <f t="shared" si="5"/>
        <v/>
      </c>
      <c r="E153" s="276"/>
      <c r="F153" s="372"/>
      <c r="G153" s="368"/>
      <c r="H153" s="368"/>
      <c r="I153" s="374"/>
      <c r="J153" s="374"/>
      <c r="K153" s="20"/>
      <c r="L153" s="332"/>
      <c r="M153" s="265"/>
      <c r="N153" s="265"/>
      <c r="O153" s="265"/>
      <c r="P153" s="281"/>
      <c r="Q153" s="3"/>
    </row>
    <row r="154" spans="2:17" ht="13.5" customHeight="1" x14ac:dyDescent="0.15">
      <c r="B154" s="105"/>
      <c r="C154" s="283">
        <f t="shared" si="6"/>
        <v>142</v>
      </c>
      <c r="D154" s="44" t="str">
        <f t="shared" si="5"/>
        <v/>
      </c>
      <c r="E154" s="276"/>
      <c r="F154" s="372"/>
      <c r="G154" s="368"/>
      <c r="H154" s="368"/>
      <c r="I154" s="374"/>
      <c r="J154" s="374"/>
      <c r="K154" s="20"/>
      <c r="L154" s="332"/>
      <c r="M154" s="265"/>
      <c r="N154" s="265"/>
      <c r="O154" s="265"/>
      <c r="P154" s="281"/>
      <c r="Q154" s="3"/>
    </row>
    <row r="155" spans="2:17" ht="13.5" customHeight="1" x14ac:dyDescent="0.15">
      <c r="B155" s="105"/>
      <c r="C155" s="283">
        <f t="shared" si="6"/>
        <v>143</v>
      </c>
      <c r="D155" s="44" t="str">
        <f t="shared" si="5"/>
        <v/>
      </c>
      <c r="E155" s="276"/>
      <c r="F155" s="372"/>
      <c r="G155" s="368"/>
      <c r="H155" s="368"/>
      <c r="I155" s="374"/>
      <c r="J155" s="374"/>
      <c r="K155" s="20"/>
      <c r="L155" s="332"/>
      <c r="M155" s="265"/>
      <c r="N155" s="265"/>
      <c r="O155" s="265"/>
      <c r="P155" s="281"/>
      <c r="Q155" s="3"/>
    </row>
    <row r="156" spans="2:17" ht="13.5" customHeight="1" x14ac:dyDescent="0.15">
      <c r="B156" s="105"/>
      <c r="C156" s="283">
        <f t="shared" si="6"/>
        <v>144</v>
      </c>
      <c r="D156" s="44" t="str">
        <f t="shared" si="5"/>
        <v/>
      </c>
      <c r="E156" s="276"/>
      <c r="F156" s="372"/>
      <c r="G156" s="368"/>
      <c r="H156" s="368"/>
      <c r="I156" s="374"/>
      <c r="J156" s="374"/>
      <c r="K156" s="20"/>
      <c r="L156" s="332"/>
      <c r="M156" s="265"/>
      <c r="N156" s="265"/>
      <c r="O156" s="265"/>
      <c r="P156" s="281"/>
      <c r="Q156" s="3"/>
    </row>
    <row r="157" spans="2:17" ht="13.5" customHeight="1" x14ac:dyDescent="0.15">
      <c r="B157" s="105"/>
      <c r="C157" s="283">
        <f t="shared" si="6"/>
        <v>145</v>
      </c>
      <c r="D157" s="44" t="str">
        <f t="shared" si="5"/>
        <v/>
      </c>
      <c r="E157" s="276"/>
      <c r="F157" s="372"/>
      <c r="G157" s="368"/>
      <c r="H157" s="368"/>
      <c r="I157" s="374"/>
      <c r="J157" s="374"/>
      <c r="K157" s="20"/>
      <c r="L157" s="332"/>
      <c r="M157" s="265"/>
      <c r="N157" s="265"/>
      <c r="O157" s="265"/>
      <c r="P157" s="281"/>
      <c r="Q157" s="3"/>
    </row>
    <row r="158" spans="2:17" ht="13.5" customHeight="1" x14ac:dyDescent="0.15">
      <c r="B158" s="105"/>
      <c r="C158" s="283">
        <f t="shared" si="6"/>
        <v>146</v>
      </c>
      <c r="D158" s="44" t="str">
        <f t="shared" si="5"/>
        <v/>
      </c>
      <c r="E158" s="276"/>
      <c r="F158" s="372"/>
      <c r="G158" s="368"/>
      <c r="H158" s="368"/>
      <c r="I158" s="374"/>
      <c r="J158" s="374"/>
      <c r="K158" s="20"/>
      <c r="L158" s="332"/>
      <c r="M158" s="265"/>
      <c r="N158" s="265"/>
      <c r="O158" s="265"/>
      <c r="P158" s="281"/>
      <c r="Q158" s="3"/>
    </row>
    <row r="159" spans="2:17" ht="13.5" customHeight="1" x14ac:dyDescent="0.15">
      <c r="B159" s="105"/>
      <c r="C159" s="283">
        <f t="shared" si="6"/>
        <v>147</v>
      </c>
      <c r="D159" s="44" t="str">
        <f t="shared" si="5"/>
        <v/>
      </c>
      <c r="E159" s="276"/>
      <c r="F159" s="372"/>
      <c r="G159" s="368"/>
      <c r="H159" s="368"/>
      <c r="I159" s="374"/>
      <c r="J159" s="374"/>
      <c r="K159" s="20"/>
      <c r="L159" s="332"/>
      <c r="M159" s="265"/>
      <c r="N159" s="265"/>
      <c r="O159" s="265"/>
      <c r="P159" s="281"/>
      <c r="Q159" s="3"/>
    </row>
    <row r="160" spans="2:17" ht="13.5" customHeight="1" x14ac:dyDescent="0.15">
      <c r="B160" s="105"/>
      <c r="C160" s="283">
        <f t="shared" si="6"/>
        <v>148</v>
      </c>
      <c r="D160" s="44" t="str">
        <f t="shared" si="5"/>
        <v/>
      </c>
      <c r="E160" s="276"/>
      <c r="F160" s="372"/>
      <c r="G160" s="368"/>
      <c r="H160" s="368"/>
      <c r="I160" s="374"/>
      <c r="J160" s="374"/>
      <c r="K160" s="20"/>
      <c r="L160" s="332"/>
      <c r="M160" s="265"/>
      <c r="N160" s="265"/>
      <c r="O160" s="265"/>
      <c r="P160" s="281"/>
      <c r="Q160" s="3"/>
    </row>
    <row r="161" spans="2:20" ht="13.5" customHeight="1" x14ac:dyDescent="0.15">
      <c r="B161" s="105"/>
      <c r="C161" s="283">
        <f t="shared" si="6"/>
        <v>149</v>
      </c>
      <c r="D161" s="44" t="str">
        <f t="shared" si="5"/>
        <v/>
      </c>
      <c r="E161" s="276"/>
      <c r="F161" s="372"/>
      <c r="G161" s="368"/>
      <c r="H161" s="368"/>
      <c r="I161" s="374"/>
      <c r="J161" s="374"/>
      <c r="K161" s="20"/>
      <c r="L161" s="332"/>
      <c r="M161" s="265"/>
      <c r="N161" s="265"/>
      <c r="O161" s="265"/>
      <c r="P161" s="281"/>
      <c r="Q161" s="3"/>
    </row>
    <row r="162" spans="2:20" ht="13.5" customHeight="1" x14ac:dyDescent="0.15">
      <c r="B162" s="105"/>
      <c r="C162" s="283">
        <f t="shared" si="6"/>
        <v>150</v>
      </c>
      <c r="D162" s="44" t="str">
        <f t="shared" si="5"/>
        <v/>
      </c>
      <c r="E162" s="276"/>
      <c r="F162" s="372"/>
      <c r="G162" s="368"/>
      <c r="H162" s="368"/>
      <c r="I162" s="374"/>
      <c r="J162" s="374"/>
      <c r="K162" s="20"/>
      <c r="L162" s="332"/>
      <c r="M162" s="265"/>
      <c r="N162" s="265"/>
      <c r="O162" s="265"/>
      <c r="P162" s="281"/>
      <c r="Q162" s="3"/>
    </row>
    <row r="163" spans="2:20" ht="13.5" customHeight="1" x14ac:dyDescent="0.15">
      <c r="B163" s="105"/>
      <c r="C163" s="283">
        <f t="shared" si="6"/>
        <v>151</v>
      </c>
      <c r="D163" s="44" t="str">
        <f t="shared" si="5"/>
        <v/>
      </c>
      <c r="E163" s="276"/>
      <c r="F163" s="372"/>
      <c r="G163" s="368"/>
      <c r="H163" s="368"/>
      <c r="I163" s="374"/>
      <c r="J163" s="374"/>
      <c r="K163" s="20"/>
      <c r="L163" s="332"/>
      <c r="M163" s="265"/>
      <c r="N163" s="265"/>
      <c r="O163" s="265"/>
      <c r="P163" s="281"/>
      <c r="Q163" s="3"/>
    </row>
    <row r="164" spans="2:20" ht="13.5" customHeight="1" x14ac:dyDescent="0.15">
      <c r="B164" s="105"/>
      <c r="C164" s="283">
        <f t="shared" si="6"/>
        <v>152</v>
      </c>
      <c r="D164" s="44" t="str">
        <f t="shared" si="5"/>
        <v/>
      </c>
      <c r="E164" s="276"/>
      <c r="F164" s="372"/>
      <c r="G164" s="368"/>
      <c r="H164" s="368"/>
      <c r="I164" s="374"/>
      <c r="J164" s="374"/>
      <c r="K164" s="20"/>
      <c r="L164" s="332"/>
      <c r="M164" s="265"/>
      <c r="N164" s="265"/>
      <c r="O164" s="265"/>
      <c r="P164" s="281"/>
      <c r="Q164" s="3"/>
    </row>
    <row r="165" spans="2:20" ht="13.5" customHeight="1" x14ac:dyDescent="0.15">
      <c r="B165" s="105"/>
      <c r="C165" s="283">
        <f t="shared" si="6"/>
        <v>153</v>
      </c>
      <c r="D165" s="44" t="str">
        <f t="shared" si="5"/>
        <v/>
      </c>
      <c r="E165" s="276"/>
      <c r="F165" s="372"/>
      <c r="G165" s="368"/>
      <c r="H165" s="368"/>
      <c r="I165" s="374"/>
      <c r="J165" s="374"/>
      <c r="K165" s="20"/>
      <c r="L165" s="332"/>
      <c r="M165" s="265"/>
      <c r="N165" s="265"/>
      <c r="O165" s="265"/>
      <c r="P165" s="281"/>
      <c r="Q165" s="3"/>
    </row>
    <row r="166" spans="2:20" ht="13.5" customHeight="1" x14ac:dyDescent="0.15">
      <c r="B166" s="105"/>
      <c r="C166" s="283">
        <f t="shared" si="6"/>
        <v>154</v>
      </c>
      <c r="D166" s="44" t="str">
        <f t="shared" si="5"/>
        <v/>
      </c>
      <c r="E166" s="276"/>
      <c r="F166" s="372"/>
      <c r="G166" s="368"/>
      <c r="H166" s="368"/>
      <c r="I166" s="374"/>
      <c r="J166" s="374"/>
      <c r="K166" s="20"/>
      <c r="L166" s="332"/>
      <c r="M166" s="265"/>
      <c r="N166" s="265"/>
      <c r="O166" s="265"/>
      <c r="P166" s="281"/>
      <c r="Q166" s="3"/>
    </row>
    <row r="167" spans="2:20" ht="13.5" customHeight="1" x14ac:dyDescent="0.15">
      <c r="B167" s="105"/>
      <c r="C167" s="283">
        <f t="shared" si="6"/>
        <v>155</v>
      </c>
      <c r="D167" s="44" t="str">
        <f t="shared" si="5"/>
        <v/>
      </c>
      <c r="E167" s="276"/>
      <c r="F167" s="372"/>
      <c r="G167" s="368"/>
      <c r="H167" s="368"/>
      <c r="I167" s="374"/>
      <c r="J167" s="374"/>
      <c r="K167" s="20"/>
      <c r="L167" s="332"/>
      <c r="M167" s="265"/>
      <c r="N167" s="265"/>
      <c r="O167" s="265"/>
      <c r="P167" s="281"/>
      <c r="Q167" s="3"/>
    </row>
    <row r="168" spans="2:20" ht="13.5" customHeight="1" x14ac:dyDescent="0.15">
      <c r="B168" s="105"/>
      <c r="C168" s="283">
        <f t="shared" si="6"/>
        <v>156</v>
      </c>
      <c r="D168" s="44" t="str">
        <f t="shared" si="5"/>
        <v/>
      </c>
      <c r="E168" s="276"/>
      <c r="F168" s="372"/>
      <c r="G168" s="368"/>
      <c r="H168" s="368"/>
      <c r="I168" s="374"/>
      <c r="J168" s="374"/>
      <c r="K168" s="20"/>
      <c r="L168" s="332"/>
      <c r="M168" s="265"/>
      <c r="N168" s="265"/>
      <c r="O168" s="265"/>
      <c r="P168" s="281"/>
      <c r="Q168" s="3"/>
    </row>
    <row r="169" spans="2:20" ht="13.5" customHeight="1" x14ac:dyDescent="0.15">
      <c r="B169" s="105"/>
      <c r="C169" s="283">
        <f t="shared" si="6"/>
        <v>157</v>
      </c>
      <c r="D169" s="44" t="str">
        <f t="shared" si="5"/>
        <v/>
      </c>
      <c r="E169" s="276"/>
      <c r="F169" s="372"/>
      <c r="G169" s="368"/>
      <c r="H169" s="368"/>
      <c r="I169" s="374"/>
      <c r="J169" s="374"/>
      <c r="K169" s="20"/>
      <c r="L169" s="332"/>
      <c r="M169" s="265"/>
      <c r="N169" s="265"/>
      <c r="O169" s="265"/>
      <c r="P169" s="281"/>
      <c r="Q169" s="3"/>
      <c r="R169" s="27"/>
    </row>
    <row r="170" spans="2:20" ht="13.5" customHeight="1" x14ac:dyDescent="0.15">
      <c r="B170" s="105"/>
      <c r="C170" s="283">
        <f t="shared" si="6"/>
        <v>158</v>
      </c>
      <c r="D170" s="44" t="str">
        <f t="shared" si="5"/>
        <v/>
      </c>
      <c r="E170" s="276"/>
      <c r="F170" s="372"/>
      <c r="G170" s="368"/>
      <c r="H170" s="368"/>
      <c r="I170" s="374"/>
      <c r="J170" s="374"/>
      <c r="K170" s="20"/>
      <c r="L170" s="332"/>
      <c r="M170" s="265"/>
      <c r="N170" s="265"/>
      <c r="O170" s="265"/>
      <c r="P170" s="281"/>
      <c r="Q170" s="3"/>
      <c r="R170" s="27"/>
      <c r="S170" s="65"/>
      <c r="T170" s="335"/>
    </row>
    <row r="171" spans="2:20" ht="13.5" customHeight="1" x14ac:dyDescent="0.15">
      <c r="B171" s="105"/>
      <c r="C171" s="283">
        <f t="shared" si="6"/>
        <v>159</v>
      </c>
      <c r="D171" s="44" t="str">
        <f t="shared" si="5"/>
        <v/>
      </c>
      <c r="E171" s="276"/>
      <c r="F171" s="372"/>
      <c r="G171" s="368"/>
      <c r="H171" s="368"/>
      <c r="I171" s="374"/>
      <c r="J171" s="374"/>
      <c r="K171" s="20"/>
      <c r="L171" s="332"/>
      <c r="M171" s="265"/>
      <c r="N171" s="265"/>
      <c r="O171" s="265"/>
      <c r="P171" s="281"/>
      <c r="Q171" s="3"/>
      <c r="R171" s="27"/>
      <c r="S171" s="65"/>
      <c r="T171" s="335"/>
    </row>
    <row r="172" spans="2:20" ht="13.5" customHeight="1" x14ac:dyDescent="0.15">
      <c r="B172" s="105"/>
      <c r="C172" s="283">
        <f t="shared" si="6"/>
        <v>160</v>
      </c>
      <c r="D172" s="44" t="str">
        <f t="shared" si="5"/>
        <v/>
      </c>
      <c r="E172" s="276"/>
      <c r="F172" s="372"/>
      <c r="G172" s="368"/>
      <c r="H172" s="368"/>
      <c r="I172" s="374"/>
      <c r="J172" s="374"/>
      <c r="K172" s="20"/>
      <c r="L172" s="332"/>
      <c r="M172" s="265"/>
      <c r="N172" s="265"/>
      <c r="O172" s="265"/>
      <c r="P172" s="281"/>
      <c r="Q172" s="3"/>
      <c r="R172" s="27"/>
      <c r="S172" s="65"/>
      <c r="T172" s="335"/>
    </row>
    <row r="173" spans="2:20" ht="13.5" customHeight="1" x14ac:dyDescent="0.15">
      <c r="B173" s="105"/>
      <c r="C173" s="283">
        <f t="shared" si="6"/>
        <v>161</v>
      </c>
      <c r="D173" s="44" t="str">
        <f t="shared" si="5"/>
        <v/>
      </c>
      <c r="E173" s="276"/>
      <c r="F173" s="372"/>
      <c r="G173" s="368"/>
      <c r="H173" s="368"/>
      <c r="I173" s="374"/>
      <c r="J173" s="374"/>
      <c r="K173" s="20"/>
      <c r="L173" s="332"/>
      <c r="M173" s="265"/>
      <c r="N173" s="265"/>
      <c r="O173" s="265"/>
      <c r="P173" s="281"/>
      <c r="Q173" s="3"/>
      <c r="R173" s="27"/>
      <c r="S173" s="65"/>
      <c r="T173" s="335"/>
    </row>
    <row r="174" spans="2:20" ht="13.5" customHeight="1" x14ac:dyDescent="0.15">
      <c r="B174" s="105"/>
      <c r="C174" s="283">
        <f t="shared" si="6"/>
        <v>162</v>
      </c>
      <c r="D174" s="44" t="str">
        <f t="shared" si="5"/>
        <v/>
      </c>
      <c r="E174" s="276"/>
      <c r="F174" s="372"/>
      <c r="G174" s="368"/>
      <c r="H174" s="368"/>
      <c r="I174" s="374"/>
      <c r="J174" s="374"/>
      <c r="K174" s="20"/>
      <c r="L174" s="332"/>
      <c r="M174" s="265"/>
      <c r="N174" s="265"/>
      <c r="O174" s="265"/>
      <c r="P174" s="281"/>
      <c r="Q174" s="3"/>
    </row>
    <row r="175" spans="2:20" ht="13.5" customHeight="1" x14ac:dyDescent="0.15">
      <c r="B175" s="105"/>
      <c r="C175" s="283">
        <f t="shared" si="6"/>
        <v>163</v>
      </c>
      <c r="D175" s="44" t="str">
        <f t="shared" si="5"/>
        <v/>
      </c>
      <c r="E175" s="276"/>
      <c r="F175" s="372"/>
      <c r="G175" s="368"/>
      <c r="H175" s="368"/>
      <c r="I175" s="374"/>
      <c r="J175" s="374"/>
      <c r="K175" s="20"/>
      <c r="L175" s="332"/>
      <c r="M175" s="265"/>
      <c r="N175" s="265"/>
      <c r="O175" s="265"/>
      <c r="P175" s="281"/>
      <c r="Q175" s="3"/>
    </row>
    <row r="176" spans="2:20" ht="13.5" customHeight="1" x14ac:dyDescent="0.15">
      <c r="B176" s="105"/>
      <c r="C176" s="283">
        <f t="shared" si="6"/>
        <v>164</v>
      </c>
      <c r="D176" s="44" t="str">
        <f t="shared" si="5"/>
        <v/>
      </c>
      <c r="E176" s="276"/>
      <c r="F176" s="372"/>
      <c r="G176" s="368"/>
      <c r="H176" s="368"/>
      <c r="I176" s="374"/>
      <c r="J176" s="374"/>
      <c r="K176" s="20"/>
      <c r="L176" s="332"/>
      <c r="M176" s="265"/>
      <c r="N176" s="265"/>
      <c r="O176" s="265"/>
      <c r="P176" s="281"/>
      <c r="Q176" s="3"/>
    </row>
    <row r="177" spans="2:17" ht="13.5" customHeight="1" x14ac:dyDescent="0.15">
      <c r="B177" s="105"/>
      <c r="C177" s="283">
        <f t="shared" si="6"/>
        <v>165</v>
      </c>
      <c r="D177" s="44" t="str">
        <f t="shared" si="5"/>
        <v/>
      </c>
      <c r="E177" s="276"/>
      <c r="F177" s="372"/>
      <c r="G177" s="368"/>
      <c r="H177" s="368"/>
      <c r="I177" s="374"/>
      <c r="J177" s="374"/>
      <c r="K177" s="20"/>
      <c r="L177" s="332"/>
      <c r="M177" s="265"/>
      <c r="N177" s="265"/>
      <c r="O177" s="265"/>
      <c r="P177" s="281"/>
      <c r="Q177" s="3"/>
    </row>
    <row r="178" spans="2:17" ht="13.5" customHeight="1" x14ac:dyDescent="0.15">
      <c r="B178" s="105"/>
      <c r="C178" s="283">
        <f t="shared" si="6"/>
        <v>166</v>
      </c>
      <c r="D178" s="44" t="str">
        <f t="shared" si="5"/>
        <v/>
      </c>
      <c r="E178" s="276"/>
      <c r="F178" s="372"/>
      <c r="G178" s="368"/>
      <c r="H178" s="368"/>
      <c r="I178" s="374"/>
      <c r="J178" s="374"/>
      <c r="K178" s="20"/>
      <c r="L178" s="332"/>
      <c r="M178" s="265"/>
      <c r="N178" s="265"/>
      <c r="O178" s="265"/>
      <c r="P178" s="281"/>
      <c r="Q178" s="3"/>
    </row>
    <row r="179" spans="2:17" ht="13.5" customHeight="1" x14ac:dyDescent="0.15">
      <c r="B179" s="105"/>
      <c r="C179" s="283">
        <f t="shared" si="6"/>
        <v>167</v>
      </c>
      <c r="D179" s="44" t="str">
        <f t="shared" si="5"/>
        <v/>
      </c>
      <c r="E179" s="276"/>
      <c r="F179" s="372"/>
      <c r="G179" s="368"/>
      <c r="H179" s="368"/>
      <c r="I179" s="374"/>
      <c r="J179" s="374"/>
      <c r="K179" s="20"/>
      <c r="L179" s="332"/>
      <c r="M179" s="265"/>
      <c r="N179" s="265"/>
      <c r="O179" s="265"/>
      <c r="P179" s="281"/>
      <c r="Q179" s="3"/>
    </row>
    <row r="180" spans="2:17" ht="13.5" customHeight="1" x14ac:dyDescent="0.15">
      <c r="B180" s="105"/>
      <c r="C180" s="283">
        <f t="shared" si="6"/>
        <v>168</v>
      </c>
      <c r="D180" s="44" t="str">
        <f t="shared" si="5"/>
        <v/>
      </c>
      <c r="E180" s="276"/>
      <c r="F180" s="372"/>
      <c r="G180" s="368"/>
      <c r="H180" s="368"/>
      <c r="I180" s="374"/>
      <c r="J180" s="374"/>
      <c r="K180" s="20"/>
      <c r="L180" s="332"/>
      <c r="M180" s="265"/>
      <c r="N180" s="265"/>
      <c r="O180" s="265"/>
      <c r="P180" s="281"/>
      <c r="Q180" s="3"/>
    </row>
    <row r="181" spans="2:17" ht="13.5" customHeight="1" x14ac:dyDescent="0.15">
      <c r="B181" s="105"/>
      <c r="C181" s="283">
        <f t="shared" si="6"/>
        <v>169</v>
      </c>
      <c r="D181" s="44" t="str">
        <f t="shared" si="5"/>
        <v/>
      </c>
      <c r="E181" s="276"/>
      <c r="F181" s="372"/>
      <c r="G181" s="368"/>
      <c r="H181" s="368"/>
      <c r="I181" s="374"/>
      <c r="J181" s="374"/>
      <c r="K181" s="20"/>
      <c r="L181" s="332"/>
      <c r="M181" s="265"/>
      <c r="N181" s="265"/>
      <c r="O181" s="265"/>
      <c r="P181" s="281"/>
      <c r="Q181" s="3"/>
    </row>
    <row r="182" spans="2:17" ht="13.5" customHeight="1" x14ac:dyDescent="0.15">
      <c r="B182" s="105"/>
      <c r="C182" s="283">
        <f t="shared" si="6"/>
        <v>170</v>
      </c>
      <c r="D182" s="44" t="str">
        <f t="shared" si="5"/>
        <v/>
      </c>
      <c r="E182" s="276"/>
      <c r="F182" s="372"/>
      <c r="G182" s="368"/>
      <c r="H182" s="368"/>
      <c r="I182" s="374"/>
      <c r="J182" s="374"/>
      <c r="K182" s="20"/>
      <c r="L182" s="332"/>
      <c r="M182" s="265"/>
      <c r="N182" s="265"/>
      <c r="O182" s="265"/>
      <c r="P182" s="281"/>
      <c r="Q182" s="3"/>
    </row>
    <row r="183" spans="2:17" ht="13.5" customHeight="1" x14ac:dyDescent="0.15">
      <c r="B183" s="105"/>
      <c r="C183" s="283">
        <f t="shared" si="6"/>
        <v>171</v>
      </c>
      <c r="D183" s="44" t="str">
        <f t="shared" si="5"/>
        <v/>
      </c>
      <c r="E183" s="276"/>
      <c r="F183" s="372"/>
      <c r="G183" s="368"/>
      <c r="H183" s="368"/>
      <c r="I183" s="374"/>
      <c r="J183" s="374"/>
      <c r="K183" s="20"/>
      <c r="L183" s="332"/>
      <c r="M183" s="265"/>
      <c r="N183" s="265"/>
      <c r="O183" s="265"/>
      <c r="P183" s="281"/>
      <c r="Q183" s="3"/>
    </row>
    <row r="184" spans="2:17" ht="13.5" customHeight="1" x14ac:dyDescent="0.15">
      <c r="B184" s="105"/>
      <c r="C184" s="283">
        <f t="shared" si="6"/>
        <v>172</v>
      </c>
      <c r="D184" s="44" t="str">
        <f t="shared" si="5"/>
        <v/>
      </c>
      <c r="E184" s="276"/>
      <c r="F184" s="372"/>
      <c r="G184" s="368"/>
      <c r="H184" s="368"/>
      <c r="I184" s="374"/>
      <c r="J184" s="374"/>
      <c r="K184" s="20"/>
      <c r="L184" s="332"/>
      <c r="M184" s="265"/>
      <c r="N184" s="265"/>
      <c r="O184" s="265"/>
      <c r="P184" s="281"/>
      <c r="Q184" s="3"/>
    </row>
    <row r="185" spans="2:17" ht="13.5" customHeight="1" x14ac:dyDescent="0.15">
      <c r="B185" s="105"/>
      <c r="C185" s="283">
        <f t="shared" si="6"/>
        <v>173</v>
      </c>
      <c r="D185" s="44" t="str">
        <f t="shared" si="5"/>
        <v/>
      </c>
      <c r="E185" s="276"/>
      <c r="F185" s="372"/>
      <c r="G185" s="368"/>
      <c r="H185" s="368"/>
      <c r="I185" s="374"/>
      <c r="J185" s="374"/>
      <c r="K185" s="20"/>
      <c r="L185" s="332"/>
      <c r="M185" s="265"/>
      <c r="N185" s="265"/>
      <c r="O185" s="265"/>
      <c r="P185" s="281"/>
      <c r="Q185" s="3"/>
    </row>
    <row r="186" spans="2:17" ht="13.5" customHeight="1" x14ac:dyDescent="0.15">
      <c r="B186" s="105"/>
      <c r="C186" s="283">
        <f t="shared" si="6"/>
        <v>174</v>
      </c>
      <c r="D186" s="44" t="str">
        <f t="shared" si="5"/>
        <v/>
      </c>
      <c r="E186" s="276"/>
      <c r="F186" s="372"/>
      <c r="G186" s="368"/>
      <c r="H186" s="368"/>
      <c r="I186" s="374"/>
      <c r="J186" s="374"/>
      <c r="K186" s="20"/>
      <c r="L186" s="332"/>
      <c r="M186" s="265"/>
      <c r="N186" s="265"/>
      <c r="O186" s="265"/>
      <c r="P186" s="281"/>
      <c r="Q186" s="3"/>
    </row>
    <row r="187" spans="2:17" ht="13.5" customHeight="1" x14ac:dyDescent="0.15">
      <c r="B187" s="105"/>
      <c r="C187" s="283">
        <f t="shared" si="6"/>
        <v>175</v>
      </c>
      <c r="D187" s="44" t="str">
        <f t="shared" si="5"/>
        <v/>
      </c>
      <c r="E187" s="276"/>
      <c r="F187" s="372"/>
      <c r="G187" s="368"/>
      <c r="H187" s="368"/>
      <c r="I187" s="374"/>
      <c r="J187" s="374"/>
      <c r="K187" s="20"/>
      <c r="L187" s="332"/>
      <c r="M187" s="265"/>
      <c r="N187" s="265"/>
      <c r="O187" s="265"/>
      <c r="P187" s="281"/>
      <c r="Q187" s="3"/>
    </row>
    <row r="188" spans="2:17" ht="13.5" customHeight="1" x14ac:dyDescent="0.15">
      <c r="B188" s="105"/>
      <c r="C188" s="283">
        <f t="shared" si="6"/>
        <v>176</v>
      </c>
      <c r="D188" s="44" t="str">
        <f t="shared" si="5"/>
        <v/>
      </c>
      <c r="E188" s="276"/>
      <c r="F188" s="372"/>
      <c r="G188" s="368"/>
      <c r="H188" s="368"/>
      <c r="I188" s="374"/>
      <c r="J188" s="374"/>
      <c r="K188" s="20"/>
      <c r="L188" s="332"/>
      <c r="M188" s="265"/>
      <c r="N188" s="265"/>
      <c r="O188" s="265"/>
      <c r="P188" s="281"/>
      <c r="Q188" s="3"/>
    </row>
    <row r="189" spans="2:17" ht="13.5" customHeight="1" x14ac:dyDescent="0.15">
      <c r="B189" s="105"/>
      <c r="C189" s="283">
        <f t="shared" si="6"/>
        <v>177</v>
      </c>
      <c r="D189" s="44" t="str">
        <f t="shared" si="5"/>
        <v/>
      </c>
      <c r="E189" s="276"/>
      <c r="F189" s="372"/>
      <c r="G189" s="368"/>
      <c r="H189" s="368"/>
      <c r="I189" s="374"/>
      <c r="J189" s="374"/>
      <c r="K189" s="20"/>
      <c r="L189" s="332"/>
      <c r="M189" s="265"/>
      <c r="N189" s="265"/>
      <c r="O189" s="265"/>
      <c r="P189" s="281"/>
      <c r="Q189" s="3"/>
    </row>
    <row r="190" spans="2:17" ht="13.5" customHeight="1" x14ac:dyDescent="0.15">
      <c r="B190" s="105"/>
      <c r="C190" s="283">
        <f t="shared" si="6"/>
        <v>178</v>
      </c>
      <c r="D190" s="44" t="str">
        <f t="shared" si="5"/>
        <v/>
      </c>
      <c r="E190" s="276"/>
      <c r="F190" s="372"/>
      <c r="G190" s="368"/>
      <c r="H190" s="368"/>
      <c r="I190" s="374"/>
      <c r="J190" s="374"/>
      <c r="K190" s="20"/>
      <c r="L190" s="332"/>
      <c r="M190" s="265"/>
      <c r="N190" s="265"/>
      <c r="O190" s="265"/>
      <c r="P190" s="281"/>
      <c r="Q190" s="3"/>
    </row>
    <row r="191" spans="2:17" ht="13.5" customHeight="1" x14ac:dyDescent="0.15">
      <c r="B191" s="105"/>
      <c r="C191" s="283">
        <f t="shared" si="6"/>
        <v>179</v>
      </c>
      <c r="D191" s="44" t="str">
        <f t="shared" si="5"/>
        <v/>
      </c>
      <c r="E191" s="276"/>
      <c r="F191" s="372"/>
      <c r="G191" s="368"/>
      <c r="H191" s="368"/>
      <c r="I191" s="374"/>
      <c r="J191" s="374"/>
      <c r="K191" s="20"/>
      <c r="L191" s="332"/>
      <c r="M191" s="265"/>
      <c r="N191" s="265"/>
      <c r="O191" s="265"/>
      <c r="P191" s="281"/>
      <c r="Q191" s="3"/>
    </row>
    <row r="192" spans="2:17" ht="13.5" customHeight="1" x14ac:dyDescent="0.15">
      <c r="B192" s="105"/>
      <c r="C192" s="283">
        <f t="shared" si="6"/>
        <v>180</v>
      </c>
      <c r="D192" s="44" t="str">
        <f t="shared" si="5"/>
        <v/>
      </c>
      <c r="E192" s="276"/>
      <c r="F192" s="372"/>
      <c r="G192" s="368"/>
      <c r="H192" s="368"/>
      <c r="I192" s="374"/>
      <c r="J192" s="374"/>
      <c r="K192" s="20"/>
      <c r="L192" s="332"/>
      <c r="M192" s="265"/>
      <c r="N192" s="265"/>
      <c r="O192" s="265"/>
      <c r="P192" s="281"/>
      <c r="Q192" s="3"/>
    </row>
    <row r="193" spans="2:17" ht="13.5" customHeight="1" x14ac:dyDescent="0.15">
      <c r="B193" s="105"/>
      <c r="C193" s="283">
        <f t="shared" si="6"/>
        <v>181</v>
      </c>
      <c r="D193" s="44" t="str">
        <f t="shared" si="5"/>
        <v/>
      </c>
      <c r="E193" s="276"/>
      <c r="F193" s="372"/>
      <c r="G193" s="368"/>
      <c r="H193" s="368"/>
      <c r="I193" s="374"/>
      <c r="J193" s="374"/>
      <c r="K193" s="20"/>
      <c r="L193" s="332"/>
      <c r="M193" s="265"/>
      <c r="N193" s="265"/>
      <c r="O193" s="265"/>
      <c r="P193" s="281"/>
      <c r="Q193" s="3"/>
    </row>
    <row r="194" spans="2:17" ht="13.5" customHeight="1" x14ac:dyDescent="0.15">
      <c r="B194" s="105"/>
      <c r="C194" s="283">
        <f t="shared" si="6"/>
        <v>182</v>
      </c>
      <c r="D194" s="44" t="str">
        <f t="shared" si="5"/>
        <v/>
      </c>
      <c r="E194" s="276"/>
      <c r="F194" s="372"/>
      <c r="G194" s="368"/>
      <c r="H194" s="368"/>
      <c r="I194" s="374"/>
      <c r="J194" s="374"/>
      <c r="K194" s="20"/>
      <c r="L194" s="332"/>
      <c r="M194" s="265"/>
      <c r="N194" s="265"/>
      <c r="O194" s="265"/>
      <c r="P194" s="281"/>
      <c r="Q194" s="3"/>
    </row>
    <row r="195" spans="2:17" ht="13.5" customHeight="1" x14ac:dyDescent="0.15">
      <c r="B195" s="105"/>
      <c r="C195" s="283">
        <f t="shared" si="6"/>
        <v>183</v>
      </c>
      <c r="D195" s="44" t="str">
        <f t="shared" si="5"/>
        <v/>
      </c>
      <c r="E195" s="276"/>
      <c r="F195" s="372"/>
      <c r="G195" s="368"/>
      <c r="H195" s="368"/>
      <c r="I195" s="374"/>
      <c r="J195" s="374"/>
      <c r="K195" s="20"/>
      <c r="L195" s="332"/>
      <c r="M195" s="265"/>
      <c r="N195" s="265"/>
      <c r="O195" s="265"/>
      <c r="P195" s="281"/>
      <c r="Q195" s="3"/>
    </row>
    <row r="196" spans="2:17" ht="13.5" customHeight="1" x14ac:dyDescent="0.15">
      <c r="B196" s="105"/>
      <c r="C196" s="283">
        <f t="shared" si="6"/>
        <v>184</v>
      </c>
      <c r="D196" s="44" t="str">
        <f t="shared" si="5"/>
        <v/>
      </c>
      <c r="E196" s="276"/>
      <c r="F196" s="372"/>
      <c r="G196" s="368"/>
      <c r="H196" s="368"/>
      <c r="I196" s="374"/>
      <c r="J196" s="374"/>
      <c r="K196" s="20"/>
      <c r="L196" s="332"/>
      <c r="M196" s="265"/>
      <c r="N196" s="265"/>
      <c r="O196" s="265"/>
      <c r="P196" s="281"/>
      <c r="Q196" s="3"/>
    </row>
    <row r="197" spans="2:17" ht="13.5" customHeight="1" x14ac:dyDescent="0.15">
      <c r="B197" s="105"/>
      <c r="C197" s="283">
        <f t="shared" si="6"/>
        <v>185</v>
      </c>
      <c r="D197" s="44" t="str">
        <f t="shared" si="5"/>
        <v/>
      </c>
      <c r="E197" s="276"/>
      <c r="F197" s="372"/>
      <c r="G197" s="368"/>
      <c r="H197" s="368"/>
      <c r="I197" s="374"/>
      <c r="J197" s="374"/>
      <c r="K197" s="20"/>
      <c r="L197" s="332"/>
      <c r="M197" s="265"/>
      <c r="N197" s="265"/>
      <c r="O197" s="265"/>
      <c r="P197" s="281"/>
      <c r="Q197" s="3"/>
    </row>
    <row r="198" spans="2:17" ht="13.5" customHeight="1" x14ac:dyDescent="0.15">
      <c r="B198" s="105"/>
      <c r="C198" s="283">
        <f t="shared" si="6"/>
        <v>186</v>
      </c>
      <c r="D198" s="44" t="str">
        <f t="shared" si="5"/>
        <v/>
      </c>
      <c r="E198" s="276"/>
      <c r="F198" s="372"/>
      <c r="G198" s="368"/>
      <c r="H198" s="368"/>
      <c r="I198" s="374"/>
      <c r="J198" s="374"/>
      <c r="K198" s="20"/>
      <c r="L198" s="332"/>
      <c r="M198" s="265"/>
      <c r="N198" s="265"/>
      <c r="O198" s="265"/>
      <c r="P198" s="281"/>
      <c r="Q198" s="3"/>
    </row>
    <row r="199" spans="2:17" ht="13.5" customHeight="1" x14ac:dyDescent="0.15">
      <c r="B199" s="105"/>
      <c r="C199" s="283">
        <f t="shared" si="6"/>
        <v>187</v>
      </c>
      <c r="D199" s="44" t="str">
        <f t="shared" si="5"/>
        <v/>
      </c>
      <c r="E199" s="276"/>
      <c r="F199" s="372"/>
      <c r="G199" s="368"/>
      <c r="H199" s="368"/>
      <c r="I199" s="374"/>
      <c r="J199" s="374"/>
      <c r="K199" s="20"/>
      <c r="L199" s="332"/>
      <c r="M199" s="265"/>
      <c r="N199" s="265"/>
      <c r="O199" s="265"/>
      <c r="P199" s="281"/>
      <c r="Q199" s="3"/>
    </row>
    <row r="200" spans="2:17" ht="13.5" customHeight="1" x14ac:dyDescent="0.15">
      <c r="B200" s="105"/>
      <c r="C200" s="283">
        <f t="shared" si="6"/>
        <v>188</v>
      </c>
      <c r="D200" s="44" t="str">
        <f t="shared" si="5"/>
        <v/>
      </c>
      <c r="E200" s="276"/>
      <c r="F200" s="372"/>
      <c r="G200" s="368"/>
      <c r="H200" s="368"/>
      <c r="I200" s="374"/>
      <c r="J200" s="374"/>
      <c r="K200" s="20"/>
      <c r="L200" s="332"/>
      <c r="M200" s="265"/>
      <c r="N200" s="265"/>
      <c r="O200" s="265"/>
      <c r="P200" s="281"/>
      <c r="Q200" s="3"/>
    </row>
    <row r="201" spans="2:17" ht="13.5" customHeight="1" x14ac:dyDescent="0.15">
      <c r="B201" s="105"/>
      <c r="C201" s="283">
        <f t="shared" si="6"/>
        <v>189</v>
      </c>
      <c r="D201" s="44" t="str">
        <f t="shared" si="5"/>
        <v/>
      </c>
      <c r="E201" s="276"/>
      <c r="F201" s="372"/>
      <c r="G201" s="368"/>
      <c r="H201" s="368"/>
      <c r="I201" s="374"/>
      <c r="J201" s="374"/>
      <c r="K201" s="20"/>
      <c r="L201" s="332"/>
      <c r="M201" s="265"/>
      <c r="N201" s="265"/>
      <c r="O201" s="265"/>
      <c r="P201" s="281"/>
      <c r="Q201" s="3"/>
    </row>
    <row r="202" spans="2:17" ht="13.5" customHeight="1" x14ac:dyDescent="0.15">
      <c r="B202" s="105"/>
      <c r="C202" s="283">
        <f t="shared" si="6"/>
        <v>190</v>
      </c>
      <c r="D202" s="44" t="str">
        <f t="shared" si="5"/>
        <v/>
      </c>
      <c r="E202" s="276"/>
      <c r="F202" s="372"/>
      <c r="G202" s="368"/>
      <c r="H202" s="368"/>
      <c r="I202" s="374"/>
      <c r="J202" s="374"/>
      <c r="K202" s="20"/>
      <c r="L202" s="332"/>
      <c r="M202" s="265"/>
      <c r="N202" s="265"/>
      <c r="O202" s="265"/>
      <c r="P202" s="281"/>
      <c r="Q202" s="3"/>
    </row>
    <row r="203" spans="2:17" ht="13.5" customHeight="1" x14ac:dyDescent="0.15">
      <c r="B203" s="105"/>
      <c r="C203" s="283">
        <f t="shared" si="6"/>
        <v>191</v>
      </c>
      <c r="D203" s="44" t="str">
        <f t="shared" si="5"/>
        <v/>
      </c>
      <c r="E203" s="276"/>
      <c r="F203" s="372"/>
      <c r="G203" s="368"/>
      <c r="H203" s="368"/>
      <c r="I203" s="374"/>
      <c r="J203" s="374"/>
      <c r="K203" s="20"/>
      <c r="L203" s="332"/>
      <c r="M203" s="265"/>
      <c r="N203" s="265"/>
      <c r="O203" s="265"/>
      <c r="P203" s="281"/>
      <c r="Q203" s="3"/>
    </row>
    <row r="204" spans="2:17" ht="13.5" customHeight="1" x14ac:dyDescent="0.15">
      <c r="B204" s="105"/>
      <c r="C204" s="283">
        <f t="shared" si="6"/>
        <v>192</v>
      </c>
      <c r="D204" s="44" t="str">
        <f t="shared" si="5"/>
        <v/>
      </c>
      <c r="E204" s="276"/>
      <c r="F204" s="372"/>
      <c r="G204" s="368"/>
      <c r="H204" s="368"/>
      <c r="I204" s="374"/>
      <c r="J204" s="374"/>
      <c r="K204" s="20"/>
      <c r="L204" s="332"/>
      <c r="M204" s="265"/>
      <c r="N204" s="265"/>
      <c r="O204" s="265"/>
      <c r="P204" s="281"/>
      <c r="Q204" s="3"/>
    </row>
    <row r="205" spans="2:17" ht="13.5" customHeight="1" x14ac:dyDescent="0.15">
      <c r="B205" s="105"/>
      <c r="C205" s="283">
        <f t="shared" si="6"/>
        <v>193</v>
      </c>
      <c r="D205" s="44" t="str">
        <f t="shared" ref="D205:D268" si="7">IF(E205="","",IF(E205&lt;=$S$2,"○",""))</f>
        <v/>
      </c>
      <c r="E205" s="276"/>
      <c r="F205" s="372"/>
      <c r="G205" s="368"/>
      <c r="H205" s="368"/>
      <c r="I205" s="374"/>
      <c r="J205" s="374"/>
      <c r="K205" s="20"/>
      <c r="L205" s="332"/>
      <c r="M205" s="265"/>
      <c r="N205" s="265"/>
      <c r="O205" s="265"/>
      <c r="P205" s="281"/>
      <c r="Q205" s="3"/>
    </row>
    <row r="206" spans="2:17" ht="13.5" customHeight="1" x14ac:dyDescent="0.15">
      <c r="B206" s="105"/>
      <c r="C206" s="283">
        <f t="shared" si="6"/>
        <v>194</v>
      </c>
      <c r="D206" s="44" t="str">
        <f t="shared" si="7"/>
        <v/>
      </c>
      <c r="E206" s="276"/>
      <c r="F206" s="372"/>
      <c r="G206" s="368"/>
      <c r="H206" s="368"/>
      <c r="I206" s="374"/>
      <c r="J206" s="374"/>
      <c r="K206" s="20"/>
      <c r="L206" s="332"/>
      <c r="M206" s="265"/>
      <c r="N206" s="265"/>
      <c r="O206" s="265"/>
      <c r="P206" s="281"/>
      <c r="Q206" s="3"/>
    </row>
    <row r="207" spans="2:17" ht="13.5" customHeight="1" x14ac:dyDescent="0.15">
      <c r="B207" s="105"/>
      <c r="C207" s="283">
        <f t="shared" si="6"/>
        <v>195</v>
      </c>
      <c r="D207" s="44" t="str">
        <f t="shared" si="7"/>
        <v/>
      </c>
      <c r="E207" s="276"/>
      <c r="F207" s="372"/>
      <c r="G207" s="368"/>
      <c r="H207" s="368"/>
      <c r="I207" s="374"/>
      <c r="J207" s="374"/>
      <c r="K207" s="20"/>
      <c r="L207" s="332"/>
      <c r="M207" s="265"/>
      <c r="N207" s="265"/>
      <c r="O207" s="265"/>
      <c r="P207" s="281"/>
      <c r="Q207" s="3"/>
    </row>
    <row r="208" spans="2:17" ht="13.5" customHeight="1" x14ac:dyDescent="0.15">
      <c r="B208" s="105"/>
      <c r="C208" s="283">
        <f t="shared" ref="C208:C271" si="8">C207+1</f>
        <v>196</v>
      </c>
      <c r="D208" s="44" t="str">
        <f t="shared" si="7"/>
        <v/>
      </c>
      <c r="E208" s="276"/>
      <c r="F208" s="372"/>
      <c r="G208" s="368"/>
      <c r="H208" s="368"/>
      <c r="I208" s="374"/>
      <c r="J208" s="374"/>
      <c r="K208" s="20"/>
      <c r="L208" s="332"/>
      <c r="M208" s="265"/>
      <c r="N208" s="265"/>
      <c r="O208" s="265"/>
      <c r="P208" s="281"/>
      <c r="Q208" s="3"/>
    </row>
    <row r="209" spans="2:17" ht="13.5" customHeight="1" x14ac:dyDescent="0.15">
      <c r="B209" s="105"/>
      <c r="C209" s="283">
        <f t="shared" si="8"/>
        <v>197</v>
      </c>
      <c r="D209" s="44" t="str">
        <f t="shared" si="7"/>
        <v/>
      </c>
      <c r="E209" s="276"/>
      <c r="F209" s="372"/>
      <c r="G209" s="368"/>
      <c r="H209" s="368"/>
      <c r="I209" s="374"/>
      <c r="J209" s="374"/>
      <c r="K209" s="20"/>
      <c r="L209" s="332"/>
      <c r="M209" s="265"/>
      <c r="N209" s="265"/>
      <c r="O209" s="265"/>
      <c r="P209" s="281"/>
      <c r="Q209" s="3"/>
    </row>
    <row r="210" spans="2:17" ht="13.5" customHeight="1" x14ac:dyDescent="0.15">
      <c r="B210" s="105"/>
      <c r="C210" s="283">
        <f t="shared" si="8"/>
        <v>198</v>
      </c>
      <c r="D210" s="44" t="str">
        <f t="shared" si="7"/>
        <v/>
      </c>
      <c r="E210" s="276"/>
      <c r="F210" s="372"/>
      <c r="G210" s="368"/>
      <c r="H210" s="368"/>
      <c r="I210" s="374"/>
      <c r="J210" s="374"/>
      <c r="K210" s="20"/>
      <c r="L210" s="332"/>
      <c r="M210" s="265"/>
      <c r="N210" s="265"/>
      <c r="O210" s="265"/>
      <c r="P210" s="281"/>
      <c r="Q210" s="3"/>
    </row>
    <row r="211" spans="2:17" ht="13.5" customHeight="1" x14ac:dyDescent="0.15">
      <c r="B211" s="105"/>
      <c r="C211" s="283">
        <f t="shared" si="8"/>
        <v>199</v>
      </c>
      <c r="D211" s="44" t="str">
        <f t="shared" si="7"/>
        <v/>
      </c>
      <c r="E211" s="276"/>
      <c r="F211" s="372"/>
      <c r="G211" s="368"/>
      <c r="H211" s="368"/>
      <c r="I211" s="374"/>
      <c r="J211" s="374"/>
      <c r="K211" s="20"/>
      <c r="L211" s="332"/>
      <c r="M211" s="265"/>
      <c r="N211" s="265"/>
      <c r="O211" s="265"/>
      <c r="P211" s="281"/>
      <c r="Q211" s="3"/>
    </row>
    <row r="212" spans="2:17" ht="13.5" customHeight="1" x14ac:dyDescent="0.15">
      <c r="B212" s="105"/>
      <c r="C212" s="283">
        <f t="shared" si="8"/>
        <v>200</v>
      </c>
      <c r="D212" s="44" t="str">
        <f t="shared" si="7"/>
        <v/>
      </c>
      <c r="E212" s="276"/>
      <c r="F212" s="372"/>
      <c r="G212" s="368"/>
      <c r="H212" s="368"/>
      <c r="I212" s="374"/>
      <c r="J212" s="374"/>
      <c r="K212" s="20"/>
      <c r="L212" s="332"/>
      <c r="M212" s="265"/>
      <c r="N212" s="265"/>
      <c r="O212" s="265"/>
      <c r="P212" s="281"/>
      <c r="Q212" s="3"/>
    </row>
    <row r="213" spans="2:17" ht="13.5" customHeight="1" x14ac:dyDescent="0.15">
      <c r="B213" s="105"/>
      <c r="C213" s="283">
        <f t="shared" si="8"/>
        <v>201</v>
      </c>
      <c r="D213" s="44" t="str">
        <f t="shared" si="7"/>
        <v/>
      </c>
      <c r="E213" s="276"/>
      <c r="F213" s="372"/>
      <c r="G213" s="368"/>
      <c r="H213" s="368"/>
      <c r="I213" s="374"/>
      <c r="J213" s="374"/>
      <c r="K213" s="20"/>
      <c r="L213" s="332"/>
      <c r="M213" s="265"/>
      <c r="N213" s="265"/>
      <c r="O213" s="265"/>
      <c r="P213" s="281"/>
      <c r="Q213" s="3"/>
    </row>
    <row r="214" spans="2:17" ht="13.5" customHeight="1" x14ac:dyDescent="0.15">
      <c r="B214" s="105"/>
      <c r="C214" s="283">
        <f t="shared" si="8"/>
        <v>202</v>
      </c>
      <c r="D214" s="44" t="str">
        <f t="shared" si="7"/>
        <v/>
      </c>
      <c r="E214" s="276"/>
      <c r="F214" s="372"/>
      <c r="G214" s="368"/>
      <c r="H214" s="368"/>
      <c r="I214" s="374"/>
      <c r="J214" s="374"/>
      <c r="K214" s="20"/>
      <c r="L214" s="332"/>
      <c r="M214" s="265"/>
      <c r="N214" s="265"/>
      <c r="O214" s="265"/>
      <c r="P214" s="281"/>
      <c r="Q214" s="3"/>
    </row>
    <row r="215" spans="2:17" ht="13.5" customHeight="1" x14ac:dyDescent="0.15">
      <c r="B215" s="105"/>
      <c r="C215" s="283">
        <f t="shared" si="8"/>
        <v>203</v>
      </c>
      <c r="D215" s="44" t="str">
        <f t="shared" si="7"/>
        <v/>
      </c>
      <c r="E215" s="276"/>
      <c r="F215" s="372"/>
      <c r="G215" s="368"/>
      <c r="H215" s="368"/>
      <c r="I215" s="374"/>
      <c r="J215" s="374"/>
      <c r="K215" s="20"/>
      <c r="L215" s="332"/>
      <c r="M215" s="265"/>
      <c r="N215" s="265"/>
      <c r="O215" s="265"/>
      <c r="P215" s="281"/>
      <c r="Q215" s="3"/>
    </row>
    <row r="216" spans="2:17" ht="13.5" customHeight="1" x14ac:dyDescent="0.15">
      <c r="B216" s="105"/>
      <c r="C216" s="283">
        <f t="shared" si="8"/>
        <v>204</v>
      </c>
      <c r="D216" s="44" t="str">
        <f t="shared" si="7"/>
        <v/>
      </c>
      <c r="E216" s="276"/>
      <c r="F216" s="372"/>
      <c r="G216" s="368"/>
      <c r="H216" s="368"/>
      <c r="I216" s="374"/>
      <c r="J216" s="374"/>
      <c r="K216" s="20"/>
      <c r="L216" s="332"/>
      <c r="M216" s="265"/>
      <c r="N216" s="265"/>
      <c r="O216" s="265"/>
      <c r="P216" s="281"/>
      <c r="Q216" s="3"/>
    </row>
    <row r="217" spans="2:17" ht="13.5" customHeight="1" x14ac:dyDescent="0.15">
      <c r="B217" s="105"/>
      <c r="C217" s="283">
        <f t="shared" si="8"/>
        <v>205</v>
      </c>
      <c r="D217" s="44" t="str">
        <f t="shared" si="7"/>
        <v/>
      </c>
      <c r="E217" s="276"/>
      <c r="F217" s="372"/>
      <c r="G217" s="368"/>
      <c r="H217" s="368"/>
      <c r="I217" s="374"/>
      <c r="J217" s="374"/>
      <c r="K217" s="20"/>
      <c r="L217" s="332"/>
      <c r="M217" s="265"/>
      <c r="N217" s="265"/>
      <c r="O217" s="265"/>
      <c r="P217" s="281"/>
      <c r="Q217" s="3"/>
    </row>
    <row r="218" spans="2:17" ht="13.5" customHeight="1" x14ac:dyDescent="0.15">
      <c r="B218" s="105"/>
      <c r="C218" s="283">
        <f t="shared" si="8"/>
        <v>206</v>
      </c>
      <c r="D218" s="44" t="str">
        <f t="shared" si="7"/>
        <v/>
      </c>
      <c r="E218" s="276"/>
      <c r="F218" s="372"/>
      <c r="G218" s="368"/>
      <c r="H218" s="368"/>
      <c r="I218" s="374"/>
      <c r="J218" s="374"/>
      <c r="K218" s="20"/>
      <c r="L218" s="332"/>
      <c r="M218" s="265"/>
      <c r="N218" s="265"/>
      <c r="O218" s="265"/>
      <c r="P218" s="281"/>
      <c r="Q218" s="3"/>
    </row>
    <row r="219" spans="2:17" ht="13.5" customHeight="1" x14ac:dyDescent="0.15">
      <c r="B219" s="105"/>
      <c r="C219" s="283">
        <f t="shared" si="8"/>
        <v>207</v>
      </c>
      <c r="D219" s="44" t="str">
        <f t="shared" si="7"/>
        <v/>
      </c>
      <c r="E219" s="276"/>
      <c r="F219" s="372"/>
      <c r="G219" s="368"/>
      <c r="H219" s="368"/>
      <c r="I219" s="374"/>
      <c r="J219" s="374"/>
      <c r="K219" s="20"/>
      <c r="L219" s="332"/>
      <c r="M219" s="265"/>
      <c r="N219" s="265"/>
      <c r="O219" s="265"/>
      <c r="P219" s="281"/>
      <c r="Q219" s="3"/>
    </row>
    <row r="220" spans="2:17" ht="13.5" customHeight="1" x14ac:dyDescent="0.15">
      <c r="B220" s="105"/>
      <c r="C220" s="283">
        <f t="shared" si="8"/>
        <v>208</v>
      </c>
      <c r="D220" s="44" t="str">
        <f t="shared" si="7"/>
        <v/>
      </c>
      <c r="E220" s="276"/>
      <c r="F220" s="372"/>
      <c r="G220" s="368"/>
      <c r="H220" s="368"/>
      <c r="I220" s="374"/>
      <c r="J220" s="374"/>
      <c r="K220" s="20"/>
      <c r="L220" s="332"/>
      <c r="M220" s="265"/>
      <c r="N220" s="265"/>
      <c r="O220" s="265"/>
      <c r="P220" s="281"/>
      <c r="Q220" s="3"/>
    </row>
    <row r="221" spans="2:17" ht="13.5" customHeight="1" x14ac:dyDescent="0.15">
      <c r="B221" s="105"/>
      <c r="C221" s="283">
        <f t="shared" si="8"/>
        <v>209</v>
      </c>
      <c r="D221" s="44" t="str">
        <f t="shared" si="7"/>
        <v/>
      </c>
      <c r="E221" s="276"/>
      <c r="F221" s="372"/>
      <c r="G221" s="368"/>
      <c r="H221" s="368"/>
      <c r="I221" s="374"/>
      <c r="J221" s="374"/>
      <c r="K221" s="20"/>
      <c r="L221" s="332"/>
      <c r="M221" s="265"/>
      <c r="N221" s="265"/>
      <c r="O221" s="265"/>
      <c r="P221" s="281"/>
      <c r="Q221" s="3"/>
    </row>
    <row r="222" spans="2:17" ht="13.5" customHeight="1" x14ac:dyDescent="0.15">
      <c r="B222" s="105"/>
      <c r="C222" s="283">
        <f t="shared" si="8"/>
        <v>210</v>
      </c>
      <c r="D222" s="44" t="str">
        <f t="shared" si="7"/>
        <v/>
      </c>
      <c r="E222" s="276"/>
      <c r="F222" s="372"/>
      <c r="G222" s="368"/>
      <c r="H222" s="368"/>
      <c r="I222" s="374"/>
      <c r="J222" s="374"/>
      <c r="K222" s="20"/>
      <c r="L222" s="332"/>
      <c r="M222" s="265"/>
      <c r="N222" s="265"/>
      <c r="O222" s="265"/>
      <c r="P222" s="281"/>
      <c r="Q222" s="3"/>
    </row>
    <row r="223" spans="2:17" ht="13.5" customHeight="1" x14ac:dyDescent="0.15">
      <c r="B223" s="105"/>
      <c r="C223" s="283">
        <f t="shared" si="8"/>
        <v>211</v>
      </c>
      <c r="D223" s="44" t="str">
        <f t="shared" si="7"/>
        <v/>
      </c>
      <c r="E223" s="276"/>
      <c r="F223" s="372"/>
      <c r="G223" s="368"/>
      <c r="H223" s="368"/>
      <c r="I223" s="374"/>
      <c r="J223" s="374"/>
      <c r="K223" s="20"/>
      <c r="L223" s="332"/>
      <c r="M223" s="265"/>
      <c r="N223" s="265"/>
      <c r="O223" s="265"/>
      <c r="P223" s="281"/>
      <c r="Q223" s="3"/>
    </row>
    <row r="224" spans="2:17" ht="13.5" customHeight="1" x14ac:dyDescent="0.15">
      <c r="B224" s="105"/>
      <c r="C224" s="283">
        <f t="shared" si="8"/>
        <v>212</v>
      </c>
      <c r="D224" s="44" t="str">
        <f t="shared" si="7"/>
        <v/>
      </c>
      <c r="E224" s="276"/>
      <c r="F224" s="372"/>
      <c r="G224" s="368"/>
      <c r="H224" s="368"/>
      <c r="I224" s="374"/>
      <c r="J224" s="374"/>
      <c r="K224" s="20"/>
      <c r="L224" s="332"/>
      <c r="M224" s="265"/>
      <c r="N224" s="265"/>
      <c r="O224" s="265"/>
      <c r="P224" s="281"/>
      <c r="Q224" s="3"/>
    </row>
    <row r="225" spans="2:17" ht="13.5" customHeight="1" x14ac:dyDescent="0.15">
      <c r="B225" s="105"/>
      <c r="C225" s="283">
        <f t="shared" si="8"/>
        <v>213</v>
      </c>
      <c r="D225" s="44" t="str">
        <f t="shared" si="7"/>
        <v/>
      </c>
      <c r="E225" s="276"/>
      <c r="F225" s="372"/>
      <c r="G225" s="368"/>
      <c r="H225" s="368"/>
      <c r="I225" s="374"/>
      <c r="J225" s="374"/>
      <c r="K225" s="20"/>
      <c r="L225" s="332"/>
      <c r="M225" s="265"/>
      <c r="N225" s="265"/>
      <c r="O225" s="265"/>
      <c r="P225" s="281"/>
      <c r="Q225" s="3"/>
    </row>
    <row r="226" spans="2:17" ht="13.5" customHeight="1" x14ac:dyDescent="0.15">
      <c r="B226" s="105"/>
      <c r="C226" s="283">
        <f t="shared" si="8"/>
        <v>214</v>
      </c>
      <c r="D226" s="44" t="str">
        <f t="shared" si="7"/>
        <v/>
      </c>
      <c r="E226" s="276"/>
      <c r="F226" s="372"/>
      <c r="G226" s="368"/>
      <c r="H226" s="368"/>
      <c r="I226" s="374"/>
      <c r="J226" s="374"/>
      <c r="K226" s="20"/>
      <c r="L226" s="332"/>
      <c r="M226" s="265"/>
      <c r="N226" s="265"/>
      <c r="O226" s="265"/>
      <c r="P226" s="281"/>
      <c r="Q226" s="3"/>
    </row>
    <row r="227" spans="2:17" ht="13.5" customHeight="1" x14ac:dyDescent="0.15">
      <c r="B227" s="105"/>
      <c r="C227" s="283">
        <f t="shared" si="8"/>
        <v>215</v>
      </c>
      <c r="D227" s="44" t="str">
        <f t="shared" si="7"/>
        <v/>
      </c>
      <c r="E227" s="276"/>
      <c r="F227" s="372"/>
      <c r="G227" s="368"/>
      <c r="H227" s="368"/>
      <c r="I227" s="374"/>
      <c r="J227" s="374"/>
      <c r="K227" s="20"/>
      <c r="L227" s="332"/>
      <c r="M227" s="265"/>
      <c r="N227" s="265"/>
      <c r="O227" s="265"/>
      <c r="P227" s="281"/>
      <c r="Q227" s="3"/>
    </row>
    <row r="228" spans="2:17" ht="13.5" customHeight="1" x14ac:dyDescent="0.15">
      <c r="B228" s="105"/>
      <c r="C228" s="283">
        <f t="shared" si="8"/>
        <v>216</v>
      </c>
      <c r="D228" s="44" t="str">
        <f t="shared" si="7"/>
        <v/>
      </c>
      <c r="E228" s="276"/>
      <c r="F228" s="372"/>
      <c r="G228" s="368"/>
      <c r="H228" s="368"/>
      <c r="I228" s="374"/>
      <c r="J228" s="374"/>
      <c r="K228" s="20"/>
      <c r="L228" s="332"/>
      <c r="M228" s="265"/>
      <c r="N228" s="265"/>
      <c r="O228" s="265"/>
      <c r="P228" s="281"/>
      <c r="Q228" s="3"/>
    </row>
    <row r="229" spans="2:17" ht="13.5" customHeight="1" x14ac:dyDescent="0.15">
      <c r="B229" s="105"/>
      <c r="C229" s="283">
        <f t="shared" si="8"/>
        <v>217</v>
      </c>
      <c r="D229" s="44" t="str">
        <f t="shared" si="7"/>
        <v/>
      </c>
      <c r="E229" s="276"/>
      <c r="F229" s="372"/>
      <c r="G229" s="368"/>
      <c r="H229" s="368"/>
      <c r="I229" s="374"/>
      <c r="J229" s="374"/>
      <c r="K229" s="20"/>
      <c r="L229" s="332"/>
      <c r="M229" s="265"/>
      <c r="N229" s="265"/>
      <c r="O229" s="265"/>
      <c r="P229" s="281"/>
      <c r="Q229" s="3"/>
    </row>
    <row r="230" spans="2:17" ht="13.5" customHeight="1" x14ac:dyDescent="0.15">
      <c r="B230" s="105"/>
      <c r="C230" s="283">
        <f t="shared" si="8"/>
        <v>218</v>
      </c>
      <c r="D230" s="44" t="str">
        <f t="shared" si="7"/>
        <v/>
      </c>
      <c r="E230" s="276"/>
      <c r="F230" s="372"/>
      <c r="G230" s="368"/>
      <c r="H230" s="368"/>
      <c r="I230" s="374"/>
      <c r="J230" s="374"/>
      <c r="K230" s="20"/>
      <c r="L230" s="332"/>
      <c r="M230" s="265"/>
      <c r="N230" s="265"/>
      <c r="O230" s="265"/>
      <c r="P230" s="281"/>
      <c r="Q230" s="3"/>
    </row>
    <row r="231" spans="2:17" ht="13.5" customHeight="1" x14ac:dyDescent="0.15">
      <c r="B231" s="105"/>
      <c r="C231" s="283">
        <f t="shared" si="8"/>
        <v>219</v>
      </c>
      <c r="D231" s="44" t="str">
        <f t="shared" si="7"/>
        <v/>
      </c>
      <c r="E231" s="276"/>
      <c r="F231" s="372"/>
      <c r="G231" s="368"/>
      <c r="H231" s="368"/>
      <c r="I231" s="374"/>
      <c r="J231" s="374"/>
      <c r="K231" s="20"/>
      <c r="L231" s="332"/>
      <c r="M231" s="265"/>
      <c r="N231" s="265"/>
      <c r="O231" s="265"/>
      <c r="P231" s="281"/>
      <c r="Q231" s="3"/>
    </row>
    <row r="232" spans="2:17" ht="13.5" customHeight="1" x14ac:dyDescent="0.15">
      <c r="B232" s="105"/>
      <c r="C232" s="283">
        <f t="shared" si="8"/>
        <v>220</v>
      </c>
      <c r="D232" s="44" t="str">
        <f t="shared" si="7"/>
        <v/>
      </c>
      <c r="E232" s="276"/>
      <c r="F232" s="372"/>
      <c r="G232" s="368"/>
      <c r="H232" s="368"/>
      <c r="I232" s="374"/>
      <c r="J232" s="374"/>
      <c r="K232" s="20"/>
      <c r="L232" s="332"/>
      <c r="M232" s="265"/>
      <c r="N232" s="265"/>
      <c r="O232" s="265"/>
      <c r="P232" s="281"/>
      <c r="Q232" s="3"/>
    </row>
    <row r="233" spans="2:17" ht="13.5" customHeight="1" x14ac:dyDescent="0.15">
      <c r="B233" s="105"/>
      <c r="C233" s="283">
        <f t="shared" si="8"/>
        <v>221</v>
      </c>
      <c r="D233" s="44" t="str">
        <f t="shared" si="7"/>
        <v/>
      </c>
      <c r="E233" s="276"/>
      <c r="F233" s="372"/>
      <c r="G233" s="368"/>
      <c r="H233" s="368"/>
      <c r="I233" s="374"/>
      <c r="J233" s="374"/>
      <c r="K233" s="20"/>
      <c r="L233" s="332"/>
      <c r="M233" s="265"/>
      <c r="N233" s="265"/>
      <c r="O233" s="265"/>
      <c r="P233" s="281"/>
      <c r="Q233" s="3"/>
    </row>
    <row r="234" spans="2:17" ht="13.5" customHeight="1" x14ac:dyDescent="0.15">
      <c r="B234" s="105"/>
      <c r="C234" s="283">
        <f t="shared" si="8"/>
        <v>222</v>
      </c>
      <c r="D234" s="44" t="str">
        <f t="shared" si="7"/>
        <v/>
      </c>
      <c r="E234" s="276"/>
      <c r="F234" s="372"/>
      <c r="G234" s="368"/>
      <c r="H234" s="368"/>
      <c r="I234" s="374"/>
      <c r="J234" s="374"/>
      <c r="K234" s="20"/>
      <c r="L234" s="332"/>
      <c r="M234" s="265"/>
      <c r="N234" s="265"/>
      <c r="O234" s="265"/>
      <c r="P234" s="281"/>
      <c r="Q234" s="3"/>
    </row>
    <row r="235" spans="2:17" ht="13.5" customHeight="1" x14ac:dyDescent="0.15">
      <c r="B235" s="105"/>
      <c r="C235" s="283">
        <f t="shared" si="8"/>
        <v>223</v>
      </c>
      <c r="D235" s="44" t="str">
        <f t="shared" si="7"/>
        <v/>
      </c>
      <c r="E235" s="276"/>
      <c r="F235" s="372"/>
      <c r="G235" s="368"/>
      <c r="H235" s="368"/>
      <c r="I235" s="374"/>
      <c r="J235" s="374"/>
      <c r="K235" s="20"/>
      <c r="L235" s="332"/>
      <c r="M235" s="265"/>
      <c r="N235" s="265"/>
      <c r="O235" s="265"/>
      <c r="P235" s="281"/>
      <c r="Q235" s="3"/>
    </row>
    <row r="236" spans="2:17" ht="13.5" customHeight="1" x14ac:dyDescent="0.15">
      <c r="B236" s="105"/>
      <c r="C236" s="283">
        <f t="shared" si="8"/>
        <v>224</v>
      </c>
      <c r="D236" s="44" t="str">
        <f t="shared" si="7"/>
        <v/>
      </c>
      <c r="E236" s="276"/>
      <c r="F236" s="372"/>
      <c r="G236" s="368"/>
      <c r="H236" s="368"/>
      <c r="I236" s="374"/>
      <c r="J236" s="374"/>
      <c r="K236" s="20"/>
      <c r="L236" s="332"/>
      <c r="M236" s="265"/>
      <c r="N236" s="265"/>
      <c r="O236" s="265"/>
      <c r="P236" s="281"/>
      <c r="Q236" s="3"/>
    </row>
    <row r="237" spans="2:17" ht="13.5" customHeight="1" x14ac:dyDescent="0.15">
      <c r="B237" s="105"/>
      <c r="C237" s="283">
        <f t="shared" si="8"/>
        <v>225</v>
      </c>
      <c r="D237" s="44" t="str">
        <f t="shared" si="7"/>
        <v/>
      </c>
      <c r="E237" s="276"/>
      <c r="F237" s="372"/>
      <c r="G237" s="368"/>
      <c r="H237" s="368"/>
      <c r="I237" s="374"/>
      <c r="J237" s="374"/>
      <c r="K237" s="20"/>
      <c r="L237" s="332"/>
      <c r="M237" s="265"/>
      <c r="N237" s="265"/>
      <c r="O237" s="265"/>
      <c r="P237" s="281"/>
      <c r="Q237" s="3"/>
    </row>
    <row r="238" spans="2:17" ht="13.5" customHeight="1" x14ac:dyDescent="0.15">
      <c r="B238" s="105"/>
      <c r="C238" s="283">
        <f t="shared" si="8"/>
        <v>226</v>
      </c>
      <c r="D238" s="44" t="str">
        <f t="shared" si="7"/>
        <v/>
      </c>
      <c r="E238" s="276"/>
      <c r="F238" s="372"/>
      <c r="G238" s="368"/>
      <c r="H238" s="368"/>
      <c r="I238" s="374"/>
      <c r="J238" s="374"/>
      <c r="K238" s="20"/>
      <c r="L238" s="332"/>
      <c r="M238" s="265"/>
      <c r="N238" s="265"/>
      <c r="O238" s="265"/>
      <c r="P238" s="281"/>
      <c r="Q238" s="3"/>
    </row>
    <row r="239" spans="2:17" ht="13.5" customHeight="1" x14ac:dyDescent="0.15">
      <c r="B239" s="105"/>
      <c r="C239" s="283">
        <f t="shared" si="8"/>
        <v>227</v>
      </c>
      <c r="D239" s="44" t="str">
        <f t="shared" si="7"/>
        <v/>
      </c>
      <c r="E239" s="276"/>
      <c r="F239" s="372"/>
      <c r="G239" s="368"/>
      <c r="H239" s="368"/>
      <c r="I239" s="374"/>
      <c r="J239" s="374"/>
      <c r="K239" s="20"/>
      <c r="L239" s="332"/>
      <c r="M239" s="265"/>
      <c r="N239" s="265"/>
      <c r="O239" s="265"/>
      <c r="P239" s="281"/>
      <c r="Q239" s="3"/>
    </row>
    <row r="240" spans="2:17" ht="13.5" customHeight="1" x14ac:dyDescent="0.15">
      <c r="B240" s="105"/>
      <c r="C240" s="283">
        <f t="shared" si="8"/>
        <v>228</v>
      </c>
      <c r="D240" s="44" t="str">
        <f t="shared" si="7"/>
        <v/>
      </c>
      <c r="E240" s="276"/>
      <c r="F240" s="372"/>
      <c r="G240" s="368"/>
      <c r="H240" s="368"/>
      <c r="I240" s="374"/>
      <c r="J240" s="374"/>
      <c r="K240" s="20"/>
      <c r="L240" s="332"/>
      <c r="M240" s="265"/>
      <c r="N240" s="265"/>
      <c r="O240" s="265"/>
      <c r="P240" s="281"/>
      <c r="Q240" s="3"/>
    </row>
    <row r="241" spans="2:17" ht="13.5" customHeight="1" x14ac:dyDescent="0.15">
      <c r="B241" s="105"/>
      <c r="C241" s="283">
        <f t="shared" si="8"/>
        <v>229</v>
      </c>
      <c r="D241" s="44" t="str">
        <f t="shared" si="7"/>
        <v/>
      </c>
      <c r="E241" s="276"/>
      <c r="F241" s="372"/>
      <c r="G241" s="368"/>
      <c r="H241" s="368"/>
      <c r="I241" s="374"/>
      <c r="J241" s="374"/>
      <c r="K241" s="20"/>
      <c r="L241" s="332"/>
      <c r="M241" s="265"/>
      <c r="N241" s="265"/>
      <c r="O241" s="265"/>
      <c r="P241" s="281"/>
      <c r="Q241" s="3"/>
    </row>
    <row r="242" spans="2:17" ht="13.5" customHeight="1" x14ac:dyDescent="0.15">
      <c r="B242" s="105"/>
      <c r="C242" s="283">
        <f t="shared" si="8"/>
        <v>230</v>
      </c>
      <c r="D242" s="44" t="str">
        <f t="shared" si="7"/>
        <v/>
      </c>
      <c r="E242" s="276"/>
      <c r="F242" s="372"/>
      <c r="G242" s="368"/>
      <c r="H242" s="368"/>
      <c r="I242" s="374"/>
      <c r="J242" s="374"/>
      <c r="K242" s="20"/>
      <c r="L242" s="332"/>
      <c r="M242" s="265"/>
      <c r="N242" s="265"/>
      <c r="O242" s="265"/>
      <c r="P242" s="281"/>
      <c r="Q242" s="3"/>
    </row>
    <row r="243" spans="2:17" ht="13.5" customHeight="1" x14ac:dyDescent="0.15">
      <c r="B243" s="105"/>
      <c r="C243" s="283">
        <f t="shared" si="8"/>
        <v>231</v>
      </c>
      <c r="D243" s="44" t="str">
        <f t="shared" si="7"/>
        <v/>
      </c>
      <c r="E243" s="276"/>
      <c r="F243" s="372"/>
      <c r="G243" s="368"/>
      <c r="H243" s="368"/>
      <c r="I243" s="374"/>
      <c r="J243" s="374"/>
      <c r="K243" s="20"/>
      <c r="L243" s="332"/>
      <c r="M243" s="265"/>
      <c r="N243" s="265"/>
      <c r="O243" s="265"/>
      <c r="P243" s="281"/>
      <c r="Q243" s="3"/>
    </row>
    <row r="244" spans="2:17" ht="13.5" customHeight="1" x14ac:dyDescent="0.15">
      <c r="B244" s="105"/>
      <c r="C244" s="283">
        <f t="shared" si="8"/>
        <v>232</v>
      </c>
      <c r="D244" s="44" t="str">
        <f t="shared" si="7"/>
        <v/>
      </c>
      <c r="E244" s="276"/>
      <c r="F244" s="372"/>
      <c r="G244" s="368"/>
      <c r="H244" s="368"/>
      <c r="I244" s="374"/>
      <c r="J244" s="374"/>
      <c r="K244" s="20"/>
      <c r="L244" s="332"/>
      <c r="M244" s="265"/>
      <c r="N244" s="265"/>
      <c r="O244" s="265"/>
      <c r="P244" s="281"/>
      <c r="Q244" s="3"/>
    </row>
    <row r="245" spans="2:17" ht="13.5" customHeight="1" x14ac:dyDescent="0.15">
      <c r="B245" s="105"/>
      <c r="C245" s="283">
        <f t="shared" si="8"/>
        <v>233</v>
      </c>
      <c r="D245" s="44" t="str">
        <f t="shared" si="7"/>
        <v/>
      </c>
      <c r="E245" s="276"/>
      <c r="F245" s="372"/>
      <c r="G245" s="368"/>
      <c r="H245" s="368"/>
      <c r="I245" s="374"/>
      <c r="J245" s="374"/>
      <c r="K245" s="20"/>
      <c r="L245" s="332"/>
      <c r="M245" s="265"/>
      <c r="N245" s="265"/>
      <c r="O245" s="265"/>
      <c r="P245" s="281"/>
      <c r="Q245" s="3"/>
    </row>
    <row r="246" spans="2:17" ht="13.5" customHeight="1" x14ac:dyDescent="0.15">
      <c r="B246" s="105"/>
      <c r="C246" s="283">
        <f t="shared" si="8"/>
        <v>234</v>
      </c>
      <c r="D246" s="44" t="str">
        <f t="shared" si="7"/>
        <v/>
      </c>
      <c r="E246" s="276"/>
      <c r="F246" s="372"/>
      <c r="G246" s="368"/>
      <c r="H246" s="368"/>
      <c r="I246" s="374"/>
      <c r="J246" s="374"/>
      <c r="K246" s="20"/>
      <c r="L246" s="332"/>
      <c r="M246" s="265"/>
      <c r="N246" s="265"/>
      <c r="O246" s="265"/>
      <c r="P246" s="281"/>
      <c r="Q246" s="3"/>
    </row>
    <row r="247" spans="2:17" ht="13.5" customHeight="1" x14ac:dyDescent="0.15">
      <c r="B247" s="105"/>
      <c r="C247" s="283">
        <f t="shared" si="8"/>
        <v>235</v>
      </c>
      <c r="D247" s="44" t="str">
        <f t="shared" si="7"/>
        <v/>
      </c>
      <c r="E247" s="276"/>
      <c r="F247" s="372"/>
      <c r="G247" s="368"/>
      <c r="H247" s="368"/>
      <c r="I247" s="374"/>
      <c r="J247" s="374"/>
      <c r="K247" s="20"/>
      <c r="L247" s="332"/>
      <c r="M247" s="265"/>
      <c r="N247" s="265"/>
      <c r="O247" s="265"/>
      <c r="P247" s="281"/>
      <c r="Q247" s="3"/>
    </row>
    <row r="248" spans="2:17" ht="13.5" customHeight="1" x14ac:dyDescent="0.15">
      <c r="B248" s="105"/>
      <c r="C248" s="283">
        <f t="shared" si="8"/>
        <v>236</v>
      </c>
      <c r="D248" s="44" t="str">
        <f t="shared" si="7"/>
        <v/>
      </c>
      <c r="E248" s="276"/>
      <c r="F248" s="372"/>
      <c r="G248" s="368"/>
      <c r="H248" s="368"/>
      <c r="I248" s="374"/>
      <c r="J248" s="374"/>
      <c r="K248" s="20"/>
      <c r="L248" s="332"/>
      <c r="M248" s="265"/>
      <c r="N248" s="265"/>
      <c r="O248" s="265"/>
      <c r="P248" s="281"/>
      <c r="Q248" s="3"/>
    </row>
    <row r="249" spans="2:17" ht="13.5" customHeight="1" x14ac:dyDescent="0.15">
      <c r="B249" s="105"/>
      <c r="C249" s="283">
        <f t="shared" si="8"/>
        <v>237</v>
      </c>
      <c r="D249" s="44" t="str">
        <f t="shared" si="7"/>
        <v/>
      </c>
      <c r="E249" s="276"/>
      <c r="F249" s="372"/>
      <c r="G249" s="368"/>
      <c r="H249" s="368"/>
      <c r="I249" s="374"/>
      <c r="J249" s="374"/>
      <c r="K249" s="20"/>
      <c r="L249" s="332"/>
      <c r="M249" s="265"/>
      <c r="N249" s="265"/>
      <c r="O249" s="265"/>
      <c r="P249" s="281"/>
      <c r="Q249" s="3"/>
    </row>
    <row r="250" spans="2:17" ht="13.5" customHeight="1" x14ac:dyDescent="0.15">
      <c r="B250" s="105"/>
      <c r="C250" s="283">
        <f t="shared" si="8"/>
        <v>238</v>
      </c>
      <c r="D250" s="44" t="str">
        <f t="shared" si="7"/>
        <v/>
      </c>
      <c r="E250" s="276"/>
      <c r="F250" s="372"/>
      <c r="G250" s="368"/>
      <c r="H250" s="368"/>
      <c r="I250" s="374"/>
      <c r="J250" s="374"/>
      <c r="K250" s="20"/>
      <c r="L250" s="332"/>
      <c r="M250" s="265"/>
      <c r="N250" s="265"/>
      <c r="O250" s="265"/>
      <c r="P250" s="281"/>
      <c r="Q250" s="3"/>
    </row>
    <row r="251" spans="2:17" ht="13.5" customHeight="1" x14ac:dyDescent="0.15">
      <c r="B251" s="105"/>
      <c r="C251" s="283">
        <f t="shared" si="8"/>
        <v>239</v>
      </c>
      <c r="D251" s="44" t="str">
        <f t="shared" si="7"/>
        <v/>
      </c>
      <c r="E251" s="276"/>
      <c r="F251" s="372"/>
      <c r="G251" s="368"/>
      <c r="H251" s="368"/>
      <c r="I251" s="374"/>
      <c r="J251" s="374"/>
      <c r="K251" s="20"/>
      <c r="L251" s="332"/>
      <c r="M251" s="265"/>
      <c r="N251" s="265"/>
      <c r="O251" s="265"/>
      <c r="P251" s="281"/>
      <c r="Q251" s="3"/>
    </row>
    <row r="252" spans="2:17" ht="13.5" customHeight="1" x14ac:dyDescent="0.15">
      <c r="B252" s="105"/>
      <c r="C252" s="283">
        <f t="shared" si="8"/>
        <v>240</v>
      </c>
      <c r="D252" s="44" t="str">
        <f t="shared" si="7"/>
        <v/>
      </c>
      <c r="E252" s="276"/>
      <c r="F252" s="372"/>
      <c r="G252" s="368"/>
      <c r="H252" s="368"/>
      <c r="I252" s="374"/>
      <c r="J252" s="374"/>
      <c r="K252" s="20"/>
      <c r="L252" s="332"/>
      <c r="M252" s="265"/>
      <c r="N252" s="265"/>
      <c r="O252" s="265"/>
      <c r="P252" s="281"/>
      <c r="Q252" s="3"/>
    </row>
    <row r="253" spans="2:17" ht="13.5" customHeight="1" x14ac:dyDescent="0.15">
      <c r="B253" s="105"/>
      <c r="C253" s="283">
        <f t="shared" si="8"/>
        <v>241</v>
      </c>
      <c r="D253" s="44" t="str">
        <f t="shared" si="7"/>
        <v/>
      </c>
      <c r="E253" s="276"/>
      <c r="F253" s="372"/>
      <c r="G253" s="368"/>
      <c r="H253" s="368"/>
      <c r="I253" s="374"/>
      <c r="J253" s="374"/>
      <c r="K253" s="20"/>
      <c r="L253" s="332"/>
      <c r="M253" s="265"/>
      <c r="N253" s="265"/>
      <c r="O253" s="265"/>
      <c r="P253" s="281"/>
      <c r="Q253" s="3"/>
    </row>
    <row r="254" spans="2:17" ht="13.5" customHeight="1" x14ac:dyDescent="0.15">
      <c r="B254" s="105"/>
      <c r="C254" s="283">
        <f t="shared" si="8"/>
        <v>242</v>
      </c>
      <c r="D254" s="44" t="str">
        <f t="shared" si="7"/>
        <v/>
      </c>
      <c r="E254" s="276"/>
      <c r="F254" s="372"/>
      <c r="G254" s="368"/>
      <c r="H254" s="368"/>
      <c r="I254" s="374"/>
      <c r="J254" s="374"/>
      <c r="K254" s="20"/>
      <c r="L254" s="332"/>
      <c r="M254" s="265"/>
      <c r="N254" s="265"/>
      <c r="O254" s="265"/>
      <c r="P254" s="281"/>
      <c r="Q254" s="3"/>
    </row>
    <row r="255" spans="2:17" ht="13.5" customHeight="1" x14ac:dyDescent="0.15">
      <c r="B255" s="105"/>
      <c r="C255" s="283">
        <f t="shared" si="8"/>
        <v>243</v>
      </c>
      <c r="D255" s="44" t="str">
        <f t="shared" si="7"/>
        <v/>
      </c>
      <c r="E255" s="276"/>
      <c r="F255" s="372"/>
      <c r="G255" s="368"/>
      <c r="H255" s="368"/>
      <c r="I255" s="374"/>
      <c r="J255" s="374"/>
      <c r="K255" s="20"/>
      <c r="L255" s="332"/>
      <c r="M255" s="265"/>
      <c r="N255" s="265"/>
      <c r="O255" s="265"/>
      <c r="P255" s="281"/>
      <c r="Q255" s="3"/>
    </row>
    <row r="256" spans="2:17" ht="13.5" customHeight="1" x14ac:dyDescent="0.15">
      <c r="B256" s="105"/>
      <c r="C256" s="283">
        <f t="shared" si="8"/>
        <v>244</v>
      </c>
      <c r="D256" s="44" t="str">
        <f t="shared" si="7"/>
        <v/>
      </c>
      <c r="E256" s="276"/>
      <c r="F256" s="372"/>
      <c r="G256" s="368"/>
      <c r="H256" s="368"/>
      <c r="I256" s="374"/>
      <c r="J256" s="374"/>
      <c r="K256" s="20"/>
      <c r="L256" s="332"/>
      <c r="M256" s="265"/>
      <c r="N256" s="265"/>
      <c r="O256" s="265"/>
      <c r="P256" s="281"/>
      <c r="Q256" s="3"/>
    </row>
    <row r="257" spans="2:20" ht="13.5" customHeight="1" x14ac:dyDescent="0.15">
      <c r="B257" s="105"/>
      <c r="C257" s="283">
        <f t="shared" si="8"/>
        <v>245</v>
      </c>
      <c r="D257" s="44" t="str">
        <f t="shared" si="7"/>
        <v/>
      </c>
      <c r="E257" s="276"/>
      <c r="F257" s="372"/>
      <c r="G257" s="368"/>
      <c r="H257" s="368"/>
      <c r="I257" s="374"/>
      <c r="J257" s="374"/>
      <c r="K257" s="20"/>
      <c r="L257" s="332"/>
      <c r="M257" s="265"/>
      <c r="N257" s="265"/>
      <c r="O257" s="265"/>
      <c r="P257" s="281"/>
      <c r="Q257" s="3"/>
    </row>
    <row r="258" spans="2:20" ht="13.5" customHeight="1" x14ac:dyDescent="0.15">
      <c r="B258" s="105"/>
      <c r="C258" s="283">
        <f t="shared" si="8"/>
        <v>246</v>
      </c>
      <c r="D258" s="44" t="str">
        <f t="shared" si="7"/>
        <v/>
      </c>
      <c r="E258" s="276"/>
      <c r="F258" s="372"/>
      <c r="G258" s="368"/>
      <c r="H258" s="368"/>
      <c r="I258" s="374"/>
      <c r="J258" s="374"/>
      <c r="K258" s="20"/>
      <c r="L258" s="332"/>
      <c r="M258" s="265"/>
      <c r="N258" s="265"/>
      <c r="O258" s="265"/>
      <c r="P258" s="281"/>
      <c r="Q258" s="3"/>
    </row>
    <row r="259" spans="2:20" ht="13.5" customHeight="1" x14ac:dyDescent="0.15">
      <c r="B259" s="105"/>
      <c r="C259" s="283">
        <f t="shared" si="8"/>
        <v>247</v>
      </c>
      <c r="D259" s="44" t="str">
        <f t="shared" si="7"/>
        <v/>
      </c>
      <c r="E259" s="276"/>
      <c r="F259" s="372"/>
      <c r="G259" s="368"/>
      <c r="H259" s="368"/>
      <c r="I259" s="374"/>
      <c r="J259" s="374"/>
      <c r="K259" s="20"/>
      <c r="L259" s="332"/>
      <c r="M259" s="265"/>
      <c r="N259" s="265"/>
      <c r="O259" s="265"/>
      <c r="P259" s="281"/>
      <c r="Q259" s="3"/>
      <c r="R259" s="27"/>
    </row>
    <row r="260" spans="2:20" ht="13.5" customHeight="1" x14ac:dyDescent="0.15">
      <c r="B260" s="105"/>
      <c r="C260" s="283">
        <f t="shared" si="8"/>
        <v>248</v>
      </c>
      <c r="D260" s="44" t="str">
        <f t="shared" si="7"/>
        <v/>
      </c>
      <c r="E260" s="276"/>
      <c r="F260" s="372"/>
      <c r="G260" s="368"/>
      <c r="H260" s="368"/>
      <c r="I260" s="374"/>
      <c r="J260" s="374"/>
      <c r="K260" s="20"/>
      <c r="L260" s="332"/>
      <c r="M260" s="265"/>
      <c r="N260" s="265"/>
      <c r="O260" s="265"/>
      <c r="P260" s="281"/>
      <c r="Q260" s="3"/>
      <c r="R260" s="27"/>
      <c r="S260" s="65"/>
      <c r="T260" s="335"/>
    </row>
    <row r="261" spans="2:20" ht="13.5" customHeight="1" x14ac:dyDescent="0.15">
      <c r="B261" s="105"/>
      <c r="C261" s="283">
        <f t="shared" si="8"/>
        <v>249</v>
      </c>
      <c r="D261" s="44" t="str">
        <f t="shared" si="7"/>
        <v/>
      </c>
      <c r="E261" s="276"/>
      <c r="F261" s="372"/>
      <c r="G261" s="368"/>
      <c r="H261" s="368"/>
      <c r="I261" s="374"/>
      <c r="J261" s="374"/>
      <c r="K261" s="20"/>
      <c r="L261" s="332"/>
      <c r="M261" s="265"/>
      <c r="N261" s="265"/>
      <c r="O261" s="265"/>
      <c r="P261" s="281"/>
      <c r="Q261" s="3"/>
      <c r="R261" s="27"/>
      <c r="S261" s="65"/>
      <c r="T261" s="335"/>
    </row>
    <row r="262" spans="2:20" ht="13.5" customHeight="1" x14ac:dyDescent="0.15">
      <c r="B262" s="105"/>
      <c r="C262" s="283">
        <f t="shared" si="8"/>
        <v>250</v>
      </c>
      <c r="D262" s="44" t="str">
        <f t="shared" si="7"/>
        <v/>
      </c>
      <c r="E262" s="276"/>
      <c r="F262" s="372"/>
      <c r="G262" s="368"/>
      <c r="H262" s="368"/>
      <c r="I262" s="374"/>
      <c r="J262" s="374"/>
      <c r="K262" s="20"/>
      <c r="L262" s="332"/>
      <c r="M262" s="265"/>
      <c r="N262" s="265"/>
      <c r="O262" s="265"/>
      <c r="P262" s="281"/>
      <c r="Q262" s="3"/>
      <c r="R262" s="27"/>
      <c r="S262" s="65"/>
      <c r="T262" s="335"/>
    </row>
    <row r="263" spans="2:20" ht="13.5" customHeight="1" x14ac:dyDescent="0.15">
      <c r="B263" s="105"/>
      <c r="C263" s="283">
        <f t="shared" si="8"/>
        <v>251</v>
      </c>
      <c r="D263" s="44" t="str">
        <f t="shared" si="7"/>
        <v/>
      </c>
      <c r="E263" s="276"/>
      <c r="F263" s="372"/>
      <c r="G263" s="368"/>
      <c r="H263" s="368"/>
      <c r="I263" s="374"/>
      <c r="J263" s="374"/>
      <c r="K263" s="20"/>
      <c r="L263" s="332"/>
      <c r="M263" s="265"/>
      <c r="N263" s="265"/>
      <c r="O263" s="265"/>
      <c r="P263" s="281"/>
      <c r="Q263" s="3"/>
      <c r="R263" s="27"/>
      <c r="S263" s="65"/>
      <c r="T263" s="335"/>
    </row>
    <row r="264" spans="2:20" ht="13.5" customHeight="1" x14ac:dyDescent="0.15">
      <c r="B264" s="105"/>
      <c r="C264" s="283">
        <f t="shared" si="8"/>
        <v>252</v>
      </c>
      <c r="D264" s="44" t="str">
        <f t="shared" si="7"/>
        <v/>
      </c>
      <c r="E264" s="276"/>
      <c r="F264" s="372"/>
      <c r="G264" s="368"/>
      <c r="H264" s="368"/>
      <c r="I264" s="374"/>
      <c r="J264" s="374"/>
      <c r="K264" s="20"/>
      <c r="L264" s="332"/>
      <c r="M264" s="265"/>
      <c r="N264" s="265"/>
      <c r="O264" s="265"/>
      <c r="P264" s="281"/>
      <c r="Q264" s="3"/>
    </row>
    <row r="265" spans="2:20" ht="13.5" customHeight="1" x14ac:dyDescent="0.15">
      <c r="B265" s="105"/>
      <c r="C265" s="283">
        <f t="shared" si="8"/>
        <v>253</v>
      </c>
      <c r="D265" s="44" t="str">
        <f t="shared" si="7"/>
        <v/>
      </c>
      <c r="E265" s="276"/>
      <c r="F265" s="372"/>
      <c r="G265" s="368"/>
      <c r="H265" s="368"/>
      <c r="I265" s="374"/>
      <c r="J265" s="374"/>
      <c r="K265" s="20"/>
      <c r="L265" s="332"/>
      <c r="M265" s="265"/>
      <c r="N265" s="265"/>
      <c r="O265" s="265"/>
      <c r="P265" s="281"/>
      <c r="Q265" s="3"/>
    </row>
    <row r="266" spans="2:20" ht="13.5" customHeight="1" x14ac:dyDescent="0.15">
      <c r="B266" s="105"/>
      <c r="C266" s="283">
        <f t="shared" si="8"/>
        <v>254</v>
      </c>
      <c r="D266" s="44" t="str">
        <f t="shared" si="7"/>
        <v/>
      </c>
      <c r="E266" s="276"/>
      <c r="F266" s="372"/>
      <c r="G266" s="368"/>
      <c r="H266" s="368"/>
      <c r="I266" s="374"/>
      <c r="J266" s="374"/>
      <c r="K266" s="20"/>
      <c r="L266" s="332"/>
      <c r="M266" s="265"/>
      <c r="N266" s="265"/>
      <c r="O266" s="265"/>
      <c r="P266" s="281"/>
      <c r="Q266" s="3"/>
    </row>
    <row r="267" spans="2:20" ht="13.5" customHeight="1" x14ac:dyDescent="0.15">
      <c r="B267" s="105"/>
      <c r="C267" s="283">
        <f t="shared" si="8"/>
        <v>255</v>
      </c>
      <c r="D267" s="44" t="str">
        <f t="shared" si="7"/>
        <v/>
      </c>
      <c r="E267" s="276"/>
      <c r="F267" s="372"/>
      <c r="G267" s="368"/>
      <c r="H267" s="368"/>
      <c r="I267" s="374"/>
      <c r="J267" s="374"/>
      <c r="K267" s="20"/>
      <c r="L267" s="332"/>
      <c r="M267" s="265"/>
      <c r="N267" s="265"/>
      <c r="O267" s="265"/>
      <c r="P267" s="281"/>
      <c r="Q267" s="3"/>
    </row>
    <row r="268" spans="2:20" ht="13.5" customHeight="1" x14ac:dyDescent="0.15">
      <c r="B268" s="105"/>
      <c r="C268" s="283">
        <f t="shared" si="8"/>
        <v>256</v>
      </c>
      <c r="D268" s="44" t="str">
        <f t="shared" si="7"/>
        <v/>
      </c>
      <c r="E268" s="276"/>
      <c r="F268" s="372"/>
      <c r="G268" s="368"/>
      <c r="H268" s="368"/>
      <c r="I268" s="374"/>
      <c r="J268" s="374"/>
      <c r="K268" s="20"/>
      <c r="L268" s="332"/>
      <c r="M268" s="265"/>
      <c r="N268" s="265"/>
      <c r="O268" s="265"/>
      <c r="P268" s="281"/>
      <c r="Q268" s="3"/>
    </row>
    <row r="269" spans="2:20" ht="13.5" customHeight="1" x14ac:dyDescent="0.15">
      <c r="B269" s="105"/>
      <c r="C269" s="283">
        <f t="shared" si="8"/>
        <v>257</v>
      </c>
      <c r="D269" s="44" t="str">
        <f t="shared" ref="D269:D312" si="9">IF(E269="","",IF(E269&lt;=$S$2,"○",""))</f>
        <v/>
      </c>
      <c r="E269" s="276"/>
      <c r="F269" s="372"/>
      <c r="G269" s="368"/>
      <c r="H269" s="368"/>
      <c r="I269" s="374"/>
      <c r="J269" s="374"/>
      <c r="K269" s="20"/>
      <c r="L269" s="332"/>
      <c r="M269" s="265"/>
      <c r="N269" s="265"/>
      <c r="O269" s="265"/>
      <c r="P269" s="281"/>
      <c r="Q269" s="3"/>
    </row>
    <row r="270" spans="2:20" ht="13.5" customHeight="1" x14ac:dyDescent="0.15">
      <c r="B270" s="105"/>
      <c r="C270" s="283">
        <f t="shared" si="8"/>
        <v>258</v>
      </c>
      <c r="D270" s="44" t="str">
        <f t="shared" si="9"/>
        <v/>
      </c>
      <c r="E270" s="276"/>
      <c r="F270" s="372"/>
      <c r="G270" s="368"/>
      <c r="H270" s="368"/>
      <c r="I270" s="374"/>
      <c r="J270" s="374"/>
      <c r="K270" s="20"/>
      <c r="L270" s="332"/>
      <c r="M270" s="265"/>
      <c r="N270" s="265"/>
      <c r="O270" s="265"/>
      <c r="P270" s="281"/>
      <c r="Q270" s="3"/>
    </row>
    <row r="271" spans="2:20" ht="13.5" customHeight="1" x14ac:dyDescent="0.15">
      <c r="B271" s="105"/>
      <c r="C271" s="283">
        <f t="shared" si="8"/>
        <v>259</v>
      </c>
      <c r="D271" s="44" t="str">
        <f t="shared" si="9"/>
        <v/>
      </c>
      <c r="E271" s="276"/>
      <c r="F271" s="372"/>
      <c r="G271" s="368"/>
      <c r="H271" s="368"/>
      <c r="I271" s="374"/>
      <c r="J271" s="374"/>
      <c r="K271" s="20"/>
      <c r="L271" s="332"/>
      <c r="M271" s="265"/>
      <c r="N271" s="265"/>
      <c r="O271" s="265"/>
      <c r="P271" s="281"/>
      <c r="Q271" s="3"/>
    </row>
    <row r="272" spans="2:20" ht="13.5" customHeight="1" x14ac:dyDescent="0.15">
      <c r="B272" s="105"/>
      <c r="C272" s="283">
        <f t="shared" ref="C272:C312" si="10">C271+1</f>
        <v>260</v>
      </c>
      <c r="D272" s="44" t="str">
        <f t="shared" si="9"/>
        <v/>
      </c>
      <c r="E272" s="276"/>
      <c r="F272" s="372"/>
      <c r="G272" s="368"/>
      <c r="H272" s="368"/>
      <c r="I272" s="374"/>
      <c r="J272" s="374"/>
      <c r="K272" s="20"/>
      <c r="L272" s="332"/>
      <c r="M272" s="265"/>
      <c r="N272" s="265"/>
      <c r="O272" s="265"/>
      <c r="P272" s="281"/>
      <c r="Q272" s="3"/>
    </row>
    <row r="273" spans="2:17" ht="13.5" customHeight="1" x14ac:dyDescent="0.15">
      <c r="B273" s="105"/>
      <c r="C273" s="283">
        <f t="shared" si="10"/>
        <v>261</v>
      </c>
      <c r="D273" s="44" t="str">
        <f t="shared" si="9"/>
        <v/>
      </c>
      <c r="E273" s="276"/>
      <c r="F273" s="372"/>
      <c r="G273" s="368"/>
      <c r="H273" s="368"/>
      <c r="I273" s="374"/>
      <c r="J273" s="374"/>
      <c r="K273" s="20"/>
      <c r="L273" s="332"/>
      <c r="M273" s="265"/>
      <c r="N273" s="265"/>
      <c r="O273" s="265"/>
      <c r="P273" s="281"/>
      <c r="Q273" s="3"/>
    </row>
    <row r="274" spans="2:17" ht="13.5" customHeight="1" x14ac:dyDescent="0.15">
      <c r="B274" s="105"/>
      <c r="C274" s="283">
        <f t="shared" si="10"/>
        <v>262</v>
      </c>
      <c r="D274" s="44" t="str">
        <f t="shared" si="9"/>
        <v/>
      </c>
      <c r="E274" s="276"/>
      <c r="F274" s="372"/>
      <c r="G274" s="368"/>
      <c r="H274" s="368"/>
      <c r="I274" s="374"/>
      <c r="J274" s="374"/>
      <c r="K274" s="20"/>
      <c r="L274" s="332"/>
      <c r="M274" s="265"/>
      <c r="N274" s="265"/>
      <c r="O274" s="265"/>
      <c r="P274" s="281"/>
      <c r="Q274" s="3"/>
    </row>
    <row r="275" spans="2:17" ht="13.5" customHeight="1" x14ac:dyDescent="0.15">
      <c r="B275" s="105"/>
      <c r="C275" s="283">
        <f t="shared" si="10"/>
        <v>263</v>
      </c>
      <c r="D275" s="44" t="str">
        <f t="shared" si="9"/>
        <v/>
      </c>
      <c r="E275" s="276"/>
      <c r="F275" s="372"/>
      <c r="G275" s="368"/>
      <c r="H275" s="368"/>
      <c r="I275" s="374"/>
      <c r="J275" s="374"/>
      <c r="K275" s="20"/>
      <c r="L275" s="332"/>
      <c r="M275" s="265"/>
      <c r="N275" s="265"/>
      <c r="O275" s="265"/>
      <c r="P275" s="281"/>
      <c r="Q275" s="3"/>
    </row>
    <row r="276" spans="2:17" ht="13.5" customHeight="1" x14ac:dyDescent="0.15">
      <c r="B276" s="105"/>
      <c r="C276" s="283">
        <f t="shared" si="10"/>
        <v>264</v>
      </c>
      <c r="D276" s="44" t="str">
        <f t="shared" si="9"/>
        <v/>
      </c>
      <c r="E276" s="276"/>
      <c r="F276" s="372"/>
      <c r="G276" s="368"/>
      <c r="H276" s="368"/>
      <c r="I276" s="374"/>
      <c r="J276" s="374"/>
      <c r="K276" s="20"/>
      <c r="L276" s="332"/>
      <c r="M276" s="265"/>
      <c r="N276" s="265"/>
      <c r="O276" s="265"/>
      <c r="P276" s="281"/>
      <c r="Q276" s="3"/>
    </row>
    <row r="277" spans="2:17" ht="13.5" customHeight="1" x14ac:dyDescent="0.15">
      <c r="B277" s="105"/>
      <c r="C277" s="283">
        <f t="shared" si="10"/>
        <v>265</v>
      </c>
      <c r="D277" s="44" t="str">
        <f t="shared" si="9"/>
        <v/>
      </c>
      <c r="E277" s="276"/>
      <c r="F277" s="372"/>
      <c r="G277" s="368"/>
      <c r="H277" s="368"/>
      <c r="I277" s="374"/>
      <c r="J277" s="374"/>
      <c r="K277" s="20"/>
      <c r="L277" s="332"/>
      <c r="M277" s="265"/>
      <c r="N277" s="265"/>
      <c r="O277" s="265"/>
      <c r="P277" s="281"/>
      <c r="Q277" s="3"/>
    </row>
    <row r="278" spans="2:17" ht="13.5" customHeight="1" x14ac:dyDescent="0.15">
      <c r="B278" s="105"/>
      <c r="C278" s="283">
        <f t="shared" si="10"/>
        <v>266</v>
      </c>
      <c r="D278" s="44" t="str">
        <f t="shared" si="9"/>
        <v/>
      </c>
      <c r="E278" s="276"/>
      <c r="F278" s="372"/>
      <c r="G278" s="368"/>
      <c r="H278" s="368"/>
      <c r="I278" s="374"/>
      <c r="J278" s="374"/>
      <c r="K278" s="20"/>
      <c r="L278" s="332"/>
      <c r="M278" s="265"/>
      <c r="N278" s="265"/>
      <c r="O278" s="265"/>
      <c r="P278" s="281"/>
      <c r="Q278" s="3"/>
    </row>
    <row r="279" spans="2:17" ht="13.5" customHeight="1" x14ac:dyDescent="0.15">
      <c r="B279" s="105"/>
      <c r="C279" s="283">
        <f t="shared" si="10"/>
        <v>267</v>
      </c>
      <c r="D279" s="44" t="str">
        <f t="shared" si="9"/>
        <v/>
      </c>
      <c r="E279" s="276"/>
      <c r="F279" s="372"/>
      <c r="G279" s="368"/>
      <c r="H279" s="368"/>
      <c r="I279" s="374"/>
      <c r="J279" s="374"/>
      <c r="K279" s="20"/>
      <c r="L279" s="332"/>
      <c r="M279" s="265"/>
      <c r="N279" s="265"/>
      <c r="O279" s="265"/>
      <c r="P279" s="281"/>
      <c r="Q279" s="3"/>
    </row>
    <row r="280" spans="2:17" ht="13.5" customHeight="1" x14ac:dyDescent="0.15">
      <c r="B280" s="105"/>
      <c r="C280" s="283">
        <f t="shared" si="10"/>
        <v>268</v>
      </c>
      <c r="D280" s="44" t="str">
        <f t="shared" si="9"/>
        <v/>
      </c>
      <c r="E280" s="276"/>
      <c r="F280" s="372"/>
      <c r="G280" s="368"/>
      <c r="H280" s="368"/>
      <c r="I280" s="374"/>
      <c r="J280" s="374"/>
      <c r="K280" s="20"/>
      <c r="L280" s="332"/>
      <c r="M280" s="265"/>
      <c r="N280" s="265"/>
      <c r="O280" s="265"/>
      <c r="P280" s="281"/>
      <c r="Q280" s="3"/>
    </row>
    <row r="281" spans="2:17" ht="13.5" customHeight="1" x14ac:dyDescent="0.15">
      <c r="B281" s="105"/>
      <c r="C281" s="283">
        <f t="shared" si="10"/>
        <v>269</v>
      </c>
      <c r="D281" s="44" t="str">
        <f t="shared" si="9"/>
        <v/>
      </c>
      <c r="E281" s="276"/>
      <c r="F281" s="372"/>
      <c r="G281" s="368"/>
      <c r="H281" s="368"/>
      <c r="I281" s="374"/>
      <c r="J281" s="374"/>
      <c r="K281" s="20"/>
      <c r="L281" s="332"/>
      <c r="M281" s="265"/>
      <c r="N281" s="265"/>
      <c r="O281" s="265"/>
      <c r="P281" s="281"/>
      <c r="Q281" s="3"/>
    </row>
    <row r="282" spans="2:17" ht="13.5" customHeight="1" x14ac:dyDescent="0.15">
      <c r="B282" s="105"/>
      <c r="C282" s="283">
        <f t="shared" si="10"/>
        <v>270</v>
      </c>
      <c r="D282" s="44" t="str">
        <f t="shared" si="9"/>
        <v/>
      </c>
      <c r="E282" s="276"/>
      <c r="F282" s="372"/>
      <c r="G282" s="368"/>
      <c r="H282" s="368"/>
      <c r="I282" s="374"/>
      <c r="J282" s="374"/>
      <c r="K282" s="20"/>
      <c r="L282" s="332"/>
      <c r="M282" s="265"/>
      <c r="N282" s="265"/>
      <c r="O282" s="265"/>
      <c r="P282" s="281"/>
      <c r="Q282" s="3"/>
    </row>
    <row r="283" spans="2:17" ht="13.5" customHeight="1" x14ac:dyDescent="0.15">
      <c r="B283" s="105"/>
      <c r="C283" s="283">
        <f t="shared" si="10"/>
        <v>271</v>
      </c>
      <c r="D283" s="44" t="str">
        <f t="shared" si="9"/>
        <v/>
      </c>
      <c r="E283" s="276"/>
      <c r="F283" s="372"/>
      <c r="G283" s="368"/>
      <c r="H283" s="368"/>
      <c r="I283" s="374"/>
      <c r="J283" s="374"/>
      <c r="K283" s="20"/>
      <c r="L283" s="332"/>
      <c r="M283" s="265"/>
      <c r="N283" s="265"/>
      <c r="O283" s="265"/>
      <c r="P283" s="281"/>
      <c r="Q283" s="3"/>
    </row>
    <row r="284" spans="2:17" ht="13.5" customHeight="1" x14ac:dyDescent="0.15">
      <c r="B284" s="105"/>
      <c r="C284" s="283">
        <f t="shared" si="10"/>
        <v>272</v>
      </c>
      <c r="D284" s="44" t="str">
        <f t="shared" si="9"/>
        <v/>
      </c>
      <c r="E284" s="276"/>
      <c r="F284" s="372"/>
      <c r="G284" s="368"/>
      <c r="H284" s="368"/>
      <c r="I284" s="374"/>
      <c r="J284" s="374"/>
      <c r="K284" s="20"/>
      <c r="L284" s="332"/>
      <c r="M284" s="265"/>
      <c r="N284" s="265"/>
      <c r="O284" s="265"/>
      <c r="P284" s="281"/>
      <c r="Q284" s="3"/>
    </row>
    <row r="285" spans="2:17" ht="13.5" customHeight="1" x14ac:dyDescent="0.15">
      <c r="B285" s="105"/>
      <c r="C285" s="283">
        <f t="shared" si="10"/>
        <v>273</v>
      </c>
      <c r="D285" s="44" t="str">
        <f t="shared" si="9"/>
        <v/>
      </c>
      <c r="E285" s="276"/>
      <c r="F285" s="372"/>
      <c r="G285" s="368"/>
      <c r="H285" s="368"/>
      <c r="I285" s="374"/>
      <c r="J285" s="374"/>
      <c r="K285" s="20"/>
      <c r="L285" s="332"/>
      <c r="M285" s="265"/>
      <c r="N285" s="265"/>
      <c r="O285" s="265"/>
      <c r="P285" s="281"/>
      <c r="Q285" s="3"/>
    </row>
    <row r="286" spans="2:17" ht="13.5" customHeight="1" x14ac:dyDescent="0.15">
      <c r="B286" s="105"/>
      <c r="C286" s="283">
        <f t="shared" si="10"/>
        <v>274</v>
      </c>
      <c r="D286" s="44" t="str">
        <f t="shared" si="9"/>
        <v/>
      </c>
      <c r="E286" s="276"/>
      <c r="F286" s="372"/>
      <c r="G286" s="368"/>
      <c r="H286" s="368"/>
      <c r="I286" s="374"/>
      <c r="J286" s="374"/>
      <c r="K286" s="20"/>
      <c r="L286" s="332"/>
      <c r="M286" s="265"/>
      <c r="N286" s="265"/>
      <c r="O286" s="265"/>
      <c r="P286" s="281"/>
      <c r="Q286" s="3"/>
    </row>
    <row r="287" spans="2:17" ht="13.5" customHeight="1" x14ac:dyDescent="0.15">
      <c r="B287" s="105"/>
      <c r="C287" s="283">
        <f t="shared" si="10"/>
        <v>275</v>
      </c>
      <c r="D287" s="44" t="str">
        <f t="shared" si="9"/>
        <v/>
      </c>
      <c r="E287" s="276"/>
      <c r="F287" s="372"/>
      <c r="G287" s="368"/>
      <c r="H287" s="368"/>
      <c r="I287" s="374"/>
      <c r="J287" s="374"/>
      <c r="K287" s="20"/>
      <c r="L287" s="332"/>
      <c r="M287" s="265"/>
      <c r="N287" s="265"/>
      <c r="O287" s="265"/>
      <c r="P287" s="281"/>
      <c r="Q287" s="3"/>
    </row>
    <row r="288" spans="2:17" ht="13.5" customHeight="1" x14ac:dyDescent="0.15">
      <c r="B288" s="105"/>
      <c r="C288" s="283">
        <f t="shared" si="10"/>
        <v>276</v>
      </c>
      <c r="D288" s="44" t="str">
        <f t="shared" si="9"/>
        <v/>
      </c>
      <c r="E288" s="276"/>
      <c r="F288" s="372"/>
      <c r="G288" s="368"/>
      <c r="H288" s="368"/>
      <c r="I288" s="374"/>
      <c r="J288" s="374"/>
      <c r="K288" s="20"/>
      <c r="L288" s="332"/>
      <c r="M288" s="265"/>
      <c r="N288" s="265"/>
      <c r="O288" s="265"/>
      <c r="P288" s="281"/>
      <c r="Q288" s="3"/>
    </row>
    <row r="289" spans="2:17" ht="13.5" customHeight="1" x14ac:dyDescent="0.15">
      <c r="B289" s="105"/>
      <c r="C289" s="283">
        <f t="shared" si="10"/>
        <v>277</v>
      </c>
      <c r="D289" s="44" t="str">
        <f t="shared" si="9"/>
        <v/>
      </c>
      <c r="E289" s="276"/>
      <c r="F289" s="372"/>
      <c r="G289" s="368"/>
      <c r="H289" s="368"/>
      <c r="I289" s="374"/>
      <c r="J289" s="374"/>
      <c r="K289" s="20"/>
      <c r="L289" s="332"/>
      <c r="M289" s="265"/>
      <c r="N289" s="265"/>
      <c r="O289" s="265"/>
      <c r="P289" s="281"/>
      <c r="Q289" s="3"/>
    </row>
    <row r="290" spans="2:17" ht="13.5" customHeight="1" x14ac:dyDescent="0.15">
      <c r="B290" s="105"/>
      <c r="C290" s="283">
        <f t="shared" si="10"/>
        <v>278</v>
      </c>
      <c r="D290" s="44" t="str">
        <f t="shared" si="9"/>
        <v/>
      </c>
      <c r="E290" s="276"/>
      <c r="F290" s="372"/>
      <c r="G290" s="368"/>
      <c r="H290" s="368"/>
      <c r="I290" s="374"/>
      <c r="J290" s="374"/>
      <c r="K290" s="20"/>
      <c r="L290" s="332"/>
      <c r="M290" s="265"/>
      <c r="N290" s="265"/>
      <c r="O290" s="265"/>
      <c r="P290" s="281"/>
      <c r="Q290" s="3"/>
    </row>
    <row r="291" spans="2:17" ht="13.5" customHeight="1" x14ac:dyDescent="0.15">
      <c r="B291" s="105"/>
      <c r="C291" s="283">
        <f t="shared" si="10"/>
        <v>279</v>
      </c>
      <c r="D291" s="44" t="str">
        <f t="shared" si="9"/>
        <v/>
      </c>
      <c r="E291" s="276"/>
      <c r="F291" s="372"/>
      <c r="G291" s="368"/>
      <c r="H291" s="368"/>
      <c r="I291" s="374"/>
      <c r="J291" s="374"/>
      <c r="K291" s="20"/>
      <c r="L291" s="332"/>
      <c r="M291" s="265"/>
      <c r="N291" s="265"/>
      <c r="O291" s="265"/>
      <c r="P291" s="281"/>
      <c r="Q291" s="3"/>
    </row>
    <row r="292" spans="2:17" ht="13.5" customHeight="1" x14ac:dyDescent="0.15">
      <c r="B292" s="105"/>
      <c r="C292" s="283">
        <f t="shared" si="10"/>
        <v>280</v>
      </c>
      <c r="D292" s="44" t="str">
        <f t="shared" si="9"/>
        <v/>
      </c>
      <c r="E292" s="276"/>
      <c r="F292" s="372"/>
      <c r="G292" s="368"/>
      <c r="H292" s="368"/>
      <c r="I292" s="374"/>
      <c r="J292" s="374"/>
      <c r="K292" s="20"/>
      <c r="L292" s="332"/>
      <c r="M292" s="265"/>
      <c r="N292" s="265"/>
      <c r="O292" s="265"/>
      <c r="P292" s="281"/>
      <c r="Q292" s="3"/>
    </row>
    <row r="293" spans="2:17" ht="13.5" customHeight="1" x14ac:dyDescent="0.15">
      <c r="B293" s="105"/>
      <c r="C293" s="283">
        <f t="shared" si="10"/>
        <v>281</v>
      </c>
      <c r="D293" s="44" t="str">
        <f t="shared" si="9"/>
        <v/>
      </c>
      <c r="E293" s="276"/>
      <c r="F293" s="372"/>
      <c r="G293" s="368"/>
      <c r="H293" s="368"/>
      <c r="I293" s="374"/>
      <c r="J293" s="374"/>
      <c r="K293" s="20"/>
      <c r="L293" s="332"/>
      <c r="M293" s="265"/>
      <c r="N293" s="265"/>
      <c r="O293" s="265"/>
      <c r="P293" s="281"/>
      <c r="Q293" s="3"/>
    </row>
    <row r="294" spans="2:17" ht="13.5" customHeight="1" x14ac:dyDescent="0.15">
      <c r="B294" s="105"/>
      <c r="C294" s="283">
        <f t="shared" si="10"/>
        <v>282</v>
      </c>
      <c r="D294" s="44" t="str">
        <f t="shared" si="9"/>
        <v/>
      </c>
      <c r="E294" s="276"/>
      <c r="F294" s="372"/>
      <c r="G294" s="368"/>
      <c r="H294" s="368"/>
      <c r="I294" s="374"/>
      <c r="J294" s="374"/>
      <c r="K294" s="20"/>
      <c r="L294" s="332"/>
      <c r="M294" s="265"/>
      <c r="N294" s="265"/>
      <c r="O294" s="265"/>
      <c r="P294" s="281"/>
      <c r="Q294" s="3"/>
    </row>
    <row r="295" spans="2:17" ht="13.5" customHeight="1" x14ac:dyDescent="0.15">
      <c r="B295" s="105"/>
      <c r="C295" s="283">
        <f t="shared" si="10"/>
        <v>283</v>
      </c>
      <c r="D295" s="44" t="str">
        <f t="shared" si="9"/>
        <v/>
      </c>
      <c r="E295" s="276"/>
      <c r="F295" s="372"/>
      <c r="G295" s="368"/>
      <c r="H295" s="368"/>
      <c r="I295" s="374"/>
      <c r="J295" s="374"/>
      <c r="K295" s="20"/>
      <c r="L295" s="332"/>
      <c r="M295" s="265"/>
      <c r="N295" s="265"/>
      <c r="O295" s="265"/>
      <c r="P295" s="281"/>
      <c r="Q295" s="3"/>
    </row>
    <row r="296" spans="2:17" ht="13.5" customHeight="1" x14ac:dyDescent="0.15">
      <c r="B296" s="105"/>
      <c r="C296" s="283">
        <f t="shared" si="10"/>
        <v>284</v>
      </c>
      <c r="D296" s="44" t="str">
        <f t="shared" si="9"/>
        <v/>
      </c>
      <c r="E296" s="276"/>
      <c r="F296" s="372"/>
      <c r="G296" s="368"/>
      <c r="H296" s="368"/>
      <c r="I296" s="374"/>
      <c r="J296" s="374"/>
      <c r="K296" s="20"/>
      <c r="L296" s="332"/>
      <c r="M296" s="265"/>
      <c r="N296" s="265"/>
      <c r="O296" s="265"/>
      <c r="P296" s="281"/>
      <c r="Q296" s="3"/>
    </row>
    <row r="297" spans="2:17" ht="13.5" customHeight="1" x14ac:dyDescent="0.15">
      <c r="B297" s="105"/>
      <c r="C297" s="283">
        <f t="shared" si="10"/>
        <v>285</v>
      </c>
      <c r="D297" s="44" t="str">
        <f t="shared" si="9"/>
        <v/>
      </c>
      <c r="E297" s="276"/>
      <c r="F297" s="372"/>
      <c r="G297" s="368"/>
      <c r="H297" s="368"/>
      <c r="I297" s="374"/>
      <c r="J297" s="374"/>
      <c r="K297" s="20"/>
      <c r="L297" s="332"/>
      <c r="M297" s="265"/>
      <c r="N297" s="265"/>
      <c r="O297" s="265"/>
      <c r="P297" s="281"/>
      <c r="Q297" s="3"/>
    </row>
    <row r="298" spans="2:17" ht="13.5" customHeight="1" x14ac:dyDescent="0.15">
      <c r="B298" s="105"/>
      <c r="C298" s="283">
        <f t="shared" si="10"/>
        <v>286</v>
      </c>
      <c r="D298" s="44" t="str">
        <f t="shared" si="9"/>
        <v/>
      </c>
      <c r="E298" s="276"/>
      <c r="F298" s="372"/>
      <c r="G298" s="368"/>
      <c r="H298" s="368"/>
      <c r="I298" s="374"/>
      <c r="J298" s="374"/>
      <c r="K298" s="20"/>
      <c r="L298" s="332"/>
      <c r="M298" s="265"/>
      <c r="N298" s="265"/>
      <c r="O298" s="265"/>
      <c r="P298" s="281"/>
      <c r="Q298" s="3"/>
    </row>
    <row r="299" spans="2:17" ht="13.5" customHeight="1" x14ac:dyDescent="0.15">
      <c r="B299" s="105"/>
      <c r="C299" s="283">
        <f t="shared" si="10"/>
        <v>287</v>
      </c>
      <c r="D299" s="44" t="str">
        <f t="shared" si="9"/>
        <v/>
      </c>
      <c r="E299" s="276"/>
      <c r="F299" s="372"/>
      <c r="G299" s="368"/>
      <c r="H299" s="368"/>
      <c r="I299" s="374"/>
      <c r="J299" s="374"/>
      <c r="K299" s="20"/>
      <c r="L299" s="332"/>
      <c r="M299" s="265"/>
      <c r="N299" s="265"/>
      <c r="O299" s="265"/>
      <c r="P299" s="281"/>
      <c r="Q299" s="3"/>
    </row>
    <row r="300" spans="2:17" ht="13.5" customHeight="1" x14ac:dyDescent="0.15">
      <c r="B300" s="105"/>
      <c r="C300" s="283">
        <f t="shared" si="10"/>
        <v>288</v>
      </c>
      <c r="D300" s="44" t="str">
        <f t="shared" si="9"/>
        <v/>
      </c>
      <c r="E300" s="276"/>
      <c r="F300" s="372"/>
      <c r="G300" s="368"/>
      <c r="H300" s="368"/>
      <c r="I300" s="374"/>
      <c r="J300" s="374"/>
      <c r="K300" s="20"/>
      <c r="L300" s="332"/>
      <c r="M300" s="265"/>
      <c r="N300" s="265"/>
      <c r="O300" s="265"/>
      <c r="P300" s="281"/>
      <c r="Q300" s="3"/>
    </row>
    <row r="301" spans="2:17" ht="13.5" customHeight="1" x14ac:dyDescent="0.15">
      <c r="B301" s="105"/>
      <c r="C301" s="283">
        <f t="shared" si="10"/>
        <v>289</v>
      </c>
      <c r="D301" s="44" t="str">
        <f t="shared" si="9"/>
        <v/>
      </c>
      <c r="E301" s="276"/>
      <c r="F301" s="372"/>
      <c r="G301" s="368"/>
      <c r="H301" s="368"/>
      <c r="I301" s="374"/>
      <c r="J301" s="374"/>
      <c r="K301" s="20"/>
      <c r="L301" s="332"/>
      <c r="M301" s="265"/>
      <c r="N301" s="265"/>
      <c r="O301" s="265"/>
      <c r="P301" s="281"/>
      <c r="Q301" s="3"/>
    </row>
    <row r="302" spans="2:17" ht="13.5" customHeight="1" x14ac:dyDescent="0.15">
      <c r="B302" s="105"/>
      <c r="C302" s="283">
        <f t="shared" si="10"/>
        <v>290</v>
      </c>
      <c r="D302" s="44" t="str">
        <f t="shared" si="9"/>
        <v/>
      </c>
      <c r="E302" s="276"/>
      <c r="F302" s="372"/>
      <c r="G302" s="368"/>
      <c r="H302" s="368"/>
      <c r="I302" s="374"/>
      <c r="J302" s="374"/>
      <c r="K302" s="20"/>
      <c r="L302" s="332"/>
      <c r="M302" s="265"/>
      <c r="N302" s="265"/>
      <c r="O302" s="265"/>
      <c r="P302" s="281"/>
      <c r="Q302" s="3"/>
    </row>
    <row r="303" spans="2:17" ht="13.5" customHeight="1" x14ac:dyDescent="0.15">
      <c r="B303" s="105"/>
      <c r="C303" s="283">
        <f t="shared" si="10"/>
        <v>291</v>
      </c>
      <c r="D303" s="44" t="str">
        <f t="shared" si="9"/>
        <v/>
      </c>
      <c r="E303" s="276"/>
      <c r="F303" s="372"/>
      <c r="G303" s="368"/>
      <c r="H303" s="368"/>
      <c r="I303" s="374"/>
      <c r="J303" s="374"/>
      <c r="K303" s="20"/>
      <c r="L303" s="332"/>
      <c r="M303" s="265"/>
      <c r="N303" s="265"/>
      <c r="O303" s="265"/>
      <c r="P303" s="281"/>
      <c r="Q303" s="3"/>
    </row>
    <row r="304" spans="2:17" ht="13.5" customHeight="1" x14ac:dyDescent="0.15">
      <c r="B304" s="105"/>
      <c r="C304" s="283">
        <f t="shared" si="10"/>
        <v>292</v>
      </c>
      <c r="D304" s="44" t="str">
        <f t="shared" si="9"/>
        <v/>
      </c>
      <c r="E304" s="276"/>
      <c r="F304" s="372"/>
      <c r="G304" s="368"/>
      <c r="H304" s="368"/>
      <c r="I304" s="374"/>
      <c r="J304" s="374"/>
      <c r="K304" s="20"/>
      <c r="L304" s="332"/>
      <c r="M304" s="265"/>
      <c r="N304" s="265"/>
      <c r="O304" s="265"/>
      <c r="P304" s="281"/>
      <c r="Q304" s="3"/>
    </row>
    <row r="305" spans="2:17" ht="13.5" customHeight="1" x14ac:dyDescent="0.15">
      <c r="B305" s="105"/>
      <c r="C305" s="283">
        <f t="shared" si="10"/>
        <v>293</v>
      </c>
      <c r="D305" s="44" t="str">
        <f t="shared" si="9"/>
        <v/>
      </c>
      <c r="E305" s="276"/>
      <c r="F305" s="372"/>
      <c r="G305" s="368"/>
      <c r="H305" s="368"/>
      <c r="I305" s="374"/>
      <c r="J305" s="374"/>
      <c r="K305" s="20"/>
      <c r="L305" s="332"/>
      <c r="M305" s="265"/>
      <c r="N305" s="265"/>
      <c r="O305" s="265"/>
      <c r="P305" s="281"/>
      <c r="Q305" s="3"/>
    </row>
    <row r="306" spans="2:17" ht="13.5" customHeight="1" x14ac:dyDescent="0.15">
      <c r="B306" s="105"/>
      <c r="C306" s="283">
        <f t="shared" si="10"/>
        <v>294</v>
      </c>
      <c r="D306" s="44" t="str">
        <f t="shared" si="9"/>
        <v/>
      </c>
      <c r="E306" s="276"/>
      <c r="F306" s="372"/>
      <c r="G306" s="368"/>
      <c r="H306" s="368"/>
      <c r="I306" s="374"/>
      <c r="J306" s="374"/>
      <c r="K306" s="20"/>
      <c r="L306" s="332"/>
      <c r="M306" s="265"/>
      <c r="N306" s="265"/>
      <c r="O306" s="265"/>
      <c r="P306" s="281"/>
      <c r="Q306" s="3"/>
    </row>
    <row r="307" spans="2:17" ht="13.5" customHeight="1" x14ac:dyDescent="0.15">
      <c r="B307" s="105"/>
      <c r="C307" s="283">
        <f t="shared" si="10"/>
        <v>295</v>
      </c>
      <c r="D307" s="44" t="str">
        <f t="shared" si="9"/>
        <v/>
      </c>
      <c r="E307" s="276"/>
      <c r="F307" s="372"/>
      <c r="G307" s="368"/>
      <c r="H307" s="368"/>
      <c r="I307" s="374"/>
      <c r="J307" s="374"/>
      <c r="K307" s="20"/>
      <c r="L307" s="332"/>
      <c r="M307" s="265"/>
      <c r="N307" s="265"/>
      <c r="O307" s="265"/>
      <c r="P307" s="281"/>
      <c r="Q307" s="3"/>
    </row>
    <row r="308" spans="2:17" ht="13.5" customHeight="1" x14ac:dyDescent="0.15">
      <c r="B308" s="105"/>
      <c r="C308" s="283">
        <f t="shared" si="10"/>
        <v>296</v>
      </c>
      <c r="D308" s="44" t="str">
        <f t="shared" si="9"/>
        <v/>
      </c>
      <c r="E308" s="276"/>
      <c r="F308" s="372"/>
      <c r="G308" s="368"/>
      <c r="H308" s="368"/>
      <c r="I308" s="374"/>
      <c r="J308" s="374"/>
      <c r="K308" s="20"/>
      <c r="L308" s="332"/>
      <c r="M308" s="265"/>
      <c r="N308" s="265"/>
      <c r="O308" s="265"/>
      <c r="P308" s="281"/>
      <c r="Q308" s="3"/>
    </row>
    <row r="309" spans="2:17" ht="13.5" customHeight="1" x14ac:dyDescent="0.15">
      <c r="B309" s="105"/>
      <c r="C309" s="283">
        <f t="shared" si="10"/>
        <v>297</v>
      </c>
      <c r="D309" s="44" t="str">
        <f t="shared" si="9"/>
        <v/>
      </c>
      <c r="E309" s="276"/>
      <c r="F309" s="372"/>
      <c r="G309" s="368"/>
      <c r="H309" s="368"/>
      <c r="I309" s="374"/>
      <c r="J309" s="374"/>
      <c r="K309" s="20"/>
      <c r="L309" s="332"/>
      <c r="M309" s="265"/>
      <c r="N309" s="265"/>
      <c r="O309" s="265"/>
      <c r="P309" s="281"/>
      <c r="Q309" s="3"/>
    </row>
    <row r="310" spans="2:17" ht="13.5" customHeight="1" x14ac:dyDescent="0.15">
      <c r="B310" s="105"/>
      <c r="C310" s="283">
        <f t="shared" si="10"/>
        <v>298</v>
      </c>
      <c r="D310" s="44" t="str">
        <f t="shared" si="9"/>
        <v/>
      </c>
      <c r="E310" s="276"/>
      <c r="F310" s="372"/>
      <c r="G310" s="368"/>
      <c r="H310" s="368"/>
      <c r="I310" s="374"/>
      <c r="J310" s="374"/>
      <c r="K310" s="20"/>
      <c r="L310" s="332"/>
      <c r="M310" s="265"/>
      <c r="N310" s="265"/>
      <c r="O310" s="265"/>
      <c r="P310" s="281"/>
      <c r="Q310" s="3"/>
    </row>
    <row r="311" spans="2:17" ht="13.5" customHeight="1" x14ac:dyDescent="0.15">
      <c r="B311" s="105"/>
      <c r="C311" s="283">
        <f t="shared" si="10"/>
        <v>299</v>
      </c>
      <c r="D311" s="44" t="str">
        <f t="shared" si="9"/>
        <v/>
      </c>
      <c r="E311" s="276"/>
      <c r="F311" s="372"/>
      <c r="G311" s="368"/>
      <c r="H311" s="368"/>
      <c r="I311" s="374"/>
      <c r="J311" s="374"/>
      <c r="K311" s="20"/>
      <c r="L311" s="332"/>
      <c r="M311" s="265"/>
      <c r="N311" s="265"/>
      <c r="O311" s="265"/>
      <c r="P311" s="281"/>
      <c r="Q311" s="3"/>
    </row>
    <row r="312" spans="2:17" ht="13.5" customHeight="1" x14ac:dyDescent="0.15">
      <c r="B312" s="105"/>
      <c r="C312" s="283">
        <f t="shared" si="10"/>
        <v>300</v>
      </c>
      <c r="D312" s="44" t="str">
        <f t="shared" si="9"/>
        <v/>
      </c>
      <c r="E312" s="276"/>
      <c r="F312" s="372"/>
      <c r="G312" s="368"/>
      <c r="H312" s="368"/>
      <c r="I312" s="374"/>
      <c r="J312" s="374"/>
      <c r="K312" s="20"/>
      <c r="L312" s="332"/>
      <c r="M312" s="265"/>
      <c r="N312" s="265"/>
      <c r="O312" s="265"/>
      <c r="P312" s="281"/>
      <c r="Q312" s="3"/>
    </row>
    <row r="313" spans="2:17" ht="12.75" customHeight="1" x14ac:dyDescent="0.15">
      <c r="C313" s="286"/>
      <c r="D313" s="286"/>
      <c r="E313" s="21"/>
      <c r="F313" s="289"/>
      <c r="G313" s="286"/>
      <c r="H313" s="286"/>
      <c r="I313" s="287"/>
      <c r="J313" s="287"/>
      <c r="K313" s="318"/>
      <c r="L313" s="289"/>
      <c r="M313" s="287"/>
      <c r="N313" s="287"/>
      <c r="O313" s="287"/>
      <c r="P313" s="3"/>
      <c r="Q313" s="3"/>
    </row>
  </sheetData>
  <sheetProtection password="DE0B" sheet="1" selectLockedCells="1"/>
  <mergeCells count="17">
    <mergeCell ref="H5:H7"/>
    <mergeCell ref="D5:D7"/>
    <mergeCell ref="C9:G9"/>
    <mergeCell ref="C10:F12"/>
    <mergeCell ref="C5:C7"/>
    <mergeCell ref="E5:E7"/>
    <mergeCell ref="F5:F7"/>
    <mergeCell ref="G5:G7"/>
    <mergeCell ref="I5:J5"/>
    <mergeCell ref="K5:K7"/>
    <mergeCell ref="L5:L7"/>
    <mergeCell ref="M5:O5"/>
    <mergeCell ref="I6:I7"/>
    <mergeCell ref="J6:J7"/>
    <mergeCell ref="M6:M7"/>
    <mergeCell ref="N6:N7"/>
    <mergeCell ref="O6:O7"/>
  </mergeCells>
  <phoneticPr fontId="3"/>
  <conditionalFormatting sqref="M13:M312">
    <cfRule type="expression" dxfId="75" priority="3" stopIfTrue="1">
      <formula>AND(D13="○",M13="")</formula>
    </cfRule>
    <cfRule type="expression" dxfId="74" priority="16" stopIfTrue="1">
      <formula>AND(M13="○",OR(N13="○",O13="○"))</formula>
    </cfRule>
    <cfRule type="expression" dxfId="73" priority="17" stopIfTrue="1">
      <formula>AND(K13="",M13="○")</formula>
    </cfRule>
  </conditionalFormatting>
  <conditionalFormatting sqref="N13:N312">
    <cfRule type="expression" dxfId="72" priority="2" stopIfTrue="1">
      <formula>AND(D13="○",M13="",N13="")</formula>
    </cfRule>
    <cfRule type="expression" dxfId="71" priority="14" stopIfTrue="1">
      <formula>AND(N13="○",OR(M13="○",O13="○"))</formula>
    </cfRule>
    <cfRule type="expression" dxfId="70" priority="15" stopIfTrue="1">
      <formula>AND(K13="",N13="○")</formula>
    </cfRule>
  </conditionalFormatting>
  <conditionalFormatting sqref="N15:N312">
    <cfRule type="expression" dxfId="69" priority="10" stopIfTrue="1">
      <formula>AND(#REF!="○",N15="○")</formula>
    </cfRule>
  </conditionalFormatting>
  <conditionalFormatting sqref="O13:O312">
    <cfRule type="expression" dxfId="68" priority="1" stopIfTrue="1">
      <formula>AND(D13="○",M13="",N13="",O13="")</formula>
    </cfRule>
    <cfRule type="expression" dxfId="67" priority="12" stopIfTrue="1">
      <formula>AND(O13="○",OR(M13="○",N13="○"))</formula>
    </cfRule>
    <cfRule type="expression" dxfId="66" priority="13" stopIfTrue="1">
      <formula>AND(K13="",O13="○")</formula>
    </cfRule>
  </conditionalFormatting>
  <conditionalFormatting sqref="O15:O312">
    <cfRule type="expression" dxfId="65" priority="11" stopIfTrue="1">
      <formula>AND(M15="○",O15="○")</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10.625" customWidth="1"/>
    <col min="7" max="7" width="20.75" customWidth="1"/>
    <col min="8" max="10" width="8.625" customWidth="1"/>
    <col min="11" max="11" width="6.625" customWidth="1"/>
    <col min="12" max="15" width="8.625" customWidth="1"/>
    <col min="16" max="17" width="2.625" customWidth="1"/>
    <col min="18" max="252" width="9" hidden="1" customWidth="1"/>
    <col min="253" max="253" width="2.125" hidden="1" customWidth="1"/>
  </cols>
  <sheetData>
    <row r="1" spans="2:38" ht="13.5" hidden="1" customHeight="1" x14ac:dyDescent="0.15">
      <c r="B1" s="19"/>
      <c r="C1" s="1"/>
      <c r="D1" s="1"/>
      <c r="F1" s="1"/>
      <c r="G1" s="1"/>
      <c r="H1" s="382">
        <f>IF($J$10=0,0,H10/$J$10)</f>
        <v>0</v>
      </c>
      <c r="I1" s="1"/>
      <c r="J1" s="382">
        <f>IF($J$10=0,0,J11/$J$10)</f>
        <v>0</v>
      </c>
      <c r="K1" s="1"/>
      <c r="L1" s="382">
        <f>IF($H$10=0,0,L12/$H$10)</f>
        <v>0</v>
      </c>
      <c r="M1" s="382">
        <f>IF($J$10=0,0,M12/$J$10)</f>
        <v>0</v>
      </c>
      <c r="N1" s="382">
        <f>IF($J$10=0,0,N12/$J$10)</f>
        <v>0</v>
      </c>
      <c r="O1" s="382">
        <f>IF($J$10=0,0,O12/$J$10)</f>
        <v>0</v>
      </c>
      <c r="P1" s="1"/>
      <c r="Q1" s="1"/>
      <c r="R1" s="29" t="s">
        <v>47</v>
      </c>
      <c r="S1" t="s">
        <v>325</v>
      </c>
    </row>
    <row r="2" spans="2:38" x14ac:dyDescent="0.15">
      <c r="B2" s="1"/>
      <c r="C2" s="1"/>
      <c r="D2" s="1"/>
      <c r="F2" s="1"/>
      <c r="G2" s="1"/>
      <c r="H2" s="1"/>
      <c r="I2" s="1"/>
      <c r="J2" s="1"/>
      <c r="K2" s="1"/>
      <c r="L2" s="1"/>
      <c r="M2" s="1"/>
      <c r="N2" s="1"/>
      <c r="O2" s="1"/>
      <c r="P2" s="1"/>
      <c r="Q2" s="1"/>
      <c r="R2" s="1"/>
      <c r="S2" s="1" t="s">
        <v>69</v>
      </c>
      <c r="T2" s="6">
        <f>点検表!$AM$4</f>
        <v>-15</v>
      </c>
    </row>
    <row r="3" spans="2:38" ht="13.5" customHeight="1" x14ac:dyDescent="0.15">
      <c r="B3" s="1"/>
      <c r="C3" s="1" t="s">
        <v>402</v>
      </c>
      <c r="D3" s="1"/>
      <c r="F3" s="1"/>
      <c r="G3" s="1"/>
      <c r="H3" s="1"/>
      <c r="I3" s="1"/>
      <c r="J3" s="1"/>
      <c r="K3" s="1"/>
      <c r="L3" s="1"/>
      <c r="M3" s="1"/>
      <c r="N3" s="1"/>
      <c r="O3" s="1"/>
      <c r="P3" s="1"/>
      <c r="Q3" s="1"/>
    </row>
    <row r="4" spans="2:38" x14ac:dyDescent="0.15">
      <c r="C4" s="1"/>
      <c r="D4" s="1"/>
      <c r="E4"/>
      <c r="S4" s="1">
        <f>COUNTIF($E$13:$E$102,S5)</f>
        <v>0</v>
      </c>
      <c r="T4" s="1">
        <f>COUNTIF($E$13:$E$102,T5)</f>
        <v>0</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07" t="s">
        <v>329</v>
      </c>
      <c r="D5" s="727" t="s">
        <v>489</v>
      </c>
      <c r="E5" s="727" t="s">
        <v>330</v>
      </c>
      <c r="F5" s="819" t="s">
        <v>348</v>
      </c>
      <c r="G5" s="807" t="s">
        <v>349</v>
      </c>
      <c r="H5" s="813" t="s">
        <v>30</v>
      </c>
      <c r="I5" s="810"/>
      <c r="J5" s="727" t="s">
        <v>200</v>
      </c>
      <c r="K5" s="819" t="s">
        <v>297</v>
      </c>
      <c r="L5" s="813" t="s">
        <v>418</v>
      </c>
      <c r="M5" s="813"/>
      <c r="N5" s="813"/>
      <c r="O5" s="810"/>
      <c r="P5" s="253"/>
      <c r="Q5" s="7"/>
      <c r="R5" s="6" t="str">
        <f ca="1">IF($J$10=0,"",OFFSET(S5,0,MATCH(MAX(S6:AL6),S6:AL6,0)-1,1,1))</f>
        <v/>
      </c>
      <c r="S5" s="1">
        <f>MIN($E$13:$E$102)</f>
        <v>0</v>
      </c>
      <c r="T5" s="1">
        <f>IF(ISERROR(SMALL($E$13:$E$102,SUM($S4:S4)+1)),0,SMALL($E$13:$E$102,SUM($S4:S4)+1))</f>
        <v>0</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15">
      <c r="B6" s="105"/>
      <c r="C6" s="808"/>
      <c r="D6" s="797"/>
      <c r="E6" s="797"/>
      <c r="F6" s="820"/>
      <c r="G6" s="808"/>
      <c r="H6" s="826" t="s">
        <v>404</v>
      </c>
      <c r="I6" s="727" t="s">
        <v>405</v>
      </c>
      <c r="J6" s="797"/>
      <c r="K6" s="820"/>
      <c r="L6" s="727" t="s">
        <v>403</v>
      </c>
      <c r="M6" s="727" t="s">
        <v>151</v>
      </c>
      <c r="N6" s="727" t="s">
        <v>358</v>
      </c>
      <c r="O6" s="727" t="s">
        <v>362</v>
      </c>
      <c r="P6" s="253"/>
      <c r="Q6" s="7"/>
      <c r="R6" s="1"/>
      <c r="S6" s="1">
        <f t="array" ref="S6">SUM(IF($E13:$E102=S5,$J13:$J102*$K13:$K102,0))</f>
        <v>0</v>
      </c>
      <c r="T6" s="1">
        <f t="array" ref="T6">SUM(IF($E13:$E102=T5,$J13:$J102*$K13:$K102,0))</f>
        <v>0</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15">
      <c r="B7" s="105"/>
      <c r="C7" s="808"/>
      <c r="D7" s="798"/>
      <c r="E7" s="797"/>
      <c r="F7" s="820"/>
      <c r="G7" s="808"/>
      <c r="H7" s="827"/>
      <c r="I7" s="798"/>
      <c r="J7" s="798"/>
      <c r="K7" s="821"/>
      <c r="L7" s="798"/>
      <c r="M7" s="798"/>
      <c r="N7" s="798"/>
      <c r="O7" s="798"/>
      <c r="P7" s="253"/>
      <c r="Q7" s="330"/>
    </row>
    <row r="8" spans="2:38" ht="2.1" customHeight="1" x14ac:dyDescent="0.15">
      <c r="B8" s="105"/>
      <c r="C8" s="249"/>
      <c r="D8" s="249"/>
      <c r="E8" s="13"/>
      <c r="F8" s="104"/>
      <c r="G8" s="249"/>
      <c r="H8" s="13"/>
      <c r="I8" s="13"/>
      <c r="J8" s="13"/>
      <c r="K8" s="104"/>
      <c r="L8" s="13"/>
      <c r="M8" s="13"/>
      <c r="N8" s="13"/>
      <c r="O8" s="13"/>
      <c r="P8" s="33"/>
      <c r="Q8" s="330"/>
    </row>
    <row r="9" spans="2:38" ht="15" customHeight="1" x14ac:dyDescent="0.15">
      <c r="B9" s="105"/>
      <c r="C9" s="804" t="s">
        <v>343</v>
      </c>
      <c r="D9" s="805"/>
      <c r="E9" s="805"/>
      <c r="F9" s="805"/>
      <c r="G9" s="806"/>
      <c r="H9" s="353" t="s">
        <v>300</v>
      </c>
      <c r="I9" s="353" t="s">
        <v>300</v>
      </c>
      <c r="J9" s="353" t="s">
        <v>300</v>
      </c>
      <c r="K9" s="353" t="s">
        <v>300</v>
      </c>
      <c r="L9" s="349" t="str">
        <f>IF($H$10=0,"       －",L$10/$H$10)</f>
        <v xml:space="preserve">       －</v>
      </c>
      <c r="M9" s="349" t="str">
        <f>IF($J$10=0,"       －",M$10/$J$10)</f>
        <v xml:space="preserve">       －</v>
      </c>
      <c r="N9" s="349" t="str">
        <f>IF($J$10=0,"       －",N$10/$J$10)</f>
        <v xml:space="preserve">       －</v>
      </c>
      <c r="O9" s="349" t="str">
        <f>IF($J$10=0,"       －",O$10/$J$10)</f>
        <v xml:space="preserve">       －</v>
      </c>
      <c r="P9" s="270"/>
      <c r="Q9" s="270"/>
    </row>
    <row r="10" spans="2:38" ht="15" customHeight="1" x14ac:dyDescent="0.15">
      <c r="B10" s="105"/>
      <c r="C10" s="710" t="s">
        <v>345</v>
      </c>
      <c r="D10" s="711"/>
      <c r="E10" s="711"/>
      <c r="F10" s="712"/>
      <c r="G10" s="249" t="s">
        <v>235</v>
      </c>
      <c r="H10" s="273">
        <f t="array" ref="H10">SUM(IF(H13:H102="○",$J13:$J102*$K13:$K102,0))</f>
        <v>0</v>
      </c>
      <c r="I10" s="273">
        <f t="array" ref="I10">SUM(IF(I13:I102="○",$J13:$J102*$K13:$K102,0))</f>
        <v>0</v>
      </c>
      <c r="J10" s="273">
        <f>SUMPRODUCT(J13:J102,K13:K102)</f>
        <v>0</v>
      </c>
      <c r="K10" s="331">
        <f>SUM(K13:K102)</f>
        <v>0</v>
      </c>
      <c r="L10" s="273">
        <f t="array" ref="L10">SUM(IF(L13:L102="○",$J13:$J102*$K13:$K102,0))</f>
        <v>0</v>
      </c>
      <c r="M10" s="273">
        <f t="array" ref="M10">SUM(IF(M13:M102="○",$J13:$J102*$K13:$K102,0))</f>
        <v>0</v>
      </c>
      <c r="N10" s="273">
        <f t="array" ref="N10">SUM(IF(N13:N102="○",$J13:$J102*$K13:$K102,0))</f>
        <v>0</v>
      </c>
      <c r="O10" s="273">
        <f t="array" ref="O10">SUM(IF(O13:O102="○",$J13:$J102*$K13:$K102,0))</f>
        <v>0</v>
      </c>
      <c r="P10" s="321"/>
      <c r="Q10" s="321"/>
    </row>
    <row r="11" spans="2:38" ht="15" customHeight="1" x14ac:dyDescent="0.15">
      <c r="B11" s="105"/>
      <c r="C11" s="801"/>
      <c r="D11" s="802"/>
      <c r="E11" s="802"/>
      <c r="F11" s="803"/>
      <c r="G11" s="13" t="s">
        <v>492</v>
      </c>
      <c r="H11" s="273">
        <f t="array" ref="H11">SUM(IF(($D13:$D102="○")*(H13:H102="○"),$J13:$J102*$K13:$K102,0))</f>
        <v>0</v>
      </c>
      <c r="I11" s="273">
        <f t="array" ref="I11">SUM(IF(($D13:$D102="○")*(I13:I102="○"),$J13:$J102*$K13:$K102,0))</f>
        <v>0</v>
      </c>
      <c r="J11" s="273">
        <f t="array" ref="J11">SUM(IF($D13:$D102="○",$J13:$J102*$K13:$K102,0))</f>
        <v>0</v>
      </c>
      <c r="K11" s="331">
        <f>SUMIF($D13:$D102,"○",K13:K102)</f>
        <v>0</v>
      </c>
      <c r="L11" s="353" t="s">
        <v>300</v>
      </c>
      <c r="M11" s="353" t="s">
        <v>300</v>
      </c>
      <c r="N11" s="353" t="s">
        <v>300</v>
      </c>
      <c r="O11" s="353" t="s">
        <v>300</v>
      </c>
      <c r="P11" s="270"/>
      <c r="Q11" s="270"/>
    </row>
    <row r="12" spans="2:38" ht="15" customHeight="1" x14ac:dyDescent="0.15">
      <c r="B12" s="105"/>
      <c r="C12" s="804"/>
      <c r="D12" s="805"/>
      <c r="E12" s="805"/>
      <c r="F12" s="806"/>
      <c r="G12" s="13" t="s">
        <v>496</v>
      </c>
      <c r="H12" s="353" t="s">
        <v>300</v>
      </c>
      <c r="I12" s="353" t="s">
        <v>300</v>
      </c>
      <c r="J12" s="353" t="s">
        <v>300</v>
      </c>
      <c r="K12" s="353" t="s">
        <v>300</v>
      </c>
      <c r="L12" s="273">
        <f t="array" ref="L12">SUM(IF(($D13:$D102="○")*($H13:$H102="○")*(L13:L102=""),$J13:$J102*$K13:$K102,0))</f>
        <v>0</v>
      </c>
      <c r="M12" s="273">
        <f t="array" ref="M12">SUM(IF(($D13:$D102="○")*(M13:M102=""),$J13:$J102*$K13:$K102,0))</f>
        <v>0</v>
      </c>
      <c r="N12" s="273">
        <f t="array" ref="N12">SUM(IF(($D13:$D102="○")*(M13:M102="")*(N13:N102=""),$J13:$J102*$K13:$K102,0))</f>
        <v>0</v>
      </c>
      <c r="O12" s="273">
        <f t="array" ref="O12">SUM(IF(($D13:$D102="○")*(M13:M102="")*(N13:N102="")*(O13:O102=""),$J13:$J102*$K13:$K102,0))</f>
        <v>0</v>
      </c>
      <c r="P12" s="270"/>
      <c r="Q12" s="270"/>
    </row>
    <row r="13" spans="2:38" ht="13.5" customHeight="1" x14ac:dyDescent="0.15">
      <c r="B13" s="105"/>
      <c r="C13" s="275">
        <v>1</v>
      </c>
      <c r="D13" s="44" t="str">
        <f t="shared" ref="D13:D44" si="1">IF(E13="","",IF(E13&lt;=$T$2,"○",""))</f>
        <v/>
      </c>
      <c r="E13" s="314"/>
      <c r="F13" s="367"/>
      <c r="G13" s="367"/>
      <c r="H13" s="277"/>
      <c r="I13" s="277"/>
      <c r="J13" s="305"/>
      <c r="K13" s="343"/>
      <c r="L13" s="336"/>
      <c r="M13" s="277"/>
      <c r="N13" s="277"/>
      <c r="O13" s="277"/>
      <c r="P13" s="281"/>
      <c r="Q13" s="3"/>
    </row>
    <row r="14" spans="2:38" ht="13.5" customHeight="1" x14ac:dyDescent="0.15">
      <c r="B14" s="105"/>
      <c r="C14" s="283">
        <f t="shared" ref="C14:C77" si="2">C13+1</f>
        <v>2</v>
      </c>
      <c r="D14" s="44" t="str">
        <f t="shared" si="1"/>
        <v/>
      </c>
      <c r="E14" s="276"/>
      <c r="F14" s="368"/>
      <c r="G14" s="368"/>
      <c r="H14" s="265"/>
      <c r="I14" s="265"/>
      <c r="J14" s="307"/>
      <c r="K14" s="15"/>
      <c r="L14" s="337"/>
      <c r="M14" s="265"/>
      <c r="N14" s="265"/>
      <c r="O14" s="265"/>
      <c r="P14" s="281"/>
      <c r="Q14" s="3"/>
    </row>
    <row r="15" spans="2:38" ht="13.5" customHeight="1" x14ac:dyDescent="0.15">
      <c r="B15" s="105"/>
      <c r="C15" s="283">
        <f t="shared" si="2"/>
        <v>3</v>
      </c>
      <c r="D15" s="44" t="str">
        <f t="shared" si="1"/>
        <v/>
      </c>
      <c r="E15" s="276"/>
      <c r="F15" s="368"/>
      <c r="G15" s="368"/>
      <c r="H15" s="265"/>
      <c r="I15" s="265"/>
      <c r="J15" s="307"/>
      <c r="K15" s="15"/>
      <c r="L15" s="337"/>
      <c r="M15" s="265"/>
      <c r="N15" s="265"/>
      <c r="O15" s="265"/>
      <c r="P15" s="281"/>
      <c r="Q15" s="3"/>
    </row>
    <row r="16" spans="2:38" ht="13.5" customHeight="1" x14ac:dyDescent="0.15">
      <c r="B16" s="105"/>
      <c r="C16" s="283">
        <f t="shared" si="2"/>
        <v>4</v>
      </c>
      <c r="D16" s="44" t="str">
        <f t="shared" si="1"/>
        <v/>
      </c>
      <c r="E16" s="276"/>
      <c r="F16" s="367"/>
      <c r="G16" s="368"/>
      <c r="H16" s="265"/>
      <c r="I16" s="265"/>
      <c r="J16" s="307"/>
      <c r="K16" s="15"/>
      <c r="L16" s="337"/>
      <c r="M16" s="265"/>
      <c r="N16" s="265"/>
      <c r="O16" s="265"/>
      <c r="P16" s="281"/>
      <c r="Q16" s="3"/>
    </row>
    <row r="17" spans="2:20" ht="13.5" customHeight="1" x14ac:dyDescent="0.15">
      <c r="B17" s="105"/>
      <c r="C17" s="283">
        <f t="shared" si="2"/>
        <v>5</v>
      </c>
      <c r="D17" s="44" t="str">
        <f t="shared" si="1"/>
        <v/>
      </c>
      <c r="E17" s="276"/>
      <c r="F17" s="368"/>
      <c r="G17" s="368"/>
      <c r="H17" s="265"/>
      <c r="I17" s="265"/>
      <c r="J17" s="307"/>
      <c r="K17" s="15"/>
      <c r="L17" s="337"/>
      <c r="M17" s="265"/>
      <c r="N17" s="265"/>
      <c r="O17" s="265"/>
      <c r="P17" s="281"/>
      <c r="Q17" s="3"/>
    </row>
    <row r="18" spans="2:20" ht="13.5" customHeight="1" x14ac:dyDescent="0.15">
      <c r="B18" s="105"/>
      <c r="C18" s="283">
        <f t="shared" si="2"/>
        <v>6</v>
      </c>
      <c r="D18" s="44" t="str">
        <f t="shared" si="1"/>
        <v/>
      </c>
      <c r="E18" s="276"/>
      <c r="F18" s="368"/>
      <c r="G18" s="368"/>
      <c r="H18" s="265"/>
      <c r="I18" s="265"/>
      <c r="J18" s="307"/>
      <c r="K18" s="15"/>
      <c r="L18" s="337"/>
      <c r="M18" s="265"/>
      <c r="N18" s="265"/>
      <c r="O18" s="265"/>
      <c r="P18" s="281"/>
      <c r="Q18" s="3"/>
    </row>
    <row r="19" spans="2:20" ht="13.5" customHeight="1" x14ac:dyDescent="0.15">
      <c r="B19" s="105"/>
      <c r="C19" s="283">
        <f t="shared" si="2"/>
        <v>7</v>
      </c>
      <c r="D19" s="44" t="str">
        <f t="shared" si="1"/>
        <v/>
      </c>
      <c r="E19" s="276"/>
      <c r="F19" s="368"/>
      <c r="G19" s="368"/>
      <c r="H19" s="265"/>
      <c r="I19" s="265"/>
      <c r="J19" s="307"/>
      <c r="K19" s="15"/>
      <c r="L19" s="337"/>
      <c r="M19" s="265"/>
      <c r="N19" s="265"/>
      <c r="O19" s="265"/>
      <c r="P19" s="281"/>
      <c r="Q19" s="3"/>
    </row>
    <row r="20" spans="2:20" ht="13.5" customHeight="1" x14ac:dyDescent="0.15">
      <c r="B20" s="105"/>
      <c r="C20" s="283">
        <f t="shared" si="2"/>
        <v>8</v>
      </c>
      <c r="D20" s="44" t="str">
        <f t="shared" si="1"/>
        <v/>
      </c>
      <c r="E20" s="276"/>
      <c r="F20" s="368"/>
      <c r="G20" s="368"/>
      <c r="H20" s="265"/>
      <c r="I20" s="265"/>
      <c r="J20" s="307"/>
      <c r="K20" s="15"/>
      <c r="L20" s="337"/>
      <c r="M20" s="265"/>
      <c r="N20" s="265"/>
      <c r="O20" s="265"/>
      <c r="P20" s="281"/>
      <c r="Q20" s="3"/>
      <c r="R20" s="27"/>
    </row>
    <row r="21" spans="2:20" ht="13.5" customHeight="1" x14ac:dyDescent="0.15">
      <c r="B21" s="105"/>
      <c r="C21" s="283">
        <f t="shared" si="2"/>
        <v>9</v>
      </c>
      <c r="D21" s="44" t="str">
        <f t="shared" si="1"/>
        <v/>
      </c>
      <c r="E21" s="276"/>
      <c r="F21" s="368"/>
      <c r="G21" s="368"/>
      <c r="H21" s="265"/>
      <c r="I21" s="265"/>
      <c r="J21" s="307"/>
      <c r="K21" s="15"/>
      <c r="L21" s="337"/>
      <c r="M21" s="265"/>
      <c r="N21" s="265"/>
      <c r="O21" s="265"/>
      <c r="P21" s="281"/>
      <c r="Q21" s="3"/>
      <c r="R21" s="27"/>
      <c r="S21" s="65"/>
    </row>
    <row r="22" spans="2:20" ht="13.5" customHeight="1" x14ac:dyDescent="0.15">
      <c r="B22" s="105"/>
      <c r="C22" s="283">
        <f t="shared" si="2"/>
        <v>10</v>
      </c>
      <c r="D22" s="44" t="str">
        <f t="shared" si="1"/>
        <v/>
      </c>
      <c r="E22" s="276"/>
      <c r="F22" s="368"/>
      <c r="G22" s="368"/>
      <c r="H22" s="265"/>
      <c r="I22" s="265"/>
      <c r="J22" s="307"/>
      <c r="K22" s="15"/>
      <c r="L22" s="337"/>
      <c r="M22" s="265"/>
      <c r="N22" s="265"/>
      <c r="O22" s="265"/>
      <c r="P22" s="281"/>
      <c r="Q22" s="3"/>
      <c r="R22" s="27"/>
      <c r="S22" s="65"/>
    </row>
    <row r="23" spans="2:20" ht="13.5" customHeight="1" x14ac:dyDescent="0.15">
      <c r="B23" s="105"/>
      <c r="C23" s="283">
        <f t="shared" si="2"/>
        <v>11</v>
      </c>
      <c r="D23" s="44" t="str">
        <f t="shared" si="1"/>
        <v/>
      </c>
      <c r="E23" s="276"/>
      <c r="F23" s="368"/>
      <c r="G23" s="368"/>
      <c r="H23" s="265"/>
      <c r="I23" s="265"/>
      <c r="J23" s="307"/>
      <c r="K23" s="15"/>
      <c r="L23" s="337"/>
      <c r="M23" s="265"/>
      <c r="N23" s="265"/>
      <c r="O23" s="265"/>
      <c r="P23" s="281"/>
      <c r="Q23" s="3"/>
      <c r="R23" s="27"/>
      <c r="S23" s="65"/>
    </row>
    <row r="24" spans="2:20" ht="13.5" customHeight="1" x14ac:dyDescent="0.15">
      <c r="B24" s="105"/>
      <c r="C24" s="283">
        <f t="shared" si="2"/>
        <v>12</v>
      </c>
      <c r="D24" s="44" t="str">
        <f t="shared" si="1"/>
        <v/>
      </c>
      <c r="E24" s="276"/>
      <c r="F24" s="368"/>
      <c r="G24" s="368"/>
      <c r="H24" s="265"/>
      <c r="I24" s="265"/>
      <c r="J24" s="307"/>
      <c r="K24" s="15"/>
      <c r="L24" s="337"/>
      <c r="M24" s="265"/>
      <c r="N24" s="265"/>
      <c r="O24" s="265"/>
      <c r="P24" s="281"/>
      <c r="Q24" s="3"/>
      <c r="R24" s="27"/>
      <c r="S24" s="65"/>
      <c r="T24" s="335"/>
    </row>
    <row r="25" spans="2:20" ht="13.5" customHeight="1" x14ac:dyDescent="0.15">
      <c r="B25" s="105"/>
      <c r="C25" s="283">
        <f t="shared" si="2"/>
        <v>13</v>
      </c>
      <c r="D25" s="44" t="str">
        <f t="shared" si="1"/>
        <v/>
      </c>
      <c r="E25" s="276"/>
      <c r="F25" s="368"/>
      <c r="G25" s="368"/>
      <c r="H25" s="265"/>
      <c r="I25" s="265"/>
      <c r="J25" s="307"/>
      <c r="K25" s="15"/>
      <c r="L25" s="337"/>
      <c r="M25" s="265"/>
      <c r="N25" s="265"/>
      <c r="O25" s="265"/>
      <c r="P25" s="281"/>
      <c r="Q25" s="3"/>
    </row>
    <row r="26" spans="2:20" ht="13.5" customHeight="1" x14ac:dyDescent="0.15">
      <c r="B26" s="105"/>
      <c r="C26" s="283">
        <f t="shared" si="2"/>
        <v>14</v>
      </c>
      <c r="D26" s="44" t="str">
        <f t="shared" si="1"/>
        <v/>
      </c>
      <c r="E26" s="276"/>
      <c r="F26" s="368"/>
      <c r="G26" s="368"/>
      <c r="H26" s="265"/>
      <c r="I26" s="265"/>
      <c r="J26" s="307"/>
      <c r="K26" s="15"/>
      <c r="L26" s="337"/>
      <c r="M26" s="265"/>
      <c r="N26" s="265"/>
      <c r="O26" s="265"/>
      <c r="P26" s="281"/>
      <c r="Q26" s="3"/>
    </row>
    <row r="27" spans="2:20" ht="13.5" customHeight="1" x14ac:dyDescent="0.15">
      <c r="B27" s="105"/>
      <c r="C27" s="283">
        <f t="shared" si="2"/>
        <v>15</v>
      </c>
      <c r="D27" s="44" t="str">
        <f t="shared" si="1"/>
        <v/>
      </c>
      <c r="E27" s="276"/>
      <c r="F27" s="368"/>
      <c r="G27" s="368"/>
      <c r="H27" s="265"/>
      <c r="I27" s="265"/>
      <c r="J27" s="307"/>
      <c r="K27" s="15"/>
      <c r="L27" s="337"/>
      <c r="M27" s="265"/>
      <c r="N27" s="265"/>
      <c r="O27" s="265"/>
      <c r="P27" s="281"/>
      <c r="Q27" s="3"/>
    </row>
    <row r="28" spans="2:20" ht="13.5" customHeight="1" x14ac:dyDescent="0.15">
      <c r="B28" s="105"/>
      <c r="C28" s="283">
        <f t="shared" si="2"/>
        <v>16</v>
      </c>
      <c r="D28" s="44" t="str">
        <f t="shared" si="1"/>
        <v/>
      </c>
      <c r="E28" s="276"/>
      <c r="F28" s="368"/>
      <c r="G28" s="368"/>
      <c r="H28" s="265"/>
      <c r="I28" s="265"/>
      <c r="J28" s="307"/>
      <c r="K28" s="15"/>
      <c r="L28" s="337"/>
      <c r="M28" s="265"/>
      <c r="N28" s="265"/>
      <c r="O28" s="265"/>
      <c r="P28" s="281"/>
      <c r="Q28" s="3"/>
    </row>
    <row r="29" spans="2:20" ht="13.5" customHeight="1" x14ac:dyDescent="0.15">
      <c r="B29" s="105"/>
      <c r="C29" s="283">
        <f t="shared" si="2"/>
        <v>17</v>
      </c>
      <c r="D29" s="44" t="str">
        <f t="shared" si="1"/>
        <v/>
      </c>
      <c r="E29" s="276"/>
      <c r="F29" s="368"/>
      <c r="G29" s="368"/>
      <c r="H29" s="265"/>
      <c r="I29" s="265"/>
      <c r="J29" s="307"/>
      <c r="K29" s="15"/>
      <c r="L29" s="337"/>
      <c r="M29" s="265"/>
      <c r="N29" s="265"/>
      <c r="O29" s="265"/>
      <c r="P29" s="281"/>
      <c r="Q29" s="3"/>
    </row>
    <row r="30" spans="2:20" ht="13.5" customHeight="1" x14ac:dyDescent="0.15">
      <c r="B30" s="105"/>
      <c r="C30" s="283">
        <f t="shared" si="2"/>
        <v>18</v>
      </c>
      <c r="D30" s="44" t="str">
        <f t="shared" si="1"/>
        <v/>
      </c>
      <c r="E30" s="276"/>
      <c r="F30" s="368"/>
      <c r="G30" s="368"/>
      <c r="H30" s="265"/>
      <c r="I30" s="265"/>
      <c r="J30" s="307"/>
      <c r="K30" s="15"/>
      <c r="L30" s="337"/>
      <c r="M30" s="265"/>
      <c r="N30" s="265"/>
      <c r="O30" s="265"/>
      <c r="P30" s="281"/>
      <c r="Q30" s="3"/>
    </row>
    <row r="31" spans="2:20" ht="13.5" customHeight="1" x14ac:dyDescent="0.15">
      <c r="B31" s="105"/>
      <c r="C31" s="283">
        <f t="shared" si="2"/>
        <v>19</v>
      </c>
      <c r="D31" s="44" t="str">
        <f t="shared" si="1"/>
        <v/>
      </c>
      <c r="E31" s="276"/>
      <c r="F31" s="368"/>
      <c r="G31" s="368"/>
      <c r="H31" s="265"/>
      <c r="I31" s="265"/>
      <c r="J31" s="307"/>
      <c r="K31" s="15"/>
      <c r="L31" s="337"/>
      <c r="M31" s="265"/>
      <c r="N31" s="265"/>
      <c r="O31" s="265"/>
      <c r="P31" s="281"/>
      <c r="Q31" s="3"/>
    </row>
    <row r="32" spans="2:20" ht="13.5" customHeight="1" x14ac:dyDescent="0.15">
      <c r="B32" s="105"/>
      <c r="C32" s="283">
        <f t="shared" si="2"/>
        <v>20</v>
      </c>
      <c r="D32" s="44" t="str">
        <f t="shared" si="1"/>
        <v/>
      </c>
      <c r="E32" s="276"/>
      <c r="F32" s="368"/>
      <c r="G32" s="368"/>
      <c r="H32" s="265"/>
      <c r="I32" s="265"/>
      <c r="J32" s="307"/>
      <c r="K32" s="15"/>
      <c r="L32" s="337"/>
      <c r="M32" s="265"/>
      <c r="N32" s="265"/>
      <c r="O32" s="265"/>
      <c r="P32" s="281"/>
      <c r="Q32" s="3"/>
    </row>
    <row r="33" spans="2:20" ht="13.5" customHeight="1" x14ac:dyDescent="0.15">
      <c r="B33" s="105"/>
      <c r="C33" s="283">
        <f t="shared" si="2"/>
        <v>21</v>
      </c>
      <c r="D33" s="44" t="str">
        <f t="shared" si="1"/>
        <v/>
      </c>
      <c r="E33" s="276"/>
      <c r="F33" s="368"/>
      <c r="G33" s="368"/>
      <c r="H33" s="265"/>
      <c r="I33" s="265"/>
      <c r="J33" s="307"/>
      <c r="K33" s="15"/>
      <c r="L33" s="337"/>
      <c r="M33" s="265"/>
      <c r="N33" s="265"/>
      <c r="O33" s="265"/>
      <c r="P33" s="281"/>
      <c r="Q33" s="3"/>
    </row>
    <row r="34" spans="2:20" ht="13.5" customHeight="1" x14ac:dyDescent="0.15">
      <c r="B34" s="105"/>
      <c r="C34" s="283">
        <f t="shared" si="2"/>
        <v>22</v>
      </c>
      <c r="D34" s="44" t="str">
        <f t="shared" si="1"/>
        <v/>
      </c>
      <c r="E34" s="276"/>
      <c r="F34" s="368"/>
      <c r="G34" s="368"/>
      <c r="H34" s="265"/>
      <c r="I34" s="265"/>
      <c r="J34" s="307"/>
      <c r="K34" s="15"/>
      <c r="L34" s="337"/>
      <c r="M34" s="265"/>
      <c r="N34" s="265"/>
      <c r="O34" s="265"/>
      <c r="P34" s="281"/>
      <c r="Q34" s="3"/>
    </row>
    <row r="35" spans="2:20" ht="13.5" customHeight="1" x14ac:dyDescent="0.15">
      <c r="B35" s="105"/>
      <c r="C35" s="283">
        <f t="shared" si="2"/>
        <v>23</v>
      </c>
      <c r="D35" s="44" t="str">
        <f t="shared" si="1"/>
        <v/>
      </c>
      <c r="E35" s="276"/>
      <c r="F35" s="368"/>
      <c r="G35" s="368"/>
      <c r="H35" s="265"/>
      <c r="I35" s="265"/>
      <c r="J35" s="307"/>
      <c r="K35" s="15"/>
      <c r="L35" s="337"/>
      <c r="M35" s="265"/>
      <c r="N35" s="265"/>
      <c r="O35" s="265"/>
      <c r="P35" s="281"/>
      <c r="Q35" s="3"/>
    </row>
    <row r="36" spans="2:20" ht="13.5" customHeight="1" x14ac:dyDescent="0.15">
      <c r="B36" s="105"/>
      <c r="C36" s="283">
        <f t="shared" si="2"/>
        <v>24</v>
      </c>
      <c r="D36" s="44" t="str">
        <f t="shared" si="1"/>
        <v/>
      </c>
      <c r="E36" s="276"/>
      <c r="F36" s="368"/>
      <c r="G36" s="368"/>
      <c r="H36" s="265"/>
      <c r="I36" s="265"/>
      <c r="J36" s="307"/>
      <c r="K36" s="15"/>
      <c r="L36" s="337"/>
      <c r="M36" s="265"/>
      <c r="N36" s="265"/>
      <c r="O36" s="265"/>
      <c r="P36" s="281"/>
      <c r="Q36" s="3"/>
    </row>
    <row r="37" spans="2:20" ht="13.5" customHeight="1" x14ac:dyDescent="0.15">
      <c r="B37" s="105"/>
      <c r="C37" s="283">
        <f t="shared" si="2"/>
        <v>25</v>
      </c>
      <c r="D37" s="44" t="str">
        <f t="shared" si="1"/>
        <v/>
      </c>
      <c r="E37" s="276"/>
      <c r="F37" s="368"/>
      <c r="G37" s="368"/>
      <c r="H37" s="265"/>
      <c r="I37" s="265"/>
      <c r="J37" s="307"/>
      <c r="K37" s="15"/>
      <c r="L37" s="337"/>
      <c r="M37" s="265"/>
      <c r="N37" s="265"/>
      <c r="O37" s="265"/>
      <c r="P37" s="281"/>
      <c r="Q37" s="3"/>
    </row>
    <row r="38" spans="2:20" ht="13.5" customHeight="1" x14ac:dyDescent="0.15">
      <c r="B38" s="105"/>
      <c r="C38" s="283">
        <f t="shared" si="2"/>
        <v>26</v>
      </c>
      <c r="D38" s="44" t="str">
        <f t="shared" si="1"/>
        <v/>
      </c>
      <c r="E38" s="276"/>
      <c r="F38" s="368"/>
      <c r="G38" s="368"/>
      <c r="H38" s="265"/>
      <c r="I38" s="265"/>
      <c r="J38" s="307"/>
      <c r="K38" s="15"/>
      <c r="L38" s="337"/>
      <c r="M38" s="265"/>
      <c r="N38" s="265"/>
      <c r="O38" s="265"/>
      <c r="P38" s="281"/>
      <c r="Q38" s="3"/>
    </row>
    <row r="39" spans="2:20" ht="13.5" customHeight="1" x14ac:dyDescent="0.15">
      <c r="B39" s="105"/>
      <c r="C39" s="283">
        <f t="shared" si="2"/>
        <v>27</v>
      </c>
      <c r="D39" s="44" t="str">
        <f t="shared" si="1"/>
        <v/>
      </c>
      <c r="E39" s="276"/>
      <c r="F39" s="368"/>
      <c r="G39" s="368"/>
      <c r="H39" s="265"/>
      <c r="I39" s="265"/>
      <c r="J39" s="307"/>
      <c r="K39" s="15"/>
      <c r="L39" s="337"/>
      <c r="M39" s="265"/>
      <c r="N39" s="265"/>
      <c r="O39" s="265"/>
      <c r="P39" s="281"/>
      <c r="Q39" s="3"/>
    </row>
    <row r="40" spans="2:20" ht="13.5" customHeight="1" x14ac:dyDescent="0.15">
      <c r="B40" s="105"/>
      <c r="C40" s="283">
        <f t="shared" si="2"/>
        <v>28</v>
      </c>
      <c r="D40" s="44" t="str">
        <f t="shared" si="1"/>
        <v/>
      </c>
      <c r="E40" s="276"/>
      <c r="F40" s="368"/>
      <c r="G40" s="368"/>
      <c r="H40" s="265"/>
      <c r="I40" s="265"/>
      <c r="J40" s="307"/>
      <c r="K40" s="15"/>
      <c r="L40" s="337"/>
      <c r="M40" s="265"/>
      <c r="N40" s="265"/>
      <c r="O40" s="265"/>
      <c r="P40" s="281"/>
      <c r="Q40" s="3"/>
      <c r="R40" s="27"/>
    </row>
    <row r="41" spans="2:20" ht="13.5" customHeight="1" x14ac:dyDescent="0.15">
      <c r="B41" s="105"/>
      <c r="C41" s="283">
        <f t="shared" si="2"/>
        <v>29</v>
      </c>
      <c r="D41" s="44" t="str">
        <f t="shared" si="1"/>
        <v/>
      </c>
      <c r="E41" s="276"/>
      <c r="F41" s="368"/>
      <c r="G41" s="368"/>
      <c r="H41" s="265"/>
      <c r="I41" s="265"/>
      <c r="J41" s="307"/>
      <c r="K41" s="15"/>
      <c r="L41" s="337"/>
      <c r="M41" s="265"/>
      <c r="N41" s="265"/>
      <c r="O41" s="265"/>
      <c r="P41" s="281"/>
      <c r="Q41" s="3"/>
      <c r="R41" s="27"/>
      <c r="S41" s="65"/>
      <c r="T41" s="335"/>
    </row>
    <row r="42" spans="2:20" ht="13.5" customHeight="1" x14ac:dyDescent="0.15">
      <c r="B42" s="105"/>
      <c r="C42" s="283">
        <f t="shared" si="2"/>
        <v>30</v>
      </c>
      <c r="D42" s="44" t="str">
        <f t="shared" si="1"/>
        <v/>
      </c>
      <c r="E42" s="276"/>
      <c r="F42" s="368"/>
      <c r="G42" s="368"/>
      <c r="H42" s="265"/>
      <c r="I42" s="265"/>
      <c r="J42" s="307"/>
      <c r="K42" s="15"/>
      <c r="L42" s="337"/>
      <c r="M42" s="265"/>
      <c r="N42" s="265"/>
      <c r="O42" s="265"/>
      <c r="P42" s="281"/>
      <c r="Q42" s="3"/>
    </row>
    <row r="43" spans="2:20" ht="13.5" customHeight="1" x14ac:dyDescent="0.15">
      <c r="B43" s="105"/>
      <c r="C43" s="283">
        <f t="shared" si="2"/>
        <v>31</v>
      </c>
      <c r="D43" s="44" t="str">
        <f t="shared" si="1"/>
        <v/>
      </c>
      <c r="E43" s="276"/>
      <c r="F43" s="368"/>
      <c r="G43" s="368"/>
      <c r="H43" s="265"/>
      <c r="I43" s="265"/>
      <c r="J43" s="307"/>
      <c r="K43" s="15"/>
      <c r="L43" s="337"/>
      <c r="M43" s="265"/>
      <c r="N43" s="265"/>
      <c r="O43" s="265"/>
      <c r="P43" s="281"/>
      <c r="Q43" s="3"/>
    </row>
    <row r="44" spans="2:20" ht="13.5" customHeight="1" x14ac:dyDescent="0.15">
      <c r="B44" s="105"/>
      <c r="C44" s="283">
        <f t="shared" si="2"/>
        <v>32</v>
      </c>
      <c r="D44" s="44" t="str">
        <f t="shared" si="1"/>
        <v/>
      </c>
      <c r="E44" s="276"/>
      <c r="F44" s="368"/>
      <c r="G44" s="368"/>
      <c r="H44" s="265"/>
      <c r="I44" s="265"/>
      <c r="J44" s="307"/>
      <c r="K44" s="15"/>
      <c r="L44" s="337"/>
      <c r="M44" s="265"/>
      <c r="N44" s="265"/>
      <c r="O44" s="265"/>
      <c r="P44" s="281"/>
      <c r="Q44" s="3"/>
    </row>
    <row r="45" spans="2:20" ht="13.5" customHeight="1" x14ac:dyDescent="0.15">
      <c r="B45" s="105"/>
      <c r="C45" s="283">
        <f t="shared" si="2"/>
        <v>33</v>
      </c>
      <c r="D45" s="44" t="str">
        <f t="shared" ref="D45:D76" si="3">IF(E45="","",IF(E45&lt;=$T$2,"○",""))</f>
        <v/>
      </c>
      <c r="E45" s="276"/>
      <c r="F45" s="368"/>
      <c r="G45" s="368"/>
      <c r="H45" s="265"/>
      <c r="I45" s="265"/>
      <c r="J45" s="307"/>
      <c r="K45" s="15"/>
      <c r="L45" s="337"/>
      <c r="M45" s="265"/>
      <c r="N45" s="265"/>
      <c r="O45" s="265"/>
      <c r="P45" s="281"/>
      <c r="Q45" s="3"/>
    </row>
    <row r="46" spans="2:20" ht="13.5" customHeight="1" x14ac:dyDescent="0.15">
      <c r="B46" s="105"/>
      <c r="C46" s="283">
        <f t="shared" si="2"/>
        <v>34</v>
      </c>
      <c r="D46" s="44" t="str">
        <f t="shared" si="3"/>
        <v/>
      </c>
      <c r="E46" s="276"/>
      <c r="F46" s="368"/>
      <c r="G46" s="368"/>
      <c r="H46" s="265"/>
      <c r="I46" s="265"/>
      <c r="J46" s="307"/>
      <c r="K46" s="15"/>
      <c r="L46" s="337"/>
      <c r="M46" s="265"/>
      <c r="N46" s="265"/>
      <c r="O46" s="265"/>
      <c r="P46" s="281"/>
      <c r="Q46" s="3"/>
    </row>
    <row r="47" spans="2:20" ht="13.5" customHeight="1" x14ac:dyDescent="0.15">
      <c r="B47" s="105"/>
      <c r="C47" s="283">
        <f t="shared" si="2"/>
        <v>35</v>
      </c>
      <c r="D47" s="44" t="str">
        <f t="shared" si="3"/>
        <v/>
      </c>
      <c r="E47" s="276"/>
      <c r="F47" s="368"/>
      <c r="G47" s="368"/>
      <c r="H47" s="265"/>
      <c r="I47" s="265"/>
      <c r="J47" s="307"/>
      <c r="K47" s="15"/>
      <c r="L47" s="337"/>
      <c r="M47" s="265"/>
      <c r="N47" s="265"/>
      <c r="O47" s="265"/>
      <c r="P47" s="281"/>
      <c r="Q47" s="3"/>
    </row>
    <row r="48" spans="2:20" ht="13.5" customHeight="1" x14ac:dyDescent="0.15">
      <c r="B48" s="105"/>
      <c r="C48" s="283">
        <f t="shared" si="2"/>
        <v>36</v>
      </c>
      <c r="D48" s="44" t="str">
        <f t="shared" si="3"/>
        <v/>
      </c>
      <c r="E48" s="276"/>
      <c r="F48" s="368"/>
      <c r="G48" s="368"/>
      <c r="H48" s="265"/>
      <c r="I48" s="265"/>
      <c r="J48" s="307"/>
      <c r="K48" s="15"/>
      <c r="L48" s="337"/>
      <c r="M48" s="265"/>
      <c r="N48" s="265"/>
      <c r="O48" s="265"/>
      <c r="P48" s="281"/>
      <c r="Q48" s="3"/>
    </row>
    <row r="49" spans="2:20" ht="13.5" customHeight="1" x14ac:dyDescent="0.15">
      <c r="B49" s="105"/>
      <c r="C49" s="283">
        <f t="shared" si="2"/>
        <v>37</v>
      </c>
      <c r="D49" s="44" t="str">
        <f t="shared" si="3"/>
        <v/>
      </c>
      <c r="E49" s="276"/>
      <c r="F49" s="368"/>
      <c r="G49" s="368"/>
      <c r="H49" s="265"/>
      <c r="I49" s="265"/>
      <c r="J49" s="307"/>
      <c r="K49" s="15"/>
      <c r="L49" s="337"/>
      <c r="M49" s="265"/>
      <c r="N49" s="265"/>
      <c r="O49" s="265"/>
      <c r="P49" s="281"/>
      <c r="Q49" s="3"/>
    </row>
    <row r="50" spans="2:20" ht="13.5" customHeight="1" x14ac:dyDescent="0.15">
      <c r="B50" s="105"/>
      <c r="C50" s="283">
        <f t="shared" si="2"/>
        <v>38</v>
      </c>
      <c r="D50" s="44" t="str">
        <f t="shared" si="3"/>
        <v/>
      </c>
      <c r="E50" s="276"/>
      <c r="F50" s="368"/>
      <c r="G50" s="368"/>
      <c r="H50" s="265"/>
      <c r="I50" s="265"/>
      <c r="J50" s="307"/>
      <c r="K50" s="15"/>
      <c r="L50" s="337"/>
      <c r="M50" s="265"/>
      <c r="N50" s="265"/>
      <c r="O50" s="265"/>
      <c r="P50" s="281"/>
      <c r="Q50" s="3"/>
      <c r="R50" s="27"/>
    </row>
    <row r="51" spans="2:20" ht="13.5" customHeight="1" x14ac:dyDescent="0.15">
      <c r="B51" s="105"/>
      <c r="C51" s="283">
        <f t="shared" si="2"/>
        <v>39</v>
      </c>
      <c r="D51" s="44" t="str">
        <f t="shared" si="3"/>
        <v/>
      </c>
      <c r="E51" s="276"/>
      <c r="F51" s="368"/>
      <c r="G51" s="368"/>
      <c r="H51" s="265"/>
      <c r="I51" s="265"/>
      <c r="J51" s="307"/>
      <c r="K51" s="15"/>
      <c r="L51" s="337"/>
      <c r="M51" s="265"/>
      <c r="N51" s="265"/>
      <c r="O51" s="265"/>
      <c r="P51" s="281"/>
      <c r="Q51" s="3"/>
      <c r="R51" s="27"/>
      <c r="S51" s="65"/>
      <c r="T51" s="335"/>
    </row>
    <row r="52" spans="2:20" ht="13.5" customHeight="1" x14ac:dyDescent="0.15">
      <c r="B52" s="105"/>
      <c r="C52" s="283">
        <f t="shared" si="2"/>
        <v>40</v>
      </c>
      <c r="D52" s="44" t="str">
        <f t="shared" si="3"/>
        <v/>
      </c>
      <c r="E52" s="276"/>
      <c r="F52" s="368"/>
      <c r="G52" s="368"/>
      <c r="H52" s="265"/>
      <c r="I52" s="265"/>
      <c r="J52" s="307"/>
      <c r="K52" s="15"/>
      <c r="L52" s="337"/>
      <c r="M52" s="265"/>
      <c r="N52" s="265"/>
      <c r="O52" s="265"/>
      <c r="P52" s="281"/>
      <c r="Q52" s="3"/>
      <c r="R52" s="27"/>
      <c r="S52" s="65"/>
      <c r="T52" s="335"/>
    </row>
    <row r="53" spans="2:20" ht="13.5" customHeight="1" x14ac:dyDescent="0.15">
      <c r="B53" s="105"/>
      <c r="C53" s="283">
        <f t="shared" si="2"/>
        <v>41</v>
      </c>
      <c r="D53" s="44" t="str">
        <f t="shared" si="3"/>
        <v/>
      </c>
      <c r="E53" s="276"/>
      <c r="F53" s="368"/>
      <c r="G53" s="368"/>
      <c r="H53" s="265"/>
      <c r="I53" s="265"/>
      <c r="J53" s="307"/>
      <c r="K53" s="15"/>
      <c r="L53" s="337"/>
      <c r="M53" s="265"/>
      <c r="N53" s="265"/>
      <c r="O53" s="265"/>
      <c r="P53" s="281"/>
      <c r="Q53" s="3"/>
      <c r="R53" s="27"/>
      <c r="S53" s="65"/>
      <c r="T53" s="335"/>
    </row>
    <row r="54" spans="2:20" ht="13.5" customHeight="1" x14ac:dyDescent="0.15">
      <c r="B54" s="105"/>
      <c r="C54" s="283">
        <f t="shared" si="2"/>
        <v>42</v>
      </c>
      <c r="D54" s="44" t="str">
        <f t="shared" si="3"/>
        <v/>
      </c>
      <c r="E54" s="276"/>
      <c r="F54" s="368"/>
      <c r="G54" s="368"/>
      <c r="H54" s="265"/>
      <c r="I54" s="265"/>
      <c r="J54" s="307"/>
      <c r="K54" s="15"/>
      <c r="L54" s="337"/>
      <c r="M54" s="265"/>
      <c r="N54" s="265"/>
      <c r="O54" s="265"/>
      <c r="P54" s="281"/>
      <c r="Q54" s="3"/>
      <c r="R54" s="27"/>
      <c r="S54" s="65"/>
      <c r="T54" s="335"/>
    </row>
    <row r="55" spans="2:20" ht="13.5" customHeight="1" x14ac:dyDescent="0.15">
      <c r="B55" s="105"/>
      <c r="C55" s="283">
        <f t="shared" si="2"/>
        <v>43</v>
      </c>
      <c r="D55" s="44" t="str">
        <f t="shared" si="3"/>
        <v/>
      </c>
      <c r="E55" s="276"/>
      <c r="F55" s="368"/>
      <c r="G55" s="368"/>
      <c r="H55" s="265"/>
      <c r="I55" s="265"/>
      <c r="J55" s="307"/>
      <c r="K55" s="15"/>
      <c r="L55" s="337"/>
      <c r="M55" s="265"/>
      <c r="N55" s="265"/>
      <c r="O55" s="265"/>
      <c r="P55" s="281"/>
      <c r="Q55" s="3"/>
    </row>
    <row r="56" spans="2:20" ht="13.5" customHeight="1" x14ac:dyDescent="0.15">
      <c r="B56" s="105"/>
      <c r="C56" s="283">
        <f t="shared" si="2"/>
        <v>44</v>
      </c>
      <c r="D56" s="44" t="str">
        <f t="shared" si="3"/>
        <v/>
      </c>
      <c r="E56" s="276"/>
      <c r="F56" s="368"/>
      <c r="G56" s="368"/>
      <c r="H56" s="265"/>
      <c r="I56" s="265"/>
      <c r="J56" s="307"/>
      <c r="K56" s="15"/>
      <c r="L56" s="337"/>
      <c r="M56" s="265"/>
      <c r="N56" s="265"/>
      <c r="O56" s="265"/>
      <c r="P56" s="281"/>
      <c r="Q56" s="3"/>
    </row>
    <row r="57" spans="2:20" ht="13.5" customHeight="1" x14ac:dyDescent="0.15">
      <c r="B57" s="105"/>
      <c r="C57" s="283">
        <f t="shared" si="2"/>
        <v>45</v>
      </c>
      <c r="D57" s="44" t="str">
        <f t="shared" si="3"/>
        <v/>
      </c>
      <c r="E57" s="276"/>
      <c r="F57" s="368"/>
      <c r="G57" s="368"/>
      <c r="H57" s="265"/>
      <c r="I57" s="265"/>
      <c r="J57" s="307"/>
      <c r="K57" s="15"/>
      <c r="L57" s="337"/>
      <c r="M57" s="265"/>
      <c r="N57" s="265"/>
      <c r="O57" s="265"/>
      <c r="P57" s="281"/>
      <c r="Q57" s="3"/>
    </row>
    <row r="58" spans="2:20" ht="13.5" customHeight="1" x14ac:dyDescent="0.15">
      <c r="B58" s="105"/>
      <c r="C58" s="283">
        <f t="shared" si="2"/>
        <v>46</v>
      </c>
      <c r="D58" s="44" t="str">
        <f t="shared" si="3"/>
        <v/>
      </c>
      <c r="E58" s="276"/>
      <c r="F58" s="368"/>
      <c r="G58" s="368"/>
      <c r="H58" s="265"/>
      <c r="I58" s="265"/>
      <c r="J58" s="307"/>
      <c r="K58" s="15"/>
      <c r="L58" s="337"/>
      <c r="M58" s="265"/>
      <c r="N58" s="265"/>
      <c r="O58" s="265"/>
      <c r="P58" s="281"/>
      <c r="Q58" s="3"/>
    </row>
    <row r="59" spans="2:20" ht="13.5" customHeight="1" x14ac:dyDescent="0.15">
      <c r="B59" s="105"/>
      <c r="C59" s="283">
        <f t="shared" si="2"/>
        <v>47</v>
      </c>
      <c r="D59" s="44" t="str">
        <f t="shared" si="3"/>
        <v/>
      </c>
      <c r="E59" s="276"/>
      <c r="F59" s="368"/>
      <c r="G59" s="368"/>
      <c r="H59" s="265"/>
      <c r="I59" s="265"/>
      <c r="J59" s="307"/>
      <c r="K59" s="15"/>
      <c r="L59" s="337"/>
      <c r="M59" s="265"/>
      <c r="N59" s="265"/>
      <c r="O59" s="265"/>
      <c r="P59" s="281"/>
      <c r="Q59" s="3"/>
    </row>
    <row r="60" spans="2:20" ht="13.5" customHeight="1" x14ac:dyDescent="0.15">
      <c r="B60" s="105"/>
      <c r="C60" s="283">
        <f t="shared" si="2"/>
        <v>48</v>
      </c>
      <c r="D60" s="44" t="str">
        <f t="shared" si="3"/>
        <v/>
      </c>
      <c r="E60" s="276"/>
      <c r="F60" s="368"/>
      <c r="G60" s="368"/>
      <c r="H60" s="265"/>
      <c r="I60" s="265"/>
      <c r="J60" s="307"/>
      <c r="K60" s="15"/>
      <c r="L60" s="337"/>
      <c r="M60" s="265"/>
      <c r="N60" s="265"/>
      <c r="O60" s="265"/>
      <c r="P60" s="281"/>
      <c r="Q60" s="3"/>
    </row>
    <row r="61" spans="2:20" ht="13.5" customHeight="1" x14ac:dyDescent="0.15">
      <c r="B61" s="105"/>
      <c r="C61" s="283">
        <f t="shared" si="2"/>
        <v>49</v>
      </c>
      <c r="D61" s="44" t="str">
        <f t="shared" si="3"/>
        <v/>
      </c>
      <c r="E61" s="276"/>
      <c r="F61" s="368"/>
      <c r="G61" s="368"/>
      <c r="H61" s="265"/>
      <c r="I61" s="265"/>
      <c r="J61" s="307"/>
      <c r="K61" s="15"/>
      <c r="L61" s="337"/>
      <c r="M61" s="265"/>
      <c r="N61" s="265"/>
      <c r="O61" s="265"/>
      <c r="P61" s="281"/>
      <c r="Q61" s="3"/>
    </row>
    <row r="62" spans="2:20" ht="13.5" customHeight="1" x14ac:dyDescent="0.15">
      <c r="B62" s="105"/>
      <c r="C62" s="283">
        <f t="shared" si="2"/>
        <v>50</v>
      </c>
      <c r="D62" s="44" t="str">
        <f t="shared" si="3"/>
        <v/>
      </c>
      <c r="E62" s="276"/>
      <c r="F62" s="368"/>
      <c r="G62" s="368"/>
      <c r="H62" s="265"/>
      <c r="I62" s="265"/>
      <c r="J62" s="307"/>
      <c r="K62" s="15"/>
      <c r="L62" s="337"/>
      <c r="M62" s="265"/>
      <c r="N62" s="265"/>
      <c r="O62" s="265"/>
      <c r="P62" s="281"/>
      <c r="Q62" s="3"/>
    </row>
    <row r="63" spans="2:20" ht="13.5" customHeight="1" x14ac:dyDescent="0.15">
      <c r="B63" s="105"/>
      <c r="C63" s="283">
        <f t="shared" si="2"/>
        <v>51</v>
      </c>
      <c r="D63" s="44" t="str">
        <f t="shared" si="3"/>
        <v/>
      </c>
      <c r="E63" s="276"/>
      <c r="F63" s="368"/>
      <c r="G63" s="368"/>
      <c r="H63" s="265"/>
      <c r="I63" s="265"/>
      <c r="J63" s="307"/>
      <c r="K63" s="15"/>
      <c r="L63" s="337"/>
      <c r="M63" s="265"/>
      <c r="N63" s="265"/>
      <c r="O63" s="265"/>
      <c r="P63" s="281"/>
      <c r="Q63" s="3"/>
    </row>
    <row r="64" spans="2:20" ht="13.5" customHeight="1" x14ac:dyDescent="0.15">
      <c r="B64" s="105"/>
      <c r="C64" s="283">
        <f t="shared" si="2"/>
        <v>52</v>
      </c>
      <c r="D64" s="44" t="str">
        <f t="shared" si="3"/>
        <v/>
      </c>
      <c r="E64" s="276"/>
      <c r="F64" s="368"/>
      <c r="G64" s="368"/>
      <c r="H64" s="265"/>
      <c r="I64" s="265"/>
      <c r="J64" s="307"/>
      <c r="K64" s="15"/>
      <c r="L64" s="337"/>
      <c r="M64" s="265"/>
      <c r="N64" s="265"/>
      <c r="O64" s="265"/>
      <c r="P64" s="281"/>
      <c r="Q64" s="3"/>
    </row>
    <row r="65" spans="2:17" ht="13.5" customHeight="1" x14ac:dyDescent="0.15">
      <c r="B65" s="105"/>
      <c r="C65" s="283">
        <f t="shared" si="2"/>
        <v>53</v>
      </c>
      <c r="D65" s="44" t="str">
        <f t="shared" si="3"/>
        <v/>
      </c>
      <c r="E65" s="276"/>
      <c r="F65" s="368"/>
      <c r="G65" s="368"/>
      <c r="H65" s="265"/>
      <c r="I65" s="265"/>
      <c r="J65" s="307"/>
      <c r="K65" s="15"/>
      <c r="L65" s="337"/>
      <c r="M65" s="265"/>
      <c r="N65" s="265"/>
      <c r="O65" s="265"/>
      <c r="P65" s="281"/>
      <c r="Q65" s="3"/>
    </row>
    <row r="66" spans="2:17" ht="13.5" customHeight="1" x14ac:dyDescent="0.15">
      <c r="B66" s="105"/>
      <c r="C66" s="283">
        <f t="shared" si="2"/>
        <v>54</v>
      </c>
      <c r="D66" s="44" t="str">
        <f t="shared" si="3"/>
        <v/>
      </c>
      <c r="E66" s="276"/>
      <c r="F66" s="368"/>
      <c r="G66" s="368"/>
      <c r="H66" s="265"/>
      <c r="I66" s="265"/>
      <c r="J66" s="307"/>
      <c r="K66" s="15"/>
      <c r="L66" s="337"/>
      <c r="M66" s="265"/>
      <c r="N66" s="265"/>
      <c r="O66" s="265"/>
      <c r="P66" s="281"/>
      <c r="Q66" s="3"/>
    </row>
    <row r="67" spans="2:17" ht="13.5" customHeight="1" x14ac:dyDescent="0.15">
      <c r="B67" s="105"/>
      <c r="C67" s="283">
        <f t="shared" si="2"/>
        <v>55</v>
      </c>
      <c r="D67" s="44" t="str">
        <f t="shared" si="3"/>
        <v/>
      </c>
      <c r="E67" s="276"/>
      <c r="F67" s="368"/>
      <c r="G67" s="368"/>
      <c r="H67" s="265"/>
      <c r="I67" s="265"/>
      <c r="J67" s="307"/>
      <c r="K67" s="15"/>
      <c r="L67" s="337"/>
      <c r="M67" s="265"/>
      <c r="N67" s="265"/>
      <c r="O67" s="265"/>
      <c r="P67" s="281"/>
      <c r="Q67" s="3"/>
    </row>
    <row r="68" spans="2:17" ht="13.5" customHeight="1" x14ac:dyDescent="0.15">
      <c r="B68" s="105"/>
      <c r="C68" s="283">
        <f t="shared" si="2"/>
        <v>56</v>
      </c>
      <c r="D68" s="44" t="str">
        <f t="shared" si="3"/>
        <v/>
      </c>
      <c r="E68" s="276"/>
      <c r="F68" s="368"/>
      <c r="G68" s="368"/>
      <c r="H68" s="265"/>
      <c r="I68" s="265"/>
      <c r="J68" s="307"/>
      <c r="K68" s="15"/>
      <c r="L68" s="337"/>
      <c r="M68" s="265"/>
      <c r="N68" s="265"/>
      <c r="O68" s="265"/>
      <c r="P68" s="281"/>
      <c r="Q68" s="3"/>
    </row>
    <row r="69" spans="2:17" ht="13.5" customHeight="1" x14ac:dyDescent="0.15">
      <c r="B69" s="105"/>
      <c r="C69" s="283">
        <f t="shared" si="2"/>
        <v>57</v>
      </c>
      <c r="D69" s="44" t="str">
        <f t="shared" si="3"/>
        <v/>
      </c>
      <c r="E69" s="276"/>
      <c r="F69" s="368"/>
      <c r="G69" s="368"/>
      <c r="H69" s="265"/>
      <c r="I69" s="265"/>
      <c r="J69" s="307"/>
      <c r="K69" s="15"/>
      <c r="L69" s="337"/>
      <c r="M69" s="265"/>
      <c r="N69" s="265"/>
      <c r="O69" s="265"/>
      <c r="P69" s="281"/>
      <c r="Q69" s="3"/>
    </row>
    <row r="70" spans="2:17" ht="13.5" customHeight="1" x14ac:dyDescent="0.15">
      <c r="B70" s="105"/>
      <c r="C70" s="283">
        <f t="shared" si="2"/>
        <v>58</v>
      </c>
      <c r="D70" s="44" t="str">
        <f t="shared" si="3"/>
        <v/>
      </c>
      <c r="E70" s="276"/>
      <c r="F70" s="368"/>
      <c r="G70" s="368"/>
      <c r="H70" s="265"/>
      <c r="I70" s="265"/>
      <c r="J70" s="307"/>
      <c r="K70" s="15"/>
      <c r="L70" s="337"/>
      <c r="M70" s="265"/>
      <c r="N70" s="265"/>
      <c r="O70" s="265"/>
      <c r="P70" s="281"/>
      <c r="Q70" s="3"/>
    </row>
    <row r="71" spans="2:17" ht="13.5" customHeight="1" x14ac:dyDescent="0.15">
      <c r="B71" s="105"/>
      <c r="C71" s="283">
        <f t="shared" si="2"/>
        <v>59</v>
      </c>
      <c r="D71" s="44" t="str">
        <f t="shared" si="3"/>
        <v/>
      </c>
      <c r="E71" s="276"/>
      <c r="F71" s="368"/>
      <c r="G71" s="368"/>
      <c r="H71" s="265"/>
      <c r="I71" s="265"/>
      <c r="J71" s="307"/>
      <c r="K71" s="15"/>
      <c r="L71" s="337"/>
      <c r="M71" s="265"/>
      <c r="N71" s="265"/>
      <c r="O71" s="265"/>
      <c r="P71" s="281"/>
      <c r="Q71" s="3"/>
    </row>
    <row r="72" spans="2:17" ht="13.5" customHeight="1" x14ac:dyDescent="0.15">
      <c r="B72" s="105"/>
      <c r="C72" s="283">
        <f t="shared" si="2"/>
        <v>60</v>
      </c>
      <c r="D72" s="44" t="str">
        <f t="shared" si="3"/>
        <v/>
      </c>
      <c r="E72" s="276"/>
      <c r="F72" s="368"/>
      <c r="G72" s="368"/>
      <c r="H72" s="265"/>
      <c r="I72" s="265"/>
      <c r="J72" s="307"/>
      <c r="K72" s="15"/>
      <c r="L72" s="337"/>
      <c r="M72" s="265"/>
      <c r="N72" s="265"/>
      <c r="O72" s="265"/>
      <c r="P72" s="281"/>
      <c r="Q72" s="3"/>
    </row>
    <row r="73" spans="2:17" ht="13.5" customHeight="1" x14ac:dyDescent="0.15">
      <c r="B73" s="105"/>
      <c r="C73" s="283">
        <f t="shared" si="2"/>
        <v>61</v>
      </c>
      <c r="D73" s="44" t="str">
        <f t="shared" si="3"/>
        <v/>
      </c>
      <c r="E73" s="276"/>
      <c r="F73" s="368"/>
      <c r="G73" s="368"/>
      <c r="H73" s="265"/>
      <c r="I73" s="265"/>
      <c r="J73" s="307"/>
      <c r="K73" s="15"/>
      <c r="L73" s="337"/>
      <c r="M73" s="265"/>
      <c r="N73" s="265"/>
      <c r="O73" s="265"/>
      <c r="P73" s="281"/>
      <c r="Q73" s="3"/>
    </row>
    <row r="74" spans="2:17" ht="13.5" customHeight="1" x14ac:dyDescent="0.15">
      <c r="B74" s="105"/>
      <c r="C74" s="283">
        <f t="shared" si="2"/>
        <v>62</v>
      </c>
      <c r="D74" s="44" t="str">
        <f t="shared" si="3"/>
        <v/>
      </c>
      <c r="E74" s="276"/>
      <c r="F74" s="368"/>
      <c r="G74" s="368"/>
      <c r="H74" s="265"/>
      <c r="I74" s="265"/>
      <c r="J74" s="307"/>
      <c r="K74" s="15"/>
      <c r="L74" s="337"/>
      <c r="M74" s="265"/>
      <c r="N74" s="265"/>
      <c r="O74" s="265"/>
      <c r="P74" s="281"/>
      <c r="Q74" s="3"/>
    </row>
    <row r="75" spans="2:17" ht="13.5" customHeight="1" x14ac:dyDescent="0.15">
      <c r="B75" s="105"/>
      <c r="C75" s="283">
        <f t="shared" si="2"/>
        <v>63</v>
      </c>
      <c r="D75" s="44" t="str">
        <f t="shared" si="3"/>
        <v/>
      </c>
      <c r="E75" s="276"/>
      <c r="F75" s="368"/>
      <c r="G75" s="368"/>
      <c r="H75" s="265"/>
      <c r="I75" s="265"/>
      <c r="J75" s="307"/>
      <c r="K75" s="15"/>
      <c r="L75" s="337"/>
      <c r="M75" s="265"/>
      <c r="N75" s="265"/>
      <c r="O75" s="265"/>
      <c r="P75" s="281"/>
      <c r="Q75" s="3"/>
    </row>
    <row r="76" spans="2:17" ht="13.5" customHeight="1" x14ac:dyDescent="0.15">
      <c r="B76" s="105"/>
      <c r="C76" s="283">
        <f t="shared" si="2"/>
        <v>64</v>
      </c>
      <c r="D76" s="44" t="str">
        <f t="shared" si="3"/>
        <v/>
      </c>
      <c r="E76" s="276"/>
      <c r="F76" s="368"/>
      <c r="G76" s="368"/>
      <c r="H76" s="265"/>
      <c r="I76" s="265"/>
      <c r="J76" s="307"/>
      <c r="K76" s="15"/>
      <c r="L76" s="337"/>
      <c r="M76" s="265"/>
      <c r="N76" s="265"/>
      <c r="O76" s="265"/>
      <c r="P76" s="281"/>
      <c r="Q76" s="3"/>
    </row>
    <row r="77" spans="2:17" ht="13.5" customHeight="1" x14ac:dyDescent="0.15">
      <c r="B77" s="105"/>
      <c r="C77" s="283">
        <f t="shared" si="2"/>
        <v>65</v>
      </c>
      <c r="D77" s="44" t="str">
        <f t="shared" ref="D77:D102" si="4">IF(E77="","",IF(E77&lt;=$T$2,"○",""))</f>
        <v/>
      </c>
      <c r="E77" s="276"/>
      <c r="F77" s="368"/>
      <c r="G77" s="368"/>
      <c r="H77" s="265"/>
      <c r="I77" s="265"/>
      <c r="J77" s="307"/>
      <c r="K77" s="15"/>
      <c r="L77" s="337"/>
      <c r="M77" s="265"/>
      <c r="N77" s="265"/>
      <c r="O77" s="265"/>
      <c r="P77" s="281"/>
      <c r="Q77" s="3"/>
    </row>
    <row r="78" spans="2:17" ht="13.5" customHeight="1" x14ac:dyDescent="0.15">
      <c r="B78" s="105"/>
      <c r="C78" s="283">
        <f t="shared" ref="C78:C102" si="5">C77+1</f>
        <v>66</v>
      </c>
      <c r="D78" s="44" t="str">
        <f t="shared" si="4"/>
        <v/>
      </c>
      <c r="E78" s="276"/>
      <c r="F78" s="368"/>
      <c r="G78" s="368"/>
      <c r="H78" s="265"/>
      <c r="I78" s="265"/>
      <c r="J78" s="307"/>
      <c r="K78" s="15"/>
      <c r="L78" s="337"/>
      <c r="M78" s="265"/>
      <c r="N78" s="265"/>
      <c r="O78" s="265"/>
      <c r="P78" s="281"/>
      <c r="Q78" s="3"/>
    </row>
    <row r="79" spans="2:17" ht="13.5" customHeight="1" x14ac:dyDescent="0.15">
      <c r="B79" s="105"/>
      <c r="C79" s="283">
        <f t="shared" si="5"/>
        <v>67</v>
      </c>
      <c r="D79" s="44" t="str">
        <f t="shared" si="4"/>
        <v/>
      </c>
      <c r="E79" s="276"/>
      <c r="F79" s="368"/>
      <c r="G79" s="368"/>
      <c r="H79" s="265"/>
      <c r="I79" s="265"/>
      <c r="J79" s="307"/>
      <c r="K79" s="15"/>
      <c r="L79" s="337"/>
      <c r="M79" s="265"/>
      <c r="N79" s="265"/>
      <c r="O79" s="265"/>
      <c r="P79" s="281"/>
      <c r="Q79" s="3"/>
    </row>
    <row r="80" spans="2:17" ht="13.5" customHeight="1" x14ac:dyDescent="0.15">
      <c r="B80" s="105"/>
      <c r="C80" s="283">
        <f t="shared" si="5"/>
        <v>68</v>
      </c>
      <c r="D80" s="44" t="str">
        <f t="shared" si="4"/>
        <v/>
      </c>
      <c r="E80" s="276"/>
      <c r="F80" s="368"/>
      <c r="G80" s="368"/>
      <c r="H80" s="265"/>
      <c r="I80" s="265"/>
      <c r="J80" s="307"/>
      <c r="K80" s="15"/>
      <c r="L80" s="337"/>
      <c r="M80" s="265"/>
      <c r="N80" s="265"/>
      <c r="O80" s="265"/>
      <c r="P80" s="281"/>
      <c r="Q80" s="3"/>
    </row>
    <row r="81" spans="2:17" ht="13.5" customHeight="1" x14ac:dyDescent="0.15">
      <c r="B81" s="105"/>
      <c r="C81" s="283">
        <f t="shared" si="5"/>
        <v>69</v>
      </c>
      <c r="D81" s="44" t="str">
        <f t="shared" si="4"/>
        <v/>
      </c>
      <c r="E81" s="276"/>
      <c r="F81" s="368"/>
      <c r="G81" s="368"/>
      <c r="H81" s="265"/>
      <c r="I81" s="265"/>
      <c r="J81" s="307"/>
      <c r="K81" s="15"/>
      <c r="L81" s="337"/>
      <c r="M81" s="265"/>
      <c r="N81" s="265"/>
      <c r="O81" s="265"/>
      <c r="P81" s="281"/>
      <c r="Q81" s="3"/>
    </row>
    <row r="82" spans="2:17" ht="13.5" customHeight="1" x14ac:dyDescent="0.15">
      <c r="B82" s="105"/>
      <c r="C82" s="283">
        <f t="shared" si="5"/>
        <v>70</v>
      </c>
      <c r="D82" s="44" t="str">
        <f t="shared" si="4"/>
        <v/>
      </c>
      <c r="E82" s="276"/>
      <c r="F82" s="368"/>
      <c r="G82" s="368"/>
      <c r="H82" s="265"/>
      <c r="I82" s="265"/>
      <c r="J82" s="307"/>
      <c r="K82" s="15"/>
      <c r="L82" s="337"/>
      <c r="M82" s="265"/>
      <c r="N82" s="265"/>
      <c r="O82" s="265"/>
      <c r="P82" s="281"/>
      <c r="Q82" s="3"/>
    </row>
    <row r="83" spans="2:17" ht="13.5" customHeight="1" x14ac:dyDescent="0.15">
      <c r="B83" s="105"/>
      <c r="C83" s="283">
        <f t="shared" si="5"/>
        <v>71</v>
      </c>
      <c r="D83" s="44" t="str">
        <f t="shared" si="4"/>
        <v/>
      </c>
      <c r="E83" s="276"/>
      <c r="F83" s="368"/>
      <c r="G83" s="368"/>
      <c r="H83" s="265"/>
      <c r="I83" s="265"/>
      <c r="J83" s="307"/>
      <c r="K83" s="15"/>
      <c r="L83" s="337"/>
      <c r="M83" s="265"/>
      <c r="N83" s="265"/>
      <c r="O83" s="265"/>
      <c r="P83" s="281"/>
      <c r="Q83" s="3"/>
    </row>
    <row r="84" spans="2:17" ht="13.5" customHeight="1" x14ac:dyDescent="0.15">
      <c r="B84" s="105"/>
      <c r="C84" s="283">
        <f t="shared" si="5"/>
        <v>72</v>
      </c>
      <c r="D84" s="44" t="str">
        <f t="shared" si="4"/>
        <v/>
      </c>
      <c r="E84" s="276"/>
      <c r="F84" s="368"/>
      <c r="G84" s="368"/>
      <c r="H84" s="265"/>
      <c r="I84" s="265"/>
      <c r="J84" s="307"/>
      <c r="K84" s="15"/>
      <c r="L84" s="337"/>
      <c r="M84" s="265"/>
      <c r="N84" s="265"/>
      <c r="O84" s="265"/>
      <c r="P84" s="281"/>
      <c r="Q84" s="3"/>
    </row>
    <row r="85" spans="2:17" ht="13.5" customHeight="1" x14ac:dyDescent="0.15">
      <c r="B85" s="105"/>
      <c r="C85" s="283">
        <f t="shared" si="5"/>
        <v>73</v>
      </c>
      <c r="D85" s="44" t="str">
        <f t="shared" si="4"/>
        <v/>
      </c>
      <c r="E85" s="276"/>
      <c r="F85" s="368"/>
      <c r="G85" s="368"/>
      <c r="H85" s="265"/>
      <c r="I85" s="265"/>
      <c r="J85" s="307"/>
      <c r="K85" s="15"/>
      <c r="L85" s="337"/>
      <c r="M85" s="265"/>
      <c r="N85" s="265"/>
      <c r="O85" s="265"/>
      <c r="P85" s="281"/>
      <c r="Q85" s="3"/>
    </row>
    <row r="86" spans="2:17" ht="13.5" customHeight="1" x14ac:dyDescent="0.15">
      <c r="B86" s="105"/>
      <c r="C86" s="283">
        <f t="shared" si="5"/>
        <v>74</v>
      </c>
      <c r="D86" s="44" t="str">
        <f t="shared" si="4"/>
        <v/>
      </c>
      <c r="E86" s="276"/>
      <c r="F86" s="368"/>
      <c r="G86" s="368"/>
      <c r="H86" s="265"/>
      <c r="I86" s="265"/>
      <c r="J86" s="307"/>
      <c r="K86" s="15"/>
      <c r="L86" s="337"/>
      <c r="M86" s="265"/>
      <c r="N86" s="265"/>
      <c r="O86" s="265"/>
      <c r="P86" s="281"/>
      <c r="Q86" s="3"/>
    </row>
    <row r="87" spans="2:17" ht="13.5" customHeight="1" x14ac:dyDescent="0.15">
      <c r="B87" s="105"/>
      <c r="C87" s="283">
        <f t="shared" si="5"/>
        <v>75</v>
      </c>
      <c r="D87" s="44" t="str">
        <f t="shared" si="4"/>
        <v/>
      </c>
      <c r="E87" s="276"/>
      <c r="F87" s="368"/>
      <c r="G87" s="368"/>
      <c r="H87" s="265"/>
      <c r="I87" s="265"/>
      <c r="J87" s="307"/>
      <c r="K87" s="15"/>
      <c r="L87" s="337"/>
      <c r="M87" s="265"/>
      <c r="N87" s="265"/>
      <c r="O87" s="265"/>
      <c r="P87" s="281"/>
      <c r="Q87" s="3"/>
    </row>
    <row r="88" spans="2:17" ht="13.5" customHeight="1" x14ac:dyDescent="0.15">
      <c r="B88" s="105"/>
      <c r="C88" s="283">
        <f t="shared" si="5"/>
        <v>76</v>
      </c>
      <c r="D88" s="44" t="str">
        <f t="shared" si="4"/>
        <v/>
      </c>
      <c r="E88" s="276"/>
      <c r="F88" s="368"/>
      <c r="G88" s="368"/>
      <c r="H88" s="265"/>
      <c r="I88" s="265"/>
      <c r="J88" s="307"/>
      <c r="K88" s="15"/>
      <c r="L88" s="337"/>
      <c r="M88" s="265"/>
      <c r="N88" s="265"/>
      <c r="O88" s="265"/>
      <c r="P88" s="281"/>
      <c r="Q88" s="3"/>
    </row>
    <row r="89" spans="2:17" ht="13.5" customHeight="1" x14ac:dyDescent="0.15">
      <c r="B89" s="105"/>
      <c r="C89" s="283">
        <f t="shared" si="5"/>
        <v>77</v>
      </c>
      <c r="D89" s="44" t="str">
        <f t="shared" si="4"/>
        <v/>
      </c>
      <c r="E89" s="276"/>
      <c r="F89" s="368"/>
      <c r="G89" s="368"/>
      <c r="H89" s="265"/>
      <c r="I89" s="265"/>
      <c r="J89" s="307"/>
      <c r="K89" s="15"/>
      <c r="L89" s="337"/>
      <c r="M89" s="265"/>
      <c r="N89" s="265"/>
      <c r="O89" s="265"/>
      <c r="P89" s="281"/>
      <c r="Q89" s="3"/>
    </row>
    <row r="90" spans="2:17" ht="13.5" customHeight="1" x14ac:dyDescent="0.15">
      <c r="B90" s="105"/>
      <c r="C90" s="283">
        <f t="shared" si="5"/>
        <v>78</v>
      </c>
      <c r="D90" s="44" t="str">
        <f t="shared" si="4"/>
        <v/>
      </c>
      <c r="E90" s="276"/>
      <c r="F90" s="368"/>
      <c r="G90" s="368"/>
      <c r="H90" s="265"/>
      <c r="I90" s="265"/>
      <c r="J90" s="307"/>
      <c r="K90" s="15"/>
      <c r="L90" s="337"/>
      <c r="M90" s="265"/>
      <c r="N90" s="265"/>
      <c r="O90" s="265"/>
      <c r="P90" s="281"/>
      <c r="Q90" s="3"/>
    </row>
    <row r="91" spans="2:17" ht="13.5" customHeight="1" x14ac:dyDescent="0.15">
      <c r="B91" s="105"/>
      <c r="C91" s="283">
        <f t="shared" si="5"/>
        <v>79</v>
      </c>
      <c r="D91" s="44" t="str">
        <f t="shared" si="4"/>
        <v/>
      </c>
      <c r="E91" s="276"/>
      <c r="F91" s="368"/>
      <c r="G91" s="368"/>
      <c r="H91" s="265"/>
      <c r="I91" s="265"/>
      <c r="J91" s="307"/>
      <c r="K91" s="15"/>
      <c r="L91" s="337"/>
      <c r="M91" s="265"/>
      <c r="N91" s="265"/>
      <c r="O91" s="265"/>
      <c r="P91" s="281"/>
      <c r="Q91" s="3"/>
    </row>
    <row r="92" spans="2:17" ht="13.5" customHeight="1" x14ac:dyDescent="0.15">
      <c r="B92" s="105"/>
      <c r="C92" s="283">
        <f t="shared" si="5"/>
        <v>80</v>
      </c>
      <c r="D92" s="44" t="str">
        <f t="shared" si="4"/>
        <v/>
      </c>
      <c r="E92" s="276"/>
      <c r="F92" s="368"/>
      <c r="G92" s="368"/>
      <c r="H92" s="265"/>
      <c r="I92" s="265"/>
      <c r="J92" s="307"/>
      <c r="K92" s="15"/>
      <c r="L92" s="337"/>
      <c r="M92" s="265"/>
      <c r="N92" s="265"/>
      <c r="O92" s="265"/>
      <c r="P92" s="281"/>
      <c r="Q92" s="3"/>
    </row>
    <row r="93" spans="2:17" ht="13.5" customHeight="1" x14ac:dyDescent="0.15">
      <c r="B93" s="105"/>
      <c r="C93" s="283">
        <f t="shared" si="5"/>
        <v>81</v>
      </c>
      <c r="D93" s="44" t="str">
        <f t="shared" si="4"/>
        <v/>
      </c>
      <c r="E93" s="276"/>
      <c r="F93" s="368"/>
      <c r="G93" s="368"/>
      <c r="H93" s="265"/>
      <c r="I93" s="265"/>
      <c r="J93" s="307"/>
      <c r="K93" s="15"/>
      <c r="L93" s="337"/>
      <c r="M93" s="265"/>
      <c r="N93" s="265"/>
      <c r="O93" s="265"/>
      <c r="P93" s="281"/>
      <c r="Q93" s="3"/>
    </row>
    <row r="94" spans="2:17" ht="13.5" customHeight="1" x14ac:dyDescent="0.15">
      <c r="B94" s="105"/>
      <c r="C94" s="283">
        <f t="shared" si="5"/>
        <v>82</v>
      </c>
      <c r="D94" s="44" t="str">
        <f t="shared" si="4"/>
        <v/>
      </c>
      <c r="E94" s="276"/>
      <c r="F94" s="368"/>
      <c r="G94" s="368"/>
      <c r="H94" s="265"/>
      <c r="I94" s="265"/>
      <c r="J94" s="307"/>
      <c r="K94" s="15"/>
      <c r="L94" s="337"/>
      <c r="M94" s="265"/>
      <c r="N94" s="265"/>
      <c r="O94" s="265"/>
      <c r="P94" s="281"/>
      <c r="Q94" s="3"/>
    </row>
    <row r="95" spans="2:17" ht="13.5" customHeight="1" x14ac:dyDescent="0.15">
      <c r="B95" s="105"/>
      <c r="C95" s="283">
        <f t="shared" si="5"/>
        <v>83</v>
      </c>
      <c r="D95" s="44" t="str">
        <f t="shared" si="4"/>
        <v/>
      </c>
      <c r="E95" s="276"/>
      <c r="F95" s="368"/>
      <c r="G95" s="368"/>
      <c r="H95" s="265"/>
      <c r="I95" s="265"/>
      <c r="J95" s="307"/>
      <c r="K95" s="15"/>
      <c r="L95" s="337"/>
      <c r="M95" s="265"/>
      <c r="N95" s="265"/>
      <c r="O95" s="265"/>
      <c r="P95" s="281"/>
      <c r="Q95" s="3"/>
    </row>
    <row r="96" spans="2:17" ht="13.5" customHeight="1" x14ac:dyDescent="0.15">
      <c r="B96" s="105"/>
      <c r="C96" s="283">
        <f t="shared" si="5"/>
        <v>84</v>
      </c>
      <c r="D96" s="44" t="str">
        <f t="shared" si="4"/>
        <v/>
      </c>
      <c r="E96" s="276"/>
      <c r="F96" s="368"/>
      <c r="G96" s="368"/>
      <c r="H96" s="265"/>
      <c r="I96" s="265"/>
      <c r="J96" s="307"/>
      <c r="K96" s="15"/>
      <c r="L96" s="337"/>
      <c r="M96" s="265"/>
      <c r="N96" s="265"/>
      <c r="O96" s="265"/>
      <c r="P96" s="281"/>
      <c r="Q96" s="3"/>
    </row>
    <row r="97" spans="2:17" ht="13.5" customHeight="1" x14ac:dyDescent="0.15">
      <c r="B97" s="105"/>
      <c r="C97" s="283">
        <f t="shared" si="5"/>
        <v>85</v>
      </c>
      <c r="D97" s="44" t="str">
        <f t="shared" si="4"/>
        <v/>
      </c>
      <c r="E97" s="276"/>
      <c r="F97" s="368"/>
      <c r="G97" s="368"/>
      <c r="H97" s="265"/>
      <c r="I97" s="265"/>
      <c r="J97" s="307"/>
      <c r="K97" s="15"/>
      <c r="L97" s="337"/>
      <c r="M97" s="265"/>
      <c r="N97" s="265"/>
      <c r="O97" s="265"/>
      <c r="P97" s="281"/>
      <c r="Q97" s="3"/>
    </row>
    <row r="98" spans="2:17" ht="13.5" customHeight="1" x14ac:dyDescent="0.15">
      <c r="B98" s="105"/>
      <c r="C98" s="283">
        <f t="shared" si="5"/>
        <v>86</v>
      </c>
      <c r="D98" s="44" t="str">
        <f t="shared" si="4"/>
        <v/>
      </c>
      <c r="E98" s="276"/>
      <c r="F98" s="368"/>
      <c r="G98" s="368"/>
      <c r="H98" s="265"/>
      <c r="I98" s="265"/>
      <c r="J98" s="307"/>
      <c r="K98" s="15"/>
      <c r="L98" s="337"/>
      <c r="M98" s="265"/>
      <c r="N98" s="265"/>
      <c r="O98" s="265"/>
      <c r="P98" s="281"/>
      <c r="Q98" s="3"/>
    </row>
    <row r="99" spans="2:17" ht="13.5" customHeight="1" x14ac:dyDescent="0.15">
      <c r="B99" s="105"/>
      <c r="C99" s="283">
        <f t="shared" si="5"/>
        <v>87</v>
      </c>
      <c r="D99" s="44" t="str">
        <f t="shared" si="4"/>
        <v/>
      </c>
      <c r="E99" s="276"/>
      <c r="F99" s="368"/>
      <c r="G99" s="368"/>
      <c r="H99" s="265"/>
      <c r="I99" s="265"/>
      <c r="J99" s="307"/>
      <c r="K99" s="15"/>
      <c r="L99" s="337"/>
      <c r="M99" s="265"/>
      <c r="N99" s="265"/>
      <c r="O99" s="265"/>
      <c r="P99" s="281"/>
      <c r="Q99" s="3"/>
    </row>
    <row r="100" spans="2:17" ht="13.5" customHeight="1" x14ac:dyDescent="0.15">
      <c r="B100" s="105"/>
      <c r="C100" s="283">
        <f t="shared" si="5"/>
        <v>88</v>
      </c>
      <c r="D100" s="44" t="str">
        <f t="shared" si="4"/>
        <v/>
      </c>
      <c r="E100" s="276"/>
      <c r="F100" s="368"/>
      <c r="G100" s="368"/>
      <c r="H100" s="265"/>
      <c r="I100" s="265"/>
      <c r="J100" s="307"/>
      <c r="K100" s="15"/>
      <c r="L100" s="337"/>
      <c r="M100" s="265"/>
      <c r="N100" s="265"/>
      <c r="O100" s="265"/>
      <c r="P100" s="281"/>
      <c r="Q100" s="3"/>
    </row>
    <row r="101" spans="2:17" ht="13.5" customHeight="1" x14ac:dyDescent="0.15">
      <c r="B101" s="105"/>
      <c r="C101" s="283">
        <f t="shared" si="5"/>
        <v>89</v>
      </c>
      <c r="D101" s="44" t="str">
        <f t="shared" si="4"/>
        <v/>
      </c>
      <c r="E101" s="276"/>
      <c r="F101" s="368"/>
      <c r="G101" s="368"/>
      <c r="H101" s="265"/>
      <c r="I101" s="265"/>
      <c r="J101" s="307"/>
      <c r="K101" s="15"/>
      <c r="L101" s="337"/>
      <c r="M101" s="265"/>
      <c r="N101" s="265"/>
      <c r="O101" s="265"/>
      <c r="P101" s="281"/>
      <c r="Q101" s="3"/>
    </row>
    <row r="102" spans="2:17" ht="13.5" customHeight="1" x14ac:dyDescent="0.15">
      <c r="B102" s="105"/>
      <c r="C102" s="283">
        <f t="shared" si="5"/>
        <v>90</v>
      </c>
      <c r="D102" s="44" t="str">
        <f t="shared" si="4"/>
        <v/>
      </c>
      <c r="E102" s="276"/>
      <c r="F102" s="368"/>
      <c r="G102" s="368"/>
      <c r="H102" s="265"/>
      <c r="I102" s="265"/>
      <c r="J102" s="307"/>
      <c r="K102" s="15"/>
      <c r="L102" s="337"/>
      <c r="M102" s="265"/>
      <c r="N102" s="265"/>
      <c r="O102" s="265"/>
      <c r="P102" s="281"/>
      <c r="Q102" s="3"/>
    </row>
    <row r="103" spans="2:17" ht="12.75" customHeight="1" x14ac:dyDescent="0.15">
      <c r="C103" s="286"/>
      <c r="D103" s="286"/>
      <c r="E103" s="21"/>
      <c r="F103" s="286"/>
      <c r="G103" s="286"/>
      <c r="H103" s="287"/>
      <c r="I103" s="287"/>
      <c r="J103" s="318"/>
      <c r="K103" s="289"/>
      <c r="L103" s="287"/>
      <c r="M103" s="287"/>
      <c r="N103" s="287"/>
      <c r="O103" s="287"/>
      <c r="P103" s="3"/>
      <c r="Q103" s="3"/>
    </row>
  </sheetData>
  <sheetProtection password="DE0B" sheet="1" selectLockedCells="1"/>
  <mergeCells count="17">
    <mergeCell ref="E5:E7"/>
    <mergeCell ref="F5:F7"/>
    <mergeCell ref="G5:G7"/>
    <mergeCell ref="D5:D7"/>
    <mergeCell ref="C10:F12"/>
    <mergeCell ref="C9:G9"/>
    <mergeCell ref="C5:C7"/>
    <mergeCell ref="L5:O5"/>
    <mergeCell ref="L6:L7"/>
    <mergeCell ref="H5:I5"/>
    <mergeCell ref="H6:H7"/>
    <mergeCell ref="I6:I7"/>
    <mergeCell ref="K5:K7"/>
    <mergeCell ref="J5:J7"/>
    <mergeCell ref="M6:M7"/>
    <mergeCell ref="N6:N7"/>
    <mergeCell ref="O6:O7"/>
  </mergeCells>
  <phoneticPr fontId="3"/>
  <conditionalFormatting sqref="H13:H102">
    <cfRule type="expression" dxfId="64" priority="1" stopIfTrue="1">
      <formula>AND(H13="○",I13="○")</formula>
    </cfRule>
  </conditionalFormatting>
  <conditionalFormatting sqref="I13:I102">
    <cfRule type="expression" dxfId="63" priority="6" stopIfTrue="1">
      <formula>AND(H13="○",I13="○")</formula>
    </cfRule>
  </conditionalFormatting>
  <conditionalFormatting sqref="L13:L103">
    <cfRule type="expression" dxfId="62" priority="5" stopIfTrue="1">
      <formula>AND(D13="○",H13="○",L13="")</formula>
    </cfRule>
    <cfRule type="expression" dxfId="61" priority="13" stopIfTrue="1">
      <formula>AND(H13="",L13="○")</formula>
    </cfRule>
  </conditionalFormatting>
  <conditionalFormatting sqref="M13:M102">
    <cfRule type="expression" dxfId="60" priority="4" stopIfTrue="1">
      <formula>AND(D13="○",M13="")</formula>
    </cfRule>
    <cfRule type="expression" dxfId="59" priority="11" stopIfTrue="1">
      <formula>AND(M13="○",OR(N13="○",O13="○"))</formula>
    </cfRule>
    <cfRule type="expression" dxfId="58" priority="12" stopIfTrue="1">
      <formula>AND($J13="",M13="○")</formula>
    </cfRule>
  </conditionalFormatting>
  <conditionalFormatting sqref="N13:N102">
    <cfRule type="expression" dxfId="57" priority="3" stopIfTrue="1">
      <formula>AND(D13="○",M13="",N13="")</formula>
    </cfRule>
    <cfRule type="expression" dxfId="56" priority="9" stopIfTrue="1">
      <formula>AND(N13="○",OR(M13="○",O13="○"))</formula>
    </cfRule>
    <cfRule type="expression" dxfId="55" priority="10" stopIfTrue="1">
      <formula>AND($J13="",N13="○")</formula>
    </cfRule>
  </conditionalFormatting>
  <conditionalFormatting sqref="O13:O102">
    <cfRule type="expression" dxfId="54" priority="2" stopIfTrue="1">
      <formula>AND(D13="○",M13="",N13="",O13="")</formula>
    </cfRule>
    <cfRule type="expression" dxfId="53" priority="7" stopIfTrue="1">
      <formula>AND(O13="○",OR(M13="○",N13="○"))</formula>
    </cfRule>
    <cfRule type="expression" dxfId="52" priority="8" stopIfTrue="1">
      <formula>AND($J13="",O13="○")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L13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style="1" customWidth="1"/>
    <col min="4" max="4" width="4.625" style="1" customWidth="1"/>
    <col min="5" max="5" width="5.125" style="1" customWidth="1"/>
    <col min="6" max="6" width="15.625" style="1" customWidth="1"/>
    <col min="7" max="7" width="9.625" style="1" customWidth="1"/>
    <col min="8" max="8" width="6.625" style="1" customWidth="1"/>
    <col min="9" max="10" width="9.625" style="1" customWidth="1"/>
    <col min="11" max="12" width="2.625" style="1" customWidth="1"/>
    <col min="13" max="246" width="9" style="1" hidden="1" customWidth="1"/>
    <col min="247" max="16384" width="0" style="1" hidden="1"/>
  </cols>
  <sheetData>
    <row r="1" spans="2:33" ht="13.5" hidden="1" customHeight="1" x14ac:dyDescent="0.15">
      <c r="B1" s="19"/>
      <c r="G1" s="382">
        <f>IF($G$10=0,0,G11/$G$10)</f>
        <v>0</v>
      </c>
      <c r="I1" s="382">
        <f>IF($G$10=0,0,I12/$G$10)</f>
        <v>0</v>
      </c>
      <c r="J1" s="382">
        <f>IF($G$10=0,0,J12/$G$10)</f>
        <v>0</v>
      </c>
      <c r="K1" s="268"/>
      <c r="M1" s="1" t="s">
        <v>47</v>
      </c>
      <c r="N1" s="1" t="s">
        <v>325</v>
      </c>
    </row>
    <row r="2" spans="2:33" x14ac:dyDescent="0.15">
      <c r="N2" s="1" t="s">
        <v>69</v>
      </c>
      <c r="O2" s="6">
        <f>点検表!$AU$4</f>
        <v>-20</v>
      </c>
    </row>
    <row r="3" spans="2:33" ht="13.5" customHeight="1" x14ac:dyDescent="0.15">
      <c r="C3" s="1" t="s">
        <v>406</v>
      </c>
    </row>
    <row r="4" spans="2:33" x14ac:dyDescent="0.15">
      <c r="M4"/>
      <c r="N4" s="1">
        <f>COUNTIF($E$13:$E$132,N5)</f>
        <v>0</v>
      </c>
      <c r="O4" s="1">
        <f>COUNTIF($E$13:$E$132,O5)</f>
        <v>0</v>
      </c>
      <c r="P4" s="1">
        <f t="shared" ref="P4:AG4" si="0">COUNTIF($E$13:$E$132,P5)</f>
        <v>0</v>
      </c>
      <c r="Q4" s="1">
        <f t="shared" si="0"/>
        <v>0</v>
      </c>
      <c r="R4" s="1">
        <f t="shared" si="0"/>
        <v>0</v>
      </c>
      <c r="S4" s="1">
        <f t="shared" si="0"/>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row>
    <row r="5" spans="2:33" ht="15" customHeight="1" x14ac:dyDescent="0.15">
      <c r="B5" s="105"/>
      <c r="C5" s="710" t="s">
        <v>329</v>
      </c>
      <c r="D5" s="727" t="s">
        <v>491</v>
      </c>
      <c r="E5" s="727" t="s">
        <v>330</v>
      </c>
      <c r="F5" s="807" t="s">
        <v>407</v>
      </c>
      <c r="G5" s="727" t="s">
        <v>408</v>
      </c>
      <c r="H5" s="807" t="s">
        <v>297</v>
      </c>
      <c r="I5" s="809" t="s">
        <v>409</v>
      </c>
      <c r="J5" s="810"/>
      <c r="K5" s="33"/>
      <c r="L5" s="33"/>
      <c r="M5" s="6" t="str">
        <f ca="1">IF($G$10=0,"",OFFSET(N5,0,MATCH(MAX(N6:AG6),N6:AG6,0)-1,1,1))</f>
        <v/>
      </c>
      <c r="N5" s="1">
        <f>MIN($E$13:$E$132)</f>
        <v>0</v>
      </c>
      <c r="O5" s="1">
        <f>IF(ISERROR(SMALL($E$13:$E$132,SUM($N4:N4)+1)),0,SMALL($E$13:$E$132,SUM($N4:N4)+1))</f>
        <v>0</v>
      </c>
      <c r="P5" s="1">
        <f>IF(ISERROR(SMALL($E$13:$E$132,SUM($N4:O4)+1)),0,SMALL($E$13:$E$132,SUM($N4:O4)+1))</f>
        <v>0</v>
      </c>
      <c r="Q5" s="1">
        <f>IF(ISERROR(SMALL($E$13:$E$132,SUM($N4:P4)+1)),0,SMALL($E$13:$E$132,SUM($N4:P4)+1))</f>
        <v>0</v>
      </c>
      <c r="R5" s="1">
        <f>IF(ISERROR(SMALL($E$13:$E$132,SUM($N4:Q4)+1)),0,SMALL($E$13:$E$132,SUM($N4:Q4)+1))</f>
        <v>0</v>
      </c>
      <c r="S5" s="1">
        <f>IF(ISERROR(SMALL($E$13:$E$132,SUM($N4:R4)+1)),0,SMALL($E$13:$E$132,SUM($N4:R4)+1))</f>
        <v>0</v>
      </c>
      <c r="T5" s="1">
        <f>IF(ISERROR(SMALL($E$13:$E$132,SUM($N4:S4)+1)),0,SMALL($E$13:$E$132,SUM($N4:S4)+1))</f>
        <v>0</v>
      </c>
      <c r="U5" s="1">
        <f>IF(ISERROR(SMALL($E$13:$E$132,SUM($N4:T4)+1)),0,SMALL($E$13:$E$132,SUM($N4:T4)+1))</f>
        <v>0</v>
      </c>
      <c r="V5" s="1">
        <f>IF(ISERROR(SMALL($E$13:$E$132,SUM($N4:U4)+1)),0,SMALL($E$13:$E$132,SUM($N4:U4)+1))</f>
        <v>0</v>
      </c>
      <c r="W5" s="1">
        <f>IF(ISERROR(SMALL($E$13:$E$132,SUM($N4:V4)+1)),0,SMALL($E$13:$E$132,SUM($N4:V4)+1))</f>
        <v>0</v>
      </c>
      <c r="X5" s="1">
        <f>IF(ISERROR(SMALL($E$13:$E$132,SUM($N4:W4)+1)),0,SMALL($E$13:$E$132,SUM($N4:W4)+1))</f>
        <v>0</v>
      </c>
      <c r="Y5" s="1">
        <f>IF(ISERROR(SMALL($E$13:$E$132,SUM($N4:X4)+1)),0,SMALL($E$13:$E$132,SUM($N4:X4)+1))</f>
        <v>0</v>
      </c>
      <c r="Z5" s="1">
        <f>IF(ISERROR(SMALL($E$13:$E$132,SUM($N4:Y4)+1)),0,SMALL($E$13:$E$132,SUM($N4:Y4)+1))</f>
        <v>0</v>
      </c>
      <c r="AA5" s="1">
        <f>IF(ISERROR(SMALL($E$13:$E$132,SUM($N4:Z4)+1)),0,SMALL($E$13:$E$132,SUM($N4:Z4)+1))</f>
        <v>0</v>
      </c>
      <c r="AB5" s="1">
        <f>IF(ISERROR(SMALL($E$13:$E$132,SUM($N4:AA4)+1)),0,SMALL($E$13:$E$132,SUM($N4:AA4)+1))</f>
        <v>0</v>
      </c>
      <c r="AC5" s="1">
        <f>IF(ISERROR(SMALL($E$13:$E$132,SUM($N4:AB4)+1)),0,SMALL($E$13:$E$132,SUM($N4:AB4)+1))</f>
        <v>0</v>
      </c>
      <c r="AD5" s="1">
        <f>IF(ISERROR(SMALL($E$13:$E$132,SUM($N4:AC4)+1)),0,SMALL($E$13:$E$132,SUM($N4:AC4)+1))</f>
        <v>0</v>
      </c>
      <c r="AE5" s="1">
        <f>IF(ISERROR(SMALL($E$13:$E$132,SUM($N4:AD4)+1)),0,SMALL($E$13:$E$132,SUM($N4:AD4)+1))</f>
        <v>0</v>
      </c>
      <c r="AF5" s="1">
        <f>IF(ISERROR(SMALL($E$13:$E$132,SUM($N4:AE4)+1)),0,SMALL($E$13:$E$132,SUM($N4:AE4)+1))</f>
        <v>0</v>
      </c>
      <c r="AG5" s="1">
        <f>IF(ISERROR(SMALL($E$13:$E$132,SUM($N4:AF4)+1)),0,SMALL($E$13:$E$132,SUM($N4:AF4)+1))</f>
        <v>0</v>
      </c>
    </row>
    <row r="6" spans="2:33" ht="15" customHeight="1" x14ac:dyDescent="0.15">
      <c r="B6" s="105"/>
      <c r="C6" s="801"/>
      <c r="D6" s="808"/>
      <c r="E6" s="808"/>
      <c r="F6" s="808"/>
      <c r="G6" s="797"/>
      <c r="H6" s="808"/>
      <c r="I6" s="727" t="s">
        <v>410</v>
      </c>
      <c r="J6" s="727" t="s">
        <v>411</v>
      </c>
      <c r="K6" s="33"/>
      <c r="L6" s="33"/>
      <c r="N6" s="1">
        <f t="array" ref="N6">SUM(IF($E13:$E132=N5,$G13:$G132*$H13:$H132,0))</f>
        <v>0</v>
      </c>
      <c r="O6" s="1">
        <f t="array" ref="O6">SUM(IF($E13:$E132=O5,$G13:$G132*$H13:$H132,0))</f>
        <v>0</v>
      </c>
      <c r="P6" s="1">
        <f t="array" ref="P6">SUM(IF($E13:$E132=P5,$G13:$G132*$H13:$H132,0))</f>
        <v>0</v>
      </c>
      <c r="Q6" s="1">
        <f t="array" ref="Q6">SUM(IF($E13:$E132=Q5,$G13:$G132*$H13:$H132,0))</f>
        <v>0</v>
      </c>
      <c r="R6" s="1">
        <f t="array" ref="R6">SUM(IF($E13:$E132=R5,$G13:$G132*$H13:$H132,0))</f>
        <v>0</v>
      </c>
      <c r="S6" s="1">
        <f t="array" ref="S6">SUM(IF($E13:$E132=S5,$G13:$G132*$H13:$H132,0))</f>
        <v>0</v>
      </c>
      <c r="T6" s="1">
        <f t="array" ref="T6">SUM(IF($E13:$E132=T5,$G13:$G132*$H13:$H132,0))</f>
        <v>0</v>
      </c>
      <c r="U6" s="1">
        <f t="array" ref="U6">SUM(IF($E13:$E132=U5,$G13:$G132*$H13:$H132,0))</f>
        <v>0</v>
      </c>
      <c r="V6" s="1">
        <f t="array" ref="V6">SUM(IF($E13:$E132=V5,$G13:$G132*$H13:$H132,0))</f>
        <v>0</v>
      </c>
      <c r="W6" s="1">
        <f t="array" ref="W6">SUM(IF($E13:$E132=W5,$G13:$G132*$H13:$H132,0))</f>
        <v>0</v>
      </c>
      <c r="X6" s="1">
        <f t="array" ref="X6">SUM(IF($E13:$E132=X5,$G13:$G132*$H13:$H132,0))</f>
        <v>0</v>
      </c>
      <c r="Y6" s="1">
        <f t="array" ref="Y6">SUM(IF($E13:$E132=Y5,$G13:$G132*$H13:$H132,0))</f>
        <v>0</v>
      </c>
      <c r="Z6" s="1">
        <f t="array" ref="Z6">SUM(IF($E13:$E132=Z5,$G13:$G132*$H13:$H132,0))</f>
        <v>0</v>
      </c>
      <c r="AA6" s="1">
        <f t="array" ref="AA6">SUM(IF($E13:$E132=AA5,$G13:$G132*$H13:$H132,0))</f>
        <v>0</v>
      </c>
      <c r="AB6" s="1">
        <f t="array" ref="AB6">SUM(IF($E13:$E132=AB5,$G13:$G132*$H13:$H132,0))</f>
        <v>0</v>
      </c>
      <c r="AC6" s="1">
        <f t="array" ref="AC6">SUM(IF($E13:$E132=AC5,$G13:$G132*$H13:$H132,0))</f>
        <v>0</v>
      </c>
      <c r="AD6" s="1">
        <f t="array" ref="AD6">SUM(IF($E13:$E132=AD5,$G13:$G132*$H13:$H132,0))</f>
        <v>0</v>
      </c>
      <c r="AE6" s="1">
        <f t="array" ref="AE6">SUM(IF($E13:$E132=AE5,$G13:$G132*$H13:$H132,0))</f>
        <v>0</v>
      </c>
      <c r="AF6" s="1">
        <f t="array" ref="AF6">SUM(IF($E13:$E132=AF5,$G13:$G132*$H13:$H132,0))</f>
        <v>0</v>
      </c>
      <c r="AG6" s="1">
        <f t="array" ref="AG6">SUM(IF($E13:$E132=AG5,$G13:$G132*$H13:$H132,0))</f>
        <v>0</v>
      </c>
    </row>
    <row r="7" spans="2:33" ht="48" customHeight="1" x14ac:dyDescent="0.15">
      <c r="B7" s="105"/>
      <c r="C7" s="801"/>
      <c r="D7" s="777"/>
      <c r="E7" s="777"/>
      <c r="F7" s="777"/>
      <c r="G7" s="798"/>
      <c r="H7" s="777"/>
      <c r="I7" s="798"/>
      <c r="J7" s="798"/>
      <c r="K7" s="33"/>
      <c r="L7" s="33"/>
    </row>
    <row r="8" spans="2:33" ht="2.1" customHeight="1" x14ac:dyDescent="0.15">
      <c r="B8" s="105"/>
      <c r="C8" s="249"/>
      <c r="D8" s="249"/>
      <c r="E8" s="249"/>
      <c r="F8" s="249"/>
      <c r="G8" s="249"/>
      <c r="H8" s="249"/>
      <c r="I8" s="13"/>
      <c r="J8" s="13"/>
      <c r="K8" s="33"/>
      <c r="L8" s="33"/>
    </row>
    <row r="9" spans="2:33" ht="15" customHeight="1" x14ac:dyDescent="0.15">
      <c r="B9" s="105"/>
      <c r="C9" s="804" t="s">
        <v>343</v>
      </c>
      <c r="D9" s="805"/>
      <c r="E9" s="805"/>
      <c r="F9" s="806"/>
      <c r="G9" s="249" t="s">
        <v>300</v>
      </c>
      <c r="H9" s="249" t="s">
        <v>300</v>
      </c>
      <c r="I9" s="349" t="str">
        <f>IF($G$10=0,"        －",I$10/$G$10)</f>
        <v xml:space="preserve">        －</v>
      </c>
      <c r="J9" s="349" t="str">
        <f>IF($G$10=0,"        －",J$10/$G$10)</f>
        <v xml:space="preserve">        －</v>
      </c>
      <c r="K9" s="270"/>
      <c r="L9" s="270"/>
    </row>
    <row r="10" spans="2:33" ht="15" customHeight="1" x14ac:dyDescent="0.15">
      <c r="B10" s="105"/>
      <c r="C10" s="710" t="s">
        <v>345</v>
      </c>
      <c r="D10" s="711"/>
      <c r="E10" s="712"/>
      <c r="F10" s="249" t="s">
        <v>235</v>
      </c>
      <c r="G10" s="273">
        <f>SUMPRODUCT(G13:G132,H13:H132)</f>
        <v>0</v>
      </c>
      <c r="H10" s="331">
        <f>SUM(H13:H132)</f>
        <v>0</v>
      </c>
      <c r="I10" s="273">
        <f t="array" ref="I10">SUM(IF(I13:I132="○",$G13:$G132*$H13:$H132,0))</f>
        <v>0</v>
      </c>
      <c r="J10" s="273">
        <f t="array" ref="J10">SUM(IF(J13:J132="○",$G13:$G132*$H13:$H132,0))</f>
        <v>0</v>
      </c>
      <c r="K10" s="321"/>
      <c r="L10" s="321"/>
    </row>
    <row r="11" spans="2:33" ht="15" customHeight="1" x14ac:dyDescent="0.15">
      <c r="B11" s="105"/>
      <c r="C11" s="801"/>
      <c r="D11" s="802"/>
      <c r="E11" s="803"/>
      <c r="F11" s="13" t="s">
        <v>493</v>
      </c>
      <c r="G11" s="273">
        <f t="array" ref="G11">SUM(IF($D13:$D132="○",$G13:$G132*$H13:$H132,0))</f>
        <v>0</v>
      </c>
      <c r="H11" s="331">
        <f>SUMIF($D13:$D132,"○",H13:H132)</f>
        <v>0</v>
      </c>
      <c r="I11" s="249" t="s">
        <v>300</v>
      </c>
      <c r="J11" s="249" t="s">
        <v>300</v>
      </c>
      <c r="K11" s="270"/>
      <c r="L11" s="270"/>
    </row>
    <row r="12" spans="2:33" ht="15" customHeight="1" x14ac:dyDescent="0.15">
      <c r="B12" s="105"/>
      <c r="C12" s="804"/>
      <c r="D12" s="805"/>
      <c r="E12" s="806"/>
      <c r="F12" s="13" t="s">
        <v>496</v>
      </c>
      <c r="G12" s="249" t="s">
        <v>300</v>
      </c>
      <c r="H12" s="249" t="s">
        <v>300</v>
      </c>
      <c r="I12" s="273">
        <f t="array" ref="I12">SUM(IF(($D13:$D132="○")*(I13:I132=""),$G13:$G132*$H13:$H132,0))</f>
        <v>0</v>
      </c>
      <c r="J12" s="273">
        <f t="array" ref="J12">SUM(IF(($D13:$D132="○")*(J13:J132=""),$G13:$G132*$H13:$H132,0))</f>
        <v>0</v>
      </c>
      <c r="K12" s="270"/>
      <c r="L12" s="270"/>
    </row>
    <row r="13" spans="2:33" ht="13.5" customHeight="1" x14ac:dyDescent="0.15">
      <c r="B13" s="105"/>
      <c r="C13" s="275">
        <v>1</v>
      </c>
      <c r="D13" s="44" t="str">
        <f t="shared" ref="D13:D44" si="1">IF(E13="","",IF(E13&lt;=$O$2,"○",""))</f>
        <v/>
      </c>
      <c r="E13" s="314"/>
      <c r="F13" s="367"/>
      <c r="G13" s="338"/>
      <c r="H13" s="343"/>
      <c r="I13" s="296"/>
      <c r="J13" s="296"/>
      <c r="K13" s="281"/>
      <c r="L13" s="3"/>
      <c r="M13" s="289"/>
    </row>
    <row r="14" spans="2:33" ht="13.5" customHeight="1" x14ac:dyDescent="0.15">
      <c r="B14" s="105"/>
      <c r="C14" s="283">
        <f>C13+1</f>
        <v>2</v>
      </c>
      <c r="D14" s="44" t="str">
        <f t="shared" si="1"/>
        <v/>
      </c>
      <c r="E14" s="276"/>
      <c r="F14" s="368"/>
      <c r="G14" s="339"/>
      <c r="H14" s="15"/>
      <c r="I14" s="299"/>
      <c r="J14" s="299"/>
      <c r="K14" s="281"/>
      <c r="L14" s="3"/>
      <c r="M14" s="77"/>
    </row>
    <row r="15" spans="2:33" ht="13.5" customHeight="1" x14ac:dyDescent="0.15">
      <c r="B15" s="105"/>
      <c r="C15" s="283">
        <f>C14+1</f>
        <v>3</v>
      </c>
      <c r="D15" s="44" t="str">
        <f t="shared" si="1"/>
        <v/>
      </c>
      <c r="E15" s="276"/>
      <c r="F15" s="368"/>
      <c r="G15" s="339"/>
      <c r="H15" s="15"/>
      <c r="I15" s="299"/>
      <c r="J15" s="299"/>
      <c r="K15" s="281"/>
      <c r="L15" s="3"/>
      <c r="M15" s="77"/>
    </row>
    <row r="16" spans="2:33" ht="13.5" customHeight="1" x14ac:dyDescent="0.15">
      <c r="B16" s="105"/>
      <c r="C16" s="283">
        <f t="shared" ref="C16:C42" si="2">C15+1</f>
        <v>4</v>
      </c>
      <c r="D16" s="44" t="str">
        <f t="shared" si="1"/>
        <v/>
      </c>
      <c r="E16" s="276"/>
      <c r="F16" s="368"/>
      <c r="G16" s="339"/>
      <c r="H16" s="15"/>
      <c r="I16" s="299"/>
      <c r="J16" s="299"/>
      <c r="K16" s="281"/>
      <c r="L16" s="3"/>
      <c r="M16" s="77"/>
    </row>
    <row r="17" spans="2:14" ht="13.5" customHeight="1" x14ac:dyDescent="0.15">
      <c r="B17" s="105"/>
      <c r="C17" s="283">
        <f t="shared" si="2"/>
        <v>5</v>
      </c>
      <c r="D17" s="44" t="str">
        <f t="shared" si="1"/>
        <v/>
      </c>
      <c r="E17" s="276"/>
      <c r="F17" s="368"/>
      <c r="G17" s="339"/>
      <c r="H17" s="15"/>
      <c r="I17" s="299"/>
      <c r="J17" s="299"/>
      <c r="K17" s="281"/>
      <c r="L17" s="3"/>
      <c r="M17" s="77"/>
    </row>
    <row r="18" spans="2:14" ht="13.5" customHeight="1" x14ac:dyDescent="0.15">
      <c r="B18" s="105"/>
      <c r="C18" s="283">
        <f t="shared" si="2"/>
        <v>6</v>
      </c>
      <c r="D18" s="44" t="str">
        <f t="shared" si="1"/>
        <v/>
      </c>
      <c r="E18" s="276"/>
      <c r="F18" s="368"/>
      <c r="G18" s="339"/>
      <c r="H18" s="15"/>
      <c r="I18" s="299"/>
      <c r="J18" s="299"/>
      <c r="K18" s="281"/>
      <c r="L18" s="3"/>
      <c r="M18" s="77"/>
    </row>
    <row r="19" spans="2:14" ht="13.5" customHeight="1" x14ac:dyDescent="0.15">
      <c r="B19" s="105"/>
      <c r="C19" s="283">
        <f t="shared" si="2"/>
        <v>7</v>
      </c>
      <c r="D19" s="44" t="str">
        <f t="shared" si="1"/>
        <v/>
      </c>
      <c r="E19" s="276"/>
      <c r="F19" s="368"/>
      <c r="G19" s="339"/>
      <c r="H19" s="15"/>
      <c r="I19" s="299"/>
      <c r="J19" s="299"/>
      <c r="K19" s="281"/>
      <c r="L19" s="3"/>
      <c r="M19" s="77"/>
    </row>
    <row r="20" spans="2:14" ht="13.5" customHeight="1" x14ac:dyDescent="0.15">
      <c r="B20" s="105"/>
      <c r="C20" s="283">
        <f t="shared" si="2"/>
        <v>8</v>
      </c>
      <c r="D20" s="44" t="str">
        <f t="shared" si="1"/>
        <v/>
      </c>
      <c r="E20" s="276"/>
      <c r="F20" s="368"/>
      <c r="G20" s="339"/>
      <c r="H20" s="15"/>
      <c r="I20" s="299"/>
      <c r="J20" s="299"/>
      <c r="K20" s="281"/>
      <c r="L20" s="3"/>
      <c r="M20" s="77"/>
      <c r="N20" s="35"/>
    </row>
    <row r="21" spans="2:14" ht="13.5" customHeight="1" x14ac:dyDescent="0.15">
      <c r="B21" s="105"/>
      <c r="C21" s="283">
        <f t="shared" si="2"/>
        <v>9</v>
      </c>
      <c r="D21" s="44" t="str">
        <f t="shared" si="1"/>
        <v/>
      </c>
      <c r="E21" s="276"/>
      <c r="F21" s="368"/>
      <c r="G21" s="339"/>
      <c r="H21" s="15"/>
      <c r="I21" s="299"/>
      <c r="J21" s="299"/>
      <c r="K21" s="281"/>
      <c r="L21" s="3"/>
      <c r="M21" s="77"/>
      <c r="N21" s="35"/>
    </row>
    <row r="22" spans="2:14" ht="13.5" customHeight="1" x14ac:dyDescent="0.15">
      <c r="B22" s="105"/>
      <c r="C22" s="283">
        <f t="shared" si="2"/>
        <v>10</v>
      </c>
      <c r="D22" s="44" t="str">
        <f t="shared" si="1"/>
        <v/>
      </c>
      <c r="E22" s="276"/>
      <c r="F22" s="368"/>
      <c r="G22" s="339"/>
      <c r="H22" s="15"/>
      <c r="I22" s="299"/>
      <c r="J22" s="299"/>
      <c r="K22" s="281"/>
      <c r="L22" s="3"/>
      <c r="M22" s="77"/>
    </row>
    <row r="23" spans="2:14" ht="13.5" customHeight="1" x14ac:dyDescent="0.15">
      <c r="B23" s="105"/>
      <c r="C23" s="283">
        <f t="shared" si="2"/>
        <v>11</v>
      </c>
      <c r="D23" s="44" t="str">
        <f t="shared" si="1"/>
        <v/>
      </c>
      <c r="E23" s="276"/>
      <c r="F23" s="368"/>
      <c r="G23" s="339"/>
      <c r="H23" s="15"/>
      <c r="I23" s="299"/>
      <c r="J23" s="299"/>
      <c r="K23" s="281"/>
      <c r="L23" s="3"/>
      <c r="M23" s="77"/>
    </row>
    <row r="24" spans="2:14" ht="13.5" customHeight="1" x14ac:dyDescent="0.15">
      <c r="B24" s="105"/>
      <c r="C24" s="283">
        <f t="shared" si="2"/>
        <v>12</v>
      </c>
      <c r="D24" s="44" t="str">
        <f t="shared" si="1"/>
        <v/>
      </c>
      <c r="E24" s="276"/>
      <c r="F24" s="368"/>
      <c r="G24" s="339"/>
      <c r="H24" s="15"/>
      <c r="I24" s="299"/>
      <c r="J24" s="299"/>
      <c r="K24" s="281"/>
      <c r="L24" s="3"/>
      <c r="M24" s="77"/>
    </row>
    <row r="25" spans="2:14" ht="13.5" customHeight="1" x14ac:dyDescent="0.15">
      <c r="B25" s="105"/>
      <c r="C25" s="283">
        <f t="shared" si="2"/>
        <v>13</v>
      </c>
      <c r="D25" s="44" t="str">
        <f t="shared" si="1"/>
        <v/>
      </c>
      <c r="E25" s="276"/>
      <c r="F25" s="368"/>
      <c r="G25" s="339"/>
      <c r="H25" s="15"/>
      <c r="I25" s="299"/>
      <c r="J25" s="299"/>
      <c r="K25" s="281"/>
      <c r="L25" s="3"/>
      <c r="M25" s="77"/>
    </row>
    <row r="26" spans="2:14" ht="13.5" customHeight="1" x14ac:dyDescent="0.15">
      <c r="B26" s="105"/>
      <c r="C26" s="283">
        <f t="shared" si="2"/>
        <v>14</v>
      </c>
      <c r="D26" s="44" t="str">
        <f t="shared" si="1"/>
        <v/>
      </c>
      <c r="E26" s="276"/>
      <c r="F26" s="368"/>
      <c r="G26" s="339"/>
      <c r="H26" s="15"/>
      <c r="I26" s="299"/>
      <c r="J26" s="299"/>
      <c r="K26" s="281"/>
      <c r="L26" s="3"/>
      <c r="M26" s="77"/>
    </row>
    <row r="27" spans="2:14" ht="13.5" customHeight="1" x14ac:dyDescent="0.15">
      <c r="B27" s="105"/>
      <c r="C27" s="283">
        <f t="shared" si="2"/>
        <v>15</v>
      </c>
      <c r="D27" s="44" t="str">
        <f t="shared" si="1"/>
        <v/>
      </c>
      <c r="E27" s="276"/>
      <c r="F27" s="368"/>
      <c r="G27" s="339"/>
      <c r="H27" s="15"/>
      <c r="I27" s="299"/>
      <c r="J27" s="299"/>
      <c r="K27" s="281"/>
      <c r="L27" s="3"/>
      <c r="M27" s="77"/>
    </row>
    <row r="28" spans="2:14" ht="13.5" customHeight="1" x14ac:dyDescent="0.15">
      <c r="B28" s="105"/>
      <c r="C28" s="283">
        <f t="shared" si="2"/>
        <v>16</v>
      </c>
      <c r="D28" s="44" t="str">
        <f t="shared" si="1"/>
        <v/>
      </c>
      <c r="E28" s="276"/>
      <c r="F28" s="368"/>
      <c r="G28" s="339"/>
      <c r="H28" s="15"/>
      <c r="I28" s="299"/>
      <c r="J28" s="299"/>
      <c r="K28" s="281"/>
      <c r="L28" s="3"/>
      <c r="M28" s="77"/>
    </row>
    <row r="29" spans="2:14" ht="13.5" customHeight="1" x14ac:dyDescent="0.15">
      <c r="B29" s="105"/>
      <c r="C29" s="283">
        <f t="shared" si="2"/>
        <v>17</v>
      </c>
      <c r="D29" s="44" t="str">
        <f t="shared" si="1"/>
        <v/>
      </c>
      <c r="E29" s="276"/>
      <c r="F29" s="368"/>
      <c r="G29" s="339"/>
      <c r="H29" s="15"/>
      <c r="I29" s="299"/>
      <c r="J29" s="299"/>
      <c r="K29" s="281"/>
      <c r="L29" s="3"/>
      <c r="M29" s="77"/>
    </row>
    <row r="30" spans="2:14" ht="13.5" customHeight="1" x14ac:dyDescent="0.15">
      <c r="B30" s="105"/>
      <c r="C30" s="283">
        <f t="shared" si="2"/>
        <v>18</v>
      </c>
      <c r="D30" s="44" t="str">
        <f t="shared" si="1"/>
        <v/>
      </c>
      <c r="E30" s="276"/>
      <c r="F30" s="368"/>
      <c r="G30" s="339"/>
      <c r="H30" s="15"/>
      <c r="I30" s="299"/>
      <c r="J30" s="299"/>
      <c r="K30" s="281"/>
      <c r="L30" s="3"/>
      <c r="M30" s="77"/>
    </row>
    <row r="31" spans="2:14" ht="13.5" customHeight="1" x14ac:dyDescent="0.15">
      <c r="B31" s="105"/>
      <c r="C31" s="283">
        <f t="shared" si="2"/>
        <v>19</v>
      </c>
      <c r="D31" s="44" t="str">
        <f t="shared" si="1"/>
        <v/>
      </c>
      <c r="E31" s="276"/>
      <c r="F31" s="368"/>
      <c r="G31" s="339"/>
      <c r="H31" s="15"/>
      <c r="I31" s="299"/>
      <c r="J31" s="299"/>
      <c r="K31" s="281"/>
      <c r="L31" s="3"/>
      <c r="M31" s="77"/>
    </row>
    <row r="32" spans="2:14" ht="13.5" customHeight="1" x14ac:dyDescent="0.15">
      <c r="B32" s="105"/>
      <c r="C32" s="283">
        <f t="shared" si="2"/>
        <v>20</v>
      </c>
      <c r="D32" s="44" t="str">
        <f t="shared" si="1"/>
        <v/>
      </c>
      <c r="E32" s="276"/>
      <c r="F32" s="368"/>
      <c r="G32" s="339"/>
      <c r="H32" s="15"/>
      <c r="I32" s="299"/>
      <c r="J32" s="299"/>
      <c r="K32" s="281"/>
      <c r="L32" s="3"/>
      <c r="M32" s="77"/>
    </row>
    <row r="33" spans="2:13" ht="13.5" customHeight="1" x14ac:dyDescent="0.15">
      <c r="B33" s="105"/>
      <c r="C33" s="283">
        <f t="shared" si="2"/>
        <v>21</v>
      </c>
      <c r="D33" s="44" t="str">
        <f t="shared" si="1"/>
        <v/>
      </c>
      <c r="E33" s="276"/>
      <c r="F33" s="368"/>
      <c r="G33" s="339"/>
      <c r="H33" s="15"/>
      <c r="I33" s="299"/>
      <c r="J33" s="299"/>
      <c r="K33" s="281"/>
      <c r="L33" s="3"/>
      <c r="M33" s="77"/>
    </row>
    <row r="34" spans="2:13" ht="13.5" customHeight="1" x14ac:dyDescent="0.15">
      <c r="B34" s="105"/>
      <c r="C34" s="283">
        <f t="shared" si="2"/>
        <v>22</v>
      </c>
      <c r="D34" s="44" t="str">
        <f t="shared" si="1"/>
        <v/>
      </c>
      <c r="E34" s="276"/>
      <c r="F34" s="368"/>
      <c r="G34" s="339"/>
      <c r="H34" s="15"/>
      <c r="I34" s="299"/>
      <c r="J34" s="299"/>
      <c r="K34" s="281"/>
      <c r="L34" s="3"/>
      <c r="M34" s="77"/>
    </row>
    <row r="35" spans="2:13" ht="13.5" customHeight="1" x14ac:dyDescent="0.15">
      <c r="B35" s="105"/>
      <c r="C35" s="283">
        <f t="shared" si="2"/>
        <v>23</v>
      </c>
      <c r="D35" s="44" t="str">
        <f t="shared" si="1"/>
        <v/>
      </c>
      <c r="E35" s="276"/>
      <c r="F35" s="368"/>
      <c r="G35" s="339"/>
      <c r="H35" s="15"/>
      <c r="I35" s="299"/>
      <c r="J35" s="299"/>
      <c r="K35" s="281"/>
      <c r="L35" s="3"/>
      <c r="M35" s="77"/>
    </row>
    <row r="36" spans="2:13" ht="13.5" customHeight="1" x14ac:dyDescent="0.15">
      <c r="B36" s="105"/>
      <c r="C36" s="283">
        <f t="shared" si="2"/>
        <v>24</v>
      </c>
      <c r="D36" s="44" t="str">
        <f t="shared" si="1"/>
        <v/>
      </c>
      <c r="E36" s="276"/>
      <c r="F36" s="368"/>
      <c r="G36" s="339"/>
      <c r="H36" s="15"/>
      <c r="I36" s="299"/>
      <c r="J36" s="299"/>
      <c r="K36" s="281"/>
      <c r="L36" s="3"/>
      <c r="M36" s="77"/>
    </row>
    <row r="37" spans="2:13" ht="13.5" customHeight="1" x14ac:dyDescent="0.15">
      <c r="B37" s="105"/>
      <c r="C37" s="283">
        <f t="shared" si="2"/>
        <v>25</v>
      </c>
      <c r="D37" s="44" t="str">
        <f t="shared" si="1"/>
        <v/>
      </c>
      <c r="E37" s="276"/>
      <c r="F37" s="368"/>
      <c r="G37" s="339"/>
      <c r="H37" s="15"/>
      <c r="I37" s="299"/>
      <c r="J37" s="299"/>
      <c r="K37" s="281"/>
      <c r="L37" s="3"/>
      <c r="M37" s="77"/>
    </row>
    <row r="38" spans="2:13" ht="13.5" customHeight="1" x14ac:dyDescent="0.15">
      <c r="B38" s="105"/>
      <c r="C38" s="283">
        <f t="shared" si="2"/>
        <v>26</v>
      </c>
      <c r="D38" s="44" t="str">
        <f t="shared" si="1"/>
        <v/>
      </c>
      <c r="E38" s="276"/>
      <c r="F38" s="368"/>
      <c r="G38" s="339"/>
      <c r="H38" s="15"/>
      <c r="I38" s="299"/>
      <c r="J38" s="299"/>
      <c r="K38" s="281"/>
      <c r="L38" s="3"/>
      <c r="M38" s="77"/>
    </row>
    <row r="39" spans="2:13" ht="13.5" customHeight="1" x14ac:dyDescent="0.15">
      <c r="B39" s="105"/>
      <c r="C39" s="283">
        <f t="shared" si="2"/>
        <v>27</v>
      </c>
      <c r="D39" s="44" t="str">
        <f t="shared" si="1"/>
        <v/>
      </c>
      <c r="E39" s="276"/>
      <c r="F39" s="368"/>
      <c r="G39" s="339"/>
      <c r="H39" s="15"/>
      <c r="I39" s="299"/>
      <c r="J39" s="299"/>
      <c r="K39" s="281"/>
      <c r="L39" s="3"/>
      <c r="M39" s="77"/>
    </row>
    <row r="40" spans="2:13" ht="13.5" customHeight="1" x14ac:dyDescent="0.15">
      <c r="B40" s="105"/>
      <c r="C40" s="283">
        <f t="shared" si="2"/>
        <v>28</v>
      </c>
      <c r="D40" s="44" t="str">
        <f t="shared" si="1"/>
        <v/>
      </c>
      <c r="E40" s="276"/>
      <c r="F40" s="368"/>
      <c r="G40" s="339"/>
      <c r="H40" s="15"/>
      <c r="I40" s="299"/>
      <c r="J40" s="299"/>
      <c r="K40" s="281"/>
      <c r="L40" s="3"/>
      <c r="M40" s="77"/>
    </row>
    <row r="41" spans="2:13" ht="13.5" customHeight="1" x14ac:dyDescent="0.15">
      <c r="B41" s="105"/>
      <c r="C41" s="283">
        <f t="shared" si="2"/>
        <v>29</v>
      </c>
      <c r="D41" s="44" t="str">
        <f t="shared" si="1"/>
        <v/>
      </c>
      <c r="E41" s="276"/>
      <c r="F41" s="368"/>
      <c r="G41" s="339"/>
      <c r="H41" s="15"/>
      <c r="I41" s="299"/>
      <c r="J41" s="299"/>
      <c r="K41" s="281"/>
      <c r="L41" s="3"/>
      <c r="M41" s="77"/>
    </row>
    <row r="42" spans="2:13" ht="13.5" customHeight="1" x14ac:dyDescent="0.15">
      <c r="B42" s="105"/>
      <c r="C42" s="283">
        <f t="shared" si="2"/>
        <v>30</v>
      </c>
      <c r="D42" s="44" t="str">
        <f t="shared" si="1"/>
        <v/>
      </c>
      <c r="E42" s="276"/>
      <c r="F42" s="368"/>
      <c r="G42" s="339"/>
      <c r="H42" s="15"/>
      <c r="I42" s="299"/>
      <c r="J42" s="299"/>
      <c r="K42" s="281"/>
      <c r="L42" s="3"/>
      <c r="M42" s="77"/>
    </row>
    <row r="43" spans="2:13" ht="13.5" customHeight="1" x14ac:dyDescent="0.15">
      <c r="B43" s="105"/>
      <c r="C43" s="283">
        <f>C42+1</f>
        <v>31</v>
      </c>
      <c r="D43" s="44" t="str">
        <f t="shared" si="1"/>
        <v/>
      </c>
      <c r="E43" s="276"/>
      <c r="F43" s="368"/>
      <c r="G43" s="339"/>
      <c r="H43" s="15"/>
      <c r="I43" s="299"/>
      <c r="J43" s="299"/>
      <c r="K43" s="281"/>
      <c r="L43" s="3"/>
      <c r="M43" s="77"/>
    </row>
    <row r="44" spans="2:13" ht="13.5" customHeight="1" x14ac:dyDescent="0.15">
      <c r="B44" s="105"/>
      <c r="C44" s="283">
        <f>C43+1</f>
        <v>32</v>
      </c>
      <c r="D44" s="44" t="str">
        <f t="shared" si="1"/>
        <v/>
      </c>
      <c r="E44" s="276"/>
      <c r="F44" s="368"/>
      <c r="G44" s="339"/>
      <c r="H44" s="15"/>
      <c r="I44" s="299"/>
      <c r="J44" s="299"/>
      <c r="K44" s="281"/>
      <c r="L44" s="3"/>
      <c r="M44" s="77"/>
    </row>
    <row r="45" spans="2:13" ht="13.5" customHeight="1" x14ac:dyDescent="0.15">
      <c r="B45" s="105"/>
      <c r="C45" s="283">
        <f>C44+1</f>
        <v>33</v>
      </c>
      <c r="D45" s="44" t="str">
        <f t="shared" ref="D45:D76" si="3">IF(E45="","",IF(E45&lt;=$O$2,"○",""))</f>
        <v/>
      </c>
      <c r="E45" s="276"/>
      <c r="F45" s="368"/>
      <c r="G45" s="339"/>
      <c r="H45" s="15"/>
      <c r="I45" s="299"/>
      <c r="J45" s="299"/>
      <c r="K45" s="281"/>
      <c r="L45" s="3"/>
      <c r="M45" s="77"/>
    </row>
    <row r="46" spans="2:13" ht="13.5" customHeight="1" x14ac:dyDescent="0.15">
      <c r="B46" s="105"/>
      <c r="C46" s="283">
        <f t="shared" ref="C46:C109" si="4">C45+1</f>
        <v>34</v>
      </c>
      <c r="D46" s="44" t="str">
        <f t="shared" si="3"/>
        <v/>
      </c>
      <c r="E46" s="276"/>
      <c r="F46" s="368"/>
      <c r="G46" s="339"/>
      <c r="H46" s="15"/>
      <c r="I46" s="299"/>
      <c r="J46" s="299"/>
      <c r="K46" s="281"/>
      <c r="L46" s="3"/>
      <c r="M46" s="77"/>
    </row>
    <row r="47" spans="2:13" ht="13.5" customHeight="1" x14ac:dyDescent="0.15">
      <c r="B47" s="105"/>
      <c r="C47" s="283">
        <f t="shared" si="4"/>
        <v>35</v>
      </c>
      <c r="D47" s="44" t="str">
        <f t="shared" si="3"/>
        <v/>
      </c>
      <c r="E47" s="276"/>
      <c r="F47" s="368"/>
      <c r="G47" s="339"/>
      <c r="H47" s="15"/>
      <c r="I47" s="299"/>
      <c r="J47" s="299"/>
      <c r="K47" s="281"/>
      <c r="L47" s="3"/>
      <c r="M47" s="77"/>
    </row>
    <row r="48" spans="2:13" ht="13.5" customHeight="1" x14ac:dyDescent="0.15">
      <c r="B48" s="105"/>
      <c r="C48" s="283">
        <f t="shared" si="4"/>
        <v>36</v>
      </c>
      <c r="D48" s="44" t="str">
        <f t="shared" si="3"/>
        <v/>
      </c>
      <c r="E48" s="276"/>
      <c r="F48" s="368"/>
      <c r="G48" s="339"/>
      <c r="H48" s="15"/>
      <c r="I48" s="299"/>
      <c r="J48" s="299"/>
      <c r="K48" s="281"/>
      <c r="L48" s="3"/>
      <c r="M48" s="77"/>
    </row>
    <row r="49" spans="2:14" ht="13.5" customHeight="1" x14ac:dyDescent="0.15">
      <c r="B49" s="105"/>
      <c r="C49" s="283">
        <f t="shared" si="4"/>
        <v>37</v>
      </c>
      <c r="D49" s="44" t="str">
        <f t="shared" si="3"/>
        <v/>
      </c>
      <c r="E49" s="276"/>
      <c r="F49" s="368"/>
      <c r="G49" s="339"/>
      <c r="H49" s="15"/>
      <c r="I49" s="299"/>
      <c r="J49" s="299"/>
      <c r="K49" s="281"/>
      <c r="L49" s="3"/>
      <c r="M49" s="77"/>
    </row>
    <row r="50" spans="2:14" ht="13.5" customHeight="1" x14ac:dyDescent="0.15">
      <c r="B50" s="105"/>
      <c r="C50" s="283">
        <f t="shared" si="4"/>
        <v>38</v>
      </c>
      <c r="D50" s="44" t="str">
        <f t="shared" si="3"/>
        <v/>
      </c>
      <c r="E50" s="276"/>
      <c r="F50" s="368"/>
      <c r="G50" s="339"/>
      <c r="H50" s="15"/>
      <c r="I50" s="299"/>
      <c r="J50" s="299"/>
      <c r="K50" s="281"/>
      <c r="L50" s="3"/>
      <c r="M50" s="77"/>
      <c r="N50" s="35"/>
    </row>
    <row r="51" spans="2:14" ht="13.5" customHeight="1" x14ac:dyDescent="0.15">
      <c r="B51" s="105"/>
      <c r="C51" s="283">
        <f t="shared" si="4"/>
        <v>39</v>
      </c>
      <c r="D51" s="44" t="str">
        <f t="shared" si="3"/>
        <v/>
      </c>
      <c r="E51" s="276"/>
      <c r="F51" s="368"/>
      <c r="G51" s="339"/>
      <c r="H51" s="15"/>
      <c r="I51" s="299"/>
      <c r="J51" s="299"/>
      <c r="K51" s="281"/>
      <c r="L51" s="3"/>
      <c r="M51" s="77"/>
      <c r="N51" s="35"/>
    </row>
    <row r="52" spans="2:14" ht="13.5" customHeight="1" x14ac:dyDescent="0.15">
      <c r="B52" s="105"/>
      <c r="C52" s="283">
        <f t="shared" si="4"/>
        <v>40</v>
      </c>
      <c r="D52" s="44" t="str">
        <f t="shared" si="3"/>
        <v/>
      </c>
      <c r="E52" s="276"/>
      <c r="F52" s="368"/>
      <c r="G52" s="339"/>
      <c r="H52" s="15"/>
      <c r="I52" s="299"/>
      <c r="J52" s="299"/>
      <c r="K52" s="281"/>
      <c r="L52" s="3"/>
      <c r="M52" s="77"/>
    </row>
    <row r="53" spans="2:14" ht="13.5" customHeight="1" x14ac:dyDescent="0.15">
      <c r="B53" s="105"/>
      <c r="C53" s="283">
        <f t="shared" si="4"/>
        <v>41</v>
      </c>
      <c r="D53" s="44" t="str">
        <f t="shared" si="3"/>
        <v/>
      </c>
      <c r="E53" s="276"/>
      <c r="F53" s="368"/>
      <c r="G53" s="339"/>
      <c r="H53" s="15"/>
      <c r="I53" s="299"/>
      <c r="J53" s="299"/>
      <c r="K53" s="281"/>
      <c r="L53" s="3"/>
      <c r="M53" s="77"/>
    </row>
    <row r="54" spans="2:14" ht="13.5" customHeight="1" x14ac:dyDescent="0.15">
      <c r="B54" s="105"/>
      <c r="C54" s="283">
        <f t="shared" si="4"/>
        <v>42</v>
      </c>
      <c r="D54" s="44" t="str">
        <f t="shared" si="3"/>
        <v/>
      </c>
      <c r="E54" s="276"/>
      <c r="F54" s="368"/>
      <c r="G54" s="339"/>
      <c r="H54" s="15"/>
      <c r="I54" s="299"/>
      <c r="J54" s="299"/>
      <c r="K54" s="281"/>
      <c r="L54" s="3"/>
      <c r="M54" s="77"/>
    </row>
    <row r="55" spans="2:14" ht="13.5" customHeight="1" x14ac:dyDescent="0.15">
      <c r="B55" s="105"/>
      <c r="C55" s="283">
        <f t="shared" si="4"/>
        <v>43</v>
      </c>
      <c r="D55" s="44" t="str">
        <f t="shared" si="3"/>
        <v/>
      </c>
      <c r="E55" s="276"/>
      <c r="F55" s="368"/>
      <c r="G55" s="339"/>
      <c r="H55" s="15"/>
      <c r="I55" s="299"/>
      <c r="J55" s="299"/>
      <c r="K55" s="281"/>
      <c r="L55" s="3"/>
      <c r="M55" s="77"/>
    </row>
    <row r="56" spans="2:14" ht="13.5" customHeight="1" x14ac:dyDescent="0.15">
      <c r="B56" s="105"/>
      <c r="C56" s="283">
        <f t="shared" si="4"/>
        <v>44</v>
      </c>
      <c r="D56" s="44" t="str">
        <f t="shared" si="3"/>
        <v/>
      </c>
      <c r="E56" s="276"/>
      <c r="F56" s="368"/>
      <c r="G56" s="339"/>
      <c r="H56" s="15"/>
      <c r="I56" s="299"/>
      <c r="J56" s="299"/>
      <c r="K56" s="281"/>
      <c r="L56" s="3"/>
      <c r="M56" s="77"/>
    </row>
    <row r="57" spans="2:14" ht="13.5" customHeight="1" x14ac:dyDescent="0.15">
      <c r="B57" s="105"/>
      <c r="C57" s="283">
        <f t="shared" si="4"/>
        <v>45</v>
      </c>
      <c r="D57" s="44" t="str">
        <f t="shared" si="3"/>
        <v/>
      </c>
      <c r="E57" s="276"/>
      <c r="F57" s="368"/>
      <c r="G57" s="339"/>
      <c r="H57" s="15"/>
      <c r="I57" s="299"/>
      <c r="J57" s="299"/>
      <c r="K57" s="281"/>
      <c r="L57" s="3"/>
      <c r="M57" s="77"/>
    </row>
    <row r="58" spans="2:14" ht="13.5" customHeight="1" x14ac:dyDescent="0.15">
      <c r="B58" s="105"/>
      <c r="C58" s="283">
        <f t="shared" si="4"/>
        <v>46</v>
      </c>
      <c r="D58" s="44" t="str">
        <f t="shared" si="3"/>
        <v/>
      </c>
      <c r="E58" s="276"/>
      <c r="F58" s="368"/>
      <c r="G58" s="339"/>
      <c r="H58" s="15"/>
      <c r="I58" s="299"/>
      <c r="J58" s="299"/>
      <c r="K58" s="281"/>
      <c r="L58" s="3"/>
      <c r="M58" s="77"/>
    </row>
    <row r="59" spans="2:14" ht="13.5" customHeight="1" x14ac:dyDescent="0.15">
      <c r="B59" s="105"/>
      <c r="C59" s="283">
        <f t="shared" si="4"/>
        <v>47</v>
      </c>
      <c r="D59" s="44" t="str">
        <f t="shared" si="3"/>
        <v/>
      </c>
      <c r="E59" s="276"/>
      <c r="F59" s="368"/>
      <c r="G59" s="339"/>
      <c r="H59" s="15"/>
      <c r="I59" s="299"/>
      <c r="J59" s="299"/>
      <c r="K59" s="281"/>
      <c r="L59" s="3"/>
      <c r="M59" s="77"/>
    </row>
    <row r="60" spans="2:14" ht="13.5" customHeight="1" x14ac:dyDescent="0.15">
      <c r="B60" s="105"/>
      <c r="C60" s="283">
        <f t="shared" si="4"/>
        <v>48</v>
      </c>
      <c r="D60" s="44" t="str">
        <f t="shared" si="3"/>
        <v/>
      </c>
      <c r="E60" s="276"/>
      <c r="F60" s="368"/>
      <c r="G60" s="339"/>
      <c r="H60" s="15"/>
      <c r="I60" s="299"/>
      <c r="J60" s="299"/>
      <c r="K60" s="281"/>
      <c r="L60" s="3"/>
      <c r="M60" s="77"/>
    </row>
    <row r="61" spans="2:14" ht="13.5" customHeight="1" x14ac:dyDescent="0.15">
      <c r="B61" s="105"/>
      <c r="C61" s="283">
        <f t="shared" si="4"/>
        <v>49</v>
      </c>
      <c r="D61" s="44" t="str">
        <f t="shared" si="3"/>
        <v/>
      </c>
      <c r="E61" s="276"/>
      <c r="F61" s="368"/>
      <c r="G61" s="339"/>
      <c r="H61" s="15"/>
      <c r="I61" s="299"/>
      <c r="J61" s="299"/>
      <c r="K61" s="281"/>
      <c r="L61" s="3"/>
      <c r="M61" s="77"/>
    </row>
    <row r="62" spans="2:14" ht="13.5" customHeight="1" x14ac:dyDescent="0.15">
      <c r="B62" s="105"/>
      <c r="C62" s="283">
        <f t="shared" si="4"/>
        <v>50</v>
      </c>
      <c r="D62" s="44" t="str">
        <f t="shared" si="3"/>
        <v/>
      </c>
      <c r="E62" s="276"/>
      <c r="F62" s="368"/>
      <c r="G62" s="339"/>
      <c r="H62" s="15"/>
      <c r="I62" s="299"/>
      <c r="J62" s="299"/>
      <c r="K62" s="281"/>
      <c r="L62" s="3"/>
      <c r="M62" s="77"/>
    </row>
    <row r="63" spans="2:14" ht="13.5" customHeight="1" x14ac:dyDescent="0.15">
      <c r="B63" s="105"/>
      <c r="C63" s="283">
        <f t="shared" si="4"/>
        <v>51</v>
      </c>
      <c r="D63" s="44" t="str">
        <f t="shared" si="3"/>
        <v/>
      </c>
      <c r="E63" s="276"/>
      <c r="F63" s="368"/>
      <c r="G63" s="339"/>
      <c r="H63" s="15"/>
      <c r="I63" s="299"/>
      <c r="J63" s="299"/>
      <c r="K63" s="281"/>
      <c r="L63" s="3"/>
      <c r="M63" s="77"/>
    </row>
    <row r="64" spans="2:14" ht="13.5" customHeight="1" x14ac:dyDescent="0.15">
      <c r="B64" s="105"/>
      <c r="C64" s="283">
        <f t="shared" si="4"/>
        <v>52</v>
      </c>
      <c r="D64" s="44" t="str">
        <f t="shared" si="3"/>
        <v/>
      </c>
      <c r="E64" s="276"/>
      <c r="F64" s="368"/>
      <c r="G64" s="339"/>
      <c r="H64" s="15"/>
      <c r="I64" s="299"/>
      <c r="J64" s="299"/>
      <c r="K64" s="281"/>
      <c r="L64" s="3"/>
      <c r="M64" s="77"/>
    </row>
    <row r="65" spans="2:13" ht="13.5" customHeight="1" x14ac:dyDescent="0.15">
      <c r="B65" s="105"/>
      <c r="C65" s="283">
        <f t="shared" si="4"/>
        <v>53</v>
      </c>
      <c r="D65" s="44" t="str">
        <f t="shared" si="3"/>
        <v/>
      </c>
      <c r="E65" s="276"/>
      <c r="F65" s="368"/>
      <c r="G65" s="339"/>
      <c r="H65" s="15"/>
      <c r="I65" s="299"/>
      <c r="J65" s="299"/>
      <c r="K65" s="281"/>
      <c r="L65" s="3"/>
      <c r="M65" s="77"/>
    </row>
    <row r="66" spans="2:13" ht="13.5" customHeight="1" x14ac:dyDescent="0.15">
      <c r="B66" s="105"/>
      <c r="C66" s="283">
        <f t="shared" si="4"/>
        <v>54</v>
      </c>
      <c r="D66" s="44" t="str">
        <f t="shared" si="3"/>
        <v/>
      </c>
      <c r="E66" s="276"/>
      <c r="F66" s="368"/>
      <c r="G66" s="339"/>
      <c r="H66" s="15"/>
      <c r="I66" s="299"/>
      <c r="J66" s="299"/>
      <c r="K66" s="281"/>
      <c r="L66" s="3"/>
      <c r="M66" s="77"/>
    </row>
    <row r="67" spans="2:13" ht="13.5" customHeight="1" x14ac:dyDescent="0.15">
      <c r="B67" s="105"/>
      <c r="C67" s="283">
        <f t="shared" si="4"/>
        <v>55</v>
      </c>
      <c r="D67" s="44" t="str">
        <f t="shared" si="3"/>
        <v/>
      </c>
      <c r="E67" s="276"/>
      <c r="F67" s="368"/>
      <c r="G67" s="339"/>
      <c r="H67" s="15"/>
      <c r="I67" s="299"/>
      <c r="J67" s="299"/>
      <c r="K67" s="281"/>
      <c r="L67" s="3"/>
      <c r="M67" s="77"/>
    </row>
    <row r="68" spans="2:13" ht="13.5" customHeight="1" x14ac:dyDescent="0.15">
      <c r="B68" s="105"/>
      <c r="C68" s="283">
        <f t="shared" si="4"/>
        <v>56</v>
      </c>
      <c r="D68" s="44" t="str">
        <f t="shared" si="3"/>
        <v/>
      </c>
      <c r="E68" s="276"/>
      <c r="F68" s="368"/>
      <c r="G68" s="339"/>
      <c r="H68" s="15"/>
      <c r="I68" s="299"/>
      <c r="J68" s="299"/>
      <c r="K68" s="281"/>
      <c r="L68" s="3"/>
      <c r="M68" s="77"/>
    </row>
    <row r="69" spans="2:13" ht="13.5" customHeight="1" x14ac:dyDescent="0.15">
      <c r="B69" s="105"/>
      <c r="C69" s="283">
        <f t="shared" si="4"/>
        <v>57</v>
      </c>
      <c r="D69" s="44" t="str">
        <f t="shared" si="3"/>
        <v/>
      </c>
      <c r="E69" s="276"/>
      <c r="F69" s="368"/>
      <c r="G69" s="339"/>
      <c r="H69" s="15"/>
      <c r="I69" s="299"/>
      <c r="J69" s="299"/>
      <c r="K69" s="281"/>
      <c r="L69" s="3"/>
      <c r="M69" s="77"/>
    </row>
    <row r="70" spans="2:13" ht="13.5" customHeight="1" x14ac:dyDescent="0.15">
      <c r="B70" s="105"/>
      <c r="C70" s="283">
        <f t="shared" si="4"/>
        <v>58</v>
      </c>
      <c r="D70" s="44" t="str">
        <f t="shared" si="3"/>
        <v/>
      </c>
      <c r="E70" s="276"/>
      <c r="F70" s="368"/>
      <c r="G70" s="339"/>
      <c r="H70" s="15"/>
      <c r="I70" s="299"/>
      <c r="J70" s="299"/>
      <c r="K70" s="281"/>
      <c r="L70" s="3"/>
      <c r="M70" s="77"/>
    </row>
    <row r="71" spans="2:13" ht="13.5" customHeight="1" x14ac:dyDescent="0.15">
      <c r="B71" s="105"/>
      <c r="C71" s="283">
        <f t="shared" si="4"/>
        <v>59</v>
      </c>
      <c r="D71" s="44" t="str">
        <f t="shared" si="3"/>
        <v/>
      </c>
      <c r="E71" s="276"/>
      <c r="F71" s="368"/>
      <c r="G71" s="339"/>
      <c r="H71" s="15"/>
      <c r="I71" s="299"/>
      <c r="J71" s="299"/>
      <c r="K71" s="281"/>
      <c r="L71" s="3"/>
      <c r="M71" s="77"/>
    </row>
    <row r="72" spans="2:13" ht="13.5" customHeight="1" x14ac:dyDescent="0.15">
      <c r="B72" s="105"/>
      <c r="C72" s="283">
        <f t="shared" si="4"/>
        <v>60</v>
      </c>
      <c r="D72" s="44" t="str">
        <f t="shared" si="3"/>
        <v/>
      </c>
      <c r="E72" s="276"/>
      <c r="F72" s="368"/>
      <c r="G72" s="339"/>
      <c r="H72" s="15"/>
      <c r="I72" s="299"/>
      <c r="J72" s="299"/>
      <c r="K72" s="281"/>
      <c r="L72" s="3"/>
      <c r="M72" s="77"/>
    </row>
    <row r="73" spans="2:13" ht="13.5" customHeight="1" x14ac:dyDescent="0.15">
      <c r="B73" s="105"/>
      <c r="C73" s="283">
        <f t="shared" si="4"/>
        <v>61</v>
      </c>
      <c r="D73" s="44" t="str">
        <f t="shared" si="3"/>
        <v/>
      </c>
      <c r="E73" s="276"/>
      <c r="F73" s="368"/>
      <c r="G73" s="339"/>
      <c r="H73" s="15"/>
      <c r="I73" s="299"/>
      <c r="J73" s="299"/>
      <c r="K73" s="281"/>
      <c r="L73" s="3"/>
      <c r="M73" s="77"/>
    </row>
    <row r="74" spans="2:13" ht="13.5" customHeight="1" x14ac:dyDescent="0.15">
      <c r="B74" s="105"/>
      <c r="C74" s="283">
        <f t="shared" si="4"/>
        <v>62</v>
      </c>
      <c r="D74" s="44" t="str">
        <f t="shared" si="3"/>
        <v/>
      </c>
      <c r="E74" s="276"/>
      <c r="F74" s="368"/>
      <c r="G74" s="339"/>
      <c r="H74" s="15"/>
      <c r="I74" s="299"/>
      <c r="J74" s="299"/>
      <c r="K74" s="281"/>
      <c r="L74" s="3"/>
      <c r="M74" s="77"/>
    </row>
    <row r="75" spans="2:13" ht="13.5" customHeight="1" x14ac:dyDescent="0.15">
      <c r="B75" s="105"/>
      <c r="C75" s="283">
        <f t="shared" si="4"/>
        <v>63</v>
      </c>
      <c r="D75" s="44" t="str">
        <f t="shared" si="3"/>
        <v/>
      </c>
      <c r="E75" s="276"/>
      <c r="F75" s="368"/>
      <c r="G75" s="339"/>
      <c r="H75" s="15"/>
      <c r="I75" s="299"/>
      <c r="J75" s="299"/>
      <c r="K75" s="281"/>
      <c r="L75" s="3"/>
      <c r="M75" s="77"/>
    </row>
    <row r="76" spans="2:13" ht="13.5" customHeight="1" x14ac:dyDescent="0.15">
      <c r="B76" s="105"/>
      <c r="C76" s="283">
        <f t="shared" si="4"/>
        <v>64</v>
      </c>
      <c r="D76" s="44" t="str">
        <f t="shared" si="3"/>
        <v/>
      </c>
      <c r="E76" s="276"/>
      <c r="F76" s="368"/>
      <c r="G76" s="339"/>
      <c r="H76" s="15"/>
      <c r="I76" s="299"/>
      <c r="J76" s="299"/>
      <c r="K76" s="281"/>
      <c r="L76" s="3"/>
      <c r="M76" s="77"/>
    </row>
    <row r="77" spans="2:13" ht="13.5" customHeight="1" x14ac:dyDescent="0.15">
      <c r="B77" s="105"/>
      <c r="C77" s="283">
        <f t="shared" si="4"/>
        <v>65</v>
      </c>
      <c r="D77" s="44" t="str">
        <f t="shared" ref="D77:D108" si="5">IF(E77="","",IF(E77&lt;=$O$2,"○",""))</f>
        <v/>
      </c>
      <c r="E77" s="276"/>
      <c r="F77" s="368"/>
      <c r="G77" s="339"/>
      <c r="H77" s="15"/>
      <c r="I77" s="299"/>
      <c r="J77" s="299"/>
      <c r="K77" s="281"/>
      <c r="L77" s="3"/>
      <c r="M77" s="77"/>
    </row>
    <row r="78" spans="2:13" ht="13.5" customHeight="1" x14ac:dyDescent="0.15">
      <c r="B78" s="105"/>
      <c r="C78" s="283">
        <f t="shared" si="4"/>
        <v>66</v>
      </c>
      <c r="D78" s="44" t="str">
        <f t="shared" si="5"/>
        <v/>
      </c>
      <c r="E78" s="276"/>
      <c r="F78" s="368"/>
      <c r="G78" s="339"/>
      <c r="H78" s="15"/>
      <c r="I78" s="299"/>
      <c r="J78" s="299"/>
      <c r="K78" s="281"/>
      <c r="L78" s="3"/>
      <c r="M78" s="77"/>
    </row>
    <row r="79" spans="2:13" ht="13.5" customHeight="1" x14ac:dyDescent="0.15">
      <c r="B79" s="105"/>
      <c r="C79" s="283">
        <f t="shared" si="4"/>
        <v>67</v>
      </c>
      <c r="D79" s="44" t="str">
        <f t="shared" si="5"/>
        <v/>
      </c>
      <c r="E79" s="276"/>
      <c r="F79" s="368"/>
      <c r="G79" s="339"/>
      <c r="H79" s="15"/>
      <c r="I79" s="299"/>
      <c r="J79" s="299"/>
      <c r="K79" s="281"/>
      <c r="L79" s="3"/>
      <c r="M79" s="77"/>
    </row>
    <row r="80" spans="2:13" ht="13.5" customHeight="1" x14ac:dyDescent="0.15">
      <c r="B80" s="105"/>
      <c r="C80" s="283">
        <f t="shared" si="4"/>
        <v>68</v>
      </c>
      <c r="D80" s="44" t="str">
        <f t="shared" si="5"/>
        <v/>
      </c>
      <c r="E80" s="276"/>
      <c r="F80" s="368"/>
      <c r="G80" s="339"/>
      <c r="H80" s="15"/>
      <c r="I80" s="299"/>
      <c r="J80" s="299"/>
      <c r="K80" s="281"/>
      <c r="L80" s="3"/>
      <c r="M80" s="77"/>
    </row>
    <row r="81" spans="2:13" ht="13.5" customHeight="1" x14ac:dyDescent="0.15">
      <c r="B81" s="105"/>
      <c r="C81" s="283">
        <f t="shared" si="4"/>
        <v>69</v>
      </c>
      <c r="D81" s="44" t="str">
        <f t="shared" si="5"/>
        <v/>
      </c>
      <c r="E81" s="276"/>
      <c r="F81" s="368"/>
      <c r="G81" s="339"/>
      <c r="H81" s="15"/>
      <c r="I81" s="299"/>
      <c r="J81" s="299"/>
      <c r="K81" s="281"/>
      <c r="L81" s="3"/>
      <c r="M81" s="77"/>
    </row>
    <row r="82" spans="2:13" ht="13.5" customHeight="1" x14ac:dyDescent="0.15">
      <c r="B82" s="105"/>
      <c r="C82" s="283">
        <f t="shared" si="4"/>
        <v>70</v>
      </c>
      <c r="D82" s="44" t="str">
        <f t="shared" si="5"/>
        <v/>
      </c>
      <c r="E82" s="276"/>
      <c r="F82" s="368"/>
      <c r="G82" s="339"/>
      <c r="H82" s="15"/>
      <c r="I82" s="299"/>
      <c r="J82" s="299"/>
      <c r="K82" s="281"/>
      <c r="L82" s="3"/>
      <c r="M82" s="77"/>
    </row>
    <row r="83" spans="2:13" ht="13.5" customHeight="1" x14ac:dyDescent="0.15">
      <c r="B83" s="105"/>
      <c r="C83" s="283">
        <f t="shared" si="4"/>
        <v>71</v>
      </c>
      <c r="D83" s="44" t="str">
        <f t="shared" si="5"/>
        <v/>
      </c>
      <c r="E83" s="276"/>
      <c r="F83" s="368"/>
      <c r="G83" s="339"/>
      <c r="H83" s="15"/>
      <c r="I83" s="299"/>
      <c r="J83" s="299"/>
      <c r="K83" s="281"/>
      <c r="L83" s="3"/>
      <c r="M83" s="77"/>
    </row>
    <row r="84" spans="2:13" ht="13.5" customHeight="1" x14ac:dyDescent="0.15">
      <c r="B84" s="105"/>
      <c r="C84" s="283">
        <f t="shared" si="4"/>
        <v>72</v>
      </c>
      <c r="D84" s="44" t="str">
        <f t="shared" si="5"/>
        <v/>
      </c>
      <c r="E84" s="276"/>
      <c r="F84" s="368"/>
      <c r="G84" s="339"/>
      <c r="H84" s="15"/>
      <c r="I84" s="299"/>
      <c r="J84" s="299"/>
      <c r="K84" s="281"/>
      <c r="L84" s="3"/>
      <c r="M84" s="77"/>
    </row>
    <row r="85" spans="2:13" ht="13.5" customHeight="1" x14ac:dyDescent="0.15">
      <c r="B85" s="105"/>
      <c r="C85" s="283">
        <f t="shared" si="4"/>
        <v>73</v>
      </c>
      <c r="D85" s="44" t="str">
        <f t="shared" si="5"/>
        <v/>
      </c>
      <c r="E85" s="276"/>
      <c r="F85" s="368"/>
      <c r="G85" s="339"/>
      <c r="H85" s="15"/>
      <c r="I85" s="299"/>
      <c r="J85" s="299"/>
      <c r="K85" s="281"/>
      <c r="L85" s="3"/>
      <c r="M85" s="77"/>
    </row>
    <row r="86" spans="2:13" ht="13.5" customHeight="1" x14ac:dyDescent="0.15">
      <c r="B86" s="105"/>
      <c r="C86" s="283">
        <f t="shared" si="4"/>
        <v>74</v>
      </c>
      <c r="D86" s="44" t="str">
        <f t="shared" si="5"/>
        <v/>
      </c>
      <c r="E86" s="276"/>
      <c r="F86" s="368"/>
      <c r="G86" s="339"/>
      <c r="H86" s="15"/>
      <c r="I86" s="299"/>
      <c r="J86" s="299"/>
      <c r="K86" s="281"/>
      <c r="L86" s="3"/>
      <c r="M86" s="77"/>
    </row>
    <row r="87" spans="2:13" ht="13.5" customHeight="1" x14ac:dyDescent="0.15">
      <c r="B87" s="105"/>
      <c r="C87" s="283">
        <f t="shared" si="4"/>
        <v>75</v>
      </c>
      <c r="D87" s="44" t="str">
        <f t="shared" si="5"/>
        <v/>
      </c>
      <c r="E87" s="276"/>
      <c r="F87" s="368"/>
      <c r="G87" s="339"/>
      <c r="H87" s="15"/>
      <c r="I87" s="299"/>
      <c r="J87" s="299"/>
      <c r="K87" s="281"/>
      <c r="L87" s="3"/>
      <c r="M87" s="77"/>
    </row>
    <row r="88" spans="2:13" ht="13.5" customHeight="1" x14ac:dyDescent="0.15">
      <c r="B88" s="105"/>
      <c r="C88" s="283">
        <f t="shared" si="4"/>
        <v>76</v>
      </c>
      <c r="D88" s="44" t="str">
        <f t="shared" si="5"/>
        <v/>
      </c>
      <c r="E88" s="276"/>
      <c r="F88" s="368"/>
      <c r="G88" s="339"/>
      <c r="H88" s="15"/>
      <c r="I88" s="299"/>
      <c r="J88" s="299"/>
      <c r="K88" s="281"/>
      <c r="L88" s="3"/>
      <c r="M88" s="77"/>
    </row>
    <row r="89" spans="2:13" ht="13.5" customHeight="1" x14ac:dyDescent="0.15">
      <c r="B89" s="105"/>
      <c r="C89" s="283">
        <f t="shared" si="4"/>
        <v>77</v>
      </c>
      <c r="D89" s="44" t="str">
        <f t="shared" si="5"/>
        <v/>
      </c>
      <c r="E89" s="276"/>
      <c r="F89" s="368"/>
      <c r="G89" s="339"/>
      <c r="H89" s="15"/>
      <c r="I89" s="299"/>
      <c r="J89" s="299"/>
      <c r="K89" s="281"/>
      <c r="L89" s="3"/>
      <c r="M89" s="77"/>
    </row>
    <row r="90" spans="2:13" ht="13.5" customHeight="1" x14ac:dyDescent="0.15">
      <c r="B90" s="105"/>
      <c r="C90" s="283">
        <f t="shared" si="4"/>
        <v>78</v>
      </c>
      <c r="D90" s="44" t="str">
        <f t="shared" si="5"/>
        <v/>
      </c>
      <c r="E90" s="276"/>
      <c r="F90" s="368"/>
      <c r="G90" s="339"/>
      <c r="H90" s="15"/>
      <c r="I90" s="299"/>
      <c r="J90" s="299"/>
      <c r="K90" s="281"/>
      <c r="L90" s="3"/>
      <c r="M90" s="77"/>
    </row>
    <row r="91" spans="2:13" ht="13.5" customHeight="1" x14ac:dyDescent="0.15">
      <c r="B91" s="105"/>
      <c r="C91" s="283">
        <f t="shared" si="4"/>
        <v>79</v>
      </c>
      <c r="D91" s="44" t="str">
        <f t="shared" si="5"/>
        <v/>
      </c>
      <c r="E91" s="276"/>
      <c r="F91" s="368"/>
      <c r="G91" s="339"/>
      <c r="H91" s="15"/>
      <c r="I91" s="299"/>
      <c r="J91" s="299"/>
      <c r="K91" s="281"/>
      <c r="L91" s="3"/>
      <c r="M91" s="77"/>
    </row>
    <row r="92" spans="2:13" ht="13.5" customHeight="1" x14ac:dyDescent="0.15">
      <c r="B92" s="105"/>
      <c r="C92" s="283">
        <f t="shared" si="4"/>
        <v>80</v>
      </c>
      <c r="D92" s="44" t="str">
        <f t="shared" si="5"/>
        <v/>
      </c>
      <c r="E92" s="276"/>
      <c r="F92" s="368"/>
      <c r="G92" s="339"/>
      <c r="H92" s="15"/>
      <c r="I92" s="299"/>
      <c r="J92" s="299"/>
      <c r="K92" s="281"/>
      <c r="L92" s="3"/>
      <c r="M92" s="77"/>
    </row>
    <row r="93" spans="2:13" ht="13.5" customHeight="1" x14ac:dyDescent="0.15">
      <c r="B93" s="105"/>
      <c r="C93" s="283">
        <f t="shared" si="4"/>
        <v>81</v>
      </c>
      <c r="D93" s="44" t="str">
        <f t="shared" si="5"/>
        <v/>
      </c>
      <c r="E93" s="276"/>
      <c r="F93" s="368"/>
      <c r="G93" s="339"/>
      <c r="H93" s="15"/>
      <c r="I93" s="299"/>
      <c r="J93" s="299"/>
      <c r="K93" s="281"/>
      <c r="L93" s="3"/>
      <c r="M93" s="77"/>
    </row>
    <row r="94" spans="2:13" ht="13.5" customHeight="1" x14ac:dyDescent="0.15">
      <c r="B94" s="105"/>
      <c r="C94" s="283">
        <f t="shared" si="4"/>
        <v>82</v>
      </c>
      <c r="D94" s="44" t="str">
        <f t="shared" si="5"/>
        <v/>
      </c>
      <c r="E94" s="276"/>
      <c r="F94" s="368"/>
      <c r="G94" s="339"/>
      <c r="H94" s="15"/>
      <c r="I94" s="299"/>
      <c r="J94" s="299"/>
      <c r="K94" s="281"/>
      <c r="L94" s="3"/>
      <c r="M94" s="77"/>
    </row>
    <row r="95" spans="2:13" ht="13.5" customHeight="1" x14ac:dyDescent="0.15">
      <c r="B95" s="105"/>
      <c r="C95" s="283">
        <f t="shared" si="4"/>
        <v>83</v>
      </c>
      <c r="D95" s="44" t="str">
        <f t="shared" si="5"/>
        <v/>
      </c>
      <c r="E95" s="276"/>
      <c r="F95" s="368"/>
      <c r="G95" s="339"/>
      <c r="H95" s="15"/>
      <c r="I95" s="299"/>
      <c r="J95" s="299"/>
      <c r="K95" s="281"/>
      <c r="L95" s="3"/>
      <c r="M95" s="77"/>
    </row>
    <row r="96" spans="2:13" ht="13.5" customHeight="1" x14ac:dyDescent="0.15">
      <c r="B96" s="105"/>
      <c r="C96" s="283">
        <f t="shared" si="4"/>
        <v>84</v>
      </c>
      <c r="D96" s="44" t="str">
        <f t="shared" si="5"/>
        <v/>
      </c>
      <c r="E96" s="276"/>
      <c r="F96" s="368"/>
      <c r="G96" s="339"/>
      <c r="H96" s="15"/>
      <c r="I96" s="299"/>
      <c r="J96" s="299"/>
      <c r="K96" s="281"/>
      <c r="L96" s="3"/>
      <c r="M96" s="77"/>
    </row>
    <row r="97" spans="2:13" ht="13.5" customHeight="1" x14ac:dyDescent="0.15">
      <c r="B97" s="105"/>
      <c r="C97" s="283">
        <f t="shared" si="4"/>
        <v>85</v>
      </c>
      <c r="D97" s="44" t="str">
        <f t="shared" si="5"/>
        <v/>
      </c>
      <c r="E97" s="276"/>
      <c r="F97" s="368"/>
      <c r="G97" s="339"/>
      <c r="H97" s="15"/>
      <c r="I97" s="299"/>
      <c r="J97" s="299"/>
      <c r="K97" s="281"/>
      <c r="L97" s="3"/>
      <c r="M97" s="77"/>
    </row>
    <row r="98" spans="2:13" ht="13.5" customHeight="1" x14ac:dyDescent="0.15">
      <c r="B98" s="105"/>
      <c r="C98" s="283">
        <f t="shared" si="4"/>
        <v>86</v>
      </c>
      <c r="D98" s="44" t="str">
        <f t="shared" si="5"/>
        <v/>
      </c>
      <c r="E98" s="276"/>
      <c r="F98" s="368"/>
      <c r="G98" s="339"/>
      <c r="H98" s="15"/>
      <c r="I98" s="299"/>
      <c r="J98" s="299"/>
      <c r="K98" s="281"/>
      <c r="L98" s="3"/>
      <c r="M98" s="77"/>
    </row>
    <row r="99" spans="2:13" ht="13.5" customHeight="1" x14ac:dyDescent="0.15">
      <c r="B99" s="105"/>
      <c r="C99" s="283">
        <f t="shared" si="4"/>
        <v>87</v>
      </c>
      <c r="D99" s="44" t="str">
        <f t="shared" si="5"/>
        <v/>
      </c>
      <c r="E99" s="276"/>
      <c r="F99" s="368"/>
      <c r="G99" s="339"/>
      <c r="H99" s="15"/>
      <c r="I99" s="299"/>
      <c r="J99" s="299"/>
      <c r="K99" s="281"/>
      <c r="L99" s="3"/>
      <c r="M99" s="77"/>
    </row>
    <row r="100" spans="2:13" ht="13.5" customHeight="1" x14ac:dyDescent="0.15">
      <c r="B100" s="105"/>
      <c r="C100" s="283">
        <f t="shared" si="4"/>
        <v>88</v>
      </c>
      <c r="D100" s="44" t="str">
        <f t="shared" si="5"/>
        <v/>
      </c>
      <c r="E100" s="276"/>
      <c r="F100" s="368"/>
      <c r="G100" s="339"/>
      <c r="H100" s="15"/>
      <c r="I100" s="299"/>
      <c r="J100" s="299"/>
      <c r="K100" s="281"/>
      <c r="L100" s="3"/>
      <c r="M100" s="77"/>
    </row>
    <row r="101" spans="2:13" ht="13.5" customHeight="1" x14ac:dyDescent="0.15">
      <c r="B101" s="105"/>
      <c r="C101" s="283">
        <f t="shared" si="4"/>
        <v>89</v>
      </c>
      <c r="D101" s="44" t="str">
        <f t="shared" si="5"/>
        <v/>
      </c>
      <c r="E101" s="276"/>
      <c r="F101" s="368"/>
      <c r="G101" s="339"/>
      <c r="H101" s="15"/>
      <c r="I101" s="299"/>
      <c r="J101" s="299"/>
      <c r="K101" s="281"/>
      <c r="L101" s="3"/>
      <c r="M101" s="77"/>
    </row>
    <row r="102" spans="2:13" ht="13.5" customHeight="1" x14ac:dyDescent="0.15">
      <c r="B102" s="105"/>
      <c r="C102" s="283">
        <f t="shared" si="4"/>
        <v>90</v>
      </c>
      <c r="D102" s="44" t="str">
        <f t="shared" si="5"/>
        <v/>
      </c>
      <c r="E102" s="276"/>
      <c r="F102" s="368"/>
      <c r="G102" s="339"/>
      <c r="H102" s="15"/>
      <c r="I102" s="299"/>
      <c r="J102" s="299"/>
      <c r="K102" s="281"/>
      <c r="L102" s="3"/>
      <c r="M102" s="77"/>
    </row>
    <row r="103" spans="2:13" ht="13.5" customHeight="1" x14ac:dyDescent="0.15">
      <c r="B103" s="105"/>
      <c r="C103" s="283">
        <f>C102+1</f>
        <v>91</v>
      </c>
      <c r="D103" s="44" t="str">
        <f t="shared" si="5"/>
        <v/>
      </c>
      <c r="E103" s="276"/>
      <c r="F103" s="368"/>
      <c r="G103" s="339"/>
      <c r="H103" s="15"/>
      <c r="I103" s="299"/>
      <c r="J103" s="299"/>
      <c r="K103" s="281"/>
      <c r="L103" s="3"/>
      <c r="M103" s="77"/>
    </row>
    <row r="104" spans="2:13" ht="13.5" customHeight="1" x14ac:dyDescent="0.15">
      <c r="B104" s="105"/>
      <c r="C104" s="283">
        <f t="shared" si="4"/>
        <v>92</v>
      </c>
      <c r="D104" s="44" t="str">
        <f t="shared" si="5"/>
        <v/>
      </c>
      <c r="E104" s="276"/>
      <c r="F104" s="368"/>
      <c r="G104" s="339"/>
      <c r="H104" s="15"/>
      <c r="I104" s="299"/>
      <c r="J104" s="299"/>
      <c r="K104" s="281"/>
      <c r="L104" s="3"/>
      <c r="M104" s="77"/>
    </row>
    <row r="105" spans="2:13" ht="13.5" customHeight="1" x14ac:dyDescent="0.15">
      <c r="B105" s="105"/>
      <c r="C105" s="283">
        <f t="shared" si="4"/>
        <v>93</v>
      </c>
      <c r="D105" s="44" t="str">
        <f t="shared" si="5"/>
        <v/>
      </c>
      <c r="E105" s="276"/>
      <c r="F105" s="368"/>
      <c r="G105" s="339"/>
      <c r="H105" s="15"/>
      <c r="I105" s="299"/>
      <c r="J105" s="299"/>
      <c r="K105" s="281"/>
      <c r="L105" s="3"/>
      <c r="M105" s="77"/>
    </row>
    <row r="106" spans="2:13" ht="13.5" customHeight="1" x14ac:dyDescent="0.15">
      <c r="B106" s="105"/>
      <c r="C106" s="283">
        <f t="shared" si="4"/>
        <v>94</v>
      </c>
      <c r="D106" s="44" t="str">
        <f t="shared" si="5"/>
        <v/>
      </c>
      <c r="E106" s="276"/>
      <c r="F106" s="368"/>
      <c r="G106" s="339"/>
      <c r="H106" s="15"/>
      <c r="I106" s="299"/>
      <c r="J106" s="299"/>
      <c r="K106" s="281"/>
      <c r="L106" s="3"/>
      <c r="M106" s="77"/>
    </row>
    <row r="107" spans="2:13" ht="13.5" customHeight="1" x14ac:dyDescent="0.15">
      <c r="B107" s="105"/>
      <c r="C107" s="283">
        <f t="shared" si="4"/>
        <v>95</v>
      </c>
      <c r="D107" s="44" t="str">
        <f t="shared" si="5"/>
        <v/>
      </c>
      <c r="E107" s="276"/>
      <c r="F107" s="368"/>
      <c r="G107" s="339"/>
      <c r="H107" s="15"/>
      <c r="I107" s="299"/>
      <c r="J107" s="299"/>
      <c r="K107" s="281"/>
      <c r="L107" s="3"/>
      <c r="M107" s="77"/>
    </row>
    <row r="108" spans="2:13" ht="13.5" customHeight="1" x14ac:dyDescent="0.15">
      <c r="B108" s="105"/>
      <c r="C108" s="283">
        <f t="shared" si="4"/>
        <v>96</v>
      </c>
      <c r="D108" s="44" t="str">
        <f t="shared" si="5"/>
        <v/>
      </c>
      <c r="E108" s="276"/>
      <c r="F108" s="368"/>
      <c r="G108" s="339"/>
      <c r="H108" s="15"/>
      <c r="I108" s="299"/>
      <c r="J108" s="299"/>
      <c r="K108" s="281"/>
      <c r="L108" s="3"/>
      <c r="M108" s="77"/>
    </row>
    <row r="109" spans="2:13" ht="13.5" customHeight="1" x14ac:dyDescent="0.15">
      <c r="B109" s="105"/>
      <c r="C109" s="283">
        <f t="shared" si="4"/>
        <v>97</v>
      </c>
      <c r="D109" s="44" t="str">
        <f t="shared" ref="D109:D132" si="6">IF(E109="","",IF(E109&lt;=$O$2,"○",""))</f>
        <v/>
      </c>
      <c r="E109" s="276"/>
      <c r="F109" s="368"/>
      <c r="G109" s="339"/>
      <c r="H109" s="15"/>
      <c r="I109" s="299"/>
      <c r="J109" s="299"/>
      <c r="K109" s="281"/>
      <c r="L109" s="3"/>
      <c r="M109" s="77"/>
    </row>
    <row r="110" spans="2:13" ht="13.5" customHeight="1" x14ac:dyDescent="0.15">
      <c r="B110" s="105"/>
      <c r="C110" s="283">
        <f t="shared" ref="C110:C132" si="7">C109+1</f>
        <v>98</v>
      </c>
      <c r="D110" s="44" t="str">
        <f t="shared" si="6"/>
        <v/>
      </c>
      <c r="E110" s="276"/>
      <c r="F110" s="368"/>
      <c r="G110" s="339"/>
      <c r="H110" s="15"/>
      <c r="I110" s="299"/>
      <c r="J110" s="299"/>
      <c r="K110" s="281"/>
      <c r="L110" s="3"/>
      <c r="M110" s="77"/>
    </row>
    <row r="111" spans="2:13" ht="13.5" customHeight="1" x14ac:dyDescent="0.15">
      <c r="B111" s="105"/>
      <c r="C111" s="283">
        <f t="shared" si="7"/>
        <v>99</v>
      </c>
      <c r="D111" s="44" t="str">
        <f t="shared" si="6"/>
        <v/>
      </c>
      <c r="E111" s="276"/>
      <c r="F111" s="368"/>
      <c r="G111" s="339"/>
      <c r="H111" s="15"/>
      <c r="I111" s="299"/>
      <c r="J111" s="299"/>
      <c r="K111" s="281"/>
      <c r="L111" s="3"/>
      <c r="M111" s="77"/>
    </row>
    <row r="112" spans="2:13" ht="13.5" customHeight="1" x14ac:dyDescent="0.15">
      <c r="B112" s="105"/>
      <c r="C112" s="283">
        <f t="shared" si="7"/>
        <v>100</v>
      </c>
      <c r="D112" s="44" t="str">
        <f t="shared" si="6"/>
        <v/>
      </c>
      <c r="E112" s="276"/>
      <c r="F112" s="368"/>
      <c r="G112" s="339"/>
      <c r="H112" s="15"/>
      <c r="I112" s="299"/>
      <c r="J112" s="299"/>
      <c r="K112" s="281"/>
      <c r="L112" s="3"/>
      <c r="M112" s="77"/>
    </row>
    <row r="113" spans="2:13" ht="13.5" customHeight="1" x14ac:dyDescent="0.15">
      <c r="B113" s="105"/>
      <c r="C113" s="283">
        <f t="shared" si="7"/>
        <v>101</v>
      </c>
      <c r="D113" s="44" t="str">
        <f t="shared" si="6"/>
        <v/>
      </c>
      <c r="E113" s="276"/>
      <c r="F113" s="368"/>
      <c r="G113" s="339"/>
      <c r="H113" s="15"/>
      <c r="I113" s="299"/>
      <c r="J113" s="299"/>
      <c r="K113" s="281"/>
      <c r="L113" s="3"/>
      <c r="M113" s="77"/>
    </row>
    <row r="114" spans="2:13" ht="13.5" customHeight="1" x14ac:dyDescent="0.15">
      <c r="B114" s="105"/>
      <c r="C114" s="283">
        <f t="shared" si="7"/>
        <v>102</v>
      </c>
      <c r="D114" s="44" t="str">
        <f t="shared" si="6"/>
        <v/>
      </c>
      <c r="E114" s="276"/>
      <c r="F114" s="368"/>
      <c r="G114" s="339"/>
      <c r="H114" s="15"/>
      <c r="I114" s="299"/>
      <c r="J114" s="299"/>
      <c r="K114" s="281"/>
      <c r="L114" s="3"/>
      <c r="M114" s="77"/>
    </row>
    <row r="115" spans="2:13" ht="13.5" customHeight="1" x14ac:dyDescent="0.15">
      <c r="B115" s="105"/>
      <c r="C115" s="283">
        <f t="shared" si="7"/>
        <v>103</v>
      </c>
      <c r="D115" s="44" t="str">
        <f t="shared" si="6"/>
        <v/>
      </c>
      <c r="E115" s="276"/>
      <c r="F115" s="368"/>
      <c r="G115" s="339"/>
      <c r="H115" s="15"/>
      <c r="I115" s="299"/>
      <c r="J115" s="299"/>
      <c r="K115" s="281"/>
      <c r="L115" s="3"/>
      <c r="M115" s="77"/>
    </row>
    <row r="116" spans="2:13" ht="13.5" customHeight="1" x14ac:dyDescent="0.15">
      <c r="B116" s="105"/>
      <c r="C116" s="283">
        <f t="shared" si="7"/>
        <v>104</v>
      </c>
      <c r="D116" s="44" t="str">
        <f t="shared" si="6"/>
        <v/>
      </c>
      <c r="E116" s="276"/>
      <c r="F116" s="368"/>
      <c r="G116" s="339"/>
      <c r="H116" s="15"/>
      <c r="I116" s="299"/>
      <c r="J116" s="299"/>
      <c r="K116" s="281"/>
      <c r="L116" s="3"/>
      <c r="M116" s="77"/>
    </row>
    <row r="117" spans="2:13" ht="13.5" customHeight="1" x14ac:dyDescent="0.15">
      <c r="B117" s="105"/>
      <c r="C117" s="283">
        <f t="shared" si="7"/>
        <v>105</v>
      </c>
      <c r="D117" s="44" t="str">
        <f t="shared" si="6"/>
        <v/>
      </c>
      <c r="E117" s="276"/>
      <c r="F117" s="368"/>
      <c r="G117" s="339"/>
      <c r="H117" s="15"/>
      <c r="I117" s="299"/>
      <c r="J117" s="299"/>
      <c r="K117" s="281"/>
      <c r="L117" s="3"/>
      <c r="M117" s="77"/>
    </row>
    <row r="118" spans="2:13" ht="13.5" customHeight="1" x14ac:dyDescent="0.15">
      <c r="B118" s="105"/>
      <c r="C118" s="283">
        <f t="shared" si="7"/>
        <v>106</v>
      </c>
      <c r="D118" s="44" t="str">
        <f t="shared" si="6"/>
        <v/>
      </c>
      <c r="E118" s="276"/>
      <c r="F118" s="368"/>
      <c r="G118" s="339"/>
      <c r="H118" s="15"/>
      <c r="I118" s="299"/>
      <c r="J118" s="299"/>
      <c r="K118" s="281"/>
      <c r="L118" s="3"/>
      <c r="M118" s="77"/>
    </row>
    <row r="119" spans="2:13" ht="13.5" customHeight="1" x14ac:dyDescent="0.15">
      <c r="B119" s="105"/>
      <c r="C119" s="283">
        <f t="shared" si="7"/>
        <v>107</v>
      </c>
      <c r="D119" s="44" t="str">
        <f t="shared" si="6"/>
        <v/>
      </c>
      <c r="E119" s="276"/>
      <c r="F119" s="368"/>
      <c r="G119" s="339"/>
      <c r="H119" s="15"/>
      <c r="I119" s="299"/>
      <c r="J119" s="299"/>
      <c r="K119" s="281"/>
      <c r="L119" s="3"/>
      <c r="M119" s="77"/>
    </row>
    <row r="120" spans="2:13" ht="13.5" customHeight="1" x14ac:dyDescent="0.15">
      <c r="B120" s="105"/>
      <c r="C120" s="283">
        <f t="shared" si="7"/>
        <v>108</v>
      </c>
      <c r="D120" s="44" t="str">
        <f t="shared" si="6"/>
        <v/>
      </c>
      <c r="E120" s="276"/>
      <c r="F120" s="368"/>
      <c r="G120" s="339"/>
      <c r="H120" s="15"/>
      <c r="I120" s="299"/>
      <c r="J120" s="299"/>
      <c r="K120" s="281"/>
      <c r="L120" s="3"/>
      <c r="M120" s="77"/>
    </row>
    <row r="121" spans="2:13" ht="13.5" customHeight="1" x14ac:dyDescent="0.15">
      <c r="B121" s="105"/>
      <c r="C121" s="283">
        <f t="shared" si="7"/>
        <v>109</v>
      </c>
      <c r="D121" s="44" t="str">
        <f t="shared" si="6"/>
        <v/>
      </c>
      <c r="E121" s="276"/>
      <c r="F121" s="368"/>
      <c r="G121" s="339"/>
      <c r="H121" s="15"/>
      <c r="I121" s="299"/>
      <c r="J121" s="299"/>
      <c r="K121" s="281"/>
      <c r="L121" s="3"/>
      <c r="M121" s="77"/>
    </row>
    <row r="122" spans="2:13" ht="13.5" customHeight="1" x14ac:dyDescent="0.15">
      <c r="B122" s="105"/>
      <c r="C122" s="283">
        <f t="shared" si="7"/>
        <v>110</v>
      </c>
      <c r="D122" s="44" t="str">
        <f t="shared" si="6"/>
        <v/>
      </c>
      <c r="E122" s="276"/>
      <c r="F122" s="368"/>
      <c r="G122" s="339"/>
      <c r="H122" s="15"/>
      <c r="I122" s="299"/>
      <c r="J122" s="299"/>
      <c r="K122" s="281"/>
      <c r="L122" s="3"/>
      <c r="M122" s="77"/>
    </row>
    <row r="123" spans="2:13" ht="13.5" customHeight="1" x14ac:dyDescent="0.15">
      <c r="B123" s="105"/>
      <c r="C123" s="283">
        <f t="shared" si="7"/>
        <v>111</v>
      </c>
      <c r="D123" s="44" t="str">
        <f t="shared" si="6"/>
        <v/>
      </c>
      <c r="E123" s="276"/>
      <c r="F123" s="368"/>
      <c r="G123" s="339"/>
      <c r="H123" s="15"/>
      <c r="I123" s="299"/>
      <c r="J123" s="299"/>
      <c r="K123" s="281"/>
      <c r="L123" s="3"/>
      <c r="M123" s="77"/>
    </row>
    <row r="124" spans="2:13" ht="13.5" customHeight="1" x14ac:dyDescent="0.15">
      <c r="B124" s="105"/>
      <c r="C124" s="283">
        <f t="shared" si="7"/>
        <v>112</v>
      </c>
      <c r="D124" s="44" t="str">
        <f t="shared" si="6"/>
        <v/>
      </c>
      <c r="E124" s="276"/>
      <c r="F124" s="368"/>
      <c r="G124" s="339"/>
      <c r="H124" s="15"/>
      <c r="I124" s="299"/>
      <c r="J124" s="299"/>
      <c r="K124" s="281"/>
      <c r="L124" s="3"/>
      <c r="M124" s="77"/>
    </row>
    <row r="125" spans="2:13" ht="13.5" customHeight="1" x14ac:dyDescent="0.15">
      <c r="B125" s="105"/>
      <c r="C125" s="283">
        <f t="shared" si="7"/>
        <v>113</v>
      </c>
      <c r="D125" s="44" t="str">
        <f t="shared" si="6"/>
        <v/>
      </c>
      <c r="E125" s="276"/>
      <c r="F125" s="368"/>
      <c r="G125" s="339"/>
      <c r="H125" s="15"/>
      <c r="I125" s="299"/>
      <c r="J125" s="299"/>
      <c r="K125" s="281"/>
      <c r="L125" s="3"/>
      <c r="M125" s="77"/>
    </row>
    <row r="126" spans="2:13" ht="13.5" customHeight="1" x14ac:dyDescent="0.15">
      <c r="B126" s="105"/>
      <c r="C126" s="283">
        <f t="shared" si="7"/>
        <v>114</v>
      </c>
      <c r="D126" s="44" t="str">
        <f t="shared" si="6"/>
        <v/>
      </c>
      <c r="E126" s="276"/>
      <c r="F126" s="368"/>
      <c r="G126" s="339"/>
      <c r="H126" s="15"/>
      <c r="I126" s="299"/>
      <c r="J126" s="299"/>
      <c r="K126" s="281"/>
      <c r="L126" s="3"/>
      <c r="M126" s="77"/>
    </row>
    <row r="127" spans="2:13" ht="13.5" customHeight="1" x14ac:dyDescent="0.15">
      <c r="B127" s="105"/>
      <c r="C127" s="283">
        <f t="shared" si="7"/>
        <v>115</v>
      </c>
      <c r="D127" s="44" t="str">
        <f t="shared" si="6"/>
        <v/>
      </c>
      <c r="E127" s="276"/>
      <c r="F127" s="368"/>
      <c r="G127" s="339"/>
      <c r="H127" s="15"/>
      <c r="I127" s="299"/>
      <c r="J127" s="299"/>
      <c r="K127" s="281"/>
      <c r="L127" s="3"/>
      <c r="M127" s="77"/>
    </row>
    <row r="128" spans="2:13" ht="13.5" customHeight="1" x14ac:dyDescent="0.15">
      <c r="B128" s="105"/>
      <c r="C128" s="283">
        <f t="shared" si="7"/>
        <v>116</v>
      </c>
      <c r="D128" s="44" t="str">
        <f t="shared" si="6"/>
        <v/>
      </c>
      <c r="E128" s="276"/>
      <c r="F128" s="368"/>
      <c r="G128" s="339"/>
      <c r="H128" s="15"/>
      <c r="I128" s="299"/>
      <c r="J128" s="299"/>
      <c r="K128" s="281"/>
      <c r="L128" s="3"/>
      <c r="M128" s="77"/>
    </row>
    <row r="129" spans="2:13" ht="13.5" customHeight="1" x14ac:dyDescent="0.15">
      <c r="B129" s="105"/>
      <c r="C129" s="283">
        <f t="shared" si="7"/>
        <v>117</v>
      </c>
      <c r="D129" s="44" t="str">
        <f t="shared" si="6"/>
        <v/>
      </c>
      <c r="E129" s="276"/>
      <c r="F129" s="368"/>
      <c r="G129" s="339"/>
      <c r="H129" s="15"/>
      <c r="I129" s="299"/>
      <c r="J129" s="299"/>
      <c r="K129" s="281"/>
      <c r="L129" s="3"/>
      <c r="M129" s="77"/>
    </row>
    <row r="130" spans="2:13" ht="13.5" customHeight="1" x14ac:dyDescent="0.15">
      <c r="B130" s="105"/>
      <c r="C130" s="283">
        <f t="shared" si="7"/>
        <v>118</v>
      </c>
      <c r="D130" s="44" t="str">
        <f t="shared" si="6"/>
        <v/>
      </c>
      <c r="E130" s="276"/>
      <c r="F130" s="368"/>
      <c r="G130" s="339"/>
      <c r="H130" s="15"/>
      <c r="I130" s="299"/>
      <c r="J130" s="299"/>
      <c r="K130" s="281"/>
      <c r="L130" s="3"/>
      <c r="M130" s="77"/>
    </row>
    <row r="131" spans="2:13" ht="13.5" customHeight="1" x14ac:dyDescent="0.15">
      <c r="B131" s="105"/>
      <c r="C131" s="283">
        <f t="shared" si="7"/>
        <v>119</v>
      </c>
      <c r="D131" s="44" t="str">
        <f t="shared" si="6"/>
        <v/>
      </c>
      <c r="E131" s="276"/>
      <c r="F131" s="368"/>
      <c r="G131" s="339"/>
      <c r="H131" s="15"/>
      <c r="I131" s="299"/>
      <c r="J131" s="299"/>
      <c r="K131" s="281"/>
      <c r="L131" s="3"/>
      <c r="M131" s="77"/>
    </row>
    <row r="132" spans="2:13" ht="13.5" customHeight="1" x14ac:dyDescent="0.15">
      <c r="B132" s="105"/>
      <c r="C132" s="283">
        <f t="shared" si="7"/>
        <v>120</v>
      </c>
      <c r="D132" s="44" t="str">
        <f t="shared" si="6"/>
        <v/>
      </c>
      <c r="E132" s="276"/>
      <c r="F132" s="368"/>
      <c r="G132" s="339"/>
      <c r="H132" s="15"/>
      <c r="I132" s="299"/>
      <c r="J132" s="299"/>
      <c r="K132" s="281"/>
      <c r="L132" s="3"/>
      <c r="M132" s="77"/>
    </row>
    <row r="133" spans="2:13" ht="13.5" customHeight="1" x14ac:dyDescent="0.15">
      <c r="C133" s="286"/>
      <c r="D133" s="286"/>
      <c r="E133" s="286"/>
      <c r="F133" s="286"/>
      <c r="G133" s="340"/>
      <c r="H133" s="289"/>
      <c r="I133" s="287"/>
      <c r="J133" s="287"/>
      <c r="K133" s="3"/>
      <c r="L133" s="3"/>
      <c r="M133" s="77"/>
    </row>
  </sheetData>
  <sheetProtection password="DE0B" sheet="1" selectLockedCells="1"/>
  <mergeCells count="11">
    <mergeCell ref="C5:C7"/>
    <mergeCell ref="F5:F7"/>
    <mergeCell ref="J6:J7"/>
    <mergeCell ref="C10:E12"/>
    <mergeCell ref="E5:E7"/>
    <mergeCell ref="I5:J5"/>
    <mergeCell ref="G5:G7"/>
    <mergeCell ref="H5:H7"/>
    <mergeCell ref="I6:I7"/>
    <mergeCell ref="D5:D7"/>
    <mergeCell ref="C9:F9"/>
  </mergeCells>
  <phoneticPr fontId="3"/>
  <conditionalFormatting sqref="I13:I132">
    <cfRule type="expression" dxfId="51" priority="3" stopIfTrue="1">
      <formula>AND(D13="○",#REF!="○",I13="")</formula>
    </cfRule>
  </conditionalFormatting>
  <conditionalFormatting sqref="I13:J132">
    <cfRule type="expression" dxfId="50" priority="5" stopIfTrue="1">
      <formula>AND(#REF!="",I13="○")</formula>
    </cfRule>
  </conditionalFormatting>
  <conditionalFormatting sqref="J13:J132">
    <cfRule type="expression" dxfId="49" priority="2" stopIfTrue="1">
      <formula>AND(D13="○",#REF!="○",J13="")</formula>
    </cfRule>
  </conditionalFormatting>
  <dataValidations count="1">
    <dataValidation type="list" allowBlank="1" showInputMessage="1" showErrorMessage="1" sqref="I13:J132" xr:uid="{00000000-0002-0000-0C00-000000000000}">
      <formula1>$M$1:$M$2</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5.625" customWidth="1"/>
    <col min="7" max="7" width="12.625" customWidth="1"/>
    <col min="8" max="8" width="6.625" customWidth="1"/>
    <col min="9" max="9" width="4.125" customWidth="1"/>
    <col min="10" max="18" width="6.625" customWidth="1"/>
    <col min="19" max="20" width="2.625" customWidth="1"/>
  </cols>
  <sheetData>
    <row r="1" spans="2:41" ht="13.5" hidden="1" customHeight="1" x14ac:dyDescent="0.15">
      <c r="B1" s="28"/>
      <c r="D1" s="1"/>
      <c r="F1" s="1"/>
      <c r="H1" s="382">
        <f>IF($H$10=0,0,H11/$H$10)</f>
        <v>0</v>
      </c>
      <c r="J1" s="382">
        <f>IF($H$10=0,0,J12/$H$10)</f>
        <v>0</v>
      </c>
      <c r="K1" s="382">
        <f t="shared" ref="K1:Q1" si="0">IF($H$10=0,0,K12/$H$10)</f>
        <v>0</v>
      </c>
      <c r="L1" s="382">
        <f t="shared" si="0"/>
        <v>0</v>
      </c>
      <c r="M1" s="382">
        <f t="shared" si="0"/>
        <v>0</v>
      </c>
      <c r="N1" s="382">
        <f t="shared" si="0"/>
        <v>0</v>
      </c>
      <c r="O1" s="382">
        <f t="shared" si="0"/>
        <v>0</v>
      </c>
      <c r="P1" s="382">
        <f t="shared" si="0"/>
        <v>0</v>
      </c>
      <c r="Q1" s="382">
        <f t="shared" si="0"/>
        <v>0</v>
      </c>
      <c r="R1" s="382">
        <f>IF($H$10=0,0,R12/$H$10)</f>
        <v>0</v>
      </c>
      <c r="S1" s="268"/>
      <c r="U1" s="29" t="s">
        <v>47</v>
      </c>
      <c r="V1" t="s">
        <v>738</v>
      </c>
    </row>
    <row r="2" spans="2:41" x14ac:dyDescent="0.15">
      <c r="C2" s="1"/>
      <c r="H2" s="1"/>
      <c r="K2" s="2"/>
      <c r="L2" s="2"/>
      <c r="M2" s="2"/>
      <c r="N2" s="2"/>
      <c r="O2" s="2"/>
      <c r="P2" s="2"/>
      <c r="Q2" s="2"/>
      <c r="R2" s="2"/>
      <c r="S2" s="1"/>
      <c r="V2" s="1" t="s">
        <v>69</v>
      </c>
      <c r="W2" s="6">
        <f>点検表!$AV$4</f>
        <v>-10</v>
      </c>
    </row>
    <row r="3" spans="2:41" ht="13.5" customHeight="1" x14ac:dyDescent="0.15">
      <c r="C3" s="1" t="s">
        <v>739</v>
      </c>
      <c r="H3" s="1"/>
      <c r="K3" s="2"/>
      <c r="L3" s="2"/>
      <c r="M3" s="2"/>
      <c r="N3" s="2"/>
      <c r="O3" s="2"/>
      <c r="P3" s="2"/>
      <c r="Q3" s="2"/>
      <c r="R3" s="2"/>
      <c r="S3" s="1"/>
    </row>
    <row r="4" spans="2:41" x14ac:dyDescent="0.15">
      <c r="C4" s="18"/>
      <c r="D4" s="144"/>
      <c r="F4" s="144"/>
      <c r="G4" s="144"/>
      <c r="H4" s="18"/>
      <c r="I4" s="144"/>
      <c r="J4" s="144"/>
      <c r="K4" s="443"/>
      <c r="L4" s="443"/>
      <c r="M4" s="443"/>
      <c r="N4" s="443"/>
      <c r="O4" s="443"/>
      <c r="P4" s="443"/>
      <c r="Q4" s="443"/>
      <c r="R4" s="443"/>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row>
    <row r="5" spans="2:41" ht="15" customHeight="1" x14ac:dyDescent="0.15">
      <c r="C5" s="807" t="s">
        <v>740</v>
      </c>
      <c r="D5" s="727" t="s">
        <v>489</v>
      </c>
      <c r="E5" s="833" t="s">
        <v>330</v>
      </c>
      <c r="F5" s="727" t="s">
        <v>331</v>
      </c>
      <c r="G5" s="727" t="s">
        <v>349</v>
      </c>
      <c r="H5" s="727" t="s">
        <v>212</v>
      </c>
      <c r="I5" s="727" t="s">
        <v>297</v>
      </c>
      <c r="J5" s="809" t="s">
        <v>747</v>
      </c>
      <c r="K5" s="813"/>
      <c r="L5" s="813"/>
      <c r="M5" s="813"/>
      <c r="N5" s="813"/>
      <c r="O5" s="813"/>
      <c r="P5" s="813"/>
      <c r="Q5" s="813"/>
      <c r="R5" s="810"/>
      <c r="S5" s="3"/>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row>
    <row r="6" spans="2:41" ht="20.100000000000001" customHeight="1" x14ac:dyDescent="0.15">
      <c r="C6" s="808"/>
      <c r="D6" s="797"/>
      <c r="E6" s="797"/>
      <c r="F6" s="797"/>
      <c r="G6" s="808"/>
      <c r="H6" s="797"/>
      <c r="I6" s="797"/>
      <c r="J6" s="727" t="s">
        <v>695</v>
      </c>
      <c r="K6" s="727" t="s">
        <v>741</v>
      </c>
      <c r="L6" s="727" t="s">
        <v>742</v>
      </c>
      <c r="M6" s="727" t="s">
        <v>743</v>
      </c>
      <c r="N6" s="727" t="s">
        <v>699</v>
      </c>
      <c r="O6" s="727" t="s">
        <v>696</v>
      </c>
      <c r="P6" s="727" t="s">
        <v>744</v>
      </c>
      <c r="Q6" s="727" t="s">
        <v>745</v>
      </c>
      <c r="R6" s="727" t="s">
        <v>697</v>
      </c>
      <c r="S6" s="253"/>
      <c r="U6" s="1"/>
      <c r="V6" s="1">
        <f t="array" ref="V6">SUM(IF($E13:$E72=V5,$H13:$H72*$I13:$I72,0))</f>
        <v>0</v>
      </c>
      <c r="W6" s="1">
        <f t="array" ref="W6">SUM(IF($E13:$E72=W5,$H13:$H72*$I13:$I72,0))</f>
        <v>0</v>
      </c>
      <c r="X6" s="1">
        <f t="array" ref="X6">SUM(IF($E13:$E72=X5,$H13:$H72*$I13:$I72,0))</f>
        <v>0</v>
      </c>
      <c r="Y6" s="1">
        <f t="array" ref="Y6">SUM(IF($E13:$E72=Y5,$H13:$H72*$I13:$I72,0))</f>
        <v>0</v>
      </c>
      <c r="Z6" s="1">
        <f t="array" ref="Z6">SUM(IF($E13:$E72=Z5,$H13:$H72*$I13:$I72,0))</f>
        <v>0</v>
      </c>
      <c r="AA6" s="1">
        <f t="array" ref="AA6">SUM(IF($E13:$E72=AA5,$H13:$H72*$I13:$I72,0))</f>
        <v>0</v>
      </c>
      <c r="AB6" s="1">
        <f t="array" ref="AB6">SUM(IF($E13:$E72=AB5,$H13:$H72*$I13:$I72,0))</f>
        <v>0</v>
      </c>
      <c r="AC6" s="1">
        <f t="array" ref="AC6">SUM(IF($E13:$E72=AC5,$H13:$H72*$I13:$I72,0))</f>
        <v>0</v>
      </c>
      <c r="AD6" s="1">
        <f t="array" ref="AD6">SUM(IF($E13:$E72=AD5,$H13:$H72*$I13:$I72,0))</f>
        <v>0</v>
      </c>
      <c r="AE6" s="1">
        <f t="array" ref="AE6">SUM(IF($E13:$E72=AE5,$H13:$H72*$I13:$I72,0))</f>
        <v>0</v>
      </c>
      <c r="AF6" s="1">
        <f t="array" ref="AF6">SUM(IF($E13:$E72=AF5,$H13:$H72*$I13:$I72,0))</f>
        <v>0</v>
      </c>
      <c r="AG6" s="1">
        <f t="array" ref="AG6">SUM(IF($E13:$E72=AG5,$H13:$H72*$I13:$I72,0))</f>
        <v>0</v>
      </c>
      <c r="AH6" s="1">
        <f t="array" ref="AH6">SUM(IF($E13:$E72=AH5,$H13:$H72*$I13:$I72,0))</f>
        <v>0</v>
      </c>
      <c r="AI6" s="1">
        <f t="array" ref="AI6">SUM(IF($E13:$E72=AI5,$H13:$H72*$I13:$I72,0))</f>
        <v>0</v>
      </c>
      <c r="AJ6" s="1">
        <f t="array" ref="AJ6">SUM(IF($E13:$E72=AJ5,$H13:$H72*$I13:$I72,0))</f>
        <v>0</v>
      </c>
      <c r="AK6" s="1">
        <f t="array" ref="AK6">SUM(IF($E13:$E72=AK5,$H13:$H72*$I13:$I72,0))</f>
        <v>0</v>
      </c>
      <c r="AL6" s="1">
        <f t="array" ref="AL6">SUM(IF($E13:$E72=AL5,$H13:$H72*$I13:$I72,0))</f>
        <v>0</v>
      </c>
      <c r="AM6" s="1">
        <f t="array" ref="AM6">SUM(IF($E13:$E72=AM5,$H13:$H72*$I13:$I72,0))</f>
        <v>0</v>
      </c>
      <c r="AN6" s="1">
        <f t="array" ref="AN6">SUM(IF($E13:$E72=AN5,$H13:$H72*$I13:$I72,0))</f>
        <v>0</v>
      </c>
      <c r="AO6" s="1">
        <f t="array" ref="AO6">SUM(IF($E13:$E72=AO5,$H13:$H72*$I13:$I72,0))</f>
        <v>0</v>
      </c>
    </row>
    <row r="7" spans="2:41" ht="39.950000000000003" customHeight="1" x14ac:dyDescent="0.15">
      <c r="C7" s="808"/>
      <c r="D7" s="798"/>
      <c r="E7" s="832"/>
      <c r="F7" s="808"/>
      <c r="G7" s="808"/>
      <c r="H7" s="798"/>
      <c r="I7" s="798"/>
      <c r="J7" s="798"/>
      <c r="K7" s="835"/>
      <c r="L7" s="798"/>
      <c r="M7" s="798"/>
      <c r="N7" s="798"/>
      <c r="O7" s="798"/>
      <c r="P7" s="798"/>
      <c r="Q7" s="798"/>
      <c r="R7" s="798"/>
      <c r="S7" s="253"/>
    </row>
    <row r="8" spans="2:41" ht="2.1" customHeight="1" x14ac:dyDescent="0.15">
      <c r="C8" s="257"/>
      <c r="D8" s="258"/>
      <c r="E8" s="258"/>
      <c r="F8" s="258"/>
      <c r="G8" s="258"/>
      <c r="H8" s="13"/>
      <c r="I8" s="13"/>
      <c r="J8" s="444"/>
      <c r="K8" s="445"/>
      <c r="L8" s="445"/>
      <c r="M8" s="445"/>
      <c r="N8" s="445"/>
      <c r="O8" s="445"/>
      <c r="P8" s="445"/>
      <c r="Q8" s="445"/>
      <c r="R8" s="445"/>
      <c r="S8" s="446"/>
    </row>
    <row r="9" spans="2:41" ht="15" customHeight="1" x14ac:dyDescent="0.15">
      <c r="C9" s="804" t="s">
        <v>343</v>
      </c>
      <c r="D9" s="805"/>
      <c r="E9" s="805"/>
      <c r="F9" s="805"/>
      <c r="G9" s="805"/>
      <c r="H9" s="422" t="s">
        <v>746</v>
      </c>
      <c r="I9" s="422" t="s">
        <v>746</v>
      </c>
      <c r="J9" s="349" t="str">
        <f>IF($H$10=0,"      －",J$10/$H$10)</f>
        <v xml:space="preserve">      －</v>
      </c>
      <c r="K9" s="349" t="str">
        <f t="shared" ref="K9:R9" si="2">IF($H$10=0,"      －",K$10/$H$10)</f>
        <v xml:space="preserve">      －</v>
      </c>
      <c r="L9" s="349" t="str">
        <f t="shared" si="2"/>
        <v xml:space="preserve">      －</v>
      </c>
      <c r="M9" s="349" t="str">
        <f t="shared" si="2"/>
        <v xml:space="preserve">      －</v>
      </c>
      <c r="N9" s="349" t="str">
        <f t="shared" si="2"/>
        <v xml:space="preserve">      －</v>
      </c>
      <c r="O9" s="349" t="str">
        <f t="shared" si="2"/>
        <v xml:space="preserve">      －</v>
      </c>
      <c r="P9" s="349" t="str">
        <f t="shared" si="2"/>
        <v xml:space="preserve">      －</v>
      </c>
      <c r="Q9" s="349" t="str">
        <f t="shared" si="2"/>
        <v xml:space="preserve">      －</v>
      </c>
      <c r="R9" s="349" t="str">
        <f t="shared" si="2"/>
        <v xml:space="preserve">      －</v>
      </c>
      <c r="S9" s="447"/>
    </row>
    <row r="10" spans="2:41" ht="15" customHeight="1" x14ac:dyDescent="0.15">
      <c r="C10" s="710" t="s">
        <v>345</v>
      </c>
      <c r="D10" s="711"/>
      <c r="E10" s="711"/>
      <c r="F10" s="712"/>
      <c r="G10" s="249" t="s">
        <v>235</v>
      </c>
      <c r="H10" s="273">
        <f>SUMPRODUCT(H13:H72,I13:I72)</f>
        <v>0</v>
      </c>
      <c r="I10" s="331">
        <f>SUM(I13:I72)</f>
        <v>0</v>
      </c>
      <c r="J10" s="273">
        <f t="array" ref="J10">SUM(IF(J13:J72="○",$H13:$H72*$I13:$I72,0))</f>
        <v>0</v>
      </c>
      <c r="K10" s="273">
        <f t="array" ref="K10">SUM(IF(K13:K72="○",$H13:$H72*$I13:$I72,0))</f>
        <v>0</v>
      </c>
      <c r="L10" s="273">
        <f t="array" ref="L10">SUM(IF(L13:L72="○",$H13:$H72*$I13:$I72,0))</f>
        <v>0</v>
      </c>
      <c r="M10" s="273">
        <f t="array" ref="M10">SUM(IF(M13:M72="○",$H13:$H72*$I13:$I72,0))</f>
        <v>0</v>
      </c>
      <c r="N10" s="273">
        <f t="array" ref="N10">SUM(IF(N13:N72="○",$H13:$H72*$I13:$I72,0))</f>
        <v>0</v>
      </c>
      <c r="O10" s="273">
        <f t="array" ref="O10">SUM(IF(O13:O72="○",$H13:$H72*$I13:$I72,0))</f>
        <v>0</v>
      </c>
      <c r="P10" s="273">
        <f t="array" ref="P10">SUM(IF(P13:P72="○",$H13:$H72*$I13:$I72,0))</f>
        <v>0</v>
      </c>
      <c r="Q10" s="273">
        <f t="array" ref="Q10">SUM(IF(Q13:Q72="○",$H13:$H72*$I13:$I72,0))</f>
        <v>0</v>
      </c>
      <c r="R10" s="273">
        <f t="array" ref="R10">SUM(IF(R13:R72="○",$H13:$H72*$I13:$I72,0))</f>
        <v>0</v>
      </c>
      <c r="S10" s="447"/>
    </row>
    <row r="11" spans="2:41" ht="15" customHeight="1" x14ac:dyDescent="0.15">
      <c r="C11" s="801"/>
      <c r="D11" s="802"/>
      <c r="E11" s="802"/>
      <c r="F11" s="803"/>
      <c r="G11" s="13" t="s">
        <v>492</v>
      </c>
      <c r="H11" s="273">
        <f t="array" ref="H11">SUM(IF($D13:$D72="○",$H13:$H72*$I13:$I72,0))</f>
        <v>0</v>
      </c>
      <c r="I11" s="331">
        <f>SUMIF($D13:$D72,"○",I13:I72)</f>
        <v>0</v>
      </c>
      <c r="J11" s="249" t="s">
        <v>300</v>
      </c>
      <c r="K11" s="249" t="s">
        <v>300</v>
      </c>
      <c r="L11" s="249" t="s">
        <v>300</v>
      </c>
      <c r="M11" s="249" t="s">
        <v>300</v>
      </c>
      <c r="N11" s="249" t="s">
        <v>300</v>
      </c>
      <c r="O11" s="249" t="s">
        <v>300</v>
      </c>
      <c r="P11" s="249" t="s">
        <v>300</v>
      </c>
      <c r="Q11" s="249" t="s">
        <v>300</v>
      </c>
      <c r="R11" s="249" t="s">
        <v>300</v>
      </c>
      <c r="S11" s="447"/>
    </row>
    <row r="12" spans="2:41" ht="15" customHeight="1" x14ac:dyDescent="0.15">
      <c r="C12" s="804"/>
      <c r="D12" s="805"/>
      <c r="E12" s="805"/>
      <c r="F12" s="806"/>
      <c r="G12" s="13" t="s">
        <v>496</v>
      </c>
      <c r="H12" s="249" t="s">
        <v>300</v>
      </c>
      <c r="I12" s="249" t="s">
        <v>300</v>
      </c>
      <c r="J12" s="273">
        <f t="array" ref="J12">SUM(IF(($D13:$D72="○")*(J13:J72=""),$H13:$H72*$I13:$I72,0))</f>
        <v>0</v>
      </c>
      <c r="K12" s="273">
        <f t="array" ref="K12">SUM(IF(($D13:$D72="○")*(K13:K72=""),$H13:$H72*$I13:$I72,0))</f>
        <v>0</v>
      </c>
      <c r="L12" s="273">
        <f t="array" ref="L12">SUM(IF(($D13:$D72="○")*(K13:K72="")*(L13:L72=""),$H13:$H72*$I13:$I72,0))</f>
        <v>0</v>
      </c>
      <c r="M12" s="273">
        <f t="array" ref="M12">SUM(IF(($D13:$D72="○")*(K13:K72="")*(L13:L72="")*(M13:M72=""),$H13:$H72*$I13:$I72,0))</f>
        <v>0</v>
      </c>
      <c r="N12" s="273">
        <f t="array" ref="N12">SUM(IF(($D13:$D72="○")*(N13:N72=""),$H13:$H72*$I13:$I72,0))</f>
        <v>0</v>
      </c>
      <c r="O12" s="273">
        <f t="array" ref="O12">SUM(IF(($D13:$D72="○")*(O13:O72=""),$H13:$H72*$I13:$I72,0))</f>
        <v>0</v>
      </c>
      <c r="P12" s="273">
        <f t="array" ref="P12">SUM(IF(($D13:$D72="○")*(P13:P72=""),$H13:$H72*$I13:$I72,0))</f>
        <v>0</v>
      </c>
      <c r="Q12" s="273">
        <f t="array" ref="Q12">SUM(IF(($D13:$D72="○")*(Q13:Q72=""),$H13:$H72*$I13:$I72,0))</f>
        <v>0</v>
      </c>
      <c r="R12" s="273">
        <f t="array" ref="R12">SUM(IF(($D13:$D72="○")*(R13:R72=""),$H13:$H72*$I13:$I72,0))</f>
        <v>0</v>
      </c>
      <c r="S12" s="448"/>
    </row>
    <row r="13" spans="2:41" ht="13.5" customHeight="1" x14ac:dyDescent="0.15">
      <c r="C13" s="275">
        <v>1</v>
      </c>
      <c r="D13" s="44" t="str">
        <f>IF(E13="","",IF(E13&lt;=$W$2,"○",""))</f>
        <v/>
      </c>
      <c r="E13" s="449"/>
      <c r="F13" s="367"/>
      <c r="G13" s="367"/>
      <c r="H13" s="450"/>
      <c r="I13" s="451"/>
      <c r="J13" s="296"/>
      <c r="K13" s="265"/>
      <c r="L13" s="296"/>
      <c r="M13" s="296"/>
      <c r="N13" s="296"/>
      <c r="O13" s="296"/>
      <c r="P13" s="296"/>
      <c r="Q13" s="296"/>
      <c r="R13" s="296"/>
      <c r="S13" s="452"/>
    </row>
    <row r="14" spans="2:41" ht="13.5" customHeight="1" x14ac:dyDescent="0.15">
      <c r="C14" s="283">
        <f>C13+1</f>
        <v>2</v>
      </c>
      <c r="D14" s="44" t="str">
        <f t="shared" ref="D14:D72" si="3">IF(E14="","",IF(E14&lt;=$W$2,"○",""))</f>
        <v/>
      </c>
      <c r="E14" s="453"/>
      <c r="F14" s="368"/>
      <c r="G14" s="368"/>
      <c r="H14" s="454"/>
      <c r="I14" s="455"/>
      <c r="J14" s="299"/>
      <c r="K14" s="265"/>
      <c r="L14" s="265"/>
      <c r="M14" s="265"/>
      <c r="N14" s="299"/>
      <c r="O14" s="299"/>
      <c r="P14" s="299"/>
      <c r="Q14" s="299"/>
      <c r="R14" s="299"/>
      <c r="S14" s="452"/>
    </row>
    <row r="15" spans="2:41" ht="13.5" customHeight="1" x14ac:dyDescent="0.15">
      <c r="C15" s="283">
        <f t="shared" ref="C15:C42" si="4">C14+1</f>
        <v>3</v>
      </c>
      <c r="D15" s="44" t="str">
        <f t="shared" si="3"/>
        <v/>
      </c>
      <c r="E15" s="453"/>
      <c r="F15" s="368"/>
      <c r="G15" s="368"/>
      <c r="H15" s="454"/>
      <c r="I15" s="455"/>
      <c r="J15" s="299"/>
      <c r="K15" s="265"/>
      <c r="L15" s="265"/>
      <c r="M15" s="265"/>
      <c r="N15" s="299"/>
      <c r="O15" s="299"/>
      <c r="P15" s="299"/>
      <c r="Q15" s="299"/>
      <c r="R15" s="299"/>
      <c r="S15" s="452"/>
    </row>
    <row r="16" spans="2:41" ht="13.5" customHeight="1" x14ac:dyDescent="0.15">
      <c r="C16" s="283">
        <f t="shared" si="4"/>
        <v>4</v>
      </c>
      <c r="D16" s="44" t="str">
        <f t="shared" si="3"/>
        <v/>
      </c>
      <c r="E16" s="453"/>
      <c r="F16" s="368"/>
      <c r="G16" s="368"/>
      <c r="H16" s="454"/>
      <c r="I16" s="455"/>
      <c r="J16" s="299"/>
      <c r="K16" s="265"/>
      <c r="L16" s="265"/>
      <c r="M16" s="265"/>
      <c r="N16" s="299"/>
      <c r="O16" s="299"/>
      <c r="P16" s="299"/>
      <c r="Q16" s="299"/>
      <c r="R16" s="299"/>
      <c r="S16" s="452"/>
    </row>
    <row r="17" spans="3:23" ht="13.5" customHeight="1" x14ac:dyDescent="0.15">
      <c r="C17" s="283">
        <f t="shared" si="4"/>
        <v>5</v>
      </c>
      <c r="D17" s="44" t="str">
        <f t="shared" si="3"/>
        <v/>
      </c>
      <c r="E17" s="453"/>
      <c r="F17" s="368"/>
      <c r="G17" s="368"/>
      <c r="H17" s="454"/>
      <c r="I17" s="455"/>
      <c r="J17" s="299"/>
      <c r="K17" s="265"/>
      <c r="L17" s="265"/>
      <c r="M17" s="265"/>
      <c r="N17" s="299"/>
      <c r="O17" s="299"/>
      <c r="P17" s="299"/>
      <c r="Q17" s="299"/>
      <c r="R17" s="299"/>
      <c r="S17" s="452"/>
    </row>
    <row r="18" spans="3:23" ht="13.5" customHeight="1" x14ac:dyDescent="0.15">
      <c r="C18" s="283">
        <f t="shared" si="4"/>
        <v>6</v>
      </c>
      <c r="D18" s="44" t="str">
        <f t="shared" si="3"/>
        <v/>
      </c>
      <c r="E18" s="453"/>
      <c r="F18" s="368"/>
      <c r="G18" s="368"/>
      <c r="H18" s="454"/>
      <c r="I18" s="455"/>
      <c r="J18" s="299"/>
      <c r="K18" s="265"/>
      <c r="L18" s="265"/>
      <c r="M18" s="265"/>
      <c r="N18" s="299"/>
      <c r="O18" s="299"/>
      <c r="P18" s="299"/>
      <c r="Q18" s="299"/>
      <c r="R18" s="299"/>
      <c r="S18" s="452"/>
    </row>
    <row r="19" spans="3:23" ht="13.5" customHeight="1" x14ac:dyDescent="0.15">
      <c r="C19" s="283">
        <f t="shared" si="4"/>
        <v>7</v>
      </c>
      <c r="D19" s="44" t="str">
        <f t="shared" si="3"/>
        <v/>
      </c>
      <c r="E19" s="453"/>
      <c r="F19" s="368"/>
      <c r="G19" s="368"/>
      <c r="H19" s="454"/>
      <c r="I19" s="455"/>
      <c r="J19" s="299"/>
      <c r="K19" s="265"/>
      <c r="L19" s="265"/>
      <c r="M19" s="265"/>
      <c r="N19" s="299"/>
      <c r="O19" s="299"/>
      <c r="P19" s="299"/>
      <c r="Q19" s="299"/>
      <c r="R19" s="299"/>
      <c r="S19" s="452"/>
    </row>
    <row r="20" spans="3:23" ht="13.5" customHeight="1" x14ac:dyDescent="0.15">
      <c r="C20" s="283">
        <f t="shared" si="4"/>
        <v>8</v>
      </c>
      <c r="D20" s="44" t="str">
        <f t="shared" si="3"/>
        <v/>
      </c>
      <c r="E20" s="453"/>
      <c r="F20" s="368"/>
      <c r="G20" s="368"/>
      <c r="H20" s="454"/>
      <c r="I20" s="455"/>
      <c r="J20" s="299"/>
      <c r="K20" s="265"/>
      <c r="L20" s="265"/>
      <c r="M20" s="265"/>
      <c r="N20" s="299"/>
      <c r="O20" s="299"/>
      <c r="P20" s="299"/>
      <c r="Q20" s="299"/>
      <c r="R20" s="299"/>
      <c r="S20" s="452"/>
    </row>
    <row r="21" spans="3:23" ht="13.5" customHeight="1" x14ac:dyDescent="0.15">
      <c r="C21" s="283">
        <f t="shared" si="4"/>
        <v>9</v>
      </c>
      <c r="D21" s="44" t="str">
        <f t="shared" si="3"/>
        <v/>
      </c>
      <c r="E21" s="453"/>
      <c r="F21" s="368"/>
      <c r="G21" s="368"/>
      <c r="H21" s="454"/>
      <c r="I21" s="455"/>
      <c r="J21" s="299"/>
      <c r="K21" s="265"/>
      <c r="L21" s="265"/>
      <c r="M21" s="265"/>
      <c r="N21" s="299"/>
      <c r="O21" s="299"/>
      <c r="P21" s="299"/>
      <c r="Q21" s="299"/>
      <c r="R21" s="299"/>
      <c r="S21" s="452"/>
    </row>
    <row r="22" spans="3:23" ht="13.5" customHeight="1" x14ac:dyDescent="0.15">
      <c r="C22" s="283">
        <f t="shared" si="4"/>
        <v>10</v>
      </c>
      <c r="D22" s="44" t="str">
        <f t="shared" si="3"/>
        <v/>
      </c>
      <c r="E22" s="453"/>
      <c r="F22" s="368"/>
      <c r="G22" s="368"/>
      <c r="H22" s="454"/>
      <c r="I22" s="455"/>
      <c r="J22" s="299"/>
      <c r="K22" s="265"/>
      <c r="L22" s="265"/>
      <c r="M22" s="265"/>
      <c r="N22" s="299"/>
      <c r="O22" s="299"/>
      <c r="P22" s="299"/>
      <c r="Q22" s="299"/>
      <c r="R22" s="299"/>
      <c r="S22" s="452"/>
    </row>
    <row r="23" spans="3:23" ht="13.5" customHeight="1" x14ac:dyDescent="0.15">
      <c r="C23" s="283">
        <f t="shared" si="4"/>
        <v>11</v>
      </c>
      <c r="D23" s="44" t="str">
        <f t="shared" si="3"/>
        <v/>
      </c>
      <c r="E23" s="453"/>
      <c r="F23" s="368"/>
      <c r="G23" s="368"/>
      <c r="H23" s="454"/>
      <c r="I23" s="455"/>
      <c r="J23" s="299"/>
      <c r="K23" s="265"/>
      <c r="L23" s="265"/>
      <c r="M23" s="265"/>
      <c r="N23" s="299"/>
      <c r="O23" s="299"/>
      <c r="P23" s="299"/>
      <c r="Q23" s="299"/>
      <c r="R23" s="299"/>
      <c r="S23" s="452"/>
    </row>
    <row r="24" spans="3:23" ht="13.5" customHeight="1" x14ac:dyDescent="0.15">
      <c r="C24" s="283">
        <f t="shared" si="4"/>
        <v>12</v>
      </c>
      <c r="D24" s="44" t="str">
        <f t="shared" si="3"/>
        <v/>
      </c>
      <c r="E24" s="453"/>
      <c r="F24" s="368"/>
      <c r="G24" s="368"/>
      <c r="H24" s="454"/>
      <c r="I24" s="455"/>
      <c r="J24" s="299"/>
      <c r="K24" s="265"/>
      <c r="L24" s="265"/>
      <c r="M24" s="265"/>
      <c r="N24" s="299"/>
      <c r="O24" s="299"/>
      <c r="P24" s="299"/>
      <c r="Q24" s="299"/>
      <c r="R24" s="299"/>
      <c r="S24" s="452"/>
      <c r="U24" s="27"/>
      <c r="V24" s="65"/>
      <c r="W24" s="335"/>
    </row>
    <row r="25" spans="3:23" ht="13.5" customHeight="1" x14ac:dyDescent="0.15">
      <c r="C25" s="283">
        <f t="shared" si="4"/>
        <v>13</v>
      </c>
      <c r="D25" s="44" t="str">
        <f t="shared" si="3"/>
        <v/>
      </c>
      <c r="E25" s="453"/>
      <c r="F25" s="368"/>
      <c r="G25" s="368"/>
      <c r="H25" s="454"/>
      <c r="I25" s="455"/>
      <c r="J25" s="299"/>
      <c r="K25" s="265"/>
      <c r="L25" s="265"/>
      <c r="M25" s="265"/>
      <c r="N25" s="299"/>
      <c r="O25" s="299"/>
      <c r="P25" s="299"/>
      <c r="Q25" s="299"/>
      <c r="R25" s="299"/>
      <c r="S25" s="452"/>
    </row>
    <row r="26" spans="3:23" ht="13.5" customHeight="1" x14ac:dyDescent="0.15">
      <c r="C26" s="283">
        <f t="shared" si="4"/>
        <v>14</v>
      </c>
      <c r="D26" s="44" t="str">
        <f t="shared" si="3"/>
        <v/>
      </c>
      <c r="E26" s="453"/>
      <c r="F26" s="368"/>
      <c r="G26" s="368"/>
      <c r="H26" s="454"/>
      <c r="I26" s="455"/>
      <c r="J26" s="299"/>
      <c r="K26" s="265"/>
      <c r="L26" s="265"/>
      <c r="M26" s="265"/>
      <c r="N26" s="299"/>
      <c r="O26" s="299"/>
      <c r="P26" s="299"/>
      <c r="Q26" s="299"/>
      <c r="R26" s="299"/>
      <c r="S26" s="452"/>
    </row>
    <row r="27" spans="3:23" ht="13.5" customHeight="1" x14ac:dyDescent="0.15">
      <c r="C27" s="283">
        <f t="shared" si="4"/>
        <v>15</v>
      </c>
      <c r="D27" s="44" t="str">
        <f t="shared" si="3"/>
        <v/>
      </c>
      <c r="E27" s="453"/>
      <c r="F27" s="368"/>
      <c r="G27" s="368"/>
      <c r="H27" s="454"/>
      <c r="I27" s="455"/>
      <c r="J27" s="299"/>
      <c r="K27" s="265"/>
      <c r="L27" s="265"/>
      <c r="M27" s="265"/>
      <c r="N27" s="299"/>
      <c r="O27" s="299"/>
      <c r="P27" s="299"/>
      <c r="Q27" s="299"/>
      <c r="R27" s="299"/>
      <c r="S27" s="452"/>
    </row>
    <row r="28" spans="3:23" ht="13.5" customHeight="1" x14ac:dyDescent="0.15">
      <c r="C28" s="283">
        <f t="shared" si="4"/>
        <v>16</v>
      </c>
      <c r="D28" s="44" t="str">
        <f t="shared" si="3"/>
        <v/>
      </c>
      <c r="E28" s="453"/>
      <c r="F28" s="368"/>
      <c r="G28" s="368"/>
      <c r="H28" s="454"/>
      <c r="I28" s="455"/>
      <c r="J28" s="299"/>
      <c r="K28" s="265"/>
      <c r="L28" s="265"/>
      <c r="M28" s="265"/>
      <c r="N28" s="299"/>
      <c r="O28" s="299"/>
      <c r="P28" s="299"/>
      <c r="Q28" s="299"/>
      <c r="R28" s="299"/>
      <c r="S28" s="452"/>
    </row>
    <row r="29" spans="3:23" ht="13.5" customHeight="1" x14ac:dyDescent="0.15">
      <c r="C29" s="283">
        <f t="shared" si="4"/>
        <v>17</v>
      </c>
      <c r="D29" s="44" t="str">
        <f t="shared" si="3"/>
        <v/>
      </c>
      <c r="E29" s="453"/>
      <c r="F29" s="368"/>
      <c r="G29" s="368"/>
      <c r="H29" s="454"/>
      <c r="I29" s="455"/>
      <c r="J29" s="299"/>
      <c r="K29" s="265"/>
      <c r="L29" s="265"/>
      <c r="M29" s="265"/>
      <c r="N29" s="299"/>
      <c r="O29" s="299"/>
      <c r="P29" s="299"/>
      <c r="Q29" s="299"/>
      <c r="R29" s="299"/>
      <c r="S29" s="452"/>
    </row>
    <row r="30" spans="3:23" ht="13.5" customHeight="1" x14ac:dyDescent="0.15">
      <c r="C30" s="283">
        <f t="shared" si="4"/>
        <v>18</v>
      </c>
      <c r="D30" s="44" t="str">
        <f t="shared" si="3"/>
        <v/>
      </c>
      <c r="E30" s="453"/>
      <c r="F30" s="368"/>
      <c r="G30" s="368"/>
      <c r="H30" s="454"/>
      <c r="I30" s="455"/>
      <c r="J30" s="299"/>
      <c r="K30" s="265"/>
      <c r="L30" s="265"/>
      <c r="M30" s="265"/>
      <c r="N30" s="299"/>
      <c r="O30" s="299"/>
      <c r="P30" s="299"/>
      <c r="Q30" s="299"/>
      <c r="R30" s="299"/>
      <c r="S30" s="452"/>
    </row>
    <row r="31" spans="3:23" ht="13.5" customHeight="1" x14ac:dyDescent="0.15">
      <c r="C31" s="283">
        <f t="shared" si="4"/>
        <v>19</v>
      </c>
      <c r="D31" s="44" t="str">
        <f t="shared" si="3"/>
        <v/>
      </c>
      <c r="E31" s="453"/>
      <c r="F31" s="368"/>
      <c r="G31" s="368"/>
      <c r="H31" s="454"/>
      <c r="I31" s="455"/>
      <c r="J31" s="299"/>
      <c r="K31" s="265"/>
      <c r="L31" s="265"/>
      <c r="M31" s="265"/>
      <c r="N31" s="299"/>
      <c r="O31" s="299"/>
      <c r="P31" s="299"/>
      <c r="Q31" s="299"/>
      <c r="R31" s="299"/>
      <c r="S31" s="452"/>
    </row>
    <row r="32" spans="3:23" ht="13.5" customHeight="1" x14ac:dyDescent="0.15">
      <c r="C32" s="283">
        <f t="shared" si="4"/>
        <v>20</v>
      </c>
      <c r="D32" s="44" t="str">
        <f t="shared" si="3"/>
        <v/>
      </c>
      <c r="E32" s="453"/>
      <c r="F32" s="368"/>
      <c r="G32" s="368"/>
      <c r="H32" s="454"/>
      <c r="I32" s="455"/>
      <c r="J32" s="299"/>
      <c r="K32" s="265"/>
      <c r="L32" s="265"/>
      <c r="M32" s="265"/>
      <c r="N32" s="299"/>
      <c r="O32" s="299"/>
      <c r="P32" s="299"/>
      <c r="Q32" s="299"/>
      <c r="R32" s="299"/>
      <c r="S32" s="452"/>
    </row>
    <row r="33" spans="3:23" ht="13.5" customHeight="1" x14ac:dyDescent="0.15">
      <c r="C33" s="283">
        <f t="shared" si="4"/>
        <v>21</v>
      </c>
      <c r="D33" s="44" t="str">
        <f t="shared" si="3"/>
        <v/>
      </c>
      <c r="E33" s="453"/>
      <c r="F33" s="368"/>
      <c r="G33" s="368"/>
      <c r="H33" s="454"/>
      <c r="I33" s="455"/>
      <c r="J33" s="299"/>
      <c r="K33" s="265"/>
      <c r="L33" s="265"/>
      <c r="M33" s="265"/>
      <c r="N33" s="299"/>
      <c r="O33" s="299"/>
      <c r="P33" s="299"/>
      <c r="Q33" s="299"/>
      <c r="R33" s="299"/>
      <c r="S33" s="452"/>
    </row>
    <row r="34" spans="3:23" ht="13.5" customHeight="1" x14ac:dyDescent="0.15">
      <c r="C34" s="283">
        <f t="shared" si="4"/>
        <v>22</v>
      </c>
      <c r="D34" s="44" t="str">
        <f t="shared" si="3"/>
        <v/>
      </c>
      <c r="E34" s="453"/>
      <c r="F34" s="368"/>
      <c r="G34" s="368"/>
      <c r="H34" s="454"/>
      <c r="I34" s="455"/>
      <c r="J34" s="299"/>
      <c r="K34" s="265"/>
      <c r="L34" s="265"/>
      <c r="M34" s="265"/>
      <c r="N34" s="299"/>
      <c r="O34" s="299"/>
      <c r="P34" s="299"/>
      <c r="Q34" s="299"/>
      <c r="R34" s="299"/>
      <c r="S34" s="452"/>
    </row>
    <row r="35" spans="3:23" ht="13.5" customHeight="1" x14ac:dyDescent="0.15">
      <c r="C35" s="283">
        <f t="shared" si="4"/>
        <v>23</v>
      </c>
      <c r="D35" s="44" t="str">
        <f t="shared" si="3"/>
        <v/>
      </c>
      <c r="E35" s="453"/>
      <c r="F35" s="368"/>
      <c r="G35" s="368"/>
      <c r="H35" s="454"/>
      <c r="I35" s="455"/>
      <c r="J35" s="299"/>
      <c r="K35" s="265"/>
      <c r="L35" s="265"/>
      <c r="M35" s="265"/>
      <c r="N35" s="299"/>
      <c r="O35" s="299"/>
      <c r="P35" s="299"/>
      <c r="Q35" s="299"/>
      <c r="R35" s="299"/>
      <c r="S35" s="452"/>
    </row>
    <row r="36" spans="3:23" ht="13.5" customHeight="1" x14ac:dyDescent="0.15">
      <c r="C36" s="283">
        <f t="shared" si="4"/>
        <v>24</v>
      </c>
      <c r="D36" s="44" t="str">
        <f t="shared" si="3"/>
        <v/>
      </c>
      <c r="E36" s="453"/>
      <c r="F36" s="368"/>
      <c r="G36" s="368"/>
      <c r="H36" s="454"/>
      <c r="I36" s="455"/>
      <c r="J36" s="299"/>
      <c r="K36" s="265"/>
      <c r="L36" s="265"/>
      <c r="M36" s="265"/>
      <c r="N36" s="299"/>
      <c r="O36" s="299"/>
      <c r="P36" s="299"/>
      <c r="Q36" s="299"/>
      <c r="R36" s="299"/>
      <c r="S36" s="452"/>
    </row>
    <row r="37" spans="3:23" ht="13.5" customHeight="1" x14ac:dyDescent="0.15">
      <c r="C37" s="283">
        <f t="shared" si="4"/>
        <v>25</v>
      </c>
      <c r="D37" s="44" t="str">
        <f t="shared" si="3"/>
        <v/>
      </c>
      <c r="E37" s="453"/>
      <c r="F37" s="368"/>
      <c r="G37" s="368"/>
      <c r="H37" s="454"/>
      <c r="I37" s="455"/>
      <c r="J37" s="299"/>
      <c r="K37" s="265"/>
      <c r="L37" s="265"/>
      <c r="M37" s="265"/>
      <c r="N37" s="299"/>
      <c r="O37" s="299"/>
      <c r="P37" s="299"/>
      <c r="Q37" s="299"/>
      <c r="R37" s="299"/>
      <c r="S37" s="452"/>
    </row>
    <row r="38" spans="3:23" ht="13.5" customHeight="1" x14ac:dyDescent="0.15">
      <c r="C38" s="283">
        <f t="shared" si="4"/>
        <v>26</v>
      </c>
      <c r="D38" s="44" t="str">
        <f t="shared" si="3"/>
        <v/>
      </c>
      <c r="E38" s="453"/>
      <c r="F38" s="368"/>
      <c r="G38" s="368"/>
      <c r="H38" s="454"/>
      <c r="I38" s="455"/>
      <c r="J38" s="299"/>
      <c r="K38" s="265"/>
      <c r="L38" s="265"/>
      <c r="M38" s="265"/>
      <c r="N38" s="299"/>
      <c r="O38" s="299"/>
      <c r="P38" s="299"/>
      <c r="Q38" s="299"/>
      <c r="R38" s="299"/>
      <c r="S38" s="452"/>
    </row>
    <row r="39" spans="3:23" ht="13.5" customHeight="1" x14ac:dyDescent="0.15">
      <c r="C39" s="283">
        <f t="shared" si="4"/>
        <v>27</v>
      </c>
      <c r="D39" s="44" t="str">
        <f t="shared" si="3"/>
        <v/>
      </c>
      <c r="E39" s="453"/>
      <c r="F39" s="368"/>
      <c r="G39" s="368"/>
      <c r="H39" s="454"/>
      <c r="I39" s="455"/>
      <c r="J39" s="299"/>
      <c r="K39" s="265"/>
      <c r="L39" s="265"/>
      <c r="M39" s="265"/>
      <c r="N39" s="299"/>
      <c r="O39" s="299"/>
      <c r="P39" s="299"/>
      <c r="Q39" s="299"/>
      <c r="R39" s="299"/>
      <c r="S39" s="452"/>
    </row>
    <row r="40" spans="3:23" ht="13.5" customHeight="1" x14ac:dyDescent="0.15">
      <c r="C40" s="283">
        <f t="shared" si="4"/>
        <v>28</v>
      </c>
      <c r="D40" s="44" t="str">
        <f t="shared" si="3"/>
        <v/>
      </c>
      <c r="E40" s="453"/>
      <c r="F40" s="368"/>
      <c r="G40" s="368"/>
      <c r="H40" s="454"/>
      <c r="I40" s="455"/>
      <c r="J40" s="299"/>
      <c r="K40" s="265"/>
      <c r="L40" s="265"/>
      <c r="M40" s="265"/>
      <c r="N40" s="299"/>
      <c r="O40" s="299"/>
      <c r="P40" s="299"/>
      <c r="Q40" s="299"/>
      <c r="R40" s="299"/>
      <c r="S40" s="452"/>
      <c r="U40" s="27"/>
    </row>
    <row r="41" spans="3:23" ht="13.5" customHeight="1" x14ac:dyDescent="0.15">
      <c r="C41" s="283">
        <f t="shared" si="4"/>
        <v>29</v>
      </c>
      <c r="D41" s="44" t="str">
        <f t="shared" si="3"/>
        <v/>
      </c>
      <c r="E41" s="453"/>
      <c r="F41" s="368"/>
      <c r="G41" s="368"/>
      <c r="H41" s="454"/>
      <c r="I41" s="455"/>
      <c r="J41" s="299"/>
      <c r="K41" s="265"/>
      <c r="L41" s="265"/>
      <c r="M41" s="265"/>
      <c r="N41" s="299"/>
      <c r="O41" s="299"/>
      <c r="P41" s="299"/>
      <c r="Q41" s="299"/>
      <c r="R41" s="299"/>
      <c r="S41" s="452"/>
      <c r="U41" s="27"/>
      <c r="V41" s="65"/>
      <c r="W41" s="335"/>
    </row>
    <row r="42" spans="3:23" ht="13.5" customHeight="1" x14ac:dyDescent="0.15">
      <c r="C42" s="283">
        <f t="shared" si="4"/>
        <v>30</v>
      </c>
      <c r="D42" s="44" t="str">
        <f t="shared" si="3"/>
        <v/>
      </c>
      <c r="E42" s="453"/>
      <c r="F42" s="368"/>
      <c r="G42" s="368"/>
      <c r="H42" s="454"/>
      <c r="I42" s="455"/>
      <c r="J42" s="299"/>
      <c r="K42" s="265"/>
      <c r="L42" s="265"/>
      <c r="M42" s="265"/>
      <c r="N42" s="299"/>
      <c r="O42" s="299"/>
      <c r="P42" s="299"/>
      <c r="Q42" s="299"/>
      <c r="R42" s="299"/>
      <c r="S42" s="452"/>
    </row>
    <row r="43" spans="3:23" ht="13.5" customHeight="1" x14ac:dyDescent="0.15">
      <c r="C43" s="283">
        <f>C42+1</f>
        <v>31</v>
      </c>
      <c r="D43" s="44" t="str">
        <f t="shared" si="3"/>
        <v/>
      </c>
      <c r="E43" s="453"/>
      <c r="F43" s="368"/>
      <c r="G43" s="368"/>
      <c r="H43" s="454"/>
      <c r="I43" s="455"/>
      <c r="J43" s="299"/>
      <c r="K43" s="265"/>
      <c r="L43" s="265"/>
      <c r="M43" s="265"/>
      <c r="N43" s="299"/>
      <c r="O43" s="299"/>
      <c r="P43" s="299"/>
      <c r="Q43" s="299"/>
      <c r="R43" s="299"/>
      <c r="S43" s="452"/>
    </row>
    <row r="44" spans="3:23" ht="13.5" customHeight="1" x14ac:dyDescent="0.15">
      <c r="C44" s="283">
        <f t="shared" ref="C44:C72" si="5">C43+1</f>
        <v>32</v>
      </c>
      <c r="D44" s="44" t="str">
        <f t="shared" si="3"/>
        <v/>
      </c>
      <c r="E44" s="453"/>
      <c r="F44" s="368"/>
      <c r="G44" s="368"/>
      <c r="H44" s="454"/>
      <c r="I44" s="455"/>
      <c r="J44" s="299"/>
      <c r="K44" s="265"/>
      <c r="L44" s="265"/>
      <c r="M44" s="265"/>
      <c r="N44" s="299"/>
      <c r="O44" s="299"/>
      <c r="P44" s="299"/>
      <c r="Q44" s="299"/>
      <c r="R44" s="299"/>
      <c r="S44" s="452"/>
    </row>
    <row r="45" spans="3:23" ht="13.5" customHeight="1" x14ac:dyDescent="0.15">
      <c r="C45" s="283">
        <f t="shared" si="5"/>
        <v>33</v>
      </c>
      <c r="D45" s="44" t="str">
        <f t="shared" si="3"/>
        <v/>
      </c>
      <c r="E45" s="453"/>
      <c r="F45" s="368"/>
      <c r="G45" s="368"/>
      <c r="H45" s="454"/>
      <c r="I45" s="455"/>
      <c r="J45" s="299"/>
      <c r="K45" s="265"/>
      <c r="L45" s="265"/>
      <c r="M45" s="265"/>
      <c r="N45" s="299"/>
      <c r="O45" s="299"/>
      <c r="P45" s="299"/>
      <c r="Q45" s="299"/>
      <c r="R45" s="299"/>
      <c r="S45" s="452"/>
    </row>
    <row r="46" spans="3:23" ht="13.5" customHeight="1" x14ac:dyDescent="0.15">
      <c r="C46" s="283">
        <f t="shared" si="5"/>
        <v>34</v>
      </c>
      <c r="D46" s="44" t="str">
        <f t="shared" si="3"/>
        <v/>
      </c>
      <c r="E46" s="453"/>
      <c r="F46" s="368"/>
      <c r="G46" s="368"/>
      <c r="H46" s="454"/>
      <c r="I46" s="455"/>
      <c r="J46" s="299"/>
      <c r="K46" s="265"/>
      <c r="L46" s="265"/>
      <c r="M46" s="265"/>
      <c r="N46" s="299"/>
      <c r="O46" s="299"/>
      <c r="P46" s="299"/>
      <c r="Q46" s="299"/>
      <c r="R46" s="299"/>
      <c r="S46" s="452"/>
    </row>
    <row r="47" spans="3:23" ht="13.5" customHeight="1" x14ac:dyDescent="0.15">
      <c r="C47" s="283">
        <f t="shared" si="5"/>
        <v>35</v>
      </c>
      <c r="D47" s="44" t="str">
        <f t="shared" si="3"/>
        <v/>
      </c>
      <c r="E47" s="453"/>
      <c r="F47" s="368"/>
      <c r="G47" s="368"/>
      <c r="H47" s="454"/>
      <c r="I47" s="455"/>
      <c r="J47" s="299"/>
      <c r="K47" s="265"/>
      <c r="L47" s="265"/>
      <c r="M47" s="265"/>
      <c r="N47" s="299"/>
      <c r="O47" s="299"/>
      <c r="P47" s="299"/>
      <c r="Q47" s="299"/>
      <c r="R47" s="299"/>
      <c r="S47" s="452"/>
    </row>
    <row r="48" spans="3:23" ht="13.5" customHeight="1" x14ac:dyDescent="0.15">
      <c r="C48" s="283">
        <f t="shared" si="5"/>
        <v>36</v>
      </c>
      <c r="D48" s="44" t="str">
        <f t="shared" si="3"/>
        <v/>
      </c>
      <c r="E48" s="453"/>
      <c r="F48" s="368"/>
      <c r="G48" s="368"/>
      <c r="H48" s="454"/>
      <c r="I48" s="455"/>
      <c r="J48" s="299"/>
      <c r="K48" s="265"/>
      <c r="L48" s="265"/>
      <c r="M48" s="265"/>
      <c r="N48" s="299"/>
      <c r="O48" s="299"/>
      <c r="P48" s="299"/>
      <c r="Q48" s="299"/>
      <c r="R48" s="299"/>
      <c r="S48" s="452"/>
    </row>
    <row r="49" spans="3:23" ht="13.5" customHeight="1" x14ac:dyDescent="0.15">
      <c r="C49" s="283">
        <f t="shared" si="5"/>
        <v>37</v>
      </c>
      <c r="D49" s="44" t="str">
        <f t="shared" si="3"/>
        <v/>
      </c>
      <c r="E49" s="453"/>
      <c r="F49" s="368"/>
      <c r="G49" s="368"/>
      <c r="H49" s="454"/>
      <c r="I49" s="455"/>
      <c r="J49" s="299"/>
      <c r="K49" s="265"/>
      <c r="L49" s="265"/>
      <c r="M49" s="265"/>
      <c r="N49" s="299"/>
      <c r="O49" s="299"/>
      <c r="P49" s="299"/>
      <c r="Q49" s="299"/>
      <c r="R49" s="299"/>
      <c r="S49" s="452"/>
    </row>
    <row r="50" spans="3:23" ht="13.5" customHeight="1" x14ac:dyDescent="0.15">
      <c r="C50" s="283">
        <f t="shared" si="5"/>
        <v>38</v>
      </c>
      <c r="D50" s="44" t="str">
        <f t="shared" si="3"/>
        <v/>
      </c>
      <c r="E50" s="453"/>
      <c r="F50" s="368"/>
      <c r="G50" s="368"/>
      <c r="H50" s="454"/>
      <c r="I50" s="455"/>
      <c r="J50" s="299"/>
      <c r="K50" s="265"/>
      <c r="L50" s="265"/>
      <c r="M50" s="265"/>
      <c r="N50" s="299"/>
      <c r="O50" s="299"/>
      <c r="P50" s="299"/>
      <c r="Q50" s="299"/>
      <c r="R50" s="299"/>
      <c r="S50" s="452"/>
    </row>
    <row r="51" spans="3:23" ht="13.5" customHeight="1" x14ac:dyDescent="0.15">
      <c r="C51" s="283">
        <f t="shared" si="5"/>
        <v>39</v>
      </c>
      <c r="D51" s="44" t="str">
        <f t="shared" si="3"/>
        <v/>
      </c>
      <c r="E51" s="453"/>
      <c r="F51" s="368"/>
      <c r="G51" s="368"/>
      <c r="H51" s="454"/>
      <c r="I51" s="455"/>
      <c r="J51" s="299"/>
      <c r="K51" s="265"/>
      <c r="L51" s="265"/>
      <c r="M51" s="265"/>
      <c r="N51" s="299"/>
      <c r="O51" s="299"/>
      <c r="P51" s="299"/>
      <c r="Q51" s="299"/>
      <c r="R51" s="299"/>
      <c r="S51" s="452"/>
    </row>
    <row r="52" spans="3:23" ht="13.5" customHeight="1" x14ac:dyDescent="0.15">
      <c r="C52" s="283">
        <f t="shared" si="5"/>
        <v>40</v>
      </c>
      <c r="D52" s="44" t="str">
        <f t="shared" si="3"/>
        <v/>
      </c>
      <c r="E52" s="453"/>
      <c r="F52" s="368"/>
      <c r="G52" s="368"/>
      <c r="H52" s="454"/>
      <c r="I52" s="455"/>
      <c r="J52" s="299"/>
      <c r="K52" s="265"/>
      <c r="L52" s="265"/>
      <c r="M52" s="265"/>
      <c r="N52" s="299"/>
      <c r="O52" s="299"/>
      <c r="P52" s="299"/>
      <c r="Q52" s="299"/>
      <c r="R52" s="299"/>
      <c r="S52" s="452"/>
    </row>
    <row r="53" spans="3:23" ht="13.5" customHeight="1" x14ac:dyDescent="0.15">
      <c r="C53" s="283">
        <f t="shared" si="5"/>
        <v>41</v>
      </c>
      <c r="D53" s="44" t="str">
        <f t="shared" si="3"/>
        <v/>
      </c>
      <c r="E53" s="453"/>
      <c r="F53" s="368"/>
      <c r="G53" s="368"/>
      <c r="H53" s="454"/>
      <c r="I53" s="455"/>
      <c r="J53" s="299"/>
      <c r="K53" s="265"/>
      <c r="L53" s="265"/>
      <c r="M53" s="265"/>
      <c r="N53" s="299"/>
      <c r="O53" s="299"/>
      <c r="P53" s="299"/>
      <c r="Q53" s="299"/>
      <c r="R53" s="299"/>
      <c r="S53" s="452"/>
    </row>
    <row r="54" spans="3:23" ht="13.5" customHeight="1" x14ac:dyDescent="0.15">
      <c r="C54" s="283">
        <f t="shared" si="5"/>
        <v>42</v>
      </c>
      <c r="D54" s="44" t="str">
        <f t="shared" si="3"/>
        <v/>
      </c>
      <c r="E54" s="453"/>
      <c r="F54" s="368"/>
      <c r="G54" s="368"/>
      <c r="H54" s="454"/>
      <c r="I54" s="455"/>
      <c r="J54" s="299"/>
      <c r="K54" s="265"/>
      <c r="L54" s="265"/>
      <c r="M54" s="265"/>
      <c r="N54" s="299"/>
      <c r="O54" s="299"/>
      <c r="P54" s="299"/>
      <c r="Q54" s="299"/>
      <c r="R54" s="299"/>
      <c r="S54" s="452"/>
      <c r="U54" s="27"/>
      <c r="V54" s="65"/>
      <c r="W54" s="335"/>
    </row>
    <row r="55" spans="3:23" ht="13.5" customHeight="1" x14ac:dyDescent="0.15">
      <c r="C55" s="283">
        <f t="shared" si="5"/>
        <v>43</v>
      </c>
      <c r="D55" s="44" t="str">
        <f t="shared" si="3"/>
        <v/>
      </c>
      <c r="E55" s="453"/>
      <c r="F55" s="368"/>
      <c r="G55" s="368"/>
      <c r="H55" s="454"/>
      <c r="I55" s="455"/>
      <c r="J55" s="299"/>
      <c r="K55" s="265"/>
      <c r="L55" s="265"/>
      <c r="M55" s="265"/>
      <c r="N55" s="299"/>
      <c r="O55" s="299"/>
      <c r="P55" s="299"/>
      <c r="Q55" s="299"/>
      <c r="R55" s="299"/>
      <c r="S55" s="452"/>
    </row>
    <row r="56" spans="3:23" ht="13.5" customHeight="1" x14ac:dyDescent="0.15">
      <c r="C56" s="283">
        <f t="shared" si="5"/>
        <v>44</v>
      </c>
      <c r="D56" s="44" t="str">
        <f t="shared" si="3"/>
        <v/>
      </c>
      <c r="E56" s="453"/>
      <c r="F56" s="368"/>
      <c r="G56" s="368"/>
      <c r="H56" s="454"/>
      <c r="I56" s="455"/>
      <c r="J56" s="299"/>
      <c r="K56" s="265"/>
      <c r="L56" s="265"/>
      <c r="M56" s="265"/>
      <c r="N56" s="299"/>
      <c r="O56" s="299"/>
      <c r="P56" s="299"/>
      <c r="Q56" s="299"/>
      <c r="R56" s="299"/>
      <c r="S56" s="452"/>
    </row>
    <row r="57" spans="3:23" ht="13.5" customHeight="1" x14ac:dyDescent="0.15">
      <c r="C57" s="283">
        <f t="shared" si="5"/>
        <v>45</v>
      </c>
      <c r="D57" s="44" t="str">
        <f t="shared" si="3"/>
        <v/>
      </c>
      <c r="E57" s="453"/>
      <c r="F57" s="368"/>
      <c r="G57" s="368"/>
      <c r="H57" s="454"/>
      <c r="I57" s="455"/>
      <c r="J57" s="299"/>
      <c r="K57" s="265"/>
      <c r="L57" s="265"/>
      <c r="M57" s="265"/>
      <c r="N57" s="299"/>
      <c r="O57" s="299"/>
      <c r="P57" s="299"/>
      <c r="Q57" s="299"/>
      <c r="R57" s="299"/>
      <c r="S57" s="452"/>
    </row>
    <row r="58" spans="3:23" ht="13.5" customHeight="1" x14ac:dyDescent="0.15">
      <c r="C58" s="283">
        <f t="shared" si="5"/>
        <v>46</v>
      </c>
      <c r="D58" s="44" t="str">
        <f t="shared" si="3"/>
        <v/>
      </c>
      <c r="E58" s="453"/>
      <c r="F58" s="368"/>
      <c r="G58" s="368"/>
      <c r="H58" s="454"/>
      <c r="I58" s="455"/>
      <c r="J58" s="299"/>
      <c r="K58" s="265"/>
      <c r="L58" s="265"/>
      <c r="M58" s="265"/>
      <c r="N58" s="299"/>
      <c r="O58" s="299"/>
      <c r="P58" s="299"/>
      <c r="Q58" s="299"/>
      <c r="R58" s="299"/>
      <c r="S58" s="452"/>
    </row>
    <row r="59" spans="3:23" ht="13.5" customHeight="1" x14ac:dyDescent="0.15">
      <c r="C59" s="283">
        <f t="shared" si="5"/>
        <v>47</v>
      </c>
      <c r="D59" s="44" t="str">
        <f t="shared" si="3"/>
        <v/>
      </c>
      <c r="E59" s="453"/>
      <c r="F59" s="368"/>
      <c r="G59" s="368"/>
      <c r="H59" s="454"/>
      <c r="I59" s="455"/>
      <c r="J59" s="299"/>
      <c r="K59" s="265"/>
      <c r="L59" s="265"/>
      <c r="M59" s="265"/>
      <c r="N59" s="299"/>
      <c r="O59" s="299"/>
      <c r="P59" s="299"/>
      <c r="Q59" s="299"/>
      <c r="R59" s="299"/>
      <c r="S59" s="452"/>
    </row>
    <row r="60" spans="3:23" ht="13.5" customHeight="1" x14ac:dyDescent="0.15">
      <c r="C60" s="283">
        <f t="shared" si="5"/>
        <v>48</v>
      </c>
      <c r="D60" s="44" t="str">
        <f t="shared" si="3"/>
        <v/>
      </c>
      <c r="E60" s="453"/>
      <c r="F60" s="368"/>
      <c r="G60" s="368"/>
      <c r="H60" s="454"/>
      <c r="I60" s="455"/>
      <c r="J60" s="299"/>
      <c r="K60" s="265"/>
      <c r="L60" s="265"/>
      <c r="M60" s="265"/>
      <c r="N60" s="299"/>
      <c r="O60" s="299"/>
      <c r="P60" s="299"/>
      <c r="Q60" s="299"/>
      <c r="R60" s="299"/>
      <c r="S60" s="452"/>
    </row>
    <row r="61" spans="3:23" ht="13.5" customHeight="1" x14ac:dyDescent="0.15">
      <c r="C61" s="283">
        <f t="shared" si="5"/>
        <v>49</v>
      </c>
      <c r="D61" s="44" t="str">
        <f t="shared" si="3"/>
        <v/>
      </c>
      <c r="E61" s="453"/>
      <c r="F61" s="368"/>
      <c r="G61" s="368"/>
      <c r="H61" s="454"/>
      <c r="I61" s="455"/>
      <c r="J61" s="299"/>
      <c r="K61" s="265"/>
      <c r="L61" s="265"/>
      <c r="M61" s="265"/>
      <c r="N61" s="299"/>
      <c r="O61" s="299"/>
      <c r="P61" s="299"/>
      <c r="Q61" s="299"/>
      <c r="R61" s="299"/>
      <c r="S61" s="452"/>
    </row>
    <row r="62" spans="3:23" ht="13.5" customHeight="1" x14ac:dyDescent="0.15">
      <c r="C62" s="283">
        <f t="shared" si="5"/>
        <v>50</v>
      </c>
      <c r="D62" s="44" t="str">
        <f t="shared" si="3"/>
        <v/>
      </c>
      <c r="E62" s="453"/>
      <c r="F62" s="368"/>
      <c r="G62" s="368"/>
      <c r="H62" s="454"/>
      <c r="I62" s="455"/>
      <c r="J62" s="299"/>
      <c r="K62" s="265"/>
      <c r="L62" s="265"/>
      <c r="M62" s="265"/>
      <c r="N62" s="299"/>
      <c r="O62" s="299"/>
      <c r="P62" s="299"/>
      <c r="Q62" s="299"/>
      <c r="R62" s="299"/>
      <c r="S62" s="452"/>
    </row>
    <row r="63" spans="3:23" ht="13.5" customHeight="1" x14ac:dyDescent="0.15">
      <c r="C63" s="283">
        <f t="shared" si="5"/>
        <v>51</v>
      </c>
      <c r="D63" s="44" t="str">
        <f t="shared" si="3"/>
        <v/>
      </c>
      <c r="E63" s="453"/>
      <c r="F63" s="368"/>
      <c r="G63" s="368"/>
      <c r="H63" s="454"/>
      <c r="I63" s="455"/>
      <c r="J63" s="299"/>
      <c r="K63" s="265"/>
      <c r="L63" s="265"/>
      <c r="M63" s="265"/>
      <c r="N63" s="299"/>
      <c r="O63" s="299"/>
      <c r="P63" s="299"/>
      <c r="Q63" s="299"/>
      <c r="R63" s="299"/>
      <c r="S63" s="452"/>
    </row>
    <row r="64" spans="3:23" ht="13.5" customHeight="1" x14ac:dyDescent="0.15">
      <c r="C64" s="283">
        <f t="shared" si="5"/>
        <v>52</v>
      </c>
      <c r="D64" s="44" t="str">
        <f t="shared" si="3"/>
        <v/>
      </c>
      <c r="E64" s="453"/>
      <c r="F64" s="368"/>
      <c r="G64" s="368"/>
      <c r="H64" s="454"/>
      <c r="I64" s="455"/>
      <c r="J64" s="299"/>
      <c r="K64" s="265"/>
      <c r="L64" s="265"/>
      <c r="M64" s="265"/>
      <c r="N64" s="299"/>
      <c r="O64" s="299"/>
      <c r="P64" s="299"/>
      <c r="Q64" s="299"/>
      <c r="R64" s="299"/>
      <c r="S64" s="452"/>
    </row>
    <row r="65" spans="3:23" ht="13.5" customHeight="1" x14ac:dyDescent="0.15">
      <c r="C65" s="283">
        <f t="shared" si="5"/>
        <v>53</v>
      </c>
      <c r="D65" s="44" t="str">
        <f t="shared" si="3"/>
        <v/>
      </c>
      <c r="E65" s="453"/>
      <c r="F65" s="368"/>
      <c r="G65" s="368"/>
      <c r="H65" s="454"/>
      <c r="I65" s="455"/>
      <c r="J65" s="299"/>
      <c r="K65" s="265"/>
      <c r="L65" s="265"/>
      <c r="M65" s="265"/>
      <c r="N65" s="299"/>
      <c r="O65" s="299"/>
      <c r="P65" s="299"/>
      <c r="Q65" s="299"/>
      <c r="R65" s="299"/>
      <c r="S65" s="452"/>
    </row>
    <row r="66" spans="3:23" ht="13.5" customHeight="1" x14ac:dyDescent="0.15">
      <c r="C66" s="283">
        <f t="shared" si="5"/>
        <v>54</v>
      </c>
      <c r="D66" s="44" t="str">
        <f t="shared" si="3"/>
        <v/>
      </c>
      <c r="E66" s="453"/>
      <c r="F66" s="368"/>
      <c r="G66" s="368"/>
      <c r="H66" s="454"/>
      <c r="I66" s="455"/>
      <c r="J66" s="299"/>
      <c r="K66" s="265"/>
      <c r="L66" s="265"/>
      <c r="M66" s="265"/>
      <c r="N66" s="299"/>
      <c r="O66" s="299"/>
      <c r="P66" s="299"/>
      <c r="Q66" s="299"/>
      <c r="R66" s="299"/>
      <c r="S66" s="452"/>
    </row>
    <row r="67" spans="3:23" ht="13.5" customHeight="1" x14ac:dyDescent="0.15">
      <c r="C67" s="283">
        <f t="shared" si="5"/>
        <v>55</v>
      </c>
      <c r="D67" s="44" t="str">
        <f t="shared" si="3"/>
        <v/>
      </c>
      <c r="E67" s="453"/>
      <c r="F67" s="368"/>
      <c r="G67" s="368"/>
      <c r="H67" s="454"/>
      <c r="I67" s="455"/>
      <c r="J67" s="299"/>
      <c r="K67" s="265"/>
      <c r="L67" s="265"/>
      <c r="M67" s="265"/>
      <c r="N67" s="299"/>
      <c r="O67" s="299"/>
      <c r="P67" s="299"/>
      <c r="Q67" s="299"/>
      <c r="R67" s="299"/>
      <c r="S67" s="452"/>
    </row>
    <row r="68" spans="3:23" ht="13.5" customHeight="1" x14ac:dyDescent="0.15">
      <c r="C68" s="283">
        <f t="shared" si="5"/>
        <v>56</v>
      </c>
      <c r="D68" s="44" t="str">
        <f t="shared" si="3"/>
        <v/>
      </c>
      <c r="E68" s="453"/>
      <c r="F68" s="368"/>
      <c r="G68" s="368"/>
      <c r="H68" s="454"/>
      <c r="I68" s="455"/>
      <c r="J68" s="299"/>
      <c r="K68" s="265"/>
      <c r="L68" s="265"/>
      <c r="M68" s="265"/>
      <c r="N68" s="299"/>
      <c r="O68" s="299"/>
      <c r="P68" s="299"/>
      <c r="Q68" s="299"/>
      <c r="R68" s="299"/>
      <c r="S68" s="452"/>
    </row>
    <row r="69" spans="3:23" ht="13.5" customHeight="1" x14ac:dyDescent="0.15">
      <c r="C69" s="283">
        <f t="shared" si="5"/>
        <v>57</v>
      </c>
      <c r="D69" s="44" t="str">
        <f t="shared" si="3"/>
        <v/>
      </c>
      <c r="E69" s="453"/>
      <c r="F69" s="368"/>
      <c r="G69" s="368"/>
      <c r="H69" s="454"/>
      <c r="I69" s="455"/>
      <c r="J69" s="299"/>
      <c r="K69" s="265"/>
      <c r="L69" s="265"/>
      <c r="M69" s="265"/>
      <c r="N69" s="299"/>
      <c r="O69" s="299"/>
      <c r="P69" s="299"/>
      <c r="Q69" s="299"/>
      <c r="R69" s="299"/>
      <c r="S69" s="452"/>
    </row>
    <row r="70" spans="3:23" ht="13.5" customHeight="1" x14ac:dyDescent="0.15">
      <c r="C70" s="283">
        <f t="shared" si="5"/>
        <v>58</v>
      </c>
      <c r="D70" s="44" t="str">
        <f t="shared" si="3"/>
        <v/>
      </c>
      <c r="E70" s="453"/>
      <c r="F70" s="368"/>
      <c r="G70" s="368"/>
      <c r="H70" s="454"/>
      <c r="I70" s="455"/>
      <c r="J70" s="299"/>
      <c r="K70" s="265"/>
      <c r="L70" s="265"/>
      <c r="M70" s="265"/>
      <c r="N70" s="299"/>
      <c r="O70" s="299"/>
      <c r="P70" s="299"/>
      <c r="Q70" s="299"/>
      <c r="R70" s="299"/>
      <c r="S70" s="452"/>
      <c r="U70" s="27"/>
    </row>
    <row r="71" spans="3:23" ht="13.5" customHeight="1" x14ac:dyDescent="0.15">
      <c r="C71" s="283">
        <f t="shared" si="5"/>
        <v>59</v>
      </c>
      <c r="D71" s="44" t="str">
        <f t="shared" si="3"/>
        <v/>
      </c>
      <c r="E71" s="453"/>
      <c r="F71" s="368"/>
      <c r="G71" s="368"/>
      <c r="H71" s="454"/>
      <c r="I71" s="455"/>
      <c r="J71" s="299"/>
      <c r="K71" s="265"/>
      <c r="L71" s="265"/>
      <c r="M71" s="265"/>
      <c r="N71" s="299"/>
      <c r="O71" s="299"/>
      <c r="P71" s="299"/>
      <c r="Q71" s="299"/>
      <c r="R71" s="299"/>
      <c r="S71" s="452"/>
      <c r="U71" s="27"/>
      <c r="V71" s="65"/>
      <c r="W71" s="335"/>
    </row>
    <row r="72" spans="3:23" ht="13.5" customHeight="1" x14ac:dyDescent="0.15">
      <c r="C72" s="283">
        <f t="shared" si="5"/>
        <v>60</v>
      </c>
      <c r="D72" s="44" t="str">
        <f t="shared" si="3"/>
        <v/>
      </c>
      <c r="E72" s="453"/>
      <c r="F72" s="368"/>
      <c r="G72" s="368"/>
      <c r="H72" s="454"/>
      <c r="I72" s="455"/>
      <c r="J72" s="299"/>
      <c r="K72" s="265"/>
      <c r="L72" s="265"/>
      <c r="M72" s="265"/>
      <c r="N72" s="299"/>
      <c r="O72" s="299"/>
      <c r="P72" s="299"/>
      <c r="Q72" s="299"/>
      <c r="R72" s="299"/>
      <c r="S72" s="452"/>
    </row>
    <row r="73" spans="3:23" ht="13.5" customHeight="1" x14ac:dyDescent="0.15">
      <c r="C73" s="35"/>
      <c r="D73" s="35"/>
      <c r="E73" s="35"/>
      <c r="F73" s="35"/>
      <c r="G73" s="35"/>
      <c r="H73" s="456"/>
      <c r="I73" s="457"/>
      <c r="J73" s="3"/>
      <c r="K73" s="3"/>
      <c r="L73" s="3"/>
      <c r="M73" s="3"/>
      <c r="N73" s="3"/>
      <c r="O73" s="3"/>
      <c r="P73" s="3"/>
      <c r="Q73" s="3"/>
      <c r="R73" s="3"/>
      <c r="S73" s="458"/>
    </row>
  </sheetData>
  <sheetProtection password="DE0B" sheet="1" selectLockedCells="1"/>
  <mergeCells count="19">
    <mergeCell ref="M6:M7"/>
    <mergeCell ref="I5:I7"/>
    <mergeCell ref="J5:R5"/>
    <mergeCell ref="R6:R7"/>
    <mergeCell ref="N6:N7"/>
    <mergeCell ref="O6:O7"/>
    <mergeCell ref="P6:P7"/>
    <mergeCell ref="Q6:Q7"/>
    <mergeCell ref="C9:G9"/>
    <mergeCell ref="C10:F12"/>
    <mergeCell ref="J6:J7"/>
    <mergeCell ref="K6:K7"/>
    <mergeCell ref="L6:L7"/>
    <mergeCell ref="C5:C7"/>
    <mergeCell ref="D5:D7"/>
    <mergeCell ref="E5:E7"/>
    <mergeCell ref="F5:F7"/>
    <mergeCell ref="G5:G7"/>
    <mergeCell ref="H5:H7"/>
  </mergeCells>
  <phoneticPr fontId="3"/>
  <conditionalFormatting sqref="J13:J72">
    <cfRule type="expression" dxfId="48" priority="2" stopIfTrue="1">
      <formula>AND(D13="○",J13="")</formula>
    </cfRule>
  </conditionalFormatting>
  <conditionalFormatting sqref="J13:K72">
    <cfRule type="expression" dxfId="47" priority="21" stopIfTrue="1">
      <formula>AND($H13="",J13="○")</formula>
    </cfRule>
  </conditionalFormatting>
  <conditionalFormatting sqref="K13:K72">
    <cfRule type="expression" dxfId="46" priority="1" stopIfTrue="1">
      <formula>AND(D13="○",K13="")</formula>
    </cfRule>
    <cfRule type="expression" dxfId="45" priority="20" stopIfTrue="1">
      <formula>AND(K13="○",OR(L13="○",M13="○"))</formula>
    </cfRule>
  </conditionalFormatting>
  <conditionalFormatting sqref="L13:L72">
    <cfRule type="expression" dxfId="44" priority="9" stopIfTrue="1">
      <formula>AND(D13="○",K13="",L13="")</formula>
    </cfRule>
    <cfRule type="expression" dxfId="43" priority="22" stopIfTrue="1">
      <formula>AND(L13="○",OR(K13="○",M13="○"))</formula>
    </cfRule>
    <cfRule type="expression" dxfId="42" priority="23" stopIfTrue="1">
      <formula>AND($H13="",L13="○")</formula>
    </cfRule>
  </conditionalFormatting>
  <conditionalFormatting sqref="M13:M72">
    <cfRule type="expression" dxfId="41" priority="8" stopIfTrue="1">
      <formula>AND(D13="○",K13="",L13="",M13="")</formula>
    </cfRule>
    <cfRule type="expression" dxfId="40" priority="18" stopIfTrue="1">
      <formula>AND(M13="○",OR(K13="○",L13="○"))</formula>
    </cfRule>
    <cfRule type="expression" dxfId="39" priority="19" stopIfTrue="1">
      <formula>AND($H13="",M13="○")</formula>
    </cfRule>
  </conditionalFormatting>
  <conditionalFormatting sqref="N13:N72">
    <cfRule type="expression" dxfId="38" priority="7" stopIfTrue="1">
      <formula>AND(D13="○",N13="")</formula>
    </cfRule>
  </conditionalFormatting>
  <conditionalFormatting sqref="N13:R72">
    <cfRule type="expression" dxfId="37" priority="12" stopIfTrue="1">
      <formula>AND($H13="",N13="○")</formula>
    </cfRule>
  </conditionalFormatting>
  <conditionalFormatting sqref="O13:O72">
    <cfRule type="expression" dxfId="36" priority="6" stopIfTrue="1">
      <formula>AND(D13="○",O13="")</formula>
    </cfRule>
  </conditionalFormatting>
  <conditionalFormatting sqref="P13:P72">
    <cfRule type="expression" dxfId="35" priority="5" stopIfTrue="1">
      <formula>AND(D13="○",P13="")</formula>
    </cfRule>
  </conditionalFormatting>
  <conditionalFormatting sqref="Q13:Q72">
    <cfRule type="expression" dxfId="34" priority="4" stopIfTrue="1">
      <formula>AND(D13="○",Q13="")</formula>
    </cfRule>
  </conditionalFormatting>
  <conditionalFormatting sqref="R13:R72">
    <cfRule type="expression" dxfId="33" priority="3" stopIfTrue="1">
      <formula>AND(D13="○",R13="")</formula>
    </cfRule>
  </conditionalFormatting>
  <dataValidations count="2">
    <dataValidation type="list" allowBlank="1" showInputMessage="1" showErrorMessage="1" sqref="J13:R72" xr:uid="{00000000-0002-0000-0D00-000000000000}">
      <formula1>$U$1:$U$2</formula1>
    </dataValidation>
    <dataValidation type="list" allowBlank="1" showInputMessage="1" showErrorMessage="1" sqref="J73:R73" xr:uid="{00000000-0002-0000-0D00-000001000000}">
      <formula1>$U$1:$U$1</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blackAndWhite="1"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R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5.625" customWidth="1"/>
    <col min="7" max="7" width="11.125" customWidth="1"/>
    <col min="8" max="11" width="6.125" customWidth="1"/>
    <col min="12" max="12" width="4.625" customWidth="1"/>
    <col min="13" max="21" width="6.125" customWidth="1"/>
    <col min="22" max="23" width="2.625" customWidth="1"/>
    <col min="24" max="24" width="9" hidden="1" customWidth="1"/>
  </cols>
  <sheetData>
    <row r="1" spans="2:44" ht="13.5" hidden="1" customHeight="1" x14ac:dyDescent="0.15">
      <c r="B1" s="19"/>
      <c r="C1" s="1"/>
      <c r="D1" s="1"/>
      <c r="E1" s="1"/>
      <c r="F1" s="1"/>
      <c r="G1" s="1"/>
      <c r="H1" s="1"/>
      <c r="I1" s="1"/>
      <c r="J1" s="1"/>
      <c r="K1" s="382">
        <f>IF($K$10=0,0,K11/$K$10)</f>
        <v>0</v>
      </c>
      <c r="L1" s="1"/>
      <c r="M1" s="382">
        <f>IF($H$10=0,0,M12/$H$10)</f>
        <v>0</v>
      </c>
      <c r="N1" s="382">
        <f>IF($K$10=0,0,N12/$K$10)</f>
        <v>0</v>
      </c>
      <c r="O1" s="382">
        <f>IF($I$10=0,0,O12/$I$10)</f>
        <v>0</v>
      </c>
      <c r="P1" s="382">
        <f>IF($I$10=0,0,P12/$I$10)</f>
        <v>0</v>
      </c>
      <c r="Q1" s="382">
        <f>IF($I$10=0,0,Q12/$I$10)</f>
        <v>0</v>
      </c>
      <c r="R1" s="382">
        <f>IF($J$10=0,0,R12/$J$10)</f>
        <v>0</v>
      </c>
      <c r="S1" s="382">
        <f>IF($J$10=0,0,S12/$J$10)</f>
        <v>0</v>
      </c>
      <c r="T1" s="382">
        <f>IF($J$10=0,0,T12/$J$10)</f>
        <v>0</v>
      </c>
      <c r="U1" s="382">
        <f>IF($J$10=0,0,U12/$J$10)</f>
        <v>0</v>
      </c>
      <c r="V1" s="1"/>
      <c r="W1" s="1"/>
      <c r="X1" t="s">
        <v>47</v>
      </c>
      <c r="Y1" t="s">
        <v>325</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点検表!$AW$4</f>
        <v>-15</v>
      </c>
    </row>
    <row r="3" spans="2:44" ht="13.5" customHeight="1" x14ac:dyDescent="0.15">
      <c r="B3" s="1"/>
      <c r="C3" s="1" t="s">
        <v>755</v>
      </c>
      <c r="D3" s="1"/>
      <c r="E3" s="1"/>
      <c r="F3" s="1"/>
      <c r="G3" s="290"/>
      <c r="H3" s="1"/>
      <c r="I3" s="1"/>
      <c r="J3" s="1"/>
      <c r="K3" s="1"/>
      <c r="L3" s="1"/>
      <c r="M3" s="1"/>
      <c r="N3" s="1"/>
      <c r="O3" s="1"/>
      <c r="P3" s="1"/>
      <c r="Q3" s="1"/>
      <c r="R3" s="290"/>
      <c r="S3" s="1"/>
      <c r="T3" s="1"/>
      <c r="U3" s="1"/>
      <c r="V3" s="1"/>
      <c r="W3" s="1"/>
    </row>
    <row r="4" spans="2:44" x14ac:dyDescent="0.15">
      <c r="C4" s="1"/>
      <c r="D4" s="1"/>
      <c r="R4" s="290"/>
      <c r="Y4" s="1">
        <f t="shared" ref="Y4:AR4" si="0">COUNTIF($E$13:$E$1002,Y5)</f>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C5" s="815" t="s">
        <v>329</v>
      </c>
      <c r="D5" s="727" t="s">
        <v>489</v>
      </c>
      <c r="E5" s="816" t="s">
        <v>330</v>
      </c>
      <c r="F5" s="816" t="s">
        <v>331</v>
      </c>
      <c r="G5" s="815" t="s">
        <v>349</v>
      </c>
      <c r="H5" s="809" t="s">
        <v>30</v>
      </c>
      <c r="I5" s="813"/>
      <c r="J5" s="810"/>
      <c r="K5" s="727" t="s">
        <v>200</v>
      </c>
      <c r="L5" s="727" t="s">
        <v>297</v>
      </c>
      <c r="M5" s="727" t="s">
        <v>783</v>
      </c>
      <c r="N5" s="727" t="s">
        <v>756</v>
      </c>
      <c r="O5" s="809" t="s">
        <v>782</v>
      </c>
      <c r="P5" s="813"/>
      <c r="Q5" s="810"/>
      <c r="R5" s="826" t="s">
        <v>781</v>
      </c>
      <c r="S5" s="836"/>
      <c r="T5" s="836"/>
      <c r="U5" s="822"/>
      <c r="V5" s="291"/>
      <c r="W5" s="252"/>
      <c r="X5" s="6" t="str">
        <f ca="1">IF($K$10=0,"",OFFSET(Y5,0,MATCH(MAX(Y6:AR6),Y6:AR6,0)-1,1,1))</f>
        <v/>
      </c>
      <c r="Y5" s="1">
        <f>MIN($E$13:$E$1002)</f>
        <v>0</v>
      </c>
      <c r="Z5" s="1">
        <f>IF(ISERROR(SMALL($E$13:$E$1002,SUM($Y4:Y4)+1)),0,SMALL($E$13:$E$1002,SUM($Y4:Y4)+1))</f>
        <v>0</v>
      </c>
      <c r="AA5" s="1">
        <f>IF(ISERROR(SMALL($E$13:$E$1002,SUM($Y4:Z4)+1)),0,SMALL($E$13:$E$1002,SUM($Y4:Z4)+1))</f>
        <v>0</v>
      </c>
      <c r="AB5" s="1">
        <f>IF(ISERROR(SMALL($E$13:$E$1002,SUM($Y4:AA4)+1)),0,SMALL($E$13:$E$1002,SUM($Y4:AA4)+1))</f>
        <v>0</v>
      </c>
      <c r="AC5" s="1">
        <f>IF(ISERROR(SMALL($E$13:$E$1002,SUM($Y4:AB4)+1)),0,SMALL($E$13:$E$1002,SUM($Y4:AB4)+1))</f>
        <v>0</v>
      </c>
      <c r="AD5" s="1">
        <f>IF(ISERROR(SMALL($E$13:$E$1002,SUM($Y4:AC4)+1)),0,SMALL($E$13:$E$1002,SUM($Y4:AC4)+1))</f>
        <v>0</v>
      </c>
      <c r="AE5" s="1">
        <f>IF(ISERROR(SMALL($E$13:$E$1002,SUM($Y4:AD4)+1)),0,SMALL($E$13:$E$1002,SUM($Y4:AD4)+1))</f>
        <v>0</v>
      </c>
      <c r="AF5" s="1">
        <f>IF(ISERROR(SMALL($E$13:$E$1002,SUM($Y4:AE4)+1)),0,SMALL($E$13:$E$1002,SUM($Y4:AE4)+1))</f>
        <v>0</v>
      </c>
      <c r="AG5" s="1">
        <f>IF(ISERROR(SMALL($E$13:$E$1002,SUM($Y4:AF4)+1)),0,SMALL($E$13:$E$1002,SUM($Y4:AF4)+1))</f>
        <v>0</v>
      </c>
      <c r="AH5" s="1">
        <f>IF(ISERROR(SMALL($E$13:$E$1002,SUM($Y4:AG4)+1)),0,SMALL($E$13:$E$1002,SUM($Y4:AG4)+1))</f>
        <v>0</v>
      </c>
      <c r="AI5" s="1">
        <f>IF(ISERROR(SMALL($E$13:$E$1002,SUM($Y4:AH4)+1)),0,SMALL($E$13:$E$1002,SUM($Y4:AH4)+1))</f>
        <v>0</v>
      </c>
      <c r="AJ5" s="1">
        <f>IF(ISERROR(SMALL($E$13:$E$1002,SUM($Y4:AI4)+1)),0,SMALL($E$13:$E$1002,SUM($Y4:AI4)+1))</f>
        <v>0</v>
      </c>
      <c r="AK5" s="1">
        <f>IF(ISERROR(SMALL($E$13:$E$1002,SUM($Y4:AJ4)+1)),0,SMALL($E$13:$E$1002,SUM($Y4:AJ4)+1))</f>
        <v>0</v>
      </c>
      <c r="AL5" s="1">
        <f>IF(ISERROR(SMALL($E$13:$E$1002,SUM($Y4:AK4)+1)),0,SMALL($E$13:$E$1002,SUM($Y4:AK4)+1))</f>
        <v>0</v>
      </c>
      <c r="AM5" s="1">
        <f>IF(ISERROR(SMALL($E$13:$E$1002,SUM($Y4:AL4)+1)),0,SMALL($E$13:$E$1002,SUM($Y4:AL4)+1))</f>
        <v>0</v>
      </c>
      <c r="AN5" s="1">
        <f>IF(ISERROR(SMALL($E$13:$E$1002,SUM($Y4:AM4)+1)),0,SMALL($E$13:$E$1002,SUM($Y4:AM4)+1))</f>
        <v>0</v>
      </c>
      <c r="AO5" s="1">
        <f>IF(ISERROR(SMALL($E$13:$E$1002,SUM($Y4:AN4)+1)),0,SMALL($E$13:$E$1002,SUM($Y4:AN4)+1))</f>
        <v>0</v>
      </c>
      <c r="AP5" s="1">
        <f>IF(ISERROR(SMALL($E$13:$E$1002,SUM($Y4:AO4)+1)),0,SMALL($E$13:$E$1002,SUM($Y4:AO4)+1))</f>
        <v>0</v>
      </c>
      <c r="AQ5" s="1">
        <f>IF(ISERROR(SMALL($E$13:$E$1002,SUM($Y4:AP4)+1)),0,SMALL($E$13:$E$1002,SUM($Y4:AP4)+1))</f>
        <v>0</v>
      </c>
      <c r="AR5" s="1">
        <f>IF(ISERROR(SMALL($E$13:$E$1002,SUM($Y4:AQ4)+1)),0,SMALL($E$13:$E$1002,SUM($Y4:AQ4)+1))</f>
        <v>0</v>
      </c>
    </row>
    <row r="6" spans="2:44" ht="15" customHeight="1" x14ac:dyDescent="0.15">
      <c r="C6" s="815"/>
      <c r="D6" s="797"/>
      <c r="E6" s="816"/>
      <c r="F6" s="815"/>
      <c r="G6" s="815"/>
      <c r="H6" s="727" t="s">
        <v>778</v>
      </c>
      <c r="I6" s="727" t="s">
        <v>140</v>
      </c>
      <c r="J6" s="727" t="s">
        <v>780</v>
      </c>
      <c r="K6" s="797"/>
      <c r="L6" s="797"/>
      <c r="M6" s="797"/>
      <c r="N6" s="797"/>
      <c r="O6" s="727" t="s">
        <v>357</v>
      </c>
      <c r="P6" s="727" t="s">
        <v>358</v>
      </c>
      <c r="Q6" s="727" t="s">
        <v>359</v>
      </c>
      <c r="R6" s="727" t="s">
        <v>779</v>
      </c>
      <c r="S6" s="727" t="s">
        <v>357</v>
      </c>
      <c r="T6" s="727" t="s">
        <v>358</v>
      </c>
      <c r="U6" s="727" t="s">
        <v>359</v>
      </c>
      <c r="V6" s="291"/>
      <c r="W6" s="252"/>
      <c r="X6" s="1"/>
      <c r="Y6" s="1">
        <f t="array" ref="Y6">SUM(IF($E13:$E1002=Y5,$K13:$K1002*$L13:$L1002,0))</f>
        <v>0</v>
      </c>
      <c r="Z6" s="1">
        <f t="array" ref="Z6">SUM(IF($E13:$E1002=Z5,$K13:$K1002*$L13:$L1002,0))</f>
        <v>0</v>
      </c>
      <c r="AA6" s="1">
        <f t="array" ref="AA6">SUM(IF($E13:$E1002=AA5,$K13:$K1002*$L13:$L1002,0))</f>
        <v>0</v>
      </c>
      <c r="AB6" s="1">
        <f t="array" ref="AB6">SUM(IF($E13:$E1002=AB5,$K13:$K1002*$L13:$L1002,0))</f>
        <v>0</v>
      </c>
      <c r="AC6" s="1">
        <f t="array" ref="AC6">SUM(IF($E13:$E1002=AC5,$K13:$K1002*$L13:$L1002,0))</f>
        <v>0</v>
      </c>
      <c r="AD6" s="1">
        <f t="array" ref="AD6">SUM(IF($E13:$E1002=AD5,$K13:$K1002*$L13:$L1002,0))</f>
        <v>0</v>
      </c>
      <c r="AE6" s="1">
        <f t="array" ref="AE6">SUM(IF($E13:$E1002=AE5,$K13:$K1002*$L13:$L1002,0))</f>
        <v>0</v>
      </c>
      <c r="AF6" s="1">
        <f t="array" ref="AF6">SUM(IF($E13:$E1002=AF5,$K13:$K1002*$L13:$L1002,0))</f>
        <v>0</v>
      </c>
      <c r="AG6" s="1">
        <f t="array" ref="AG6">SUM(IF($E13:$E1002=AG5,$K13:$K1002*$L13:$L1002,0))</f>
        <v>0</v>
      </c>
      <c r="AH6" s="1">
        <f t="array" ref="AH6">SUM(IF($E13:$E1002=AH5,$K13:$K1002*$L13:$L1002,0))</f>
        <v>0</v>
      </c>
      <c r="AI6" s="1">
        <f t="array" ref="AI6">SUM(IF($E13:$E1002=AI5,$K13:$K1002*$L13:$L1002,0))</f>
        <v>0</v>
      </c>
      <c r="AJ6" s="1">
        <f t="array" ref="AJ6">SUM(IF($E13:$E1002=AJ5,$K13:$K1002*$L13:$L1002,0))</f>
        <v>0</v>
      </c>
      <c r="AK6" s="1">
        <f t="array" ref="AK6">SUM(IF($E13:$E1002=AK5,$K13:$K1002*$L13:$L1002,0))</f>
        <v>0</v>
      </c>
      <c r="AL6" s="1">
        <f t="array" ref="AL6">SUM(IF($E13:$E1002=AL5,$K13:$K1002*$L13:$L1002,0))</f>
        <v>0</v>
      </c>
      <c r="AM6" s="1">
        <f t="array" ref="AM6">SUM(IF($E13:$E1002=AM5,$K13:$K1002*$L13:$L1002,0))</f>
        <v>0</v>
      </c>
      <c r="AN6" s="1">
        <f t="array" ref="AN6">SUM(IF($E13:$E1002=AN5,$K13:$K1002*$L13:$L1002,0))</f>
        <v>0</v>
      </c>
      <c r="AO6" s="1">
        <f t="array" ref="AO6">SUM(IF($E13:$E1002=AO5,$K13:$K1002*$L13:$L1002,0))</f>
        <v>0</v>
      </c>
      <c r="AP6" s="1">
        <f t="array" ref="AP6">SUM(IF($E13:$E1002=AP5,$K13:$K1002*$L13:$L1002,0))</f>
        <v>0</v>
      </c>
      <c r="AQ6" s="1">
        <f t="array" ref="AQ6">SUM(IF($E13:$E1002=AQ5,$K13:$K1002*$L13:$L1002,0))</f>
        <v>0</v>
      </c>
      <c r="AR6" s="1">
        <f t="array" ref="AR6">SUM(IF($E13:$E1002=AR5,$K13:$K1002*$L13:$L1002,0))</f>
        <v>0</v>
      </c>
    </row>
    <row r="7" spans="2:44" ht="60" customHeight="1" x14ac:dyDescent="0.15">
      <c r="C7" s="807"/>
      <c r="D7" s="798"/>
      <c r="E7" s="727"/>
      <c r="F7" s="807"/>
      <c r="G7" s="807"/>
      <c r="H7" s="798"/>
      <c r="I7" s="798"/>
      <c r="J7" s="798"/>
      <c r="K7" s="798"/>
      <c r="L7" s="798"/>
      <c r="M7" s="798"/>
      <c r="N7" s="798"/>
      <c r="O7" s="798"/>
      <c r="P7" s="798"/>
      <c r="Q7" s="798"/>
      <c r="R7" s="798"/>
      <c r="S7" s="798"/>
      <c r="T7" s="798"/>
      <c r="U7" s="798"/>
      <c r="V7" s="291"/>
      <c r="W7" s="252"/>
    </row>
    <row r="8" spans="2:44" ht="2.1" customHeight="1" x14ac:dyDescent="0.15">
      <c r="C8" s="257"/>
      <c r="D8" s="258"/>
      <c r="E8" s="250"/>
      <c r="F8" s="258"/>
      <c r="G8" s="258"/>
      <c r="H8" s="249"/>
      <c r="I8" s="249"/>
      <c r="J8" s="249"/>
      <c r="K8" s="13"/>
      <c r="L8" s="13"/>
      <c r="M8" s="13"/>
      <c r="N8" s="13"/>
      <c r="O8" s="13"/>
      <c r="P8" s="293"/>
      <c r="Q8" s="13"/>
      <c r="R8" s="13"/>
      <c r="S8" s="13"/>
      <c r="T8" s="293"/>
      <c r="U8" s="13"/>
      <c r="V8" s="291"/>
      <c r="W8" s="252"/>
    </row>
    <row r="9" spans="2:44" ht="15" customHeight="1" x14ac:dyDescent="0.15">
      <c r="C9" s="804" t="s">
        <v>343</v>
      </c>
      <c r="D9" s="805"/>
      <c r="E9" s="805"/>
      <c r="F9" s="805"/>
      <c r="G9" s="806"/>
      <c r="H9" s="249" t="s">
        <v>300</v>
      </c>
      <c r="I9" s="249" t="s">
        <v>300</v>
      </c>
      <c r="J9" s="249" t="s">
        <v>300</v>
      </c>
      <c r="K9" s="249" t="s">
        <v>300</v>
      </c>
      <c r="L9" s="249" t="s">
        <v>300</v>
      </c>
      <c r="M9" s="349" t="str">
        <f>IF($H$10=0,"      －",M$10/$H$10)</f>
        <v xml:space="preserve">      －</v>
      </c>
      <c r="N9" s="349" t="str">
        <f>IF($K$10=0,"      －",N$10/$K$10)</f>
        <v xml:space="preserve">      －</v>
      </c>
      <c r="O9" s="349" t="str">
        <f>IF($I$10=0,"      －",O$10/$I$10)</f>
        <v xml:space="preserve">      －</v>
      </c>
      <c r="P9" s="349" t="str">
        <f>IF($I$10=0,"      －",P$10/$I$10)</f>
        <v xml:space="preserve">      －</v>
      </c>
      <c r="Q9" s="349" t="str">
        <f>IF($I$10=0,"      －",Q$10/$I$10)</f>
        <v xml:space="preserve">      －</v>
      </c>
      <c r="R9" s="349" t="str">
        <f>IF($J$10=0,"      －",R$10/$J$10)</f>
        <v xml:space="preserve">      －</v>
      </c>
      <c r="S9" s="349" t="str">
        <f>IF($J$10=0,"      －",S$10/$J$10)</f>
        <v xml:space="preserve">      －</v>
      </c>
      <c r="T9" s="349" t="str">
        <f>IF($J$10=0,"      －",T$10/$J$10)</f>
        <v xml:space="preserve">      －</v>
      </c>
      <c r="U9" s="349" t="str">
        <f>IF($J$10=0,"      －",U$10/$J$10)</f>
        <v xml:space="preserve">      －</v>
      </c>
      <c r="V9" s="271"/>
      <c r="W9" s="271"/>
    </row>
    <row r="10" spans="2:44" ht="15" customHeight="1" x14ac:dyDescent="0.15">
      <c r="C10" s="710" t="s">
        <v>345</v>
      </c>
      <c r="D10" s="711"/>
      <c r="E10" s="711"/>
      <c r="F10" s="712"/>
      <c r="G10" s="249" t="s">
        <v>235</v>
      </c>
      <c r="H10" s="273">
        <f t="array" ref="H10">SUM(IF(H13:H1002="○",$K13:$K1002*$L13:$L1002,0))</f>
        <v>0</v>
      </c>
      <c r="I10" s="273">
        <f t="array" ref="I10">SUM(IF(I13:I1002="○",$K13:$K1002*$L13:$L1002,0))</f>
        <v>0</v>
      </c>
      <c r="J10" s="273">
        <f t="array" ref="J10">SUM(IF(J13:J1002="○",$K13:$K1002*$L13:$L1002,0))</f>
        <v>0</v>
      </c>
      <c r="K10" s="273">
        <f>SUMPRODUCT(K13:K1002,L13:L1002)</f>
        <v>0</v>
      </c>
      <c r="L10" s="331">
        <f>SUM(L13:L1002)</f>
        <v>0</v>
      </c>
      <c r="M10" s="273">
        <f t="array" ref="M10">SUM(IF(($H13:$H1002="○")*(M13:M1002="○"),$K13:$K1002*$L13:$L1002,0))</f>
        <v>0</v>
      </c>
      <c r="N10" s="273">
        <f t="array" ref="N10">SUM(IF(N13:N1002="○",$K13:$K1002*$L13:$L1002,0))</f>
        <v>0</v>
      </c>
      <c r="O10" s="273">
        <f t="array" ref="O10">SUM(IF(($I13:$I1002="○")*(O13:O1002="○"),$K13:$K1002*$L13:$L1002,0))</f>
        <v>0</v>
      </c>
      <c r="P10" s="273">
        <f t="array" ref="P10">SUM(IF(($I13:$I1002="○")*(P13:P1002="○"),$K13:$K1002*$L13:$L1002,0))</f>
        <v>0</v>
      </c>
      <c r="Q10" s="273">
        <f t="array" ref="Q10">SUM(IF(($I13:$I1002="○")*(Q13:Q1002="○"),$K13:$K1002*$L13:$L1002,0))</f>
        <v>0</v>
      </c>
      <c r="R10" s="273">
        <f t="array" ref="R10">SUM(IF(($J13:$J1002="○")*(R13:R1002="○"),$K13:$K1002*$L13:$L1002,0))</f>
        <v>0</v>
      </c>
      <c r="S10" s="273">
        <f t="array" ref="S10">SUM(IF(($J13:$J1002="○")*(S13:S1002="○"),$K13:$K1002*$L13:$L1002,0))</f>
        <v>0</v>
      </c>
      <c r="T10" s="273">
        <f t="array" ref="T10">SUM(IF(($J13:$J1002="○")*(T13:T1002="○"),$K13:$K1002*$L13:$L1002,0))</f>
        <v>0</v>
      </c>
      <c r="U10" s="273">
        <f t="array" ref="U10">SUM(IF(($J13:$J1002="○")*(U13:U1002="○"),$K13:$K1002*$L13:$L1002,0))</f>
        <v>0</v>
      </c>
      <c r="V10" s="294"/>
      <c r="W10" s="274"/>
    </row>
    <row r="11" spans="2:44" ht="15" customHeight="1" x14ac:dyDescent="0.15">
      <c r="C11" s="801"/>
      <c r="D11" s="802"/>
      <c r="E11" s="802"/>
      <c r="F11" s="803"/>
      <c r="G11" s="13" t="s">
        <v>492</v>
      </c>
      <c r="H11" s="273">
        <f t="array" ref="H11">SUM(IF(($D13:$D1002="○")*(H13:H1002="○"),$K13:$K1002*$L13:$L1002,0))</f>
        <v>0</v>
      </c>
      <c r="I11" s="273">
        <f t="array" ref="I11">SUM(IF(($D13:$D1002="○")*(I13:I1002="○"),$K13:$K1002*$L13:$L1002,0))</f>
        <v>0</v>
      </c>
      <c r="J11" s="273">
        <f t="array" ref="J11">SUM(IF(($D13:$D1002="○")*(J13:J1002="○"),$K13:$K1002*$L13:$L1002,0))</f>
        <v>0</v>
      </c>
      <c r="K11" s="273">
        <f t="array" ref="K11">SUM(IF($D13:$D1002="○",K13:K1002*$L13:$L1002,0))</f>
        <v>0</v>
      </c>
      <c r="L11" s="331">
        <f>SUMIF($D13:$D1002,"○",L13:L1002)</f>
        <v>0</v>
      </c>
      <c r="M11" s="249" t="s">
        <v>300</v>
      </c>
      <c r="N11" s="249" t="s">
        <v>300</v>
      </c>
      <c r="O11" s="249" t="s">
        <v>300</v>
      </c>
      <c r="P11" s="249" t="s">
        <v>300</v>
      </c>
      <c r="Q11" s="249" t="s">
        <v>300</v>
      </c>
      <c r="R11" s="249" t="s">
        <v>300</v>
      </c>
      <c r="S11" s="249" t="s">
        <v>300</v>
      </c>
      <c r="T11" s="249" t="s">
        <v>300</v>
      </c>
      <c r="U11" s="249" t="s">
        <v>300</v>
      </c>
      <c r="V11" s="274"/>
      <c r="W11" s="274"/>
    </row>
    <row r="12" spans="2:44" ht="15" customHeight="1" x14ac:dyDescent="0.15">
      <c r="C12" s="804"/>
      <c r="D12" s="805"/>
      <c r="E12" s="805"/>
      <c r="F12" s="806"/>
      <c r="G12" s="13" t="s">
        <v>496</v>
      </c>
      <c r="H12" s="249" t="s">
        <v>300</v>
      </c>
      <c r="I12" s="249" t="s">
        <v>300</v>
      </c>
      <c r="J12" s="249" t="s">
        <v>300</v>
      </c>
      <c r="K12" s="249" t="s">
        <v>300</v>
      </c>
      <c r="L12" s="249" t="s">
        <v>300</v>
      </c>
      <c r="M12" s="273">
        <f t="array" ref="M12">SUM(IF(($H13:$H1002="○")*(M13:M1002=""),$K13:$K1002*$L13:$L1002,0))</f>
        <v>0</v>
      </c>
      <c r="N12" s="273">
        <f t="array" ref="N12">SUM(IF((N13:N1002=""),$K13:$K1002*$L13:$L1002,0))</f>
        <v>0</v>
      </c>
      <c r="O12" s="273">
        <f t="array" ref="O12">SUM(IF(($D13:$D1002="○")*($I13:$I1002="○")*(O13:O1002=""),$K13:$K1002*$L13:$L1002,0))</f>
        <v>0</v>
      </c>
      <c r="P12" s="273">
        <f t="array" ref="P12">SUM(IF(($D13:$D1002="○")*($I13:$I1002="○")*(O13:O1002="")*(P13:P1002=""),$K13:$K1002*$L13:$L1002,0))</f>
        <v>0</v>
      </c>
      <c r="Q12" s="273">
        <f t="array" ref="Q12">SUM(IF(($D13:$D1002="○")*($I13:$I1002="○")*(O13:O1002="")*(P13:P1002="")*(Q13:Q1002=""),$K13:$K1002*$L13:$L1002,0))</f>
        <v>0</v>
      </c>
      <c r="R12" s="273">
        <f t="array" ref="R12">SUM(IF(($D13:$D1002="○")*($J13:$J1002="○")*(R13:R1002=""),$K13:$K1002*$L13:$L1002,0))</f>
        <v>0</v>
      </c>
      <c r="S12" s="273">
        <f t="array" ref="S12">SUM(IF(($D13:$D1002="○")*($J13:$J1002="○")*(S13:S1002=""),$K13:$K1002*$L13:$L1002,0))</f>
        <v>0</v>
      </c>
      <c r="T12" s="273">
        <f t="array" ref="T12">SUM(IF(($D13:$D1002="○")*($J13:$J1002="○")*(S13:S1002="")*(T13:T1002=""),$K13:$K1002*$L13:$L1002,0))</f>
        <v>0</v>
      </c>
      <c r="U12" s="273">
        <f t="array" ref="U12">SUM(IF(($D13:$D1002="○")*($J13:$J1002="○")*(S13:S1002="")*(T13:T1002="")*(U13:U1002=""),$K13:$K1002*$L13:$L1002,0))</f>
        <v>0</v>
      </c>
      <c r="V12" s="271"/>
      <c r="W12" s="271"/>
    </row>
    <row r="13" spans="2:44" ht="13.5" customHeight="1" x14ac:dyDescent="0.15">
      <c r="C13" s="275">
        <v>1</v>
      </c>
      <c r="D13" s="44" t="str">
        <f t="shared" ref="D13:D44" si="1">IF(E13="","",IF(E13&lt;=$Z$2,"○",""))</f>
        <v/>
      </c>
      <c r="E13" s="314"/>
      <c r="F13" s="367"/>
      <c r="G13" s="367"/>
      <c r="H13" s="277"/>
      <c r="I13" s="277"/>
      <c r="J13" s="277"/>
      <c r="K13" s="295"/>
      <c r="L13" s="343"/>
      <c r="M13" s="277"/>
      <c r="N13" s="277"/>
      <c r="O13" s="299"/>
      <c r="P13" s="296"/>
      <c r="Q13" s="296"/>
      <c r="R13" s="277"/>
      <c r="S13" s="299"/>
      <c r="T13" s="296"/>
      <c r="U13" s="296"/>
      <c r="V13" s="297"/>
      <c r="W13" s="282"/>
    </row>
    <row r="14" spans="2:44" ht="13.5" customHeight="1" x14ac:dyDescent="0.15">
      <c r="C14" s="283">
        <f>C13+1</f>
        <v>2</v>
      </c>
      <c r="D14" s="44" t="str">
        <f t="shared" si="1"/>
        <v/>
      </c>
      <c r="E14" s="314"/>
      <c r="F14" s="368"/>
      <c r="G14" s="368"/>
      <c r="H14" s="265"/>
      <c r="I14" s="265"/>
      <c r="J14" s="265"/>
      <c r="K14" s="298"/>
      <c r="L14" s="15"/>
      <c r="M14" s="265"/>
      <c r="N14" s="265"/>
      <c r="O14" s="299"/>
      <c r="P14" s="299"/>
      <c r="Q14" s="299"/>
      <c r="R14" s="265"/>
      <c r="S14" s="299"/>
      <c r="T14" s="299"/>
      <c r="U14" s="299"/>
      <c r="V14" s="297"/>
      <c r="W14" s="282"/>
    </row>
    <row r="15" spans="2:44" ht="13.5" customHeight="1" x14ac:dyDescent="0.15">
      <c r="C15" s="283">
        <f t="shared" ref="C15:C78" si="2">C14+1</f>
        <v>3</v>
      </c>
      <c r="D15" s="44" t="str">
        <f t="shared" si="1"/>
        <v/>
      </c>
      <c r="E15" s="276"/>
      <c r="F15" s="368"/>
      <c r="G15" s="368"/>
      <c r="H15" s="265"/>
      <c r="I15" s="265"/>
      <c r="J15" s="265"/>
      <c r="K15" s="298"/>
      <c r="L15" s="15"/>
      <c r="M15" s="265"/>
      <c r="N15" s="265"/>
      <c r="O15" s="299"/>
      <c r="P15" s="299"/>
      <c r="Q15" s="299"/>
      <c r="R15" s="265"/>
      <c r="S15" s="299"/>
      <c r="T15" s="299"/>
      <c r="U15" s="299"/>
      <c r="V15" s="297"/>
      <c r="W15" s="282"/>
    </row>
    <row r="16" spans="2:44" ht="13.5" customHeight="1" x14ac:dyDescent="0.15">
      <c r="C16" s="283">
        <f t="shared" si="2"/>
        <v>4</v>
      </c>
      <c r="D16" s="44" t="str">
        <f t="shared" si="1"/>
        <v/>
      </c>
      <c r="E16" s="276"/>
      <c r="F16" s="368"/>
      <c r="G16" s="368"/>
      <c r="H16" s="265"/>
      <c r="I16" s="265"/>
      <c r="J16" s="265"/>
      <c r="K16" s="298"/>
      <c r="L16" s="15"/>
      <c r="M16" s="265"/>
      <c r="N16" s="265"/>
      <c r="O16" s="299"/>
      <c r="P16" s="299"/>
      <c r="Q16" s="299"/>
      <c r="R16" s="265"/>
      <c r="S16" s="299"/>
      <c r="T16" s="299"/>
      <c r="U16" s="299"/>
      <c r="V16" s="297"/>
      <c r="W16" s="282"/>
    </row>
    <row r="17" spans="3:23" ht="13.5" customHeight="1" x14ac:dyDescent="0.15">
      <c r="C17" s="283">
        <f t="shared" si="2"/>
        <v>5</v>
      </c>
      <c r="D17" s="44" t="str">
        <f t="shared" si="1"/>
        <v/>
      </c>
      <c r="E17" s="276"/>
      <c r="F17" s="368"/>
      <c r="G17" s="368"/>
      <c r="H17" s="265"/>
      <c r="I17" s="265"/>
      <c r="J17" s="265"/>
      <c r="K17" s="298"/>
      <c r="L17" s="15"/>
      <c r="M17" s="265"/>
      <c r="N17" s="265"/>
      <c r="O17" s="299"/>
      <c r="P17" s="299"/>
      <c r="Q17" s="299"/>
      <c r="R17" s="265"/>
      <c r="S17" s="299"/>
      <c r="T17" s="299"/>
      <c r="U17" s="299"/>
      <c r="V17" s="297"/>
      <c r="W17" s="282"/>
    </row>
    <row r="18" spans="3:23" ht="13.5" customHeight="1" x14ac:dyDescent="0.15">
      <c r="C18" s="283">
        <f t="shared" si="2"/>
        <v>6</v>
      </c>
      <c r="D18" s="44" t="str">
        <f t="shared" si="1"/>
        <v/>
      </c>
      <c r="E18" s="276"/>
      <c r="F18" s="368"/>
      <c r="G18" s="368"/>
      <c r="H18" s="265"/>
      <c r="I18" s="265"/>
      <c r="J18" s="265"/>
      <c r="K18" s="298"/>
      <c r="L18" s="15"/>
      <c r="M18" s="265"/>
      <c r="N18" s="265"/>
      <c r="O18" s="299"/>
      <c r="P18" s="299"/>
      <c r="Q18" s="299"/>
      <c r="R18" s="265"/>
      <c r="S18" s="299"/>
      <c r="T18" s="299"/>
      <c r="U18" s="299"/>
      <c r="V18" s="297"/>
      <c r="W18" s="282"/>
    </row>
    <row r="19" spans="3:23" ht="13.5" customHeight="1" x14ac:dyDescent="0.15">
      <c r="C19" s="283">
        <f t="shared" si="2"/>
        <v>7</v>
      </c>
      <c r="D19" s="44" t="str">
        <f t="shared" si="1"/>
        <v/>
      </c>
      <c r="E19" s="276"/>
      <c r="F19" s="368"/>
      <c r="G19" s="368"/>
      <c r="H19" s="265"/>
      <c r="I19" s="265"/>
      <c r="J19" s="265"/>
      <c r="K19" s="298"/>
      <c r="L19" s="15"/>
      <c r="M19" s="265"/>
      <c r="N19" s="265"/>
      <c r="O19" s="299"/>
      <c r="P19" s="299"/>
      <c r="Q19" s="299"/>
      <c r="R19" s="265"/>
      <c r="S19" s="299"/>
      <c r="T19" s="299"/>
      <c r="U19" s="299"/>
      <c r="V19" s="297"/>
      <c r="W19" s="282"/>
    </row>
    <row r="20" spans="3:23" ht="13.5" customHeight="1" x14ac:dyDescent="0.15">
      <c r="C20" s="283">
        <f t="shared" si="2"/>
        <v>8</v>
      </c>
      <c r="D20" s="44" t="str">
        <f t="shared" si="1"/>
        <v/>
      </c>
      <c r="E20" s="276"/>
      <c r="F20" s="368"/>
      <c r="G20" s="368"/>
      <c r="H20" s="265"/>
      <c r="I20" s="265"/>
      <c r="J20" s="265"/>
      <c r="K20" s="298"/>
      <c r="L20" s="15"/>
      <c r="M20" s="265"/>
      <c r="N20" s="265"/>
      <c r="O20" s="299"/>
      <c r="P20" s="299"/>
      <c r="Q20" s="299"/>
      <c r="R20" s="265"/>
      <c r="S20" s="299"/>
      <c r="T20" s="299"/>
      <c r="U20" s="299"/>
      <c r="V20" s="297"/>
      <c r="W20" s="282"/>
    </row>
    <row r="21" spans="3:23" ht="13.5" customHeight="1" x14ac:dyDescent="0.15">
      <c r="C21" s="283">
        <f t="shared" si="2"/>
        <v>9</v>
      </c>
      <c r="D21" s="44" t="str">
        <f t="shared" si="1"/>
        <v/>
      </c>
      <c r="E21" s="276"/>
      <c r="F21" s="368"/>
      <c r="G21" s="368"/>
      <c r="H21" s="265"/>
      <c r="I21" s="265"/>
      <c r="J21" s="265"/>
      <c r="K21" s="298"/>
      <c r="L21" s="15"/>
      <c r="M21" s="265"/>
      <c r="N21" s="265"/>
      <c r="O21" s="299"/>
      <c r="P21" s="299"/>
      <c r="Q21" s="299"/>
      <c r="R21" s="265"/>
      <c r="S21" s="299"/>
      <c r="T21" s="299"/>
      <c r="U21" s="299"/>
      <c r="V21" s="297"/>
      <c r="W21" s="282"/>
    </row>
    <row r="22" spans="3:23" ht="13.5" customHeight="1" x14ac:dyDescent="0.15">
      <c r="C22" s="283">
        <f t="shared" si="2"/>
        <v>10</v>
      </c>
      <c r="D22" s="44" t="str">
        <f t="shared" si="1"/>
        <v/>
      </c>
      <c r="E22" s="276"/>
      <c r="F22" s="368"/>
      <c r="G22" s="368"/>
      <c r="H22" s="265"/>
      <c r="I22" s="265"/>
      <c r="J22" s="265"/>
      <c r="K22" s="298"/>
      <c r="L22" s="15"/>
      <c r="M22" s="265"/>
      <c r="N22" s="265"/>
      <c r="O22" s="299"/>
      <c r="P22" s="299"/>
      <c r="Q22" s="299"/>
      <c r="R22" s="265"/>
      <c r="S22" s="299"/>
      <c r="T22" s="299"/>
      <c r="U22" s="299"/>
      <c r="V22" s="297"/>
      <c r="W22" s="282"/>
    </row>
    <row r="23" spans="3:23" ht="13.5" customHeight="1" x14ac:dyDescent="0.15">
      <c r="C23" s="283">
        <f t="shared" si="2"/>
        <v>11</v>
      </c>
      <c r="D23" s="44" t="str">
        <f t="shared" si="1"/>
        <v/>
      </c>
      <c r="E23" s="276"/>
      <c r="F23" s="368"/>
      <c r="G23" s="368"/>
      <c r="H23" s="265"/>
      <c r="I23" s="265"/>
      <c r="J23" s="265"/>
      <c r="K23" s="298"/>
      <c r="L23" s="15"/>
      <c r="M23" s="265"/>
      <c r="N23" s="265"/>
      <c r="O23" s="299"/>
      <c r="P23" s="299"/>
      <c r="Q23" s="299"/>
      <c r="R23" s="265"/>
      <c r="S23" s="299"/>
      <c r="T23" s="299"/>
      <c r="U23" s="299"/>
      <c r="V23" s="297"/>
      <c r="W23" s="282"/>
    </row>
    <row r="24" spans="3:23" ht="13.5" customHeight="1" x14ac:dyDescent="0.15">
      <c r="C24" s="283">
        <f t="shared" si="2"/>
        <v>12</v>
      </c>
      <c r="D24" s="44" t="str">
        <f t="shared" si="1"/>
        <v/>
      </c>
      <c r="E24" s="276"/>
      <c r="F24" s="368"/>
      <c r="G24" s="368"/>
      <c r="H24" s="265"/>
      <c r="I24" s="265"/>
      <c r="J24" s="265"/>
      <c r="K24" s="298"/>
      <c r="L24" s="15"/>
      <c r="M24" s="265"/>
      <c r="N24" s="265"/>
      <c r="O24" s="299"/>
      <c r="P24" s="299"/>
      <c r="Q24" s="299"/>
      <c r="R24" s="265"/>
      <c r="S24" s="299"/>
      <c r="T24" s="299"/>
      <c r="U24" s="299"/>
      <c r="V24" s="297"/>
      <c r="W24" s="282"/>
    </row>
    <row r="25" spans="3:23" ht="13.5" customHeight="1" x14ac:dyDescent="0.15">
      <c r="C25" s="283">
        <f t="shared" si="2"/>
        <v>13</v>
      </c>
      <c r="D25" s="44" t="str">
        <f t="shared" si="1"/>
        <v/>
      </c>
      <c r="E25" s="276"/>
      <c r="F25" s="368"/>
      <c r="G25" s="368"/>
      <c r="H25" s="265"/>
      <c r="I25" s="265"/>
      <c r="J25" s="265"/>
      <c r="K25" s="298"/>
      <c r="L25" s="15"/>
      <c r="M25" s="265"/>
      <c r="N25" s="265"/>
      <c r="O25" s="299"/>
      <c r="P25" s="299"/>
      <c r="Q25" s="299"/>
      <c r="R25" s="265"/>
      <c r="S25" s="299"/>
      <c r="T25" s="299"/>
      <c r="U25" s="299"/>
      <c r="V25" s="297"/>
      <c r="W25" s="282"/>
    </row>
    <row r="26" spans="3:23" ht="13.5" customHeight="1" x14ac:dyDescent="0.15">
      <c r="C26" s="283">
        <f t="shared" si="2"/>
        <v>14</v>
      </c>
      <c r="D26" s="44" t="str">
        <f t="shared" si="1"/>
        <v/>
      </c>
      <c r="E26" s="276"/>
      <c r="F26" s="368"/>
      <c r="G26" s="368"/>
      <c r="H26" s="265"/>
      <c r="I26" s="265"/>
      <c r="J26" s="265"/>
      <c r="K26" s="298"/>
      <c r="L26" s="15"/>
      <c r="M26" s="265"/>
      <c r="N26" s="265"/>
      <c r="O26" s="299"/>
      <c r="P26" s="299"/>
      <c r="Q26" s="299"/>
      <c r="R26" s="265"/>
      <c r="S26" s="299"/>
      <c r="T26" s="299"/>
      <c r="U26" s="299"/>
      <c r="V26" s="297"/>
      <c r="W26" s="282"/>
    </row>
    <row r="27" spans="3:23" ht="13.5" customHeight="1" x14ac:dyDescent="0.15">
      <c r="C27" s="283">
        <f t="shared" si="2"/>
        <v>15</v>
      </c>
      <c r="D27" s="44" t="str">
        <f t="shared" si="1"/>
        <v/>
      </c>
      <c r="E27" s="276"/>
      <c r="F27" s="368"/>
      <c r="G27" s="368"/>
      <c r="H27" s="265"/>
      <c r="I27" s="265"/>
      <c r="J27" s="265"/>
      <c r="K27" s="298"/>
      <c r="L27" s="15"/>
      <c r="M27" s="265"/>
      <c r="N27" s="265"/>
      <c r="O27" s="299"/>
      <c r="P27" s="299"/>
      <c r="Q27" s="299"/>
      <c r="R27" s="265"/>
      <c r="S27" s="299"/>
      <c r="T27" s="299"/>
      <c r="U27" s="299"/>
      <c r="V27" s="297"/>
      <c r="W27" s="282"/>
    </row>
    <row r="28" spans="3:23" ht="13.5" customHeight="1" x14ac:dyDescent="0.15">
      <c r="C28" s="283">
        <f t="shared" si="2"/>
        <v>16</v>
      </c>
      <c r="D28" s="44" t="str">
        <f t="shared" si="1"/>
        <v/>
      </c>
      <c r="E28" s="276"/>
      <c r="F28" s="368"/>
      <c r="G28" s="368"/>
      <c r="H28" s="265"/>
      <c r="I28" s="265"/>
      <c r="J28" s="265"/>
      <c r="K28" s="298"/>
      <c r="L28" s="15"/>
      <c r="M28" s="265"/>
      <c r="N28" s="265"/>
      <c r="O28" s="299"/>
      <c r="P28" s="299"/>
      <c r="Q28" s="299"/>
      <c r="R28" s="265"/>
      <c r="S28" s="299"/>
      <c r="T28" s="299"/>
      <c r="U28" s="299"/>
      <c r="V28" s="297"/>
      <c r="W28" s="282"/>
    </row>
    <row r="29" spans="3:23" ht="13.5" customHeight="1" x14ac:dyDescent="0.15">
      <c r="C29" s="283">
        <f t="shared" si="2"/>
        <v>17</v>
      </c>
      <c r="D29" s="44" t="str">
        <f t="shared" si="1"/>
        <v/>
      </c>
      <c r="E29" s="276"/>
      <c r="F29" s="368"/>
      <c r="G29" s="368"/>
      <c r="H29" s="265"/>
      <c r="I29" s="265"/>
      <c r="J29" s="265"/>
      <c r="K29" s="298"/>
      <c r="L29" s="15"/>
      <c r="M29" s="265"/>
      <c r="N29" s="265"/>
      <c r="O29" s="299"/>
      <c r="P29" s="299"/>
      <c r="Q29" s="299"/>
      <c r="R29" s="265"/>
      <c r="S29" s="299"/>
      <c r="T29" s="299"/>
      <c r="U29" s="299"/>
      <c r="V29" s="297"/>
      <c r="W29" s="282"/>
    </row>
    <row r="30" spans="3:23" ht="13.5" customHeight="1" x14ac:dyDescent="0.15">
      <c r="C30" s="283">
        <f t="shared" si="2"/>
        <v>18</v>
      </c>
      <c r="D30" s="44" t="str">
        <f t="shared" si="1"/>
        <v/>
      </c>
      <c r="E30" s="276"/>
      <c r="F30" s="368"/>
      <c r="G30" s="368"/>
      <c r="H30" s="265"/>
      <c r="I30" s="265"/>
      <c r="J30" s="265"/>
      <c r="K30" s="298"/>
      <c r="L30" s="15"/>
      <c r="M30" s="265"/>
      <c r="N30" s="265"/>
      <c r="O30" s="299"/>
      <c r="P30" s="299"/>
      <c r="Q30" s="299"/>
      <c r="R30" s="265"/>
      <c r="S30" s="299"/>
      <c r="T30" s="299"/>
      <c r="U30" s="299"/>
      <c r="V30" s="297"/>
      <c r="W30" s="282"/>
    </row>
    <row r="31" spans="3:23" ht="13.5" customHeight="1" x14ac:dyDescent="0.15">
      <c r="C31" s="283">
        <f t="shared" si="2"/>
        <v>19</v>
      </c>
      <c r="D31" s="44" t="str">
        <f t="shared" si="1"/>
        <v/>
      </c>
      <c r="E31" s="276"/>
      <c r="F31" s="368"/>
      <c r="G31" s="368"/>
      <c r="H31" s="265"/>
      <c r="I31" s="265"/>
      <c r="J31" s="265"/>
      <c r="K31" s="298"/>
      <c r="L31" s="15"/>
      <c r="M31" s="265"/>
      <c r="N31" s="265"/>
      <c r="O31" s="299"/>
      <c r="P31" s="299"/>
      <c r="Q31" s="299"/>
      <c r="R31" s="265"/>
      <c r="S31" s="299"/>
      <c r="T31" s="299"/>
      <c r="U31" s="299"/>
      <c r="V31" s="297"/>
      <c r="W31" s="282"/>
    </row>
    <row r="32" spans="3:23" ht="13.5" customHeight="1" x14ac:dyDescent="0.15">
      <c r="C32" s="283">
        <f t="shared" si="2"/>
        <v>20</v>
      </c>
      <c r="D32" s="44" t="str">
        <f t="shared" si="1"/>
        <v/>
      </c>
      <c r="E32" s="276"/>
      <c r="F32" s="368"/>
      <c r="G32" s="368"/>
      <c r="H32" s="265"/>
      <c r="I32" s="265"/>
      <c r="J32" s="265"/>
      <c r="K32" s="298"/>
      <c r="L32" s="15"/>
      <c r="M32" s="265"/>
      <c r="N32" s="265"/>
      <c r="O32" s="299"/>
      <c r="P32" s="299"/>
      <c r="Q32" s="299"/>
      <c r="R32" s="265"/>
      <c r="S32" s="299"/>
      <c r="T32" s="299"/>
      <c r="U32" s="299"/>
      <c r="V32" s="297"/>
      <c r="W32" s="282"/>
    </row>
    <row r="33" spans="3:23" ht="13.5" customHeight="1" x14ac:dyDescent="0.15">
      <c r="C33" s="283">
        <f t="shared" si="2"/>
        <v>21</v>
      </c>
      <c r="D33" s="44" t="str">
        <f t="shared" si="1"/>
        <v/>
      </c>
      <c r="E33" s="276"/>
      <c r="F33" s="368"/>
      <c r="G33" s="368"/>
      <c r="H33" s="265"/>
      <c r="I33" s="265"/>
      <c r="J33" s="265"/>
      <c r="K33" s="298"/>
      <c r="L33" s="15"/>
      <c r="M33" s="265"/>
      <c r="N33" s="265"/>
      <c r="O33" s="299"/>
      <c r="P33" s="299"/>
      <c r="Q33" s="299"/>
      <c r="R33" s="265"/>
      <c r="S33" s="299"/>
      <c r="T33" s="299"/>
      <c r="U33" s="299"/>
      <c r="V33" s="297"/>
      <c r="W33" s="282"/>
    </row>
    <row r="34" spans="3:23" ht="13.5" customHeight="1" x14ac:dyDescent="0.15">
      <c r="C34" s="283">
        <f t="shared" si="2"/>
        <v>22</v>
      </c>
      <c r="D34" s="44" t="str">
        <f t="shared" si="1"/>
        <v/>
      </c>
      <c r="E34" s="276"/>
      <c r="F34" s="368"/>
      <c r="G34" s="368"/>
      <c r="H34" s="265"/>
      <c r="I34" s="265"/>
      <c r="J34" s="265"/>
      <c r="K34" s="298"/>
      <c r="L34" s="15"/>
      <c r="M34" s="265"/>
      <c r="N34" s="265"/>
      <c r="O34" s="299"/>
      <c r="P34" s="299"/>
      <c r="Q34" s="299"/>
      <c r="R34" s="265"/>
      <c r="S34" s="299"/>
      <c r="T34" s="299"/>
      <c r="U34" s="299"/>
      <c r="V34" s="297"/>
      <c r="W34" s="282"/>
    </row>
    <row r="35" spans="3:23" ht="13.5" customHeight="1" x14ac:dyDescent="0.15">
      <c r="C35" s="283">
        <f t="shared" si="2"/>
        <v>23</v>
      </c>
      <c r="D35" s="44" t="str">
        <f t="shared" si="1"/>
        <v/>
      </c>
      <c r="E35" s="276"/>
      <c r="F35" s="368"/>
      <c r="G35" s="368"/>
      <c r="H35" s="265"/>
      <c r="I35" s="265"/>
      <c r="J35" s="265"/>
      <c r="K35" s="298"/>
      <c r="L35" s="15"/>
      <c r="M35" s="265"/>
      <c r="N35" s="265"/>
      <c r="O35" s="299"/>
      <c r="P35" s="299"/>
      <c r="Q35" s="299"/>
      <c r="R35" s="265"/>
      <c r="S35" s="299"/>
      <c r="T35" s="299"/>
      <c r="U35" s="299"/>
      <c r="V35" s="297"/>
      <c r="W35" s="282"/>
    </row>
    <row r="36" spans="3:23" ht="13.5" customHeight="1" x14ac:dyDescent="0.15">
      <c r="C36" s="283">
        <f t="shared" si="2"/>
        <v>24</v>
      </c>
      <c r="D36" s="44" t="str">
        <f t="shared" si="1"/>
        <v/>
      </c>
      <c r="E36" s="276"/>
      <c r="F36" s="368"/>
      <c r="G36" s="368"/>
      <c r="H36" s="265"/>
      <c r="I36" s="265"/>
      <c r="J36" s="265"/>
      <c r="K36" s="298"/>
      <c r="L36" s="15"/>
      <c r="M36" s="265"/>
      <c r="N36" s="265"/>
      <c r="O36" s="299"/>
      <c r="P36" s="299"/>
      <c r="Q36" s="299"/>
      <c r="R36" s="265"/>
      <c r="S36" s="299"/>
      <c r="T36" s="299"/>
      <c r="U36" s="299"/>
      <c r="V36" s="297"/>
      <c r="W36" s="282"/>
    </row>
    <row r="37" spans="3:23" ht="13.5" customHeight="1" x14ac:dyDescent="0.15">
      <c r="C37" s="283">
        <f t="shared" si="2"/>
        <v>25</v>
      </c>
      <c r="D37" s="44" t="str">
        <f t="shared" si="1"/>
        <v/>
      </c>
      <c r="E37" s="276"/>
      <c r="F37" s="368"/>
      <c r="G37" s="368"/>
      <c r="H37" s="265"/>
      <c r="I37" s="265"/>
      <c r="J37" s="265"/>
      <c r="K37" s="298"/>
      <c r="L37" s="15"/>
      <c r="M37" s="265"/>
      <c r="N37" s="265"/>
      <c r="O37" s="299"/>
      <c r="P37" s="299"/>
      <c r="Q37" s="299"/>
      <c r="R37" s="265"/>
      <c r="S37" s="299"/>
      <c r="T37" s="299"/>
      <c r="U37" s="299"/>
      <c r="V37" s="297"/>
      <c r="W37" s="282"/>
    </row>
    <row r="38" spans="3:23" ht="13.5" customHeight="1" x14ac:dyDescent="0.15">
      <c r="C38" s="283">
        <f t="shared" si="2"/>
        <v>26</v>
      </c>
      <c r="D38" s="44" t="str">
        <f t="shared" si="1"/>
        <v/>
      </c>
      <c r="E38" s="276"/>
      <c r="F38" s="368"/>
      <c r="G38" s="368"/>
      <c r="H38" s="265"/>
      <c r="I38" s="265"/>
      <c r="J38" s="265"/>
      <c r="K38" s="298"/>
      <c r="L38" s="15"/>
      <c r="M38" s="265"/>
      <c r="N38" s="265"/>
      <c r="O38" s="299"/>
      <c r="P38" s="299"/>
      <c r="Q38" s="299"/>
      <c r="R38" s="265"/>
      <c r="S38" s="299"/>
      <c r="T38" s="299"/>
      <c r="U38" s="299"/>
      <c r="V38" s="297"/>
      <c r="W38" s="282"/>
    </row>
    <row r="39" spans="3:23" ht="13.5" customHeight="1" x14ac:dyDescent="0.15">
      <c r="C39" s="283">
        <f t="shared" si="2"/>
        <v>27</v>
      </c>
      <c r="D39" s="44" t="str">
        <f t="shared" si="1"/>
        <v/>
      </c>
      <c r="E39" s="276"/>
      <c r="F39" s="368"/>
      <c r="G39" s="368"/>
      <c r="H39" s="265"/>
      <c r="I39" s="265"/>
      <c r="J39" s="265"/>
      <c r="K39" s="298"/>
      <c r="L39" s="15"/>
      <c r="M39" s="265"/>
      <c r="N39" s="265"/>
      <c r="O39" s="299"/>
      <c r="P39" s="299"/>
      <c r="Q39" s="299"/>
      <c r="R39" s="265"/>
      <c r="S39" s="299"/>
      <c r="T39" s="299"/>
      <c r="U39" s="299"/>
      <c r="V39" s="297"/>
      <c r="W39" s="282"/>
    </row>
    <row r="40" spans="3:23" ht="13.5" customHeight="1" x14ac:dyDescent="0.15">
      <c r="C40" s="283">
        <f t="shared" si="2"/>
        <v>28</v>
      </c>
      <c r="D40" s="44" t="str">
        <f t="shared" si="1"/>
        <v/>
      </c>
      <c r="E40" s="276"/>
      <c r="F40" s="368"/>
      <c r="G40" s="368"/>
      <c r="H40" s="265"/>
      <c r="I40" s="265"/>
      <c r="J40" s="265"/>
      <c r="K40" s="298"/>
      <c r="L40" s="15"/>
      <c r="M40" s="265"/>
      <c r="N40" s="265"/>
      <c r="O40" s="299"/>
      <c r="P40" s="299"/>
      <c r="Q40" s="299"/>
      <c r="R40" s="265"/>
      <c r="S40" s="299"/>
      <c r="T40" s="299"/>
      <c r="U40" s="299"/>
      <c r="V40" s="297"/>
      <c r="W40" s="282"/>
    </row>
    <row r="41" spans="3:23" ht="13.5" customHeight="1" x14ac:dyDescent="0.15">
      <c r="C41" s="283">
        <f t="shared" si="2"/>
        <v>29</v>
      </c>
      <c r="D41" s="44" t="str">
        <f t="shared" si="1"/>
        <v/>
      </c>
      <c r="E41" s="276"/>
      <c r="F41" s="368"/>
      <c r="G41" s="368"/>
      <c r="H41" s="265"/>
      <c r="I41" s="265"/>
      <c r="J41" s="265"/>
      <c r="K41" s="298"/>
      <c r="L41" s="15"/>
      <c r="M41" s="265"/>
      <c r="N41" s="265"/>
      <c r="O41" s="299"/>
      <c r="P41" s="299"/>
      <c r="Q41" s="299"/>
      <c r="R41" s="265"/>
      <c r="S41" s="299"/>
      <c r="T41" s="299"/>
      <c r="U41" s="299"/>
      <c r="V41" s="297"/>
      <c r="W41" s="282"/>
    </row>
    <row r="42" spans="3:23" ht="13.5" customHeight="1" x14ac:dyDescent="0.15">
      <c r="C42" s="283">
        <f t="shared" si="2"/>
        <v>30</v>
      </c>
      <c r="D42" s="44" t="str">
        <f t="shared" si="1"/>
        <v/>
      </c>
      <c r="E42" s="276"/>
      <c r="F42" s="368"/>
      <c r="G42" s="368"/>
      <c r="H42" s="265"/>
      <c r="I42" s="265"/>
      <c r="J42" s="265"/>
      <c r="K42" s="298"/>
      <c r="L42" s="15"/>
      <c r="M42" s="265"/>
      <c r="N42" s="265"/>
      <c r="O42" s="299"/>
      <c r="P42" s="299"/>
      <c r="Q42" s="299"/>
      <c r="R42" s="265"/>
      <c r="S42" s="299"/>
      <c r="T42" s="299"/>
      <c r="U42" s="299"/>
      <c r="V42" s="297"/>
      <c r="W42" s="282"/>
    </row>
    <row r="43" spans="3:23" ht="13.5" customHeight="1" x14ac:dyDescent="0.15">
      <c r="C43" s="283">
        <f t="shared" si="2"/>
        <v>31</v>
      </c>
      <c r="D43" s="44" t="str">
        <f t="shared" si="1"/>
        <v/>
      </c>
      <c r="E43" s="276"/>
      <c r="F43" s="368"/>
      <c r="G43" s="368"/>
      <c r="H43" s="265"/>
      <c r="I43" s="265"/>
      <c r="J43" s="265"/>
      <c r="K43" s="298"/>
      <c r="L43" s="15"/>
      <c r="M43" s="265"/>
      <c r="N43" s="265"/>
      <c r="O43" s="299"/>
      <c r="P43" s="299"/>
      <c r="Q43" s="299"/>
      <c r="R43" s="265"/>
      <c r="S43" s="299"/>
      <c r="T43" s="299"/>
      <c r="U43" s="299"/>
      <c r="V43" s="297"/>
      <c r="W43" s="282"/>
    </row>
    <row r="44" spans="3:23" ht="13.5" customHeight="1" x14ac:dyDescent="0.15">
      <c r="C44" s="283">
        <f t="shared" si="2"/>
        <v>32</v>
      </c>
      <c r="D44" s="44" t="str">
        <f t="shared" si="1"/>
        <v/>
      </c>
      <c r="E44" s="276"/>
      <c r="F44" s="368"/>
      <c r="G44" s="368"/>
      <c r="H44" s="265"/>
      <c r="I44" s="265"/>
      <c r="J44" s="265"/>
      <c r="K44" s="298"/>
      <c r="L44" s="15"/>
      <c r="M44" s="265"/>
      <c r="N44" s="265"/>
      <c r="O44" s="299"/>
      <c r="P44" s="299"/>
      <c r="Q44" s="299"/>
      <c r="R44" s="265"/>
      <c r="S44" s="299"/>
      <c r="T44" s="299"/>
      <c r="U44" s="299"/>
      <c r="V44" s="297"/>
      <c r="W44" s="282"/>
    </row>
    <row r="45" spans="3:23" ht="13.5" customHeight="1" x14ac:dyDescent="0.15">
      <c r="C45" s="283">
        <f t="shared" si="2"/>
        <v>33</v>
      </c>
      <c r="D45" s="44" t="str">
        <f t="shared" ref="D45:D76" si="3">IF(E45="","",IF(E45&lt;=$Z$2,"○",""))</f>
        <v/>
      </c>
      <c r="E45" s="276"/>
      <c r="F45" s="368"/>
      <c r="G45" s="368"/>
      <c r="H45" s="265"/>
      <c r="I45" s="265"/>
      <c r="J45" s="265"/>
      <c r="K45" s="298"/>
      <c r="L45" s="15"/>
      <c r="M45" s="265"/>
      <c r="N45" s="265"/>
      <c r="O45" s="299"/>
      <c r="P45" s="299"/>
      <c r="Q45" s="299"/>
      <c r="R45" s="265"/>
      <c r="S45" s="299"/>
      <c r="T45" s="299"/>
      <c r="U45" s="299"/>
      <c r="V45" s="297"/>
      <c r="W45" s="282"/>
    </row>
    <row r="46" spans="3:23" ht="13.5" customHeight="1" x14ac:dyDescent="0.15">
      <c r="C46" s="283">
        <f t="shared" si="2"/>
        <v>34</v>
      </c>
      <c r="D46" s="44" t="str">
        <f t="shared" si="3"/>
        <v/>
      </c>
      <c r="E46" s="276"/>
      <c r="F46" s="368"/>
      <c r="G46" s="368"/>
      <c r="H46" s="265"/>
      <c r="I46" s="265"/>
      <c r="J46" s="265"/>
      <c r="K46" s="298"/>
      <c r="L46" s="15"/>
      <c r="M46" s="265"/>
      <c r="N46" s="265"/>
      <c r="O46" s="299"/>
      <c r="P46" s="299"/>
      <c r="Q46" s="299"/>
      <c r="R46" s="265"/>
      <c r="S46" s="299"/>
      <c r="T46" s="299"/>
      <c r="U46" s="299"/>
      <c r="V46" s="297"/>
      <c r="W46" s="282"/>
    </row>
    <row r="47" spans="3:23" ht="13.5" customHeight="1" x14ac:dyDescent="0.15">
      <c r="C47" s="283">
        <f t="shared" si="2"/>
        <v>35</v>
      </c>
      <c r="D47" s="44" t="str">
        <f t="shared" si="3"/>
        <v/>
      </c>
      <c r="E47" s="276"/>
      <c r="F47" s="368"/>
      <c r="G47" s="368"/>
      <c r="H47" s="265"/>
      <c r="I47" s="265"/>
      <c r="J47" s="265"/>
      <c r="K47" s="298"/>
      <c r="L47" s="15"/>
      <c r="M47" s="265"/>
      <c r="N47" s="265"/>
      <c r="O47" s="299"/>
      <c r="P47" s="299"/>
      <c r="Q47" s="299"/>
      <c r="R47" s="265"/>
      <c r="S47" s="299"/>
      <c r="T47" s="299"/>
      <c r="U47" s="299"/>
      <c r="V47" s="297"/>
      <c r="W47" s="282"/>
    </row>
    <row r="48" spans="3:23" ht="13.5" customHeight="1" x14ac:dyDescent="0.15">
      <c r="C48" s="283">
        <f t="shared" si="2"/>
        <v>36</v>
      </c>
      <c r="D48" s="44" t="str">
        <f t="shared" si="3"/>
        <v/>
      </c>
      <c r="E48" s="276"/>
      <c r="F48" s="368"/>
      <c r="G48" s="368"/>
      <c r="H48" s="265"/>
      <c r="I48" s="265"/>
      <c r="J48" s="265"/>
      <c r="K48" s="298"/>
      <c r="L48" s="15"/>
      <c r="M48" s="265"/>
      <c r="N48" s="265"/>
      <c r="O48" s="299"/>
      <c r="P48" s="299"/>
      <c r="Q48" s="299"/>
      <c r="R48" s="265"/>
      <c r="S48" s="299"/>
      <c r="T48" s="299"/>
      <c r="U48" s="299"/>
      <c r="V48" s="297"/>
      <c r="W48" s="282"/>
    </row>
    <row r="49" spans="3:23" ht="13.5" customHeight="1" x14ac:dyDescent="0.15">
      <c r="C49" s="283">
        <f t="shared" si="2"/>
        <v>37</v>
      </c>
      <c r="D49" s="44" t="str">
        <f t="shared" si="3"/>
        <v/>
      </c>
      <c r="E49" s="276"/>
      <c r="F49" s="368"/>
      <c r="G49" s="368"/>
      <c r="H49" s="265"/>
      <c r="I49" s="265"/>
      <c r="J49" s="265"/>
      <c r="K49" s="298"/>
      <c r="L49" s="15"/>
      <c r="M49" s="265"/>
      <c r="N49" s="265"/>
      <c r="O49" s="299"/>
      <c r="P49" s="299"/>
      <c r="Q49" s="299"/>
      <c r="R49" s="265"/>
      <c r="S49" s="299"/>
      <c r="T49" s="299"/>
      <c r="U49" s="299"/>
      <c r="V49" s="297"/>
      <c r="W49" s="282"/>
    </row>
    <row r="50" spans="3:23" ht="13.5" customHeight="1" x14ac:dyDescent="0.15">
      <c r="C50" s="283">
        <f t="shared" si="2"/>
        <v>38</v>
      </c>
      <c r="D50" s="44" t="str">
        <f t="shared" si="3"/>
        <v/>
      </c>
      <c r="E50" s="276"/>
      <c r="F50" s="368"/>
      <c r="G50" s="368"/>
      <c r="H50" s="265"/>
      <c r="I50" s="265"/>
      <c r="J50" s="265"/>
      <c r="K50" s="298"/>
      <c r="L50" s="15"/>
      <c r="M50" s="265"/>
      <c r="N50" s="265"/>
      <c r="O50" s="299"/>
      <c r="P50" s="299"/>
      <c r="Q50" s="299"/>
      <c r="R50" s="265"/>
      <c r="S50" s="299"/>
      <c r="T50" s="299"/>
      <c r="U50" s="299"/>
      <c r="V50" s="297"/>
      <c r="W50" s="282"/>
    </row>
    <row r="51" spans="3:23" ht="13.5" customHeight="1" x14ac:dyDescent="0.15">
      <c r="C51" s="283">
        <f t="shared" si="2"/>
        <v>39</v>
      </c>
      <c r="D51" s="44" t="str">
        <f t="shared" si="3"/>
        <v/>
      </c>
      <c r="E51" s="276"/>
      <c r="F51" s="368"/>
      <c r="G51" s="368"/>
      <c r="H51" s="265"/>
      <c r="I51" s="265"/>
      <c r="J51" s="265"/>
      <c r="K51" s="298"/>
      <c r="L51" s="15"/>
      <c r="M51" s="265"/>
      <c r="N51" s="265"/>
      <c r="O51" s="299"/>
      <c r="P51" s="299"/>
      <c r="Q51" s="299"/>
      <c r="R51" s="265"/>
      <c r="S51" s="299"/>
      <c r="T51" s="299"/>
      <c r="U51" s="299"/>
      <c r="V51" s="297"/>
      <c r="W51" s="282"/>
    </row>
    <row r="52" spans="3:23" ht="13.5" customHeight="1" x14ac:dyDescent="0.15">
      <c r="C52" s="283">
        <f t="shared" si="2"/>
        <v>40</v>
      </c>
      <c r="D52" s="44" t="str">
        <f t="shared" si="3"/>
        <v/>
      </c>
      <c r="E52" s="276"/>
      <c r="F52" s="368"/>
      <c r="G52" s="368"/>
      <c r="H52" s="265"/>
      <c r="I52" s="265"/>
      <c r="J52" s="265"/>
      <c r="K52" s="298"/>
      <c r="L52" s="15"/>
      <c r="M52" s="265"/>
      <c r="N52" s="265"/>
      <c r="O52" s="299"/>
      <c r="P52" s="299"/>
      <c r="Q52" s="299"/>
      <c r="R52" s="265"/>
      <c r="S52" s="299"/>
      <c r="T52" s="299"/>
      <c r="U52" s="299"/>
      <c r="V52" s="297"/>
      <c r="W52" s="282"/>
    </row>
    <row r="53" spans="3:23" ht="13.5" customHeight="1" x14ac:dyDescent="0.15">
      <c r="C53" s="283">
        <f t="shared" si="2"/>
        <v>41</v>
      </c>
      <c r="D53" s="44" t="str">
        <f t="shared" si="3"/>
        <v/>
      </c>
      <c r="E53" s="276"/>
      <c r="F53" s="368"/>
      <c r="G53" s="368"/>
      <c r="H53" s="265"/>
      <c r="I53" s="265"/>
      <c r="J53" s="265"/>
      <c r="K53" s="298"/>
      <c r="L53" s="15"/>
      <c r="M53" s="265"/>
      <c r="N53" s="265"/>
      <c r="O53" s="299"/>
      <c r="P53" s="299"/>
      <c r="Q53" s="299"/>
      <c r="R53" s="265"/>
      <c r="S53" s="299"/>
      <c r="T53" s="299"/>
      <c r="U53" s="299"/>
      <c r="V53" s="297"/>
      <c r="W53" s="282"/>
    </row>
    <row r="54" spans="3:23" ht="13.5" customHeight="1" x14ac:dyDescent="0.15">
      <c r="C54" s="283">
        <f t="shared" si="2"/>
        <v>42</v>
      </c>
      <c r="D54" s="44" t="str">
        <f t="shared" si="3"/>
        <v/>
      </c>
      <c r="E54" s="276"/>
      <c r="F54" s="368"/>
      <c r="G54" s="368"/>
      <c r="H54" s="265"/>
      <c r="I54" s="265"/>
      <c r="J54" s="265"/>
      <c r="K54" s="298"/>
      <c r="L54" s="15"/>
      <c r="M54" s="265"/>
      <c r="N54" s="265"/>
      <c r="O54" s="299"/>
      <c r="P54" s="299"/>
      <c r="Q54" s="299"/>
      <c r="R54" s="265"/>
      <c r="S54" s="299"/>
      <c r="T54" s="299"/>
      <c r="U54" s="299"/>
      <c r="V54" s="297"/>
      <c r="W54" s="282"/>
    </row>
    <row r="55" spans="3:23" ht="13.5" customHeight="1" x14ac:dyDescent="0.15">
      <c r="C55" s="283">
        <f t="shared" si="2"/>
        <v>43</v>
      </c>
      <c r="D55" s="44" t="str">
        <f t="shared" si="3"/>
        <v/>
      </c>
      <c r="E55" s="276"/>
      <c r="F55" s="368"/>
      <c r="G55" s="368"/>
      <c r="H55" s="265"/>
      <c r="I55" s="265"/>
      <c r="J55" s="265"/>
      <c r="K55" s="298"/>
      <c r="L55" s="15"/>
      <c r="M55" s="265"/>
      <c r="N55" s="265"/>
      <c r="O55" s="299"/>
      <c r="P55" s="299"/>
      <c r="Q55" s="299"/>
      <c r="R55" s="265"/>
      <c r="S55" s="299"/>
      <c r="T55" s="299"/>
      <c r="U55" s="299"/>
      <c r="V55" s="297"/>
      <c r="W55" s="282"/>
    </row>
    <row r="56" spans="3:23" ht="13.5" customHeight="1" x14ac:dyDescent="0.15">
      <c r="C56" s="283">
        <f t="shared" si="2"/>
        <v>44</v>
      </c>
      <c r="D56" s="44" t="str">
        <f t="shared" si="3"/>
        <v/>
      </c>
      <c r="E56" s="276"/>
      <c r="F56" s="368"/>
      <c r="G56" s="368"/>
      <c r="H56" s="265"/>
      <c r="I56" s="265"/>
      <c r="J56" s="265"/>
      <c r="K56" s="298"/>
      <c r="L56" s="15"/>
      <c r="M56" s="265"/>
      <c r="N56" s="265"/>
      <c r="O56" s="299"/>
      <c r="P56" s="299"/>
      <c r="Q56" s="299"/>
      <c r="R56" s="265"/>
      <c r="S56" s="299"/>
      <c r="T56" s="299"/>
      <c r="U56" s="299"/>
      <c r="V56" s="297"/>
      <c r="W56" s="282"/>
    </row>
    <row r="57" spans="3:23" ht="13.5" customHeight="1" x14ac:dyDescent="0.15">
      <c r="C57" s="283">
        <f t="shared" si="2"/>
        <v>45</v>
      </c>
      <c r="D57" s="44" t="str">
        <f t="shared" si="3"/>
        <v/>
      </c>
      <c r="E57" s="276"/>
      <c r="F57" s="368"/>
      <c r="G57" s="368"/>
      <c r="H57" s="265"/>
      <c r="I57" s="265"/>
      <c r="J57" s="265"/>
      <c r="K57" s="298"/>
      <c r="L57" s="15"/>
      <c r="M57" s="265"/>
      <c r="N57" s="265"/>
      <c r="O57" s="299"/>
      <c r="P57" s="299"/>
      <c r="Q57" s="299"/>
      <c r="R57" s="265"/>
      <c r="S57" s="299"/>
      <c r="T57" s="299"/>
      <c r="U57" s="299"/>
      <c r="V57" s="297"/>
      <c r="W57" s="282"/>
    </row>
    <row r="58" spans="3:23" ht="13.5" customHeight="1" x14ac:dyDescent="0.15">
      <c r="C58" s="283">
        <f t="shared" si="2"/>
        <v>46</v>
      </c>
      <c r="D58" s="44" t="str">
        <f t="shared" si="3"/>
        <v/>
      </c>
      <c r="E58" s="276"/>
      <c r="F58" s="368"/>
      <c r="G58" s="368"/>
      <c r="H58" s="265"/>
      <c r="I58" s="265"/>
      <c r="J58" s="265"/>
      <c r="K58" s="298"/>
      <c r="L58" s="15"/>
      <c r="M58" s="265"/>
      <c r="N58" s="265"/>
      <c r="O58" s="299"/>
      <c r="P58" s="299"/>
      <c r="Q58" s="299"/>
      <c r="R58" s="265"/>
      <c r="S58" s="299"/>
      <c r="T58" s="299"/>
      <c r="U58" s="299"/>
      <c r="V58" s="297"/>
      <c r="W58" s="282"/>
    </row>
    <row r="59" spans="3:23" ht="13.5" customHeight="1" x14ac:dyDescent="0.15">
      <c r="C59" s="283">
        <f t="shared" si="2"/>
        <v>47</v>
      </c>
      <c r="D59" s="44" t="str">
        <f t="shared" si="3"/>
        <v/>
      </c>
      <c r="E59" s="276"/>
      <c r="F59" s="368"/>
      <c r="G59" s="368"/>
      <c r="H59" s="265"/>
      <c r="I59" s="265"/>
      <c r="J59" s="265"/>
      <c r="K59" s="298"/>
      <c r="L59" s="15"/>
      <c r="M59" s="265"/>
      <c r="N59" s="265"/>
      <c r="O59" s="299"/>
      <c r="P59" s="299"/>
      <c r="Q59" s="299"/>
      <c r="R59" s="265"/>
      <c r="S59" s="299"/>
      <c r="T59" s="299"/>
      <c r="U59" s="299"/>
      <c r="V59" s="297"/>
      <c r="W59" s="282"/>
    </row>
    <row r="60" spans="3:23" ht="13.5" customHeight="1" x14ac:dyDescent="0.15">
      <c r="C60" s="283">
        <f t="shared" si="2"/>
        <v>48</v>
      </c>
      <c r="D60" s="44" t="str">
        <f t="shared" si="3"/>
        <v/>
      </c>
      <c r="E60" s="276"/>
      <c r="F60" s="368"/>
      <c r="G60" s="368"/>
      <c r="H60" s="265"/>
      <c r="I60" s="265"/>
      <c r="J60" s="265"/>
      <c r="K60" s="298"/>
      <c r="L60" s="15"/>
      <c r="M60" s="265"/>
      <c r="N60" s="265"/>
      <c r="O60" s="299"/>
      <c r="P60" s="299"/>
      <c r="Q60" s="299"/>
      <c r="R60" s="265"/>
      <c r="S60" s="299"/>
      <c r="T60" s="299"/>
      <c r="U60" s="299"/>
      <c r="V60" s="297"/>
      <c r="W60" s="282"/>
    </row>
    <row r="61" spans="3:23" ht="13.5" customHeight="1" x14ac:dyDescent="0.15">
      <c r="C61" s="283">
        <f t="shared" si="2"/>
        <v>49</v>
      </c>
      <c r="D61" s="44" t="str">
        <f t="shared" si="3"/>
        <v/>
      </c>
      <c r="E61" s="276"/>
      <c r="F61" s="368"/>
      <c r="G61" s="368"/>
      <c r="H61" s="265"/>
      <c r="I61" s="265"/>
      <c r="J61" s="265"/>
      <c r="K61" s="298"/>
      <c r="L61" s="15"/>
      <c r="M61" s="265"/>
      <c r="N61" s="265"/>
      <c r="O61" s="299"/>
      <c r="P61" s="299"/>
      <c r="Q61" s="299"/>
      <c r="R61" s="265"/>
      <c r="S61" s="299"/>
      <c r="T61" s="299"/>
      <c r="U61" s="299"/>
      <c r="V61" s="297"/>
      <c r="W61" s="282"/>
    </row>
    <row r="62" spans="3:23" ht="13.5" customHeight="1" x14ac:dyDescent="0.15">
      <c r="C62" s="283">
        <f t="shared" si="2"/>
        <v>50</v>
      </c>
      <c r="D62" s="44" t="str">
        <f t="shared" si="3"/>
        <v/>
      </c>
      <c r="E62" s="276"/>
      <c r="F62" s="368"/>
      <c r="G62" s="368"/>
      <c r="H62" s="265"/>
      <c r="I62" s="265"/>
      <c r="J62" s="265"/>
      <c r="K62" s="298"/>
      <c r="L62" s="15"/>
      <c r="M62" s="265"/>
      <c r="N62" s="265"/>
      <c r="O62" s="299"/>
      <c r="P62" s="299"/>
      <c r="Q62" s="299"/>
      <c r="R62" s="265"/>
      <c r="S62" s="299"/>
      <c r="T62" s="299"/>
      <c r="U62" s="299"/>
      <c r="V62" s="297"/>
      <c r="W62" s="282"/>
    </row>
    <row r="63" spans="3:23" ht="13.5" customHeight="1" x14ac:dyDescent="0.15">
      <c r="C63" s="283">
        <f t="shared" si="2"/>
        <v>51</v>
      </c>
      <c r="D63" s="44" t="str">
        <f t="shared" si="3"/>
        <v/>
      </c>
      <c r="E63" s="276"/>
      <c r="F63" s="368"/>
      <c r="G63" s="368"/>
      <c r="H63" s="265"/>
      <c r="I63" s="265"/>
      <c r="J63" s="265"/>
      <c r="K63" s="298"/>
      <c r="L63" s="15"/>
      <c r="M63" s="265"/>
      <c r="N63" s="265"/>
      <c r="O63" s="299"/>
      <c r="P63" s="299"/>
      <c r="Q63" s="299"/>
      <c r="R63" s="265"/>
      <c r="S63" s="299"/>
      <c r="T63" s="299"/>
      <c r="U63" s="299"/>
      <c r="V63" s="297"/>
      <c r="W63" s="282"/>
    </row>
    <row r="64" spans="3:23" ht="13.5" customHeight="1" x14ac:dyDescent="0.15">
      <c r="C64" s="283">
        <f t="shared" si="2"/>
        <v>52</v>
      </c>
      <c r="D64" s="44" t="str">
        <f t="shared" si="3"/>
        <v/>
      </c>
      <c r="E64" s="276"/>
      <c r="F64" s="368"/>
      <c r="G64" s="368"/>
      <c r="H64" s="265"/>
      <c r="I64" s="265"/>
      <c r="J64" s="265"/>
      <c r="K64" s="298"/>
      <c r="L64" s="15"/>
      <c r="M64" s="265"/>
      <c r="N64" s="265"/>
      <c r="O64" s="299"/>
      <c r="P64" s="299"/>
      <c r="Q64" s="299"/>
      <c r="R64" s="265"/>
      <c r="S64" s="299"/>
      <c r="T64" s="299"/>
      <c r="U64" s="299"/>
      <c r="V64" s="297"/>
      <c r="W64" s="282"/>
    </row>
    <row r="65" spans="3:23" ht="13.5" customHeight="1" x14ac:dyDescent="0.15">
      <c r="C65" s="283">
        <f t="shared" si="2"/>
        <v>53</v>
      </c>
      <c r="D65" s="44" t="str">
        <f t="shared" si="3"/>
        <v/>
      </c>
      <c r="E65" s="276"/>
      <c r="F65" s="368"/>
      <c r="G65" s="368"/>
      <c r="H65" s="265"/>
      <c r="I65" s="265"/>
      <c r="J65" s="265"/>
      <c r="K65" s="298"/>
      <c r="L65" s="15"/>
      <c r="M65" s="265"/>
      <c r="N65" s="265"/>
      <c r="O65" s="299"/>
      <c r="P65" s="299"/>
      <c r="Q65" s="299"/>
      <c r="R65" s="265"/>
      <c r="S65" s="299"/>
      <c r="T65" s="299"/>
      <c r="U65" s="299"/>
      <c r="V65" s="297"/>
      <c r="W65" s="282"/>
    </row>
    <row r="66" spans="3:23" ht="13.5" customHeight="1" x14ac:dyDescent="0.15">
      <c r="C66" s="283">
        <f t="shared" si="2"/>
        <v>54</v>
      </c>
      <c r="D66" s="44" t="str">
        <f t="shared" si="3"/>
        <v/>
      </c>
      <c r="E66" s="276"/>
      <c r="F66" s="368"/>
      <c r="G66" s="368"/>
      <c r="H66" s="265"/>
      <c r="I66" s="265"/>
      <c r="J66" s="265"/>
      <c r="K66" s="298"/>
      <c r="L66" s="15"/>
      <c r="M66" s="265"/>
      <c r="N66" s="265"/>
      <c r="O66" s="299"/>
      <c r="P66" s="299"/>
      <c r="Q66" s="299"/>
      <c r="R66" s="265"/>
      <c r="S66" s="299"/>
      <c r="T66" s="299"/>
      <c r="U66" s="299"/>
      <c r="V66" s="297"/>
      <c r="W66" s="282"/>
    </row>
    <row r="67" spans="3:23" ht="13.5" customHeight="1" x14ac:dyDescent="0.15">
      <c r="C67" s="283">
        <f t="shared" si="2"/>
        <v>55</v>
      </c>
      <c r="D67" s="44" t="str">
        <f t="shared" si="3"/>
        <v/>
      </c>
      <c r="E67" s="276"/>
      <c r="F67" s="368"/>
      <c r="G67" s="368"/>
      <c r="H67" s="265"/>
      <c r="I67" s="265"/>
      <c r="J67" s="265"/>
      <c r="K67" s="298"/>
      <c r="L67" s="15"/>
      <c r="M67" s="265"/>
      <c r="N67" s="265"/>
      <c r="O67" s="299"/>
      <c r="P67" s="299"/>
      <c r="Q67" s="299"/>
      <c r="R67" s="265"/>
      <c r="S67" s="299"/>
      <c r="T67" s="299"/>
      <c r="U67" s="299"/>
      <c r="V67" s="297"/>
      <c r="W67" s="282"/>
    </row>
    <row r="68" spans="3:23" ht="13.5" customHeight="1" x14ac:dyDescent="0.15">
      <c r="C68" s="283">
        <f t="shared" si="2"/>
        <v>56</v>
      </c>
      <c r="D68" s="44" t="str">
        <f t="shared" si="3"/>
        <v/>
      </c>
      <c r="E68" s="276"/>
      <c r="F68" s="368"/>
      <c r="G68" s="368"/>
      <c r="H68" s="265"/>
      <c r="I68" s="265"/>
      <c r="J68" s="265"/>
      <c r="K68" s="298"/>
      <c r="L68" s="15"/>
      <c r="M68" s="265"/>
      <c r="N68" s="265"/>
      <c r="O68" s="299"/>
      <c r="P68" s="299"/>
      <c r="Q68" s="299"/>
      <c r="R68" s="265"/>
      <c r="S68" s="299"/>
      <c r="T68" s="299"/>
      <c r="U68" s="299"/>
      <c r="V68" s="297"/>
      <c r="W68" s="282"/>
    </row>
    <row r="69" spans="3:23" ht="13.5" customHeight="1" x14ac:dyDescent="0.15">
      <c r="C69" s="283">
        <f t="shared" si="2"/>
        <v>57</v>
      </c>
      <c r="D69" s="44" t="str">
        <f t="shared" si="3"/>
        <v/>
      </c>
      <c r="E69" s="276"/>
      <c r="F69" s="368"/>
      <c r="G69" s="368"/>
      <c r="H69" s="265"/>
      <c r="I69" s="265"/>
      <c r="J69" s="265"/>
      <c r="K69" s="298"/>
      <c r="L69" s="15"/>
      <c r="M69" s="265"/>
      <c r="N69" s="265"/>
      <c r="O69" s="299"/>
      <c r="P69" s="299"/>
      <c r="Q69" s="299"/>
      <c r="R69" s="265"/>
      <c r="S69" s="299"/>
      <c r="T69" s="299"/>
      <c r="U69" s="299"/>
      <c r="V69" s="297"/>
      <c r="W69" s="282"/>
    </row>
    <row r="70" spans="3:23" ht="13.5" customHeight="1" x14ac:dyDescent="0.15">
      <c r="C70" s="283">
        <f t="shared" si="2"/>
        <v>58</v>
      </c>
      <c r="D70" s="44" t="str">
        <f t="shared" si="3"/>
        <v/>
      </c>
      <c r="E70" s="276"/>
      <c r="F70" s="368"/>
      <c r="G70" s="368"/>
      <c r="H70" s="265"/>
      <c r="I70" s="265"/>
      <c r="J70" s="265"/>
      <c r="K70" s="298"/>
      <c r="L70" s="15"/>
      <c r="M70" s="265"/>
      <c r="N70" s="265"/>
      <c r="O70" s="299"/>
      <c r="P70" s="299"/>
      <c r="Q70" s="299"/>
      <c r="R70" s="265"/>
      <c r="S70" s="299"/>
      <c r="T70" s="299"/>
      <c r="U70" s="299"/>
      <c r="V70" s="297"/>
      <c r="W70" s="282"/>
    </row>
    <row r="71" spans="3:23" ht="13.5" customHeight="1" x14ac:dyDescent="0.15">
      <c r="C71" s="283">
        <f t="shared" si="2"/>
        <v>59</v>
      </c>
      <c r="D71" s="44" t="str">
        <f t="shared" si="3"/>
        <v/>
      </c>
      <c r="E71" s="276"/>
      <c r="F71" s="368"/>
      <c r="G71" s="368"/>
      <c r="H71" s="265"/>
      <c r="I71" s="265"/>
      <c r="J71" s="265"/>
      <c r="K71" s="298"/>
      <c r="L71" s="15"/>
      <c r="M71" s="265"/>
      <c r="N71" s="265"/>
      <c r="O71" s="299"/>
      <c r="P71" s="299"/>
      <c r="Q71" s="299"/>
      <c r="R71" s="265"/>
      <c r="S71" s="299"/>
      <c r="T71" s="299"/>
      <c r="U71" s="299"/>
      <c r="V71" s="297"/>
      <c r="W71" s="282"/>
    </row>
    <row r="72" spans="3:23" ht="13.5" customHeight="1" x14ac:dyDescent="0.15">
      <c r="C72" s="283">
        <f t="shared" si="2"/>
        <v>60</v>
      </c>
      <c r="D72" s="44" t="str">
        <f t="shared" si="3"/>
        <v/>
      </c>
      <c r="E72" s="276"/>
      <c r="F72" s="368"/>
      <c r="G72" s="368"/>
      <c r="H72" s="265"/>
      <c r="I72" s="265"/>
      <c r="J72" s="265"/>
      <c r="K72" s="298"/>
      <c r="L72" s="15"/>
      <c r="M72" s="265"/>
      <c r="N72" s="265"/>
      <c r="O72" s="299"/>
      <c r="P72" s="299"/>
      <c r="Q72" s="299"/>
      <c r="R72" s="265"/>
      <c r="S72" s="299"/>
      <c r="T72" s="299"/>
      <c r="U72" s="299"/>
      <c r="V72" s="297"/>
      <c r="W72" s="282"/>
    </row>
    <row r="73" spans="3:23" ht="13.5" customHeight="1" x14ac:dyDescent="0.15">
      <c r="C73" s="283">
        <f t="shared" si="2"/>
        <v>61</v>
      </c>
      <c r="D73" s="44" t="str">
        <f t="shared" si="3"/>
        <v/>
      </c>
      <c r="E73" s="276"/>
      <c r="F73" s="368"/>
      <c r="G73" s="368"/>
      <c r="H73" s="265"/>
      <c r="I73" s="265"/>
      <c r="J73" s="265"/>
      <c r="K73" s="298"/>
      <c r="L73" s="15"/>
      <c r="M73" s="265"/>
      <c r="N73" s="265"/>
      <c r="O73" s="299"/>
      <c r="P73" s="299"/>
      <c r="Q73" s="299"/>
      <c r="R73" s="265"/>
      <c r="S73" s="299"/>
      <c r="T73" s="299"/>
      <c r="U73" s="299"/>
      <c r="V73" s="297"/>
      <c r="W73" s="282"/>
    </row>
    <row r="74" spans="3:23" ht="13.5" customHeight="1" x14ac:dyDescent="0.15">
      <c r="C74" s="283">
        <f t="shared" si="2"/>
        <v>62</v>
      </c>
      <c r="D74" s="44" t="str">
        <f t="shared" si="3"/>
        <v/>
      </c>
      <c r="E74" s="276"/>
      <c r="F74" s="368"/>
      <c r="G74" s="368"/>
      <c r="H74" s="265"/>
      <c r="I74" s="265"/>
      <c r="J74" s="265"/>
      <c r="K74" s="298"/>
      <c r="L74" s="15"/>
      <c r="M74" s="265"/>
      <c r="N74" s="265"/>
      <c r="O74" s="299"/>
      <c r="P74" s="299"/>
      <c r="Q74" s="299"/>
      <c r="R74" s="265"/>
      <c r="S74" s="299"/>
      <c r="T74" s="299"/>
      <c r="U74" s="299"/>
      <c r="V74" s="297"/>
      <c r="W74" s="282"/>
    </row>
    <row r="75" spans="3:23" ht="13.5" customHeight="1" x14ac:dyDescent="0.15">
      <c r="C75" s="283">
        <f t="shared" si="2"/>
        <v>63</v>
      </c>
      <c r="D75" s="44" t="str">
        <f t="shared" si="3"/>
        <v/>
      </c>
      <c r="E75" s="276"/>
      <c r="F75" s="368"/>
      <c r="G75" s="368"/>
      <c r="H75" s="265"/>
      <c r="I75" s="265"/>
      <c r="J75" s="265"/>
      <c r="K75" s="298"/>
      <c r="L75" s="15"/>
      <c r="M75" s="265"/>
      <c r="N75" s="265"/>
      <c r="O75" s="299"/>
      <c r="P75" s="299"/>
      <c r="Q75" s="299"/>
      <c r="R75" s="265"/>
      <c r="S75" s="299"/>
      <c r="T75" s="299"/>
      <c r="U75" s="299"/>
      <c r="V75" s="297"/>
      <c r="W75" s="282"/>
    </row>
    <row r="76" spans="3:23" ht="13.5" customHeight="1" x14ac:dyDescent="0.15">
      <c r="C76" s="283">
        <f t="shared" si="2"/>
        <v>64</v>
      </c>
      <c r="D76" s="44" t="str">
        <f t="shared" si="3"/>
        <v/>
      </c>
      <c r="E76" s="276"/>
      <c r="F76" s="368"/>
      <c r="G76" s="368"/>
      <c r="H76" s="265"/>
      <c r="I76" s="265"/>
      <c r="J76" s="265"/>
      <c r="K76" s="298"/>
      <c r="L76" s="15"/>
      <c r="M76" s="265"/>
      <c r="N76" s="265"/>
      <c r="O76" s="299"/>
      <c r="P76" s="299"/>
      <c r="Q76" s="299"/>
      <c r="R76" s="265"/>
      <c r="S76" s="299"/>
      <c r="T76" s="299"/>
      <c r="U76" s="299"/>
      <c r="V76" s="297"/>
      <c r="W76" s="282"/>
    </row>
    <row r="77" spans="3:23" ht="13.5" customHeight="1" x14ac:dyDescent="0.15">
      <c r="C77" s="283">
        <f t="shared" si="2"/>
        <v>65</v>
      </c>
      <c r="D77" s="44" t="str">
        <f t="shared" ref="D77:D108" si="4">IF(E77="","",IF(E77&lt;=$Z$2,"○",""))</f>
        <v/>
      </c>
      <c r="E77" s="276"/>
      <c r="F77" s="368"/>
      <c r="G77" s="368"/>
      <c r="H77" s="265"/>
      <c r="I77" s="265"/>
      <c r="J77" s="265"/>
      <c r="K77" s="298"/>
      <c r="L77" s="15"/>
      <c r="M77" s="265"/>
      <c r="N77" s="265"/>
      <c r="O77" s="299"/>
      <c r="P77" s="299"/>
      <c r="Q77" s="299"/>
      <c r="R77" s="265"/>
      <c r="S77" s="299"/>
      <c r="T77" s="299"/>
      <c r="U77" s="299"/>
      <c r="V77" s="297"/>
      <c r="W77" s="282"/>
    </row>
    <row r="78" spans="3:23" ht="13.5" customHeight="1" x14ac:dyDescent="0.15">
      <c r="C78" s="283">
        <f t="shared" si="2"/>
        <v>66</v>
      </c>
      <c r="D78" s="44" t="str">
        <f t="shared" si="4"/>
        <v/>
      </c>
      <c r="E78" s="276"/>
      <c r="F78" s="368"/>
      <c r="G78" s="368"/>
      <c r="H78" s="265"/>
      <c r="I78" s="265"/>
      <c r="J78" s="265"/>
      <c r="K78" s="298"/>
      <c r="L78" s="15"/>
      <c r="M78" s="265"/>
      <c r="N78" s="265"/>
      <c r="O78" s="299"/>
      <c r="P78" s="299"/>
      <c r="Q78" s="299"/>
      <c r="R78" s="265"/>
      <c r="S78" s="299"/>
      <c r="T78" s="299"/>
      <c r="U78" s="299"/>
      <c r="V78" s="297"/>
      <c r="W78" s="282"/>
    </row>
    <row r="79" spans="3:23" ht="13.5" customHeight="1" x14ac:dyDescent="0.15">
      <c r="C79" s="283">
        <f t="shared" ref="C79:C142" si="5">C78+1</f>
        <v>67</v>
      </c>
      <c r="D79" s="44" t="str">
        <f t="shared" si="4"/>
        <v/>
      </c>
      <c r="E79" s="276"/>
      <c r="F79" s="368"/>
      <c r="G79" s="368"/>
      <c r="H79" s="265"/>
      <c r="I79" s="265"/>
      <c r="J79" s="265"/>
      <c r="K79" s="298"/>
      <c r="L79" s="15"/>
      <c r="M79" s="265"/>
      <c r="N79" s="265"/>
      <c r="O79" s="299"/>
      <c r="P79" s="299"/>
      <c r="Q79" s="299"/>
      <c r="R79" s="265"/>
      <c r="S79" s="299"/>
      <c r="T79" s="299"/>
      <c r="U79" s="299"/>
      <c r="V79" s="297"/>
      <c r="W79" s="282"/>
    </row>
    <row r="80" spans="3:23" ht="13.5" customHeight="1" x14ac:dyDescent="0.15">
      <c r="C80" s="283">
        <f t="shared" si="5"/>
        <v>68</v>
      </c>
      <c r="D80" s="44" t="str">
        <f t="shared" si="4"/>
        <v/>
      </c>
      <c r="E80" s="276"/>
      <c r="F80" s="368"/>
      <c r="G80" s="368"/>
      <c r="H80" s="265"/>
      <c r="I80" s="265"/>
      <c r="J80" s="265"/>
      <c r="K80" s="298"/>
      <c r="L80" s="15"/>
      <c r="M80" s="265"/>
      <c r="N80" s="265"/>
      <c r="O80" s="299"/>
      <c r="P80" s="299"/>
      <c r="Q80" s="299"/>
      <c r="R80" s="265"/>
      <c r="S80" s="299"/>
      <c r="T80" s="299"/>
      <c r="U80" s="299"/>
      <c r="V80" s="297"/>
      <c r="W80" s="282"/>
    </row>
    <row r="81" spans="3:23" ht="13.5" customHeight="1" x14ac:dyDescent="0.15">
      <c r="C81" s="283">
        <f t="shared" si="5"/>
        <v>69</v>
      </c>
      <c r="D81" s="44" t="str">
        <f t="shared" si="4"/>
        <v/>
      </c>
      <c r="E81" s="276"/>
      <c r="F81" s="368"/>
      <c r="G81" s="368"/>
      <c r="H81" s="265"/>
      <c r="I81" s="265"/>
      <c r="J81" s="265"/>
      <c r="K81" s="298"/>
      <c r="L81" s="15"/>
      <c r="M81" s="265"/>
      <c r="N81" s="265"/>
      <c r="O81" s="299"/>
      <c r="P81" s="299"/>
      <c r="Q81" s="299"/>
      <c r="R81" s="265"/>
      <c r="S81" s="299"/>
      <c r="T81" s="299"/>
      <c r="U81" s="299"/>
      <c r="V81" s="297"/>
      <c r="W81" s="282"/>
    </row>
    <row r="82" spans="3:23" ht="13.5" customHeight="1" x14ac:dyDescent="0.15">
      <c r="C82" s="283">
        <f t="shared" si="5"/>
        <v>70</v>
      </c>
      <c r="D82" s="44" t="str">
        <f t="shared" si="4"/>
        <v/>
      </c>
      <c r="E82" s="276"/>
      <c r="F82" s="368"/>
      <c r="G82" s="368"/>
      <c r="H82" s="265"/>
      <c r="I82" s="265"/>
      <c r="J82" s="265"/>
      <c r="K82" s="298"/>
      <c r="L82" s="15"/>
      <c r="M82" s="265"/>
      <c r="N82" s="265"/>
      <c r="O82" s="299"/>
      <c r="P82" s="299"/>
      <c r="Q82" s="299"/>
      <c r="R82" s="265"/>
      <c r="S82" s="299"/>
      <c r="T82" s="299"/>
      <c r="U82" s="299"/>
      <c r="V82" s="297"/>
      <c r="W82" s="282"/>
    </row>
    <row r="83" spans="3:23" ht="13.5" customHeight="1" x14ac:dyDescent="0.15">
      <c r="C83" s="283">
        <f t="shared" si="5"/>
        <v>71</v>
      </c>
      <c r="D83" s="44" t="str">
        <f t="shared" si="4"/>
        <v/>
      </c>
      <c r="E83" s="276"/>
      <c r="F83" s="368"/>
      <c r="G83" s="368"/>
      <c r="H83" s="265"/>
      <c r="I83" s="265"/>
      <c r="J83" s="265"/>
      <c r="K83" s="298"/>
      <c r="L83" s="15"/>
      <c r="M83" s="265"/>
      <c r="N83" s="265"/>
      <c r="O83" s="299"/>
      <c r="P83" s="299"/>
      <c r="Q83" s="299"/>
      <c r="R83" s="265"/>
      <c r="S83" s="299"/>
      <c r="T83" s="299"/>
      <c r="U83" s="299"/>
      <c r="V83" s="297"/>
      <c r="W83" s="282"/>
    </row>
    <row r="84" spans="3:23" ht="13.5" customHeight="1" x14ac:dyDescent="0.15">
      <c r="C84" s="283">
        <f t="shared" si="5"/>
        <v>72</v>
      </c>
      <c r="D84" s="44" t="str">
        <f t="shared" si="4"/>
        <v/>
      </c>
      <c r="E84" s="276"/>
      <c r="F84" s="368"/>
      <c r="G84" s="368"/>
      <c r="H84" s="265"/>
      <c r="I84" s="265"/>
      <c r="J84" s="265"/>
      <c r="K84" s="298"/>
      <c r="L84" s="15"/>
      <c r="M84" s="265"/>
      <c r="N84" s="265"/>
      <c r="O84" s="299"/>
      <c r="P84" s="299"/>
      <c r="Q84" s="299"/>
      <c r="R84" s="265"/>
      <c r="S84" s="299"/>
      <c r="T84" s="299"/>
      <c r="U84" s="299"/>
      <c r="V84" s="297"/>
      <c r="W84" s="282"/>
    </row>
    <row r="85" spans="3:23" ht="13.5" customHeight="1" x14ac:dyDescent="0.15">
      <c r="C85" s="283">
        <f t="shared" si="5"/>
        <v>73</v>
      </c>
      <c r="D85" s="44" t="str">
        <f t="shared" si="4"/>
        <v/>
      </c>
      <c r="E85" s="276"/>
      <c r="F85" s="368"/>
      <c r="G85" s="368"/>
      <c r="H85" s="265"/>
      <c r="I85" s="265"/>
      <c r="J85" s="265"/>
      <c r="K85" s="298"/>
      <c r="L85" s="15"/>
      <c r="M85" s="265"/>
      <c r="N85" s="265"/>
      <c r="O85" s="299"/>
      <c r="P85" s="299"/>
      <c r="Q85" s="299"/>
      <c r="R85" s="265"/>
      <c r="S85" s="299"/>
      <c r="T85" s="299"/>
      <c r="U85" s="299"/>
      <c r="V85" s="297"/>
      <c r="W85" s="282"/>
    </row>
    <row r="86" spans="3:23" ht="13.5" customHeight="1" x14ac:dyDescent="0.15">
      <c r="C86" s="283">
        <f t="shared" si="5"/>
        <v>74</v>
      </c>
      <c r="D86" s="44" t="str">
        <f t="shared" si="4"/>
        <v/>
      </c>
      <c r="E86" s="276"/>
      <c r="F86" s="368"/>
      <c r="G86" s="368"/>
      <c r="H86" s="265"/>
      <c r="I86" s="265"/>
      <c r="J86" s="265"/>
      <c r="K86" s="298"/>
      <c r="L86" s="15"/>
      <c r="M86" s="265"/>
      <c r="N86" s="265"/>
      <c r="O86" s="299"/>
      <c r="P86" s="299"/>
      <c r="Q86" s="299"/>
      <c r="R86" s="265"/>
      <c r="S86" s="299"/>
      <c r="T86" s="299"/>
      <c r="U86" s="299"/>
      <c r="V86" s="297"/>
      <c r="W86" s="282"/>
    </row>
    <row r="87" spans="3:23" ht="13.5" customHeight="1" x14ac:dyDescent="0.15">
      <c r="C87" s="283">
        <f t="shared" si="5"/>
        <v>75</v>
      </c>
      <c r="D87" s="44" t="str">
        <f t="shared" si="4"/>
        <v/>
      </c>
      <c r="E87" s="276"/>
      <c r="F87" s="368"/>
      <c r="G87" s="368"/>
      <c r="H87" s="265"/>
      <c r="I87" s="265"/>
      <c r="J87" s="265"/>
      <c r="K87" s="298"/>
      <c r="L87" s="15"/>
      <c r="M87" s="265"/>
      <c r="N87" s="265"/>
      <c r="O87" s="299"/>
      <c r="P87" s="299"/>
      <c r="Q87" s="299"/>
      <c r="R87" s="265"/>
      <c r="S87" s="299"/>
      <c r="T87" s="299"/>
      <c r="U87" s="299"/>
      <c r="V87" s="297"/>
      <c r="W87" s="282"/>
    </row>
    <row r="88" spans="3:23" ht="13.5" customHeight="1" x14ac:dyDescent="0.15">
      <c r="C88" s="283">
        <f t="shared" si="5"/>
        <v>76</v>
      </c>
      <c r="D88" s="44" t="str">
        <f t="shared" si="4"/>
        <v/>
      </c>
      <c r="E88" s="276"/>
      <c r="F88" s="368"/>
      <c r="G88" s="368"/>
      <c r="H88" s="265"/>
      <c r="I88" s="265"/>
      <c r="J88" s="265"/>
      <c r="K88" s="298"/>
      <c r="L88" s="15"/>
      <c r="M88" s="265"/>
      <c r="N88" s="265"/>
      <c r="O88" s="299"/>
      <c r="P88" s="299"/>
      <c r="Q88" s="299"/>
      <c r="R88" s="265"/>
      <c r="S88" s="299"/>
      <c r="T88" s="299"/>
      <c r="U88" s="299"/>
      <c r="V88" s="297"/>
      <c r="W88" s="282"/>
    </row>
    <row r="89" spans="3:23" ht="13.5" customHeight="1" x14ac:dyDescent="0.15">
      <c r="C89" s="283">
        <f t="shared" si="5"/>
        <v>77</v>
      </c>
      <c r="D89" s="44" t="str">
        <f t="shared" si="4"/>
        <v/>
      </c>
      <c r="E89" s="276"/>
      <c r="F89" s="368"/>
      <c r="G89" s="368"/>
      <c r="H89" s="265"/>
      <c r="I89" s="265"/>
      <c r="J89" s="265"/>
      <c r="K89" s="298"/>
      <c r="L89" s="15"/>
      <c r="M89" s="265"/>
      <c r="N89" s="265"/>
      <c r="O89" s="299"/>
      <c r="P89" s="299"/>
      <c r="Q89" s="299"/>
      <c r="R89" s="265"/>
      <c r="S89" s="299"/>
      <c r="T89" s="299"/>
      <c r="U89" s="299"/>
      <c r="V89" s="297"/>
      <c r="W89" s="282"/>
    </row>
    <row r="90" spans="3:23" ht="13.5" customHeight="1" x14ac:dyDescent="0.15">
      <c r="C90" s="283">
        <f t="shared" si="5"/>
        <v>78</v>
      </c>
      <c r="D90" s="44" t="str">
        <f t="shared" si="4"/>
        <v/>
      </c>
      <c r="E90" s="276"/>
      <c r="F90" s="368"/>
      <c r="G90" s="368"/>
      <c r="H90" s="265"/>
      <c r="I90" s="265"/>
      <c r="J90" s="265"/>
      <c r="K90" s="298"/>
      <c r="L90" s="15"/>
      <c r="M90" s="265"/>
      <c r="N90" s="265"/>
      <c r="O90" s="299"/>
      <c r="P90" s="299"/>
      <c r="Q90" s="299"/>
      <c r="R90" s="265"/>
      <c r="S90" s="299"/>
      <c r="T90" s="299"/>
      <c r="U90" s="299"/>
      <c r="V90" s="297"/>
      <c r="W90" s="282"/>
    </row>
    <row r="91" spans="3:23" ht="13.5" customHeight="1" x14ac:dyDescent="0.15">
      <c r="C91" s="283">
        <f t="shared" si="5"/>
        <v>79</v>
      </c>
      <c r="D91" s="44" t="str">
        <f t="shared" si="4"/>
        <v/>
      </c>
      <c r="E91" s="276"/>
      <c r="F91" s="368"/>
      <c r="G91" s="368"/>
      <c r="H91" s="265"/>
      <c r="I91" s="265"/>
      <c r="J91" s="265"/>
      <c r="K91" s="298"/>
      <c r="L91" s="15"/>
      <c r="M91" s="265"/>
      <c r="N91" s="265"/>
      <c r="O91" s="299"/>
      <c r="P91" s="299"/>
      <c r="Q91" s="299"/>
      <c r="R91" s="265"/>
      <c r="S91" s="299"/>
      <c r="T91" s="299"/>
      <c r="U91" s="299"/>
      <c r="V91" s="297"/>
      <c r="W91" s="282"/>
    </row>
    <row r="92" spans="3:23" ht="13.5" customHeight="1" x14ac:dyDescent="0.15">
      <c r="C92" s="283">
        <f t="shared" si="5"/>
        <v>80</v>
      </c>
      <c r="D92" s="44" t="str">
        <f t="shared" si="4"/>
        <v/>
      </c>
      <c r="E92" s="276"/>
      <c r="F92" s="368"/>
      <c r="G92" s="368"/>
      <c r="H92" s="265"/>
      <c r="I92" s="265"/>
      <c r="J92" s="265"/>
      <c r="K92" s="298"/>
      <c r="L92" s="15"/>
      <c r="M92" s="265"/>
      <c r="N92" s="265"/>
      <c r="O92" s="299"/>
      <c r="P92" s="299"/>
      <c r="Q92" s="299"/>
      <c r="R92" s="265"/>
      <c r="S92" s="299"/>
      <c r="T92" s="299"/>
      <c r="U92" s="299"/>
      <c r="V92" s="297"/>
      <c r="W92" s="282"/>
    </row>
    <row r="93" spans="3:23" ht="13.5" customHeight="1" x14ac:dyDescent="0.15">
      <c r="C93" s="283">
        <f t="shared" si="5"/>
        <v>81</v>
      </c>
      <c r="D93" s="44" t="str">
        <f t="shared" si="4"/>
        <v/>
      </c>
      <c r="E93" s="276"/>
      <c r="F93" s="368"/>
      <c r="G93" s="368"/>
      <c r="H93" s="265"/>
      <c r="I93" s="265"/>
      <c r="J93" s="265"/>
      <c r="K93" s="298"/>
      <c r="L93" s="15"/>
      <c r="M93" s="265"/>
      <c r="N93" s="265"/>
      <c r="O93" s="299"/>
      <c r="P93" s="299"/>
      <c r="Q93" s="299"/>
      <c r="R93" s="265"/>
      <c r="S93" s="299"/>
      <c r="T93" s="299"/>
      <c r="U93" s="299"/>
      <c r="V93" s="297"/>
      <c r="W93" s="282"/>
    </row>
    <row r="94" spans="3:23" ht="13.5" customHeight="1" x14ac:dyDescent="0.15">
      <c r="C94" s="283">
        <f t="shared" si="5"/>
        <v>82</v>
      </c>
      <c r="D94" s="44" t="str">
        <f t="shared" si="4"/>
        <v/>
      </c>
      <c r="E94" s="276"/>
      <c r="F94" s="368"/>
      <c r="G94" s="368"/>
      <c r="H94" s="265"/>
      <c r="I94" s="265"/>
      <c r="J94" s="265"/>
      <c r="K94" s="298"/>
      <c r="L94" s="15"/>
      <c r="M94" s="265"/>
      <c r="N94" s="265"/>
      <c r="O94" s="299"/>
      <c r="P94" s="299"/>
      <c r="Q94" s="299"/>
      <c r="R94" s="265"/>
      <c r="S94" s="299"/>
      <c r="T94" s="299"/>
      <c r="U94" s="299"/>
      <c r="V94" s="297"/>
      <c r="W94" s="282"/>
    </row>
    <row r="95" spans="3:23" ht="13.5" customHeight="1" x14ac:dyDescent="0.15">
      <c r="C95" s="283">
        <f t="shared" si="5"/>
        <v>83</v>
      </c>
      <c r="D95" s="44" t="str">
        <f t="shared" si="4"/>
        <v/>
      </c>
      <c r="E95" s="276"/>
      <c r="F95" s="368"/>
      <c r="G95" s="368"/>
      <c r="H95" s="265"/>
      <c r="I95" s="265"/>
      <c r="J95" s="265"/>
      <c r="K95" s="298"/>
      <c r="L95" s="15"/>
      <c r="M95" s="265"/>
      <c r="N95" s="265"/>
      <c r="O95" s="299"/>
      <c r="P95" s="299"/>
      <c r="Q95" s="299"/>
      <c r="R95" s="265"/>
      <c r="S95" s="299"/>
      <c r="T95" s="299"/>
      <c r="U95" s="299"/>
      <c r="V95" s="297"/>
      <c r="W95" s="282"/>
    </row>
    <row r="96" spans="3:23" ht="13.5" customHeight="1" x14ac:dyDescent="0.15">
      <c r="C96" s="283">
        <f t="shared" si="5"/>
        <v>84</v>
      </c>
      <c r="D96" s="44" t="str">
        <f t="shared" si="4"/>
        <v/>
      </c>
      <c r="E96" s="276"/>
      <c r="F96" s="368"/>
      <c r="G96" s="368"/>
      <c r="H96" s="265"/>
      <c r="I96" s="265"/>
      <c r="J96" s="265"/>
      <c r="K96" s="298"/>
      <c r="L96" s="15"/>
      <c r="M96" s="265"/>
      <c r="N96" s="265"/>
      <c r="O96" s="299"/>
      <c r="P96" s="299"/>
      <c r="Q96" s="299"/>
      <c r="R96" s="265"/>
      <c r="S96" s="299"/>
      <c r="T96" s="299"/>
      <c r="U96" s="299"/>
      <c r="V96" s="297"/>
      <c r="W96" s="282"/>
    </row>
    <row r="97" spans="3:23" ht="13.5" customHeight="1" x14ac:dyDescent="0.15">
      <c r="C97" s="283">
        <f t="shared" si="5"/>
        <v>85</v>
      </c>
      <c r="D97" s="44" t="str">
        <f t="shared" si="4"/>
        <v/>
      </c>
      <c r="E97" s="276"/>
      <c r="F97" s="368"/>
      <c r="G97" s="368"/>
      <c r="H97" s="265"/>
      <c r="I97" s="265"/>
      <c r="J97" s="265"/>
      <c r="K97" s="298"/>
      <c r="L97" s="15"/>
      <c r="M97" s="265"/>
      <c r="N97" s="265"/>
      <c r="O97" s="299"/>
      <c r="P97" s="299"/>
      <c r="Q97" s="299"/>
      <c r="R97" s="265"/>
      <c r="S97" s="299"/>
      <c r="T97" s="299"/>
      <c r="U97" s="299"/>
      <c r="V97" s="297"/>
      <c r="W97" s="282"/>
    </row>
    <row r="98" spans="3:23" ht="13.5" customHeight="1" x14ac:dyDescent="0.15">
      <c r="C98" s="283">
        <f t="shared" si="5"/>
        <v>86</v>
      </c>
      <c r="D98" s="44" t="str">
        <f t="shared" si="4"/>
        <v/>
      </c>
      <c r="E98" s="276"/>
      <c r="F98" s="368"/>
      <c r="G98" s="368"/>
      <c r="H98" s="265"/>
      <c r="I98" s="265"/>
      <c r="J98" s="265"/>
      <c r="K98" s="298"/>
      <c r="L98" s="15"/>
      <c r="M98" s="265"/>
      <c r="N98" s="265"/>
      <c r="O98" s="299"/>
      <c r="P98" s="299"/>
      <c r="Q98" s="299"/>
      <c r="R98" s="265"/>
      <c r="S98" s="299"/>
      <c r="T98" s="299"/>
      <c r="U98" s="299"/>
      <c r="V98" s="297"/>
      <c r="W98" s="282"/>
    </row>
    <row r="99" spans="3:23" ht="13.5" customHeight="1" x14ac:dyDescent="0.15">
      <c r="C99" s="283">
        <f t="shared" si="5"/>
        <v>87</v>
      </c>
      <c r="D99" s="44" t="str">
        <f t="shared" si="4"/>
        <v/>
      </c>
      <c r="E99" s="276"/>
      <c r="F99" s="368"/>
      <c r="G99" s="368"/>
      <c r="H99" s="265"/>
      <c r="I99" s="265"/>
      <c r="J99" s="265"/>
      <c r="K99" s="298"/>
      <c r="L99" s="15"/>
      <c r="M99" s="265"/>
      <c r="N99" s="265"/>
      <c r="O99" s="299"/>
      <c r="P99" s="299"/>
      <c r="Q99" s="299"/>
      <c r="R99" s="265"/>
      <c r="S99" s="299"/>
      <c r="T99" s="299"/>
      <c r="U99" s="299"/>
      <c r="V99" s="297"/>
      <c r="W99" s="282"/>
    </row>
    <row r="100" spans="3:23" ht="13.5" customHeight="1" x14ac:dyDescent="0.15">
      <c r="C100" s="283">
        <f t="shared" si="5"/>
        <v>88</v>
      </c>
      <c r="D100" s="44" t="str">
        <f t="shared" si="4"/>
        <v/>
      </c>
      <c r="E100" s="276"/>
      <c r="F100" s="368"/>
      <c r="G100" s="368"/>
      <c r="H100" s="265"/>
      <c r="I100" s="265"/>
      <c r="J100" s="265"/>
      <c r="K100" s="298"/>
      <c r="L100" s="15"/>
      <c r="M100" s="265"/>
      <c r="N100" s="265"/>
      <c r="O100" s="299"/>
      <c r="P100" s="299"/>
      <c r="Q100" s="299"/>
      <c r="R100" s="265"/>
      <c r="S100" s="299"/>
      <c r="T100" s="299"/>
      <c r="U100" s="299"/>
      <c r="V100" s="297"/>
      <c r="W100" s="282"/>
    </row>
    <row r="101" spans="3:23" ht="13.5" customHeight="1" x14ac:dyDescent="0.15">
      <c r="C101" s="283">
        <f t="shared" si="5"/>
        <v>89</v>
      </c>
      <c r="D101" s="44" t="str">
        <f t="shared" si="4"/>
        <v/>
      </c>
      <c r="E101" s="276"/>
      <c r="F101" s="368"/>
      <c r="G101" s="368"/>
      <c r="H101" s="265"/>
      <c r="I101" s="265"/>
      <c r="J101" s="265"/>
      <c r="K101" s="298"/>
      <c r="L101" s="15"/>
      <c r="M101" s="265"/>
      <c r="N101" s="265"/>
      <c r="O101" s="299"/>
      <c r="P101" s="299"/>
      <c r="Q101" s="299"/>
      <c r="R101" s="265"/>
      <c r="S101" s="299"/>
      <c r="T101" s="299"/>
      <c r="U101" s="299"/>
      <c r="V101" s="297"/>
      <c r="W101" s="282"/>
    </row>
    <row r="102" spans="3:23" ht="13.5" customHeight="1" x14ac:dyDescent="0.15">
      <c r="C102" s="283">
        <f t="shared" si="5"/>
        <v>90</v>
      </c>
      <c r="D102" s="44" t="str">
        <f t="shared" si="4"/>
        <v/>
      </c>
      <c r="E102" s="276"/>
      <c r="F102" s="368"/>
      <c r="G102" s="368"/>
      <c r="H102" s="265"/>
      <c r="I102" s="265"/>
      <c r="J102" s="265"/>
      <c r="K102" s="298"/>
      <c r="L102" s="15"/>
      <c r="M102" s="265"/>
      <c r="N102" s="265"/>
      <c r="O102" s="299"/>
      <c r="P102" s="299"/>
      <c r="Q102" s="299"/>
      <c r="R102" s="265"/>
      <c r="S102" s="299"/>
      <c r="T102" s="299"/>
      <c r="U102" s="299"/>
      <c r="V102" s="297"/>
      <c r="W102" s="282"/>
    </row>
    <row r="103" spans="3:23" ht="13.5" customHeight="1" x14ac:dyDescent="0.15">
      <c r="C103" s="283">
        <f t="shared" si="5"/>
        <v>91</v>
      </c>
      <c r="D103" s="44" t="str">
        <f t="shared" si="4"/>
        <v/>
      </c>
      <c r="E103" s="276"/>
      <c r="F103" s="368"/>
      <c r="G103" s="368"/>
      <c r="H103" s="265"/>
      <c r="I103" s="265"/>
      <c r="J103" s="265"/>
      <c r="K103" s="298"/>
      <c r="L103" s="15"/>
      <c r="M103" s="265"/>
      <c r="N103" s="265"/>
      <c r="O103" s="299"/>
      <c r="P103" s="299"/>
      <c r="Q103" s="299"/>
      <c r="R103" s="265"/>
      <c r="S103" s="299"/>
      <c r="T103" s="299"/>
      <c r="U103" s="299"/>
      <c r="V103" s="297"/>
      <c r="W103" s="282"/>
    </row>
    <row r="104" spans="3:23" ht="13.5" customHeight="1" x14ac:dyDescent="0.15">
      <c r="C104" s="283">
        <f t="shared" si="5"/>
        <v>92</v>
      </c>
      <c r="D104" s="44" t="str">
        <f t="shared" si="4"/>
        <v/>
      </c>
      <c r="E104" s="276"/>
      <c r="F104" s="368"/>
      <c r="G104" s="368"/>
      <c r="H104" s="265"/>
      <c r="I104" s="265"/>
      <c r="J104" s="265"/>
      <c r="K104" s="298"/>
      <c r="L104" s="15"/>
      <c r="M104" s="265"/>
      <c r="N104" s="265"/>
      <c r="O104" s="299"/>
      <c r="P104" s="299"/>
      <c r="Q104" s="299"/>
      <c r="R104" s="265"/>
      <c r="S104" s="299"/>
      <c r="T104" s="299"/>
      <c r="U104" s="299"/>
      <c r="V104" s="297"/>
      <c r="W104" s="282"/>
    </row>
    <row r="105" spans="3:23" ht="13.5" customHeight="1" x14ac:dyDescent="0.15">
      <c r="C105" s="283">
        <f t="shared" si="5"/>
        <v>93</v>
      </c>
      <c r="D105" s="44" t="str">
        <f t="shared" si="4"/>
        <v/>
      </c>
      <c r="E105" s="276"/>
      <c r="F105" s="368"/>
      <c r="G105" s="368"/>
      <c r="H105" s="265"/>
      <c r="I105" s="265"/>
      <c r="J105" s="265"/>
      <c r="K105" s="298"/>
      <c r="L105" s="15"/>
      <c r="M105" s="265"/>
      <c r="N105" s="265"/>
      <c r="O105" s="299"/>
      <c r="P105" s="299"/>
      <c r="Q105" s="299"/>
      <c r="R105" s="265"/>
      <c r="S105" s="299"/>
      <c r="T105" s="299"/>
      <c r="U105" s="299"/>
      <c r="V105" s="297"/>
      <c r="W105" s="282"/>
    </row>
    <row r="106" spans="3:23" ht="13.5" customHeight="1" x14ac:dyDescent="0.15">
      <c r="C106" s="283">
        <f t="shared" si="5"/>
        <v>94</v>
      </c>
      <c r="D106" s="44" t="str">
        <f t="shared" si="4"/>
        <v/>
      </c>
      <c r="E106" s="276"/>
      <c r="F106" s="368"/>
      <c r="G106" s="368"/>
      <c r="H106" s="265"/>
      <c r="I106" s="265"/>
      <c r="J106" s="265"/>
      <c r="K106" s="298"/>
      <c r="L106" s="15"/>
      <c r="M106" s="265"/>
      <c r="N106" s="265"/>
      <c r="O106" s="299"/>
      <c r="P106" s="299"/>
      <c r="Q106" s="299"/>
      <c r="R106" s="265"/>
      <c r="S106" s="299"/>
      <c r="T106" s="299"/>
      <c r="U106" s="299"/>
      <c r="V106" s="297"/>
      <c r="W106" s="282"/>
    </row>
    <row r="107" spans="3:23" ht="13.5" customHeight="1" x14ac:dyDescent="0.15">
      <c r="C107" s="283">
        <f t="shared" si="5"/>
        <v>95</v>
      </c>
      <c r="D107" s="44" t="str">
        <f t="shared" si="4"/>
        <v/>
      </c>
      <c r="E107" s="276"/>
      <c r="F107" s="368"/>
      <c r="G107" s="368"/>
      <c r="H107" s="265"/>
      <c r="I107" s="265"/>
      <c r="J107" s="265"/>
      <c r="K107" s="298"/>
      <c r="L107" s="15"/>
      <c r="M107" s="265"/>
      <c r="N107" s="265"/>
      <c r="O107" s="299"/>
      <c r="P107" s="299"/>
      <c r="Q107" s="299"/>
      <c r="R107" s="265"/>
      <c r="S107" s="299"/>
      <c r="T107" s="299"/>
      <c r="U107" s="299"/>
      <c r="V107" s="297"/>
      <c r="W107" s="282"/>
    </row>
    <row r="108" spans="3:23" ht="13.5" customHeight="1" x14ac:dyDescent="0.15">
      <c r="C108" s="283">
        <f t="shared" si="5"/>
        <v>96</v>
      </c>
      <c r="D108" s="44" t="str">
        <f t="shared" si="4"/>
        <v/>
      </c>
      <c r="E108" s="276"/>
      <c r="F108" s="368"/>
      <c r="G108" s="368"/>
      <c r="H108" s="265"/>
      <c r="I108" s="265"/>
      <c r="J108" s="265"/>
      <c r="K108" s="298"/>
      <c r="L108" s="15"/>
      <c r="M108" s="265"/>
      <c r="N108" s="265"/>
      <c r="O108" s="299"/>
      <c r="P108" s="299"/>
      <c r="Q108" s="299"/>
      <c r="R108" s="265"/>
      <c r="S108" s="299"/>
      <c r="T108" s="299"/>
      <c r="U108" s="299"/>
      <c r="V108" s="297"/>
      <c r="W108" s="282"/>
    </row>
    <row r="109" spans="3:23" ht="13.5" customHeight="1" x14ac:dyDescent="0.15">
      <c r="C109" s="283">
        <f t="shared" si="5"/>
        <v>97</v>
      </c>
      <c r="D109" s="44" t="str">
        <f t="shared" ref="D109:D140" si="6">IF(E109="","",IF(E109&lt;=$Z$2,"○",""))</f>
        <v/>
      </c>
      <c r="E109" s="276"/>
      <c r="F109" s="368"/>
      <c r="G109" s="368"/>
      <c r="H109" s="265"/>
      <c r="I109" s="265"/>
      <c r="J109" s="265"/>
      <c r="K109" s="298"/>
      <c r="L109" s="15"/>
      <c r="M109" s="265"/>
      <c r="N109" s="265"/>
      <c r="O109" s="299"/>
      <c r="P109" s="299"/>
      <c r="Q109" s="299"/>
      <c r="R109" s="265"/>
      <c r="S109" s="299"/>
      <c r="T109" s="299"/>
      <c r="U109" s="299"/>
      <c r="V109" s="297"/>
      <c r="W109" s="282"/>
    </row>
    <row r="110" spans="3:23" ht="13.5" customHeight="1" x14ac:dyDescent="0.15">
      <c r="C110" s="283">
        <f t="shared" si="5"/>
        <v>98</v>
      </c>
      <c r="D110" s="44" t="str">
        <f t="shared" si="6"/>
        <v/>
      </c>
      <c r="E110" s="276"/>
      <c r="F110" s="368"/>
      <c r="G110" s="368"/>
      <c r="H110" s="265"/>
      <c r="I110" s="265"/>
      <c r="J110" s="265"/>
      <c r="K110" s="298"/>
      <c r="L110" s="15"/>
      <c r="M110" s="265"/>
      <c r="N110" s="265"/>
      <c r="O110" s="299"/>
      <c r="P110" s="299"/>
      <c r="Q110" s="299"/>
      <c r="R110" s="265"/>
      <c r="S110" s="299"/>
      <c r="T110" s="299"/>
      <c r="U110" s="299"/>
      <c r="V110" s="297"/>
      <c r="W110" s="282"/>
    </row>
    <row r="111" spans="3:23" ht="13.5" customHeight="1" x14ac:dyDescent="0.15">
      <c r="C111" s="283">
        <f t="shared" si="5"/>
        <v>99</v>
      </c>
      <c r="D111" s="44" t="str">
        <f t="shared" si="6"/>
        <v/>
      </c>
      <c r="E111" s="276"/>
      <c r="F111" s="368"/>
      <c r="G111" s="368"/>
      <c r="H111" s="265"/>
      <c r="I111" s="265"/>
      <c r="J111" s="265"/>
      <c r="K111" s="298"/>
      <c r="L111" s="15"/>
      <c r="M111" s="265"/>
      <c r="N111" s="265"/>
      <c r="O111" s="299"/>
      <c r="P111" s="299"/>
      <c r="Q111" s="299"/>
      <c r="R111" s="265"/>
      <c r="S111" s="299"/>
      <c r="T111" s="299"/>
      <c r="U111" s="299"/>
      <c r="V111" s="297"/>
      <c r="W111" s="282"/>
    </row>
    <row r="112" spans="3:23" ht="13.5" customHeight="1" x14ac:dyDescent="0.15">
      <c r="C112" s="283">
        <f t="shared" si="5"/>
        <v>100</v>
      </c>
      <c r="D112" s="44" t="str">
        <f t="shared" si="6"/>
        <v/>
      </c>
      <c r="E112" s="276"/>
      <c r="F112" s="368"/>
      <c r="G112" s="368"/>
      <c r="H112" s="265"/>
      <c r="I112" s="265"/>
      <c r="J112" s="265"/>
      <c r="K112" s="298"/>
      <c r="L112" s="15"/>
      <c r="M112" s="265"/>
      <c r="N112" s="265"/>
      <c r="O112" s="299"/>
      <c r="P112" s="299"/>
      <c r="Q112" s="299"/>
      <c r="R112" s="265"/>
      <c r="S112" s="299"/>
      <c r="T112" s="299"/>
      <c r="U112" s="299"/>
      <c r="V112" s="297"/>
      <c r="W112" s="282"/>
    </row>
    <row r="113" spans="3:23" ht="13.5" customHeight="1" x14ac:dyDescent="0.15">
      <c r="C113" s="283">
        <f t="shared" si="5"/>
        <v>101</v>
      </c>
      <c r="D113" s="44" t="str">
        <f t="shared" si="6"/>
        <v/>
      </c>
      <c r="E113" s="276"/>
      <c r="F113" s="368"/>
      <c r="G113" s="368"/>
      <c r="H113" s="265"/>
      <c r="I113" s="265"/>
      <c r="J113" s="265"/>
      <c r="K113" s="298"/>
      <c r="L113" s="15"/>
      <c r="M113" s="265"/>
      <c r="N113" s="265"/>
      <c r="O113" s="299"/>
      <c r="P113" s="299"/>
      <c r="Q113" s="299"/>
      <c r="R113" s="265"/>
      <c r="S113" s="299"/>
      <c r="T113" s="299"/>
      <c r="U113" s="299"/>
      <c r="V113" s="297"/>
      <c r="W113" s="282"/>
    </row>
    <row r="114" spans="3:23" ht="13.5" customHeight="1" x14ac:dyDescent="0.15">
      <c r="C114" s="283">
        <f t="shared" si="5"/>
        <v>102</v>
      </c>
      <c r="D114" s="44" t="str">
        <f t="shared" si="6"/>
        <v/>
      </c>
      <c r="E114" s="276"/>
      <c r="F114" s="368"/>
      <c r="G114" s="368"/>
      <c r="H114" s="265"/>
      <c r="I114" s="265"/>
      <c r="J114" s="265"/>
      <c r="K114" s="298"/>
      <c r="L114" s="15"/>
      <c r="M114" s="265"/>
      <c r="N114" s="265"/>
      <c r="O114" s="299"/>
      <c r="P114" s="299"/>
      <c r="Q114" s="299"/>
      <c r="R114" s="265"/>
      <c r="S114" s="299"/>
      <c r="T114" s="299"/>
      <c r="U114" s="299"/>
      <c r="V114" s="297"/>
      <c r="W114" s="282"/>
    </row>
    <row r="115" spans="3:23" ht="13.5" customHeight="1" x14ac:dyDescent="0.15">
      <c r="C115" s="283">
        <f t="shared" si="5"/>
        <v>103</v>
      </c>
      <c r="D115" s="44" t="str">
        <f t="shared" si="6"/>
        <v/>
      </c>
      <c r="E115" s="276"/>
      <c r="F115" s="368"/>
      <c r="G115" s="368"/>
      <c r="H115" s="265"/>
      <c r="I115" s="265"/>
      <c r="J115" s="265"/>
      <c r="K115" s="298"/>
      <c r="L115" s="15"/>
      <c r="M115" s="265"/>
      <c r="N115" s="265"/>
      <c r="O115" s="299"/>
      <c r="P115" s="299"/>
      <c r="Q115" s="299"/>
      <c r="R115" s="265"/>
      <c r="S115" s="299"/>
      <c r="T115" s="299"/>
      <c r="U115" s="299"/>
      <c r="V115" s="297"/>
      <c r="W115" s="282"/>
    </row>
    <row r="116" spans="3:23" ht="13.5" customHeight="1" x14ac:dyDescent="0.15">
      <c r="C116" s="283">
        <f t="shared" si="5"/>
        <v>104</v>
      </c>
      <c r="D116" s="44" t="str">
        <f t="shared" si="6"/>
        <v/>
      </c>
      <c r="E116" s="276"/>
      <c r="F116" s="368"/>
      <c r="G116" s="368"/>
      <c r="H116" s="265"/>
      <c r="I116" s="265"/>
      <c r="J116" s="265"/>
      <c r="K116" s="298"/>
      <c r="L116" s="15"/>
      <c r="M116" s="265"/>
      <c r="N116" s="265"/>
      <c r="O116" s="299"/>
      <c r="P116" s="299"/>
      <c r="Q116" s="299"/>
      <c r="R116" s="265"/>
      <c r="S116" s="299"/>
      <c r="T116" s="299"/>
      <c r="U116" s="299"/>
      <c r="V116" s="297"/>
      <c r="W116" s="282"/>
    </row>
    <row r="117" spans="3:23" ht="13.5" customHeight="1" x14ac:dyDescent="0.15">
      <c r="C117" s="283">
        <f t="shared" si="5"/>
        <v>105</v>
      </c>
      <c r="D117" s="44" t="str">
        <f t="shared" si="6"/>
        <v/>
      </c>
      <c r="E117" s="276"/>
      <c r="F117" s="368"/>
      <c r="G117" s="368"/>
      <c r="H117" s="265"/>
      <c r="I117" s="265"/>
      <c r="J117" s="265"/>
      <c r="K117" s="298"/>
      <c r="L117" s="15"/>
      <c r="M117" s="265"/>
      <c r="N117" s="265"/>
      <c r="O117" s="299"/>
      <c r="P117" s="299"/>
      <c r="Q117" s="299"/>
      <c r="R117" s="265"/>
      <c r="S117" s="299"/>
      <c r="T117" s="299"/>
      <c r="U117" s="299"/>
      <c r="V117" s="297"/>
      <c r="W117" s="282"/>
    </row>
    <row r="118" spans="3:23" ht="13.5" customHeight="1" x14ac:dyDescent="0.15">
      <c r="C118" s="283">
        <f t="shared" si="5"/>
        <v>106</v>
      </c>
      <c r="D118" s="44" t="str">
        <f t="shared" si="6"/>
        <v/>
      </c>
      <c r="E118" s="276"/>
      <c r="F118" s="368"/>
      <c r="G118" s="368"/>
      <c r="H118" s="265"/>
      <c r="I118" s="265"/>
      <c r="J118" s="265"/>
      <c r="K118" s="298"/>
      <c r="L118" s="15"/>
      <c r="M118" s="265"/>
      <c r="N118" s="265"/>
      <c r="O118" s="299"/>
      <c r="P118" s="299"/>
      <c r="Q118" s="299"/>
      <c r="R118" s="265"/>
      <c r="S118" s="299"/>
      <c r="T118" s="299"/>
      <c r="U118" s="299"/>
      <c r="V118" s="297"/>
      <c r="W118" s="282"/>
    </row>
    <row r="119" spans="3:23" ht="13.5" customHeight="1" x14ac:dyDescent="0.15">
      <c r="C119" s="283">
        <f t="shared" si="5"/>
        <v>107</v>
      </c>
      <c r="D119" s="44" t="str">
        <f t="shared" si="6"/>
        <v/>
      </c>
      <c r="E119" s="276"/>
      <c r="F119" s="368"/>
      <c r="G119" s="368"/>
      <c r="H119" s="265"/>
      <c r="I119" s="265"/>
      <c r="J119" s="265"/>
      <c r="K119" s="298"/>
      <c r="L119" s="15"/>
      <c r="M119" s="265"/>
      <c r="N119" s="265"/>
      <c r="O119" s="299"/>
      <c r="P119" s="299"/>
      <c r="Q119" s="299"/>
      <c r="R119" s="265"/>
      <c r="S119" s="299"/>
      <c r="T119" s="299"/>
      <c r="U119" s="299"/>
      <c r="V119" s="297"/>
      <c r="W119" s="282"/>
    </row>
    <row r="120" spans="3:23" ht="13.5" customHeight="1" x14ac:dyDescent="0.15">
      <c r="C120" s="283">
        <f t="shared" si="5"/>
        <v>108</v>
      </c>
      <c r="D120" s="44" t="str">
        <f t="shared" si="6"/>
        <v/>
      </c>
      <c r="E120" s="276"/>
      <c r="F120" s="368"/>
      <c r="G120" s="368"/>
      <c r="H120" s="265"/>
      <c r="I120" s="265"/>
      <c r="J120" s="265"/>
      <c r="K120" s="298"/>
      <c r="L120" s="15"/>
      <c r="M120" s="265"/>
      <c r="N120" s="265"/>
      <c r="O120" s="299"/>
      <c r="P120" s="299"/>
      <c r="Q120" s="299"/>
      <c r="R120" s="265"/>
      <c r="S120" s="299"/>
      <c r="T120" s="299"/>
      <c r="U120" s="299"/>
      <c r="V120" s="297"/>
      <c r="W120" s="282"/>
    </row>
    <row r="121" spans="3:23" ht="13.5" customHeight="1" x14ac:dyDescent="0.15">
      <c r="C121" s="283">
        <f t="shared" si="5"/>
        <v>109</v>
      </c>
      <c r="D121" s="44" t="str">
        <f t="shared" si="6"/>
        <v/>
      </c>
      <c r="E121" s="276"/>
      <c r="F121" s="368"/>
      <c r="G121" s="368"/>
      <c r="H121" s="265"/>
      <c r="I121" s="265"/>
      <c r="J121" s="265"/>
      <c r="K121" s="298"/>
      <c r="L121" s="15"/>
      <c r="M121" s="265"/>
      <c r="N121" s="265"/>
      <c r="O121" s="299"/>
      <c r="P121" s="299"/>
      <c r="Q121" s="299"/>
      <c r="R121" s="265"/>
      <c r="S121" s="299"/>
      <c r="T121" s="299"/>
      <c r="U121" s="299"/>
      <c r="V121" s="297"/>
      <c r="W121" s="282"/>
    </row>
    <row r="122" spans="3:23" ht="13.5" customHeight="1" x14ac:dyDescent="0.15">
      <c r="C122" s="283">
        <f t="shared" si="5"/>
        <v>110</v>
      </c>
      <c r="D122" s="44" t="str">
        <f t="shared" si="6"/>
        <v/>
      </c>
      <c r="E122" s="276"/>
      <c r="F122" s="368"/>
      <c r="G122" s="368"/>
      <c r="H122" s="265"/>
      <c r="I122" s="265"/>
      <c r="J122" s="265"/>
      <c r="K122" s="298"/>
      <c r="L122" s="15"/>
      <c r="M122" s="265"/>
      <c r="N122" s="265"/>
      <c r="O122" s="299"/>
      <c r="P122" s="299"/>
      <c r="Q122" s="299"/>
      <c r="R122" s="265"/>
      <c r="S122" s="299"/>
      <c r="T122" s="299"/>
      <c r="U122" s="299"/>
      <c r="V122" s="297"/>
      <c r="W122" s="282"/>
    </row>
    <row r="123" spans="3:23" ht="13.5" customHeight="1" x14ac:dyDescent="0.15">
      <c r="C123" s="283">
        <f t="shared" si="5"/>
        <v>111</v>
      </c>
      <c r="D123" s="44" t="str">
        <f t="shared" si="6"/>
        <v/>
      </c>
      <c r="E123" s="276"/>
      <c r="F123" s="368"/>
      <c r="G123" s="368"/>
      <c r="H123" s="265"/>
      <c r="I123" s="265"/>
      <c r="J123" s="265"/>
      <c r="K123" s="298"/>
      <c r="L123" s="15"/>
      <c r="M123" s="265"/>
      <c r="N123" s="265"/>
      <c r="O123" s="299"/>
      <c r="P123" s="299"/>
      <c r="Q123" s="299"/>
      <c r="R123" s="265"/>
      <c r="S123" s="299"/>
      <c r="T123" s="299"/>
      <c r="U123" s="299"/>
      <c r="V123" s="297"/>
      <c r="W123" s="282"/>
    </row>
    <row r="124" spans="3:23" ht="13.5" customHeight="1" x14ac:dyDescent="0.15">
      <c r="C124" s="283">
        <f t="shared" si="5"/>
        <v>112</v>
      </c>
      <c r="D124" s="44" t="str">
        <f t="shared" si="6"/>
        <v/>
      </c>
      <c r="E124" s="276"/>
      <c r="F124" s="368"/>
      <c r="G124" s="368"/>
      <c r="H124" s="265"/>
      <c r="I124" s="265"/>
      <c r="J124" s="265"/>
      <c r="K124" s="298"/>
      <c r="L124" s="15"/>
      <c r="M124" s="265"/>
      <c r="N124" s="265"/>
      <c r="O124" s="299"/>
      <c r="P124" s="299"/>
      <c r="Q124" s="299"/>
      <c r="R124" s="265"/>
      <c r="S124" s="299"/>
      <c r="T124" s="299"/>
      <c r="U124" s="299"/>
      <c r="V124" s="297"/>
      <c r="W124" s="282"/>
    </row>
    <row r="125" spans="3:23" ht="13.5" customHeight="1" x14ac:dyDescent="0.15">
      <c r="C125" s="283">
        <f t="shared" si="5"/>
        <v>113</v>
      </c>
      <c r="D125" s="44" t="str">
        <f t="shared" si="6"/>
        <v/>
      </c>
      <c r="E125" s="276"/>
      <c r="F125" s="368"/>
      <c r="G125" s="368"/>
      <c r="H125" s="265"/>
      <c r="I125" s="265"/>
      <c r="J125" s="265"/>
      <c r="K125" s="298"/>
      <c r="L125" s="15"/>
      <c r="M125" s="265"/>
      <c r="N125" s="265"/>
      <c r="O125" s="299"/>
      <c r="P125" s="299"/>
      <c r="Q125" s="299"/>
      <c r="R125" s="265"/>
      <c r="S125" s="299"/>
      <c r="T125" s="299"/>
      <c r="U125" s="299"/>
      <c r="V125" s="297"/>
      <c r="W125" s="282"/>
    </row>
    <row r="126" spans="3:23" ht="13.5" customHeight="1" x14ac:dyDescent="0.15">
      <c r="C126" s="283">
        <f t="shared" si="5"/>
        <v>114</v>
      </c>
      <c r="D126" s="44" t="str">
        <f t="shared" si="6"/>
        <v/>
      </c>
      <c r="E126" s="276"/>
      <c r="F126" s="368"/>
      <c r="G126" s="368"/>
      <c r="H126" s="265"/>
      <c r="I126" s="265"/>
      <c r="J126" s="265"/>
      <c r="K126" s="298"/>
      <c r="L126" s="15"/>
      <c r="M126" s="265"/>
      <c r="N126" s="265"/>
      <c r="O126" s="299"/>
      <c r="P126" s="299"/>
      <c r="Q126" s="299"/>
      <c r="R126" s="265"/>
      <c r="S126" s="299"/>
      <c r="T126" s="299"/>
      <c r="U126" s="299"/>
      <c r="V126" s="297"/>
      <c r="W126" s="282"/>
    </row>
    <row r="127" spans="3:23" ht="13.5" customHeight="1" x14ac:dyDescent="0.15">
      <c r="C127" s="283">
        <f t="shared" si="5"/>
        <v>115</v>
      </c>
      <c r="D127" s="44" t="str">
        <f t="shared" si="6"/>
        <v/>
      </c>
      <c r="E127" s="276"/>
      <c r="F127" s="368"/>
      <c r="G127" s="368"/>
      <c r="H127" s="265"/>
      <c r="I127" s="265"/>
      <c r="J127" s="265"/>
      <c r="K127" s="298"/>
      <c r="L127" s="15"/>
      <c r="M127" s="265"/>
      <c r="N127" s="265"/>
      <c r="O127" s="299"/>
      <c r="P127" s="299"/>
      <c r="Q127" s="299"/>
      <c r="R127" s="265"/>
      <c r="S127" s="299"/>
      <c r="T127" s="299"/>
      <c r="U127" s="299"/>
      <c r="V127" s="297"/>
      <c r="W127" s="282"/>
    </row>
    <row r="128" spans="3:23" ht="13.5" customHeight="1" x14ac:dyDescent="0.15">
      <c r="C128" s="283">
        <f t="shared" si="5"/>
        <v>116</v>
      </c>
      <c r="D128" s="44" t="str">
        <f t="shared" si="6"/>
        <v/>
      </c>
      <c r="E128" s="276"/>
      <c r="F128" s="368"/>
      <c r="G128" s="368"/>
      <c r="H128" s="265"/>
      <c r="I128" s="265"/>
      <c r="J128" s="265"/>
      <c r="K128" s="298"/>
      <c r="L128" s="15"/>
      <c r="M128" s="265"/>
      <c r="N128" s="265"/>
      <c r="O128" s="299"/>
      <c r="P128" s="299"/>
      <c r="Q128" s="299"/>
      <c r="R128" s="265"/>
      <c r="S128" s="299"/>
      <c r="T128" s="299"/>
      <c r="U128" s="299"/>
      <c r="V128" s="297"/>
      <c r="W128" s="282"/>
    </row>
    <row r="129" spans="3:23" ht="13.5" customHeight="1" x14ac:dyDescent="0.15">
      <c r="C129" s="283">
        <f t="shared" si="5"/>
        <v>117</v>
      </c>
      <c r="D129" s="44" t="str">
        <f t="shared" si="6"/>
        <v/>
      </c>
      <c r="E129" s="276"/>
      <c r="F129" s="368"/>
      <c r="G129" s="368"/>
      <c r="H129" s="265"/>
      <c r="I129" s="265"/>
      <c r="J129" s="265"/>
      <c r="K129" s="298"/>
      <c r="L129" s="15"/>
      <c r="M129" s="265"/>
      <c r="N129" s="265"/>
      <c r="O129" s="299"/>
      <c r="P129" s="299"/>
      <c r="Q129" s="299"/>
      <c r="R129" s="265"/>
      <c r="S129" s="299"/>
      <c r="T129" s="299"/>
      <c r="U129" s="299"/>
      <c r="V129" s="297"/>
      <c r="W129" s="282"/>
    </row>
    <row r="130" spans="3:23" ht="13.5" customHeight="1" x14ac:dyDescent="0.15">
      <c r="C130" s="283">
        <f t="shared" si="5"/>
        <v>118</v>
      </c>
      <c r="D130" s="44" t="str">
        <f t="shared" si="6"/>
        <v/>
      </c>
      <c r="E130" s="276"/>
      <c r="F130" s="368"/>
      <c r="G130" s="368"/>
      <c r="H130" s="265"/>
      <c r="I130" s="265"/>
      <c r="J130" s="265"/>
      <c r="K130" s="298"/>
      <c r="L130" s="15"/>
      <c r="M130" s="265"/>
      <c r="N130" s="265"/>
      <c r="O130" s="299"/>
      <c r="P130" s="299"/>
      <c r="Q130" s="299"/>
      <c r="R130" s="265"/>
      <c r="S130" s="299"/>
      <c r="T130" s="299"/>
      <c r="U130" s="299"/>
      <c r="V130" s="297"/>
      <c r="W130" s="282"/>
    </row>
    <row r="131" spans="3:23" ht="13.5" customHeight="1" x14ac:dyDescent="0.15">
      <c r="C131" s="283">
        <f t="shared" si="5"/>
        <v>119</v>
      </c>
      <c r="D131" s="44" t="str">
        <f t="shared" si="6"/>
        <v/>
      </c>
      <c r="E131" s="276"/>
      <c r="F131" s="368"/>
      <c r="G131" s="368"/>
      <c r="H131" s="265"/>
      <c r="I131" s="265"/>
      <c r="J131" s="265"/>
      <c r="K131" s="298"/>
      <c r="L131" s="15"/>
      <c r="M131" s="265"/>
      <c r="N131" s="265"/>
      <c r="O131" s="299"/>
      <c r="P131" s="299"/>
      <c r="Q131" s="299"/>
      <c r="R131" s="265"/>
      <c r="S131" s="299"/>
      <c r="T131" s="299"/>
      <c r="U131" s="299"/>
      <c r="V131" s="297"/>
      <c r="W131" s="282"/>
    </row>
    <row r="132" spans="3:23" ht="13.5" customHeight="1" x14ac:dyDescent="0.15">
      <c r="C132" s="283">
        <f t="shared" si="5"/>
        <v>120</v>
      </c>
      <c r="D132" s="44" t="str">
        <f t="shared" si="6"/>
        <v/>
      </c>
      <c r="E132" s="276"/>
      <c r="F132" s="368"/>
      <c r="G132" s="368"/>
      <c r="H132" s="265"/>
      <c r="I132" s="265"/>
      <c r="J132" s="265"/>
      <c r="K132" s="298"/>
      <c r="L132" s="15"/>
      <c r="M132" s="265"/>
      <c r="N132" s="265"/>
      <c r="O132" s="299"/>
      <c r="P132" s="299"/>
      <c r="Q132" s="299"/>
      <c r="R132" s="265"/>
      <c r="S132" s="299"/>
      <c r="T132" s="299"/>
      <c r="U132" s="299"/>
      <c r="V132" s="297"/>
      <c r="W132" s="282"/>
    </row>
    <row r="133" spans="3:23" ht="13.5" customHeight="1" x14ac:dyDescent="0.15">
      <c r="C133" s="283">
        <f t="shared" si="5"/>
        <v>121</v>
      </c>
      <c r="D133" s="44" t="str">
        <f t="shared" si="6"/>
        <v/>
      </c>
      <c r="E133" s="276"/>
      <c r="F133" s="368"/>
      <c r="G133" s="368"/>
      <c r="H133" s="265"/>
      <c r="I133" s="265"/>
      <c r="J133" s="265"/>
      <c r="K133" s="298"/>
      <c r="L133" s="15"/>
      <c r="M133" s="265"/>
      <c r="N133" s="265"/>
      <c r="O133" s="299"/>
      <c r="P133" s="299"/>
      <c r="Q133" s="299"/>
      <c r="R133" s="265"/>
      <c r="S133" s="299"/>
      <c r="T133" s="299"/>
      <c r="U133" s="299"/>
      <c r="V133" s="297"/>
      <c r="W133" s="282"/>
    </row>
    <row r="134" spans="3:23" ht="13.5" customHeight="1" x14ac:dyDescent="0.15">
      <c r="C134" s="283">
        <f t="shared" si="5"/>
        <v>122</v>
      </c>
      <c r="D134" s="44" t="str">
        <f t="shared" si="6"/>
        <v/>
      </c>
      <c r="E134" s="276"/>
      <c r="F134" s="368"/>
      <c r="G134" s="368"/>
      <c r="H134" s="265"/>
      <c r="I134" s="265"/>
      <c r="J134" s="265"/>
      <c r="K134" s="298"/>
      <c r="L134" s="15"/>
      <c r="M134" s="265"/>
      <c r="N134" s="265"/>
      <c r="O134" s="299"/>
      <c r="P134" s="299"/>
      <c r="Q134" s="299"/>
      <c r="R134" s="265"/>
      <c r="S134" s="299"/>
      <c r="T134" s="299"/>
      <c r="U134" s="299"/>
      <c r="V134" s="297"/>
      <c r="W134" s="282"/>
    </row>
    <row r="135" spans="3:23" ht="13.5" customHeight="1" x14ac:dyDescent="0.15">
      <c r="C135" s="283">
        <f t="shared" si="5"/>
        <v>123</v>
      </c>
      <c r="D135" s="44" t="str">
        <f t="shared" si="6"/>
        <v/>
      </c>
      <c r="E135" s="276"/>
      <c r="F135" s="368"/>
      <c r="G135" s="368"/>
      <c r="H135" s="265"/>
      <c r="I135" s="265"/>
      <c r="J135" s="265"/>
      <c r="K135" s="298"/>
      <c r="L135" s="15"/>
      <c r="M135" s="265"/>
      <c r="N135" s="265"/>
      <c r="O135" s="299"/>
      <c r="P135" s="299"/>
      <c r="Q135" s="299"/>
      <c r="R135" s="265"/>
      <c r="S135" s="299"/>
      <c r="T135" s="299"/>
      <c r="U135" s="299"/>
      <c r="V135" s="297"/>
      <c r="W135" s="282"/>
    </row>
    <row r="136" spans="3:23" ht="13.5" customHeight="1" x14ac:dyDescent="0.15">
      <c r="C136" s="283">
        <f t="shared" si="5"/>
        <v>124</v>
      </c>
      <c r="D136" s="44" t="str">
        <f t="shared" si="6"/>
        <v/>
      </c>
      <c r="E136" s="276"/>
      <c r="F136" s="368"/>
      <c r="G136" s="368"/>
      <c r="H136" s="265"/>
      <c r="I136" s="265"/>
      <c r="J136" s="265"/>
      <c r="K136" s="298"/>
      <c r="L136" s="15"/>
      <c r="M136" s="265"/>
      <c r="N136" s="265"/>
      <c r="O136" s="299"/>
      <c r="P136" s="299"/>
      <c r="Q136" s="299"/>
      <c r="R136" s="265"/>
      <c r="S136" s="299"/>
      <c r="T136" s="299"/>
      <c r="U136" s="299"/>
      <c r="V136" s="297"/>
      <c r="W136" s="282"/>
    </row>
    <row r="137" spans="3:23" ht="13.5" customHeight="1" x14ac:dyDescent="0.15">
      <c r="C137" s="283">
        <f t="shared" si="5"/>
        <v>125</v>
      </c>
      <c r="D137" s="44" t="str">
        <f t="shared" si="6"/>
        <v/>
      </c>
      <c r="E137" s="276"/>
      <c r="F137" s="368"/>
      <c r="G137" s="368"/>
      <c r="H137" s="265"/>
      <c r="I137" s="265"/>
      <c r="J137" s="265"/>
      <c r="K137" s="298"/>
      <c r="L137" s="15"/>
      <c r="M137" s="265"/>
      <c r="N137" s="265"/>
      <c r="O137" s="299"/>
      <c r="P137" s="299"/>
      <c r="Q137" s="299"/>
      <c r="R137" s="265"/>
      <c r="S137" s="299"/>
      <c r="T137" s="299"/>
      <c r="U137" s="299"/>
      <c r="V137" s="297"/>
      <c r="W137" s="282"/>
    </row>
    <row r="138" spans="3:23" ht="13.5" customHeight="1" x14ac:dyDescent="0.15">
      <c r="C138" s="283">
        <f t="shared" si="5"/>
        <v>126</v>
      </c>
      <c r="D138" s="44" t="str">
        <f t="shared" si="6"/>
        <v/>
      </c>
      <c r="E138" s="276"/>
      <c r="F138" s="368"/>
      <c r="G138" s="368"/>
      <c r="H138" s="265"/>
      <c r="I138" s="265"/>
      <c r="J138" s="265"/>
      <c r="K138" s="298"/>
      <c r="L138" s="15"/>
      <c r="M138" s="265"/>
      <c r="N138" s="265"/>
      <c r="O138" s="299"/>
      <c r="P138" s="299"/>
      <c r="Q138" s="299"/>
      <c r="R138" s="265"/>
      <c r="S138" s="299"/>
      <c r="T138" s="299"/>
      <c r="U138" s="299"/>
      <c r="V138" s="297"/>
      <c r="W138" s="282"/>
    </row>
    <row r="139" spans="3:23" ht="13.5" customHeight="1" x14ac:dyDescent="0.15">
      <c r="C139" s="283">
        <f t="shared" si="5"/>
        <v>127</v>
      </c>
      <c r="D139" s="44" t="str">
        <f t="shared" si="6"/>
        <v/>
      </c>
      <c r="E139" s="276"/>
      <c r="F139" s="368"/>
      <c r="G139" s="368"/>
      <c r="H139" s="265"/>
      <c r="I139" s="265"/>
      <c r="J139" s="265"/>
      <c r="K139" s="298"/>
      <c r="L139" s="15"/>
      <c r="M139" s="265"/>
      <c r="N139" s="265"/>
      <c r="O139" s="299"/>
      <c r="P139" s="299"/>
      <c r="Q139" s="299"/>
      <c r="R139" s="265"/>
      <c r="S139" s="299"/>
      <c r="T139" s="299"/>
      <c r="U139" s="299"/>
      <c r="V139" s="297"/>
      <c r="W139" s="282"/>
    </row>
    <row r="140" spans="3:23" ht="13.5" customHeight="1" x14ac:dyDescent="0.15">
      <c r="C140" s="283">
        <f t="shared" si="5"/>
        <v>128</v>
      </c>
      <c r="D140" s="44" t="str">
        <f t="shared" si="6"/>
        <v/>
      </c>
      <c r="E140" s="276"/>
      <c r="F140" s="368"/>
      <c r="G140" s="368"/>
      <c r="H140" s="265"/>
      <c r="I140" s="265"/>
      <c r="J140" s="265"/>
      <c r="K140" s="298"/>
      <c r="L140" s="15"/>
      <c r="M140" s="265"/>
      <c r="N140" s="265"/>
      <c r="O140" s="299"/>
      <c r="P140" s="299"/>
      <c r="Q140" s="299"/>
      <c r="R140" s="265"/>
      <c r="S140" s="299"/>
      <c r="T140" s="299"/>
      <c r="U140" s="299"/>
      <c r="V140" s="297"/>
      <c r="W140" s="282"/>
    </row>
    <row r="141" spans="3:23" ht="13.5" customHeight="1" x14ac:dyDescent="0.15">
      <c r="C141" s="283">
        <f t="shared" si="5"/>
        <v>129</v>
      </c>
      <c r="D141" s="44" t="str">
        <f t="shared" ref="D141:D172" si="7">IF(E141="","",IF(E141&lt;=$Z$2,"○",""))</f>
        <v/>
      </c>
      <c r="E141" s="276"/>
      <c r="F141" s="368"/>
      <c r="G141" s="368"/>
      <c r="H141" s="265"/>
      <c r="I141" s="265"/>
      <c r="J141" s="265"/>
      <c r="K141" s="298"/>
      <c r="L141" s="15"/>
      <c r="M141" s="265"/>
      <c r="N141" s="265"/>
      <c r="O141" s="299"/>
      <c r="P141" s="299"/>
      <c r="Q141" s="299"/>
      <c r="R141" s="265"/>
      <c r="S141" s="299"/>
      <c r="T141" s="299"/>
      <c r="U141" s="299"/>
      <c r="V141" s="297"/>
      <c r="W141" s="282"/>
    </row>
    <row r="142" spans="3:23" ht="13.5" customHeight="1" x14ac:dyDescent="0.15">
      <c r="C142" s="283">
        <f t="shared" si="5"/>
        <v>130</v>
      </c>
      <c r="D142" s="44" t="str">
        <f t="shared" si="7"/>
        <v/>
      </c>
      <c r="E142" s="276"/>
      <c r="F142" s="368"/>
      <c r="G142" s="368"/>
      <c r="H142" s="265"/>
      <c r="I142" s="265"/>
      <c r="J142" s="265"/>
      <c r="K142" s="298"/>
      <c r="L142" s="15"/>
      <c r="M142" s="265"/>
      <c r="N142" s="265"/>
      <c r="O142" s="299"/>
      <c r="P142" s="299"/>
      <c r="Q142" s="299"/>
      <c r="R142" s="265"/>
      <c r="S142" s="299"/>
      <c r="T142" s="299"/>
      <c r="U142" s="299"/>
      <c r="V142" s="297"/>
      <c r="W142" s="282"/>
    </row>
    <row r="143" spans="3:23" ht="13.5" customHeight="1" x14ac:dyDescent="0.15">
      <c r="C143" s="283">
        <f t="shared" ref="C143:C206" si="8">C142+1</f>
        <v>131</v>
      </c>
      <c r="D143" s="44" t="str">
        <f t="shared" si="7"/>
        <v/>
      </c>
      <c r="E143" s="276"/>
      <c r="F143" s="368"/>
      <c r="G143" s="368"/>
      <c r="H143" s="265"/>
      <c r="I143" s="265"/>
      <c r="J143" s="265"/>
      <c r="K143" s="298"/>
      <c r="L143" s="15"/>
      <c r="M143" s="265"/>
      <c r="N143" s="265"/>
      <c r="O143" s="299"/>
      <c r="P143" s="299"/>
      <c r="Q143" s="299"/>
      <c r="R143" s="265"/>
      <c r="S143" s="299"/>
      <c r="T143" s="299"/>
      <c r="U143" s="299"/>
      <c r="V143" s="297"/>
      <c r="W143" s="282"/>
    </row>
    <row r="144" spans="3:23" ht="13.5" customHeight="1" x14ac:dyDescent="0.15">
      <c r="C144" s="283">
        <f t="shared" si="8"/>
        <v>132</v>
      </c>
      <c r="D144" s="44" t="str">
        <f t="shared" si="7"/>
        <v/>
      </c>
      <c r="E144" s="276"/>
      <c r="F144" s="368"/>
      <c r="G144" s="368"/>
      <c r="H144" s="265"/>
      <c r="I144" s="265"/>
      <c r="J144" s="265"/>
      <c r="K144" s="298"/>
      <c r="L144" s="15"/>
      <c r="M144" s="265"/>
      <c r="N144" s="265"/>
      <c r="O144" s="299"/>
      <c r="P144" s="299"/>
      <c r="Q144" s="299"/>
      <c r="R144" s="265"/>
      <c r="S144" s="299"/>
      <c r="T144" s="299"/>
      <c r="U144" s="299"/>
      <c r="V144" s="297"/>
      <c r="W144" s="282"/>
    </row>
    <row r="145" spans="3:23" ht="13.5" customHeight="1" x14ac:dyDescent="0.15">
      <c r="C145" s="283">
        <f t="shared" si="8"/>
        <v>133</v>
      </c>
      <c r="D145" s="44" t="str">
        <f t="shared" si="7"/>
        <v/>
      </c>
      <c r="E145" s="276"/>
      <c r="F145" s="368"/>
      <c r="G145" s="368"/>
      <c r="H145" s="265"/>
      <c r="I145" s="265"/>
      <c r="J145" s="265"/>
      <c r="K145" s="298"/>
      <c r="L145" s="15"/>
      <c r="M145" s="265"/>
      <c r="N145" s="265"/>
      <c r="O145" s="299"/>
      <c r="P145" s="299"/>
      <c r="Q145" s="299"/>
      <c r="R145" s="265"/>
      <c r="S145" s="299"/>
      <c r="T145" s="299"/>
      <c r="U145" s="299"/>
      <c r="V145" s="297"/>
      <c r="W145" s="282"/>
    </row>
    <row r="146" spans="3:23" ht="13.5" customHeight="1" x14ac:dyDescent="0.15">
      <c r="C146" s="283">
        <f t="shared" si="8"/>
        <v>134</v>
      </c>
      <c r="D146" s="44" t="str">
        <f t="shared" si="7"/>
        <v/>
      </c>
      <c r="E146" s="276"/>
      <c r="F146" s="368"/>
      <c r="G146" s="368"/>
      <c r="H146" s="265"/>
      <c r="I146" s="265"/>
      <c r="J146" s="265"/>
      <c r="K146" s="298"/>
      <c r="L146" s="15"/>
      <c r="M146" s="265"/>
      <c r="N146" s="265"/>
      <c r="O146" s="299"/>
      <c r="P146" s="299"/>
      <c r="Q146" s="299"/>
      <c r="R146" s="265"/>
      <c r="S146" s="299"/>
      <c r="T146" s="299"/>
      <c r="U146" s="299"/>
      <c r="V146" s="297"/>
      <c r="W146" s="282"/>
    </row>
    <row r="147" spans="3:23" ht="13.5" customHeight="1" x14ac:dyDescent="0.15">
      <c r="C147" s="283">
        <f t="shared" si="8"/>
        <v>135</v>
      </c>
      <c r="D147" s="44" t="str">
        <f t="shared" si="7"/>
        <v/>
      </c>
      <c r="E147" s="276"/>
      <c r="F147" s="368"/>
      <c r="G147" s="368"/>
      <c r="H147" s="265"/>
      <c r="I147" s="265"/>
      <c r="J147" s="265"/>
      <c r="K147" s="298"/>
      <c r="L147" s="15"/>
      <c r="M147" s="265"/>
      <c r="N147" s="265"/>
      <c r="O147" s="299"/>
      <c r="P147" s="299"/>
      <c r="Q147" s="299"/>
      <c r="R147" s="265"/>
      <c r="S147" s="299"/>
      <c r="T147" s="299"/>
      <c r="U147" s="299"/>
      <c r="V147" s="297"/>
      <c r="W147" s="282"/>
    </row>
    <row r="148" spans="3:23" ht="13.5" customHeight="1" x14ac:dyDescent="0.15">
      <c r="C148" s="283">
        <f t="shared" si="8"/>
        <v>136</v>
      </c>
      <c r="D148" s="44" t="str">
        <f t="shared" si="7"/>
        <v/>
      </c>
      <c r="E148" s="276"/>
      <c r="F148" s="368"/>
      <c r="G148" s="368"/>
      <c r="H148" s="265"/>
      <c r="I148" s="265"/>
      <c r="J148" s="265"/>
      <c r="K148" s="298"/>
      <c r="L148" s="15"/>
      <c r="M148" s="265"/>
      <c r="N148" s="265"/>
      <c r="O148" s="299"/>
      <c r="P148" s="299"/>
      <c r="Q148" s="299"/>
      <c r="R148" s="265"/>
      <c r="S148" s="299"/>
      <c r="T148" s="299"/>
      <c r="U148" s="299"/>
      <c r="V148" s="297"/>
      <c r="W148" s="282"/>
    </row>
    <row r="149" spans="3:23" ht="13.5" customHeight="1" x14ac:dyDescent="0.15">
      <c r="C149" s="283">
        <f t="shared" si="8"/>
        <v>137</v>
      </c>
      <c r="D149" s="44" t="str">
        <f t="shared" si="7"/>
        <v/>
      </c>
      <c r="E149" s="276"/>
      <c r="F149" s="368"/>
      <c r="G149" s="368"/>
      <c r="H149" s="265"/>
      <c r="I149" s="265"/>
      <c r="J149" s="265"/>
      <c r="K149" s="298"/>
      <c r="L149" s="15"/>
      <c r="M149" s="265"/>
      <c r="N149" s="265"/>
      <c r="O149" s="299"/>
      <c r="P149" s="299"/>
      <c r="Q149" s="299"/>
      <c r="R149" s="265"/>
      <c r="S149" s="299"/>
      <c r="T149" s="299"/>
      <c r="U149" s="299"/>
      <c r="V149" s="297"/>
      <c r="W149" s="282"/>
    </row>
    <row r="150" spans="3:23" ht="13.5" customHeight="1" x14ac:dyDescent="0.15">
      <c r="C150" s="283">
        <f t="shared" si="8"/>
        <v>138</v>
      </c>
      <c r="D150" s="44" t="str">
        <f t="shared" si="7"/>
        <v/>
      </c>
      <c r="E150" s="276"/>
      <c r="F150" s="368"/>
      <c r="G150" s="368"/>
      <c r="H150" s="265"/>
      <c r="I150" s="265"/>
      <c r="J150" s="265"/>
      <c r="K150" s="298"/>
      <c r="L150" s="15"/>
      <c r="M150" s="265"/>
      <c r="N150" s="265"/>
      <c r="O150" s="299"/>
      <c r="P150" s="299"/>
      <c r="Q150" s="299"/>
      <c r="R150" s="265"/>
      <c r="S150" s="299"/>
      <c r="T150" s="299"/>
      <c r="U150" s="299"/>
      <c r="V150" s="297"/>
      <c r="W150" s="282"/>
    </row>
    <row r="151" spans="3:23" ht="13.5" customHeight="1" x14ac:dyDescent="0.15">
      <c r="C151" s="283">
        <f t="shared" si="8"/>
        <v>139</v>
      </c>
      <c r="D151" s="44" t="str">
        <f t="shared" si="7"/>
        <v/>
      </c>
      <c r="E151" s="276"/>
      <c r="F151" s="368"/>
      <c r="G151" s="368"/>
      <c r="H151" s="265"/>
      <c r="I151" s="265"/>
      <c r="J151" s="265"/>
      <c r="K151" s="298"/>
      <c r="L151" s="15"/>
      <c r="M151" s="265"/>
      <c r="N151" s="265"/>
      <c r="O151" s="299"/>
      <c r="P151" s="299"/>
      <c r="Q151" s="299"/>
      <c r="R151" s="265"/>
      <c r="S151" s="299"/>
      <c r="T151" s="299"/>
      <c r="U151" s="299"/>
      <c r="V151" s="297"/>
      <c r="W151" s="282"/>
    </row>
    <row r="152" spans="3:23" ht="13.5" customHeight="1" x14ac:dyDescent="0.15">
      <c r="C152" s="283">
        <f t="shared" si="8"/>
        <v>140</v>
      </c>
      <c r="D152" s="44" t="str">
        <f t="shared" si="7"/>
        <v/>
      </c>
      <c r="E152" s="276"/>
      <c r="F152" s="368"/>
      <c r="G152" s="368"/>
      <c r="H152" s="265"/>
      <c r="I152" s="265"/>
      <c r="J152" s="265"/>
      <c r="K152" s="298"/>
      <c r="L152" s="15"/>
      <c r="M152" s="265"/>
      <c r="N152" s="265"/>
      <c r="O152" s="299"/>
      <c r="P152" s="299"/>
      <c r="Q152" s="299"/>
      <c r="R152" s="265"/>
      <c r="S152" s="299"/>
      <c r="T152" s="299"/>
      <c r="U152" s="299"/>
      <c r="V152" s="297"/>
      <c r="W152" s="282"/>
    </row>
    <row r="153" spans="3:23" ht="13.5" customHeight="1" x14ac:dyDescent="0.15">
      <c r="C153" s="283">
        <f t="shared" si="8"/>
        <v>141</v>
      </c>
      <c r="D153" s="44" t="str">
        <f t="shared" si="7"/>
        <v/>
      </c>
      <c r="E153" s="276"/>
      <c r="F153" s="368"/>
      <c r="G153" s="368"/>
      <c r="H153" s="265"/>
      <c r="I153" s="265"/>
      <c r="J153" s="265"/>
      <c r="K153" s="298"/>
      <c r="L153" s="15"/>
      <c r="M153" s="265"/>
      <c r="N153" s="265"/>
      <c r="O153" s="299"/>
      <c r="P153" s="299"/>
      <c r="Q153" s="299"/>
      <c r="R153" s="265"/>
      <c r="S153" s="299"/>
      <c r="T153" s="299"/>
      <c r="U153" s="299"/>
      <c r="V153" s="297"/>
      <c r="W153" s="282"/>
    </row>
    <row r="154" spans="3:23" ht="13.5" customHeight="1" x14ac:dyDescent="0.15">
      <c r="C154" s="283">
        <f t="shared" si="8"/>
        <v>142</v>
      </c>
      <c r="D154" s="44" t="str">
        <f t="shared" si="7"/>
        <v/>
      </c>
      <c r="E154" s="276"/>
      <c r="F154" s="368"/>
      <c r="G154" s="368"/>
      <c r="H154" s="265"/>
      <c r="I154" s="265"/>
      <c r="J154" s="265"/>
      <c r="K154" s="298"/>
      <c r="L154" s="15"/>
      <c r="M154" s="265"/>
      <c r="N154" s="265"/>
      <c r="O154" s="299"/>
      <c r="P154" s="299"/>
      <c r="Q154" s="299"/>
      <c r="R154" s="265"/>
      <c r="S154" s="299"/>
      <c r="T154" s="299"/>
      <c r="U154" s="299"/>
      <c r="V154" s="297"/>
      <c r="W154" s="282"/>
    </row>
    <row r="155" spans="3:23" ht="13.5" customHeight="1" x14ac:dyDescent="0.15">
      <c r="C155" s="283">
        <f t="shared" si="8"/>
        <v>143</v>
      </c>
      <c r="D155" s="44" t="str">
        <f t="shared" si="7"/>
        <v/>
      </c>
      <c r="E155" s="276"/>
      <c r="F155" s="368"/>
      <c r="G155" s="368"/>
      <c r="H155" s="265"/>
      <c r="I155" s="265"/>
      <c r="J155" s="265"/>
      <c r="K155" s="298"/>
      <c r="L155" s="15"/>
      <c r="M155" s="265"/>
      <c r="N155" s="265"/>
      <c r="O155" s="299"/>
      <c r="P155" s="299"/>
      <c r="Q155" s="299"/>
      <c r="R155" s="265"/>
      <c r="S155" s="299"/>
      <c r="T155" s="299"/>
      <c r="U155" s="299"/>
      <c r="V155" s="297"/>
      <c r="W155" s="282"/>
    </row>
    <row r="156" spans="3:23" ht="13.5" customHeight="1" x14ac:dyDescent="0.15">
      <c r="C156" s="283">
        <f t="shared" si="8"/>
        <v>144</v>
      </c>
      <c r="D156" s="44" t="str">
        <f t="shared" si="7"/>
        <v/>
      </c>
      <c r="E156" s="276"/>
      <c r="F156" s="368"/>
      <c r="G156" s="368"/>
      <c r="H156" s="265"/>
      <c r="I156" s="265"/>
      <c r="J156" s="265"/>
      <c r="K156" s="298"/>
      <c r="L156" s="15"/>
      <c r="M156" s="265"/>
      <c r="N156" s="265"/>
      <c r="O156" s="299"/>
      <c r="P156" s="299"/>
      <c r="Q156" s="299"/>
      <c r="R156" s="265"/>
      <c r="S156" s="299"/>
      <c r="T156" s="299"/>
      <c r="U156" s="299"/>
      <c r="V156" s="297"/>
      <c r="W156" s="282"/>
    </row>
    <row r="157" spans="3:23" ht="13.5" customHeight="1" x14ac:dyDescent="0.15">
      <c r="C157" s="283">
        <f t="shared" si="8"/>
        <v>145</v>
      </c>
      <c r="D157" s="44" t="str">
        <f t="shared" si="7"/>
        <v/>
      </c>
      <c r="E157" s="276"/>
      <c r="F157" s="368"/>
      <c r="G157" s="368"/>
      <c r="H157" s="265"/>
      <c r="I157" s="265"/>
      <c r="J157" s="265"/>
      <c r="K157" s="298"/>
      <c r="L157" s="15"/>
      <c r="M157" s="265"/>
      <c r="N157" s="265"/>
      <c r="O157" s="299"/>
      <c r="P157" s="299"/>
      <c r="Q157" s="299"/>
      <c r="R157" s="265"/>
      <c r="S157" s="299"/>
      <c r="T157" s="299"/>
      <c r="U157" s="299"/>
      <c r="V157" s="297"/>
      <c r="W157" s="282"/>
    </row>
    <row r="158" spans="3:23" ht="13.5" customHeight="1" x14ac:dyDescent="0.15">
      <c r="C158" s="283">
        <f t="shared" si="8"/>
        <v>146</v>
      </c>
      <c r="D158" s="44" t="str">
        <f t="shared" si="7"/>
        <v/>
      </c>
      <c r="E158" s="276"/>
      <c r="F158" s="368"/>
      <c r="G158" s="368"/>
      <c r="H158" s="265"/>
      <c r="I158" s="265"/>
      <c r="J158" s="265"/>
      <c r="K158" s="298"/>
      <c r="L158" s="15"/>
      <c r="M158" s="265"/>
      <c r="N158" s="265"/>
      <c r="O158" s="299"/>
      <c r="P158" s="299"/>
      <c r="Q158" s="299"/>
      <c r="R158" s="265"/>
      <c r="S158" s="299"/>
      <c r="T158" s="299"/>
      <c r="U158" s="299"/>
      <c r="V158" s="297"/>
      <c r="W158" s="282"/>
    </row>
    <row r="159" spans="3:23" ht="13.5" customHeight="1" x14ac:dyDescent="0.15">
      <c r="C159" s="283">
        <f t="shared" si="8"/>
        <v>147</v>
      </c>
      <c r="D159" s="44" t="str">
        <f t="shared" si="7"/>
        <v/>
      </c>
      <c r="E159" s="276"/>
      <c r="F159" s="368"/>
      <c r="G159" s="368"/>
      <c r="H159" s="265"/>
      <c r="I159" s="265"/>
      <c r="J159" s="265"/>
      <c r="K159" s="298"/>
      <c r="L159" s="15"/>
      <c r="M159" s="265"/>
      <c r="N159" s="265"/>
      <c r="O159" s="299"/>
      <c r="P159" s="299"/>
      <c r="Q159" s="299"/>
      <c r="R159" s="265"/>
      <c r="S159" s="299"/>
      <c r="T159" s="299"/>
      <c r="U159" s="299"/>
      <c r="V159" s="297"/>
      <c r="W159" s="282"/>
    </row>
    <row r="160" spans="3:23" ht="13.5" customHeight="1" x14ac:dyDescent="0.15">
      <c r="C160" s="283">
        <f t="shared" si="8"/>
        <v>148</v>
      </c>
      <c r="D160" s="44" t="str">
        <f t="shared" si="7"/>
        <v/>
      </c>
      <c r="E160" s="276"/>
      <c r="F160" s="368"/>
      <c r="G160" s="368"/>
      <c r="H160" s="265"/>
      <c r="I160" s="265"/>
      <c r="J160" s="265"/>
      <c r="K160" s="298"/>
      <c r="L160" s="15"/>
      <c r="M160" s="265"/>
      <c r="N160" s="265"/>
      <c r="O160" s="299"/>
      <c r="P160" s="299"/>
      <c r="Q160" s="299"/>
      <c r="R160" s="265"/>
      <c r="S160" s="299"/>
      <c r="T160" s="299"/>
      <c r="U160" s="299"/>
      <c r="V160" s="297"/>
      <c r="W160" s="282"/>
    </row>
    <row r="161" spans="3:23" ht="13.5" customHeight="1" x14ac:dyDescent="0.15">
      <c r="C161" s="283">
        <f t="shared" si="8"/>
        <v>149</v>
      </c>
      <c r="D161" s="44" t="str">
        <f t="shared" si="7"/>
        <v/>
      </c>
      <c r="E161" s="276"/>
      <c r="F161" s="368"/>
      <c r="G161" s="368"/>
      <c r="H161" s="265"/>
      <c r="I161" s="265"/>
      <c r="J161" s="265"/>
      <c r="K161" s="298"/>
      <c r="L161" s="15"/>
      <c r="M161" s="265"/>
      <c r="N161" s="265"/>
      <c r="O161" s="299"/>
      <c r="P161" s="299"/>
      <c r="Q161" s="299"/>
      <c r="R161" s="265"/>
      <c r="S161" s="299"/>
      <c r="T161" s="299"/>
      <c r="U161" s="299"/>
      <c r="V161" s="297"/>
      <c r="W161" s="282"/>
    </row>
    <row r="162" spans="3:23" ht="13.5" customHeight="1" x14ac:dyDescent="0.15">
      <c r="C162" s="283">
        <f t="shared" si="8"/>
        <v>150</v>
      </c>
      <c r="D162" s="44" t="str">
        <f t="shared" si="7"/>
        <v/>
      </c>
      <c r="E162" s="276"/>
      <c r="F162" s="368"/>
      <c r="G162" s="368"/>
      <c r="H162" s="265"/>
      <c r="I162" s="265"/>
      <c r="J162" s="265"/>
      <c r="K162" s="298"/>
      <c r="L162" s="15"/>
      <c r="M162" s="265"/>
      <c r="N162" s="265"/>
      <c r="O162" s="299"/>
      <c r="P162" s="299"/>
      <c r="Q162" s="299"/>
      <c r="R162" s="265"/>
      <c r="S162" s="299"/>
      <c r="T162" s="299"/>
      <c r="U162" s="299"/>
      <c r="V162" s="297"/>
      <c r="W162" s="282"/>
    </row>
    <row r="163" spans="3:23" ht="13.5" customHeight="1" x14ac:dyDescent="0.15">
      <c r="C163" s="283">
        <f t="shared" si="8"/>
        <v>151</v>
      </c>
      <c r="D163" s="44" t="str">
        <f t="shared" si="7"/>
        <v/>
      </c>
      <c r="E163" s="276"/>
      <c r="F163" s="368"/>
      <c r="G163" s="368"/>
      <c r="H163" s="265"/>
      <c r="I163" s="265"/>
      <c r="J163" s="265"/>
      <c r="K163" s="298"/>
      <c r="L163" s="15"/>
      <c r="M163" s="265"/>
      <c r="N163" s="265"/>
      <c r="O163" s="299"/>
      <c r="P163" s="299"/>
      <c r="Q163" s="299"/>
      <c r="R163" s="265"/>
      <c r="S163" s="299"/>
      <c r="T163" s="299"/>
      <c r="U163" s="299"/>
      <c r="V163" s="297"/>
      <c r="W163" s="282"/>
    </row>
    <row r="164" spans="3:23" ht="13.5" customHeight="1" x14ac:dyDescent="0.15">
      <c r="C164" s="283">
        <f t="shared" si="8"/>
        <v>152</v>
      </c>
      <c r="D164" s="44" t="str">
        <f t="shared" si="7"/>
        <v/>
      </c>
      <c r="E164" s="276"/>
      <c r="F164" s="368"/>
      <c r="G164" s="368"/>
      <c r="H164" s="265"/>
      <c r="I164" s="265"/>
      <c r="J164" s="265"/>
      <c r="K164" s="298"/>
      <c r="L164" s="15"/>
      <c r="M164" s="265"/>
      <c r="N164" s="265"/>
      <c r="O164" s="299"/>
      <c r="P164" s="299"/>
      <c r="Q164" s="299"/>
      <c r="R164" s="265"/>
      <c r="S164" s="299"/>
      <c r="T164" s="299"/>
      <c r="U164" s="299"/>
      <c r="V164" s="297"/>
      <c r="W164" s="282"/>
    </row>
    <row r="165" spans="3:23" ht="13.5" customHeight="1" x14ac:dyDescent="0.15">
      <c r="C165" s="283">
        <f t="shared" si="8"/>
        <v>153</v>
      </c>
      <c r="D165" s="44" t="str">
        <f t="shared" si="7"/>
        <v/>
      </c>
      <c r="E165" s="276"/>
      <c r="F165" s="368"/>
      <c r="G165" s="368"/>
      <c r="H165" s="265"/>
      <c r="I165" s="265"/>
      <c r="J165" s="265"/>
      <c r="K165" s="298"/>
      <c r="L165" s="15"/>
      <c r="M165" s="265"/>
      <c r="N165" s="265"/>
      <c r="O165" s="299"/>
      <c r="P165" s="299"/>
      <c r="Q165" s="299"/>
      <c r="R165" s="265"/>
      <c r="S165" s="299"/>
      <c r="T165" s="299"/>
      <c r="U165" s="299"/>
      <c r="V165" s="297"/>
      <c r="W165" s="282"/>
    </row>
    <row r="166" spans="3:23" ht="13.5" customHeight="1" x14ac:dyDescent="0.15">
      <c r="C166" s="283">
        <f t="shared" si="8"/>
        <v>154</v>
      </c>
      <c r="D166" s="44" t="str">
        <f t="shared" si="7"/>
        <v/>
      </c>
      <c r="E166" s="276"/>
      <c r="F166" s="368"/>
      <c r="G166" s="368"/>
      <c r="H166" s="265"/>
      <c r="I166" s="265"/>
      <c r="J166" s="265"/>
      <c r="K166" s="298"/>
      <c r="L166" s="15"/>
      <c r="M166" s="265"/>
      <c r="N166" s="265"/>
      <c r="O166" s="299"/>
      <c r="P166" s="299"/>
      <c r="Q166" s="299"/>
      <c r="R166" s="265"/>
      <c r="S166" s="299"/>
      <c r="T166" s="299"/>
      <c r="U166" s="299"/>
      <c r="V166" s="297"/>
      <c r="W166" s="282"/>
    </row>
    <row r="167" spans="3:23" ht="13.5" customHeight="1" x14ac:dyDescent="0.15">
      <c r="C167" s="283">
        <f t="shared" si="8"/>
        <v>155</v>
      </c>
      <c r="D167" s="44" t="str">
        <f t="shared" si="7"/>
        <v/>
      </c>
      <c r="E167" s="276"/>
      <c r="F167" s="368"/>
      <c r="G167" s="368"/>
      <c r="H167" s="265"/>
      <c r="I167" s="265"/>
      <c r="J167" s="265"/>
      <c r="K167" s="298"/>
      <c r="L167" s="15"/>
      <c r="M167" s="265"/>
      <c r="N167" s="265"/>
      <c r="O167" s="299"/>
      <c r="P167" s="299"/>
      <c r="Q167" s="299"/>
      <c r="R167" s="265"/>
      <c r="S167" s="299"/>
      <c r="T167" s="299"/>
      <c r="U167" s="299"/>
      <c r="V167" s="297"/>
      <c r="W167" s="282"/>
    </row>
    <row r="168" spans="3:23" ht="13.5" customHeight="1" x14ac:dyDescent="0.15">
      <c r="C168" s="283">
        <f t="shared" si="8"/>
        <v>156</v>
      </c>
      <c r="D168" s="44" t="str">
        <f t="shared" si="7"/>
        <v/>
      </c>
      <c r="E168" s="276"/>
      <c r="F168" s="368"/>
      <c r="G168" s="368"/>
      <c r="H168" s="265"/>
      <c r="I168" s="265"/>
      <c r="J168" s="265"/>
      <c r="K168" s="298"/>
      <c r="L168" s="15"/>
      <c r="M168" s="265"/>
      <c r="N168" s="265"/>
      <c r="O168" s="299"/>
      <c r="P168" s="299"/>
      <c r="Q168" s="299"/>
      <c r="R168" s="265"/>
      <c r="S168" s="299"/>
      <c r="T168" s="299"/>
      <c r="U168" s="299"/>
      <c r="V168" s="297"/>
      <c r="W168" s="282"/>
    </row>
    <row r="169" spans="3:23" ht="13.5" customHeight="1" x14ac:dyDescent="0.15">
      <c r="C169" s="283">
        <f t="shared" si="8"/>
        <v>157</v>
      </c>
      <c r="D169" s="44" t="str">
        <f t="shared" si="7"/>
        <v/>
      </c>
      <c r="E169" s="276"/>
      <c r="F169" s="368"/>
      <c r="G169" s="368"/>
      <c r="H169" s="265"/>
      <c r="I169" s="265"/>
      <c r="J169" s="265"/>
      <c r="K169" s="298"/>
      <c r="L169" s="15"/>
      <c r="M169" s="265"/>
      <c r="N169" s="265"/>
      <c r="O169" s="299"/>
      <c r="P169" s="299"/>
      <c r="Q169" s="299"/>
      <c r="R169" s="265"/>
      <c r="S169" s="299"/>
      <c r="T169" s="299"/>
      <c r="U169" s="299"/>
      <c r="V169" s="297"/>
      <c r="W169" s="282"/>
    </row>
    <row r="170" spans="3:23" ht="13.5" customHeight="1" x14ac:dyDescent="0.15">
      <c r="C170" s="283">
        <f t="shared" si="8"/>
        <v>158</v>
      </c>
      <c r="D170" s="44" t="str">
        <f t="shared" si="7"/>
        <v/>
      </c>
      <c r="E170" s="276"/>
      <c r="F170" s="368"/>
      <c r="G170" s="368"/>
      <c r="H170" s="265"/>
      <c r="I170" s="265"/>
      <c r="J170" s="265"/>
      <c r="K170" s="298"/>
      <c r="L170" s="15"/>
      <c r="M170" s="265"/>
      <c r="N170" s="265"/>
      <c r="O170" s="299"/>
      <c r="P170" s="299"/>
      <c r="Q170" s="299"/>
      <c r="R170" s="265"/>
      <c r="S170" s="299"/>
      <c r="T170" s="299"/>
      <c r="U170" s="299"/>
      <c r="V170" s="297"/>
      <c r="W170" s="282"/>
    </row>
    <row r="171" spans="3:23" ht="13.5" customHeight="1" x14ac:dyDescent="0.15">
      <c r="C171" s="283">
        <f t="shared" si="8"/>
        <v>159</v>
      </c>
      <c r="D171" s="44" t="str">
        <f t="shared" si="7"/>
        <v/>
      </c>
      <c r="E171" s="276"/>
      <c r="F171" s="368"/>
      <c r="G171" s="368"/>
      <c r="H171" s="265"/>
      <c r="I171" s="265"/>
      <c r="J171" s="265"/>
      <c r="K171" s="298"/>
      <c r="L171" s="15"/>
      <c r="M171" s="265"/>
      <c r="N171" s="265"/>
      <c r="O171" s="299"/>
      <c r="P171" s="299"/>
      <c r="Q171" s="299"/>
      <c r="R171" s="265"/>
      <c r="S171" s="299"/>
      <c r="T171" s="299"/>
      <c r="U171" s="299"/>
      <c r="V171" s="297"/>
      <c r="W171" s="282"/>
    </row>
    <row r="172" spans="3:23" ht="13.5" customHeight="1" x14ac:dyDescent="0.15">
      <c r="C172" s="283">
        <f t="shared" si="8"/>
        <v>160</v>
      </c>
      <c r="D172" s="44" t="str">
        <f t="shared" si="7"/>
        <v/>
      </c>
      <c r="E172" s="276"/>
      <c r="F172" s="368"/>
      <c r="G172" s="368"/>
      <c r="H172" s="265"/>
      <c r="I172" s="265"/>
      <c r="J172" s="265"/>
      <c r="K172" s="298"/>
      <c r="L172" s="15"/>
      <c r="M172" s="265"/>
      <c r="N172" s="265"/>
      <c r="O172" s="299"/>
      <c r="P172" s="299"/>
      <c r="Q172" s="299"/>
      <c r="R172" s="265"/>
      <c r="S172" s="299"/>
      <c r="T172" s="299"/>
      <c r="U172" s="299"/>
      <c r="V172" s="297"/>
      <c r="W172" s="282"/>
    </row>
    <row r="173" spans="3:23" ht="13.5" customHeight="1" x14ac:dyDescent="0.15">
      <c r="C173" s="283">
        <f t="shared" si="8"/>
        <v>161</v>
      </c>
      <c r="D173" s="44" t="str">
        <f t="shared" ref="D173:D192" si="9">IF(E173="","",IF(E173&lt;=$Z$2,"○",""))</f>
        <v/>
      </c>
      <c r="E173" s="276"/>
      <c r="F173" s="368"/>
      <c r="G173" s="368"/>
      <c r="H173" s="265"/>
      <c r="I173" s="265"/>
      <c r="J173" s="265"/>
      <c r="K173" s="298"/>
      <c r="L173" s="15"/>
      <c r="M173" s="265"/>
      <c r="N173" s="265"/>
      <c r="O173" s="299"/>
      <c r="P173" s="299"/>
      <c r="Q173" s="299"/>
      <c r="R173" s="265"/>
      <c r="S173" s="299"/>
      <c r="T173" s="299"/>
      <c r="U173" s="299"/>
      <c r="V173" s="297"/>
      <c r="W173" s="282"/>
    </row>
    <row r="174" spans="3:23" ht="13.5" customHeight="1" x14ac:dyDescent="0.15">
      <c r="C174" s="283">
        <f t="shared" si="8"/>
        <v>162</v>
      </c>
      <c r="D174" s="44" t="str">
        <f t="shared" si="9"/>
        <v/>
      </c>
      <c r="E174" s="276"/>
      <c r="F174" s="368"/>
      <c r="G174" s="368"/>
      <c r="H174" s="265"/>
      <c r="I174" s="265"/>
      <c r="J174" s="265"/>
      <c r="K174" s="298"/>
      <c r="L174" s="15"/>
      <c r="M174" s="265"/>
      <c r="N174" s="265"/>
      <c r="O174" s="299"/>
      <c r="P174" s="299"/>
      <c r="Q174" s="299"/>
      <c r="R174" s="265"/>
      <c r="S174" s="299"/>
      <c r="T174" s="299"/>
      <c r="U174" s="299"/>
      <c r="V174" s="297"/>
      <c r="W174" s="282"/>
    </row>
    <row r="175" spans="3:23" ht="13.5" customHeight="1" x14ac:dyDescent="0.15">
      <c r="C175" s="283">
        <f t="shared" si="8"/>
        <v>163</v>
      </c>
      <c r="D175" s="44" t="str">
        <f t="shared" si="9"/>
        <v/>
      </c>
      <c r="E175" s="276"/>
      <c r="F175" s="368"/>
      <c r="G175" s="368"/>
      <c r="H175" s="265"/>
      <c r="I175" s="265"/>
      <c r="J175" s="265"/>
      <c r="K175" s="298"/>
      <c r="L175" s="15"/>
      <c r="M175" s="265"/>
      <c r="N175" s="265"/>
      <c r="O175" s="299"/>
      <c r="P175" s="299"/>
      <c r="Q175" s="299"/>
      <c r="R175" s="265"/>
      <c r="S175" s="299"/>
      <c r="T175" s="299"/>
      <c r="U175" s="299"/>
      <c r="V175" s="297"/>
      <c r="W175" s="282"/>
    </row>
    <row r="176" spans="3:23" ht="13.5" customHeight="1" x14ac:dyDescent="0.15">
      <c r="C176" s="283">
        <f t="shared" si="8"/>
        <v>164</v>
      </c>
      <c r="D176" s="44" t="str">
        <f t="shared" si="9"/>
        <v/>
      </c>
      <c r="E176" s="276"/>
      <c r="F176" s="368"/>
      <c r="G176" s="368"/>
      <c r="H176" s="265"/>
      <c r="I176" s="265"/>
      <c r="J176" s="265"/>
      <c r="K176" s="298"/>
      <c r="L176" s="15"/>
      <c r="M176" s="265"/>
      <c r="N176" s="265"/>
      <c r="O176" s="299"/>
      <c r="P176" s="299"/>
      <c r="Q176" s="299"/>
      <c r="R176" s="265"/>
      <c r="S176" s="299"/>
      <c r="T176" s="299"/>
      <c r="U176" s="299"/>
      <c r="V176" s="297"/>
      <c r="W176" s="282"/>
    </row>
    <row r="177" spans="3:23" ht="13.5" customHeight="1" x14ac:dyDescent="0.15">
      <c r="C177" s="283">
        <f t="shared" si="8"/>
        <v>165</v>
      </c>
      <c r="D177" s="44" t="str">
        <f t="shared" si="9"/>
        <v/>
      </c>
      <c r="E177" s="276"/>
      <c r="F177" s="368"/>
      <c r="G177" s="368"/>
      <c r="H177" s="265"/>
      <c r="I177" s="265"/>
      <c r="J177" s="265"/>
      <c r="K177" s="298"/>
      <c r="L177" s="15"/>
      <c r="M177" s="265"/>
      <c r="N177" s="265"/>
      <c r="O177" s="299"/>
      <c r="P177" s="299"/>
      <c r="Q177" s="299"/>
      <c r="R177" s="265"/>
      <c r="S177" s="299"/>
      <c r="T177" s="299"/>
      <c r="U177" s="299"/>
      <c r="V177" s="297"/>
      <c r="W177" s="282"/>
    </row>
    <row r="178" spans="3:23" ht="13.5" customHeight="1" x14ac:dyDescent="0.15">
      <c r="C178" s="283">
        <f t="shared" si="8"/>
        <v>166</v>
      </c>
      <c r="D178" s="44" t="str">
        <f t="shared" si="9"/>
        <v/>
      </c>
      <c r="E178" s="276"/>
      <c r="F178" s="368"/>
      <c r="G178" s="368"/>
      <c r="H178" s="265"/>
      <c r="I178" s="265"/>
      <c r="J178" s="265"/>
      <c r="K178" s="298"/>
      <c r="L178" s="15"/>
      <c r="M178" s="265"/>
      <c r="N178" s="265"/>
      <c r="O178" s="299"/>
      <c r="P178" s="299"/>
      <c r="Q178" s="299"/>
      <c r="R178" s="265"/>
      <c r="S178" s="299"/>
      <c r="T178" s="299"/>
      <c r="U178" s="299"/>
      <c r="V178" s="297"/>
      <c r="W178" s="282"/>
    </row>
    <row r="179" spans="3:23" ht="13.5" customHeight="1" x14ac:dyDescent="0.15">
      <c r="C179" s="283">
        <f t="shared" si="8"/>
        <v>167</v>
      </c>
      <c r="D179" s="44" t="str">
        <f t="shared" si="9"/>
        <v/>
      </c>
      <c r="E179" s="276"/>
      <c r="F179" s="368"/>
      <c r="G179" s="368"/>
      <c r="H179" s="265"/>
      <c r="I179" s="265"/>
      <c r="J179" s="265"/>
      <c r="K179" s="298"/>
      <c r="L179" s="15"/>
      <c r="M179" s="265"/>
      <c r="N179" s="265"/>
      <c r="O179" s="299"/>
      <c r="P179" s="299"/>
      <c r="Q179" s="299"/>
      <c r="R179" s="265"/>
      <c r="S179" s="299"/>
      <c r="T179" s="299"/>
      <c r="U179" s="299"/>
      <c r="V179" s="297"/>
      <c r="W179" s="282"/>
    </row>
    <row r="180" spans="3:23" ht="13.5" customHeight="1" x14ac:dyDescent="0.15">
      <c r="C180" s="283">
        <f t="shared" si="8"/>
        <v>168</v>
      </c>
      <c r="D180" s="44" t="str">
        <f t="shared" si="9"/>
        <v/>
      </c>
      <c r="E180" s="276"/>
      <c r="F180" s="368"/>
      <c r="G180" s="368"/>
      <c r="H180" s="265"/>
      <c r="I180" s="265"/>
      <c r="J180" s="265"/>
      <c r="K180" s="298"/>
      <c r="L180" s="15"/>
      <c r="M180" s="265"/>
      <c r="N180" s="265"/>
      <c r="O180" s="299"/>
      <c r="P180" s="299"/>
      <c r="Q180" s="299"/>
      <c r="R180" s="265"/>
      <c r="S180" s="299"/>
      <c r="T180" s="299"/>
      <c r="U180" s="299"/>
      <c r="V180" s="297"/>
      <c r="W180" s="282"/>
    </row>
    <row r="181" spans="3:23" ht="13.5" customHeight="1" x14ac:dyDescent="0.15">
      <c r="C181" s="283">
        <f t="shared" si="8"/>
        <v>169</v>
      </c>
      <c r="D181" s="44" t="str">
        <f t="shared" si="9"/>
        <v/>
      </c>
      <c r="E181" s="276"/>
      <c r="F181" s="368"/>
      <c r="G181" s="368"/>
      <c r="H181" s="265"/>
      <c r="I181" s="265"/>
      <c r="J181" s="265"/>
      <c r="K181" s="298"/>
      <c r="L181" s="15"/>
      <c r="M181" s="265"/>
      <c r="N181" s="265"/>
      <c r="O181" s="299"/>
      <c r="P181" s="299"/>
      <c r="Q181" s="299"/>
      <c r="R181" s="265"/>
      <c r="S181" s="299"/>
      <c r="T181" s="299"/>
      <c r="U181" s="299"/>
      <c r="V181" s="297"/>
      <c r="W181" s="282"/>
    </row>
    <row r="182" spans="3:23" ht="13.5" customHeight="1" x14ac:dyDescent="0.15">
      <c r="C182" s="283">
        <f t="shared" si="8"/>
        <v>170</v>
      </c>
      <c r="D182" s="44" t="str">
        <f t="shared" si="9"/>
        <v/>
      </c>
      <c r="E182" s="276"/>
      <c r="F182" s="368"/>
      <c r="G182" s="368"/>
      <c r="H182" s="265"/>
      <c r="I182" s="265"/>
      <c r="J182" s="265"/>
      <c r="K182" s="298"/>
      <c r="L182" s="15"/>
      <c r="M182" s="265"/>
      <c r="N182" s="265"/>
      <c r="O182" s="299"/>
      <c r="P182" s="299"/>
      <c r="Q182" s="299"/>
      <c r="R182" s="265"/>
      <c r="S182" s="299"/>
      <c r="T182" s="299"/>
      <c r="U182" s="299"/>
      <c r="V182" s="297"/>
      <c r="W182" s="282"/>
    </row>
    <row r="183" spans="3:23" ht="13.5" customHeight="1" x14ac:dyDescent="0.15">
      <c r="C183" s="283">
        <f t="shared" si="8"/>
        <v>171</v>
      </c>
      <c r="D183" s="44" t="str">
        <f t="shared" si="9"/>
        <v/>
      </c>
      <c r="E183" s="276"/>
      <c r="F183" s="368"/>
      <c r="G183" s="368"/>
      <c r="H183" s="265"/>
      <c r="I183" s="265"/>
      <c r="J183" s="265"/>
      <c r="K183" s="298"/>
      <c r="L183" s="15"/>
      <c r="M183" s="265"/>
      <c r="N183" s="265"/>
      <c r="O183" s="299"/>
      <c r="P183" s="299"/>
      <c r="Q183" s="299"/>
      <c r="R183" s="265"/>
      <c r="S183" s="299"/>
      <c r="T183" s="299"/>
      <c r="U183" s="299"/>
      <c r="V183" s="297"/>
      <c r="W183" s="282"/>
    </row>
    <row r="184" spans="3:23" ht="13.5" customHeight="1" x14ac:dyDescent="0.15">
      <c r="C184" s="283">
        <f t="shared" si="8"/>
        <v>172</v>
      </c>
      <c r="D184" s="44" t="str">
        <f t="shared" si="9"/>
        <v/>
      </c>
      <c r="E184" s="276"/>
      <c r="F184" s="368"/>
      <c r="G184" s="368"/>
      <c r="H184" s="265"/>
      <c r="I184" s="265"/>
      <c r="J184" s="265"/>
      <c r="K184" s="298"/>
      <c r="L184" s="15"/>
      <c r="M184" s="265"/>
      <c r="N184" s="265"/>
      <c r="O184" s="299"/>
      <c r="P184" s="299"/>
      <c r="Q184" s="299"/>
      <c r="R184" s="265"/>
      <c r="S184" s="299"/>
      <c r="T184" s="299"/>
      <c r="U184" s="299"/>
      <c r="V184" s="297"/>
      <c r="W184" s="282"/>
    </row>
    <row r="185" spans="3:23" ht="13.5" customHeight="1" x14ac:dyDescent="0.15">
      <c r="C185" s="283">
        <f t="shared" si="8"/>
        <v>173</v>
      </c>
      <c r="D185" s="44" t="str">
        <f t="shared" si="9"/>
        <v/>
      </c>
      <c r="E185" s="276"/>
      <c r="F185" s="368"/>
      <c r="G185" s="368"/>
      <c r="H185" s="265"/>
      <c r="I185" s="265"/>
      <c r="J185" s="265"/>
      <c r="K185" s="298"/>
      <c r="L185" s="15"/>
      <c r="M185" s="265"/>
      <c r="N185" s="265"/>
      <c r="O185" s="299"/>
      <c r="P185" s="299"/>
      <c r="Q185" s="299"/>
      <c r="R185" s="265"/>
      <c r="S185" s="299"/>
      <c r="T185" s="299"/>
      <c r="U185" s="299"/>
      <c r="V185" s="297"/>
      <c r="W185" s="282"/>
    </row>
    <row r="186" spans="3:23" ht="13.5" customHeight="1" x14ac:dyDescent="0.15">
      <c r="C186" s="283">
        <f t="shared" si="8"/>
        <v>174</v>
      </c>
      <c r="D186" s="44" t="str">
        <f t="shared" si="9"/>
        <v/>
      </c>
      <c r="E186" s="276"/>
      <c r="F186" s="368"/>
      <c r="G186" s="368"/>
      <c r="H186" s="265"/>
      <c r="I186" s="265"/>
      <c r="J186" s="265"/>
      <c r="K186" s="298"/>
      <c r="L186" s="15"/>
      <c r="M186" s="265"/>
      <c r="N186" s="265"/>
      <c r="O186" s="299"/>
      <c r="P186" s="299"/>
      <c r="Q186" s="299"/>
      <c r="R186" s="265"/>
      <c r="S186" s="299"/>
      <c r="T186" s="299"/>
      <c r="U186" s="299"/>
      <c r="V186" s="297"/>
      <c r="W186" s="282"/>
    </row>
    <row r="187" spans="3:23" ht="13.5" customHeight="1" x14ac:dyDescent="0.15">
      <c r="C187" s="283">
        <f t="shared" si="8"/>
        <v>175</v>
      </c>
      <c r="D187" s="44" t="str">
        <f t="shared" si="9"/>
        <v/>
      </c>
      <c r="E187" s="276"/>
      <c r="F187" s="368"/>
      <c r="G187" s="368"/>
      <c r="H187" s="265"/>
      <c r="I187" s="265"/>
      <c r="J187" s="265"/>
      <c r="K187" s="298"/>
      <c r="L187" s="15"/>
      <c r="M187" s="265"/>
      <c r="N187" s="265"/>
      <c r="O187" s="299"/>
      <c r="P187" s="299"/>
      <c r="Q187" s="299"/>
      <c r="R187" s="265"/>
      <c r="S187" s="299"/>
      <c r="T187" s="299"/>
      <c r="U187" s="299"/>
      <c r="V187" s="297"/>
      <c r="W187" s="282"/>
    </row>
    <row r="188" spans="3:23" ht="13.5" customHeight="1" x14ac:dyDescent="0.15">
      <c r="C188" s="283">
        <f t="shared" si="8"/>
        <v>176</v>
      </c>
      <c r="D188" s="44" t="str">
        <f t="shared" si="9"/>
        <v/>
      </c>
      <c r="E188" s="276"/>
      <c r="F188" s="368"/>
      <c r="G188" s="368"/>
      <c r="H188" s="265"/>
      <c r="I188" s="265"/>
      <c r="J188" s="265"/>
      <c r="K188" s="298"/>
      <c r="L188" s="15"/>
      <c r="M188" s="265"/>
      <c r="N188" s="265"/>
      <c r="O188" s="299"/>
      <c r="P188" s="299"/>
      <c r="Q188" s="299"/>
      <c r="R188" s="265"/>
      <c r="S188" s="299"/>
      <c r="T188" s="299"/>
      <c r="U188" s="299"/>
      <c r="V188" s="297"/>
      <c r="W188" s="282"/>
    </row>
    <row r="189" spans="3:23" ht="13.5" customHeight="1" x14ac:dyDescent="0.15">
      <c r="C189" s="283">
        <f t="shared" si="8"/>
        <v>177</v>
      </c>
      <c r="D189" s="44" t="str">
        <f t="shared" si="9"/>
        <v/>
      </c>
      <c r="E189" s="276"/>
      <c r="F189" s="368"/>
      <c r="G189" s="368"/>
      <c r="H189" s="265"/>
      <c r="I189" s="265"/>
      <c r="J189" s="265"/>
      <c r="K189" s="298"/>
      <c r="L189" s="15"/>
      <c r="M189" s="265"/>
      <c r="N189" s="265"/>
      <c r="O189" s="299"/>
      <c r="P189" s="299"/>
      <c r="Q189" s="299"/>
      <c r="R189" s="265"/>
      <c r="S189" s="299"/>
      <c r="T189" s="299"/>
      <c r="U189" s="299"/>
      <c r="V189" s="297"/>
      <c r="W189" s="282"/>
    </row>
    <row r="190" spans="3:23" ht="13.5" customHeight="1" x14ac:dyDescent="0.15">
      <c r="C190" s="283">
        <f t="shared" si="8"/>
        <v>178</v>
      </c>
      <c r="D190" s="44" t="str">
        <f t="shared" si="9"/>
        <v/>
      </c>
      <c r="E190" s="276"/>
      <c r="F190" s="368"/>
      <c r="G190" s="368"/>
      <c r="H190" s="265"/>
      <c r="I190" s="265"/>
      <c r="J190" s="265"/>
      <c r="K190" s="298"/>
      <c r="L190" s="15"/>
      <c r="M190" s="265"/>
      <c r="N190" s="265"/>
      <c r="O190" s="299"/>
      <c r="P190" s="299"/>
      <c r="Q190" s="299"/>
      <c r="R190" s="265"/>
      <c r="S190" s="299"/>
      <c r="T190" s="299"/>
      <c r="U190" s="299"/>
      <c r="V190" s="297"/>
      <c r="W190" s="282"/>
    </row>
    <row r="191" spans="3:23" ht="13.5" customHeight="1" x14ac:dyDescent="0.15">
      <c r="C191" s="283">
        <f t="shared" si="8"/>
        <v>179</v>
      </c>
      <c r="D191" s="44" t="str">
        <f t="shared" si="9"/>
        <v/>
      </c>
      <c r="E191" s="276"/>
      <c r="F191" s="368"/>
      <c r="G191" s="368"/>
      <c r="H191" s="265"/>
      <c r="I191" s="265"/>
      <c r="J191" s="265"/>
      <c r="K191" s="298"/>
      <c r="L191" s="15"/>
      <c r="M191" s="265"/>
      <c r="N191" s="265"/>
      <c r="O191" s="299"/>
      <c r="P191" s="299"/>
      <c r="Q191" s="299"/>
      <c r="R191" s="265"/>
      <c r="S191" s="299"/>
      <c r="T191" s="299"/>
      <c r="U191" s="299"/>
      <c r="V191" s="297"/>
      <c r="W191" s="282"/>
    </row>
    <row r="192" spans="3:23" ht="13.5" customHeight="1" x14ac:dyDescent="0.15">
      <c r="C192" s="283">
        <f t="shared" si="8"/>
        <v>180</v>
      </c>
      <c r="D192" s="44" t="str">
        <f t="shared" si="9"/>
        <v/>
      </c>
      <c r="E192" s="276"/>
      <c r="F192" s="368"/>
      <c r="G192" s="368"/>
      <c r="H192" s="265"/>
      <c r="I192" s="265"/>
      <c r="J192" s="265"/>
      <c r="K192" s="298"/>
      <c r="L192" s="15"/>
      <c r="M192" s="265"/>
      <c r="N192" s="265"/>
      <c r="O192" s="299"/>
      <c r="P192" s="299"/>
      <c r="Q192" s="299"/>
      <c r="R192" s="265"/>
      <c r="S192" s="299"/>
      <c r="T192" s="299"/>
      <c r="U192" s="299"/>
      <c r="V192" s="297"/>
      <c r="W192" s="282"/>
    </row>
    <row r="193" spans="3:23" ht="13.5" customHeight="1" x14ac:dyDescent="0.15">
      <c r="C193" s="283">
        <f t="shared" si="8"/>
        <v>181</v>
      </c>
      <c r="D193" s="44" t="str">
        <f t="shared" ref="D193:D369" si="10">IF(E193="","",IF(E193&lt;=$Z$2,"○",""))</f>
        <v/>
      </c>
      <c r="E193" s="276"/>
      <c r="F193" s="368"/>
      <c r="G193" s="368"/>
      <c r="H193" s="265"/>
      <c r="I193" s="265"/>
      <c r="J193" s="265"/>
      <c r="K193" s="298"/>
      <c r="L193" s="15"/>
      <c r="M193" s="265"/>
      <c r="N193" s="265"/>
      <c r="O193" s="299"/>
      <c r="P193" s="299"/>
      <c r="Q193" s="299"/>
      <c r="R193" s="265"/>
      <c r="S193" s="299"/>
      <c r="T193" s="299"/>
      <c r="U193" s="299"/>
      <c r="V193" s="297"/>
      <c r="W193" s="282"/>
    </row>
    <row r="194" spans="3:23" ht="13.5" customHeight="1" x14ac:dyDescent="0.15">
      <c r="C194" s="283">
        <f t="shared" si="8"/>
        <v>182</v>
      </c>
      <c r="D194" s="44" t="str">
        <f t="shared" si="10"/>
        <v/>
      </c>
      <c r="E194" s="276"/>
      <c r="F194" s="368"/>
      <c r="G194" s="368"/>
      <c r="H194" s="265"/>
      <c r="I194" s="265"/>
      <c r="J194" s="265"/>
      <c r="K194" s="298"/>
      <c r="L194" s="15"/>
      <c r="M194" s="265"/>
      <c r="N194" s="265"/>
      <c r="O194" s="299"/>
      <c r="P194" s="299"/>
      <c r="Q194" s="299"/>
      <c r="R194" s="265"/>
      <c r="S194" s="299"/>
      <c r="T194" s="299"/>
      <c r="U194" s="299"/>
      <c r="V194" s="297"/>
      <c r="W194" s="282"/>
    </row>
    <row r="195" spans="3:23" ht="13.5" customHeight="1" x14ac:dyDescent="0.15">
      <c r="C195" s="283">
        <f t="shared" si="8"/>
        <v>183</v>
      </c>
      <c r="D195" s="44" t="str">
        <f t="shared" si="10"/>
        <v/>
      </c>
      <c r="E195" s="276"/>
      <c r="F195" s="368"/>
      <c r="G195" s="368"/>
      <c r="H195" s="265"/>
      <c r="I195" s="265"/>
      <c r="J195" s="265"/>
      <c r="K195" s="298"/>
      <c r="L195" s="15"/>
      <c r="M195" s="265"/>
      <c r="N195" s="265"/>
      <c r="O195" s="299"/>
      <c r="P195" s="299"/>
      <c r="Q195" s="299"/>
      <c r="R195" s="265"/>
      <c r="S195" s="299"/>
      <c r="T195" s="299"/>
      <c r="U195" s="299"/>
      <c r="V195" s="297"/>
      <c r="W195" s="282"/>
    </row>
    <row r="196" spans="3:23" ht="13.5" customHeight="1" x14ac:dyDescent="0.15">
      <c r="C196" s="283">
        <f t="shared" si="8"/>
        <v>184</v>
      </c>
      <c r="D196" s="44" t="str">
        <f t="shared" si="10"/>
        <v/>
      </c>
      <c r="E196" s="276"/>
      <c r="F196" s="368"/>
      <c r="G196" s="368"/>
      <c r="H196" s="265"/>
      <c r="I196" s="265"/>
      <c r="J196" s="265"/>
      <c r="K196" s="298"/>
      <c r="L196" s="15"/>
      <c r="M196" s="265"/>
      <c r="N196" s="265"/>
      <c r="O196" s="299"/>
      <c r="P196" s="299"/>
      <c r="Q196" s="299"/>
      <c r="R196" s="265"/>
      <c r="S196" s="299"/>
      <c r="T196" s="299"/>
      <c r="U196" s="299"/>
      <c r="V196" s="297"/>
      <c r="W196" s="282"/>
    </row>
    <row r="197" spans="3:23" ht="13.5" customHeight="1" x14ac:dyDescent="0.15">
      <c r="C197" s="283">
        <f t="shared" si="8"/>
        <v>185</v>
      </c>
      <c r="D197" s="44" t="str">
        <f t="shared" si="10"/>
        <v/>
      </c>
      <c r="E197" s="276"/>
      <c r="F197" s="368"/>
      <c r="G197" s="368"/>
      <c r="H197" s="265"/>
      <c r="I197" s="265"/>
      <c r="J197" s="265"/>
      <c r="K197" s="298"/>
      <c r="L197" s="15"/>
      <c r="M197" s="265"/>
      <c r="N197" s="265"/>
      <c r="O197" s="299"/>
      <c r="P197" s="299"/>
      <c r="Q197" s="299"/>
      <c r="R197" s="265"/>
      <c r="S197" s="299"/>
      <c r="T197" s="299"/>
      <c r="U197" s="299"/>
      <c r="V197" s="297"/>
      <c r="W197" s="282"/>
    </row>
    <row r="198" spans="3:23" ht="13.5" customHeight="1" x14ac:dyDescent="0.15">
      <c r="C198" s="283">
        <f t="shared" si="8"/>
        <v>186</v>
      </c>
      <c r="D198" s="44" t="str">
        <f t="shared" si="10"/>
        <v/>
      </c>
      <c r="E198" s="276"/>
      <c r="F198" s="368"/>
      <c r="G198" s="368"/>
      <c r="H198" s="265"/>
      <c r="I198" s="265"/>
      <c r="J198" s="265"/>
      <c r="K198" s="298"/>
      <c r="L198" s="15"/>
      <c r="M198" s="265"/>
      <c r="N198" s="265"/>
      <c r="O198" s="299"/>
      <c r="P198" s="299"/>
      <c r="Q198" s="299"/>
      <c r="R198" s="265"/>
      <c r="S198" s="299"/>
      <c r="T198" s="299"/>
      <c r="U198" s="299"/>
      <c r="V198" s="297"/>
      <c r="W198" s="282"/>
    </row>
    <row r="199" spans="3:23" ht="13.5" customHeight="1" x14ac:dyDescent="0.15">
      <c r="C199" s="283">
        <f t="shared" si="8"/>
        <v>187</v>
      </c>
      <c r="D199" s="44" t="str">
        <f t="shared" si="10"/>
        <v/>
      </c>
      <c r="E199" s="276"/>
      <c r="F199" s="368"/>
      <c r="G199" s="368"/>
      <c r="H199" s="265"/>
      <c r="I199" s="265"/>
      <c r="J199" s="265"/>
      <c r="K199" s="298"/>
      <c r="L199" s="15"/>
      <c r="M199" s="265"/>
      <c r="N199" s="265"/>
      <c r="O199" s="299"/>
      <c r="P199" s="299"/>
      <c r="Q199" s="299"/>
      <c r="R199" s="265"/>
      <c r="S199" s="299"/>
      <c r="T199" s="299"/>
      <c r="U199" s="299"/>
      <c r="V199" s="297"/>
      <c r="W199" s="282"/>
    </row>
    <row r="200" spans="3:23" ht="13.5" customHeight="1" x14ac:dyDescent="0.15">
      <c r="C200" s="283">
        <f t="shared" si="8"/>
        <v>188</v>
      </c>
      <c r="D200" s="44" t="str">
        <f t="shared" si="10"/>
        <v/>
      </c>
      <c r="E200" s="276"/>
      <c r="F200" s="368"/>
      <c r="G200" s="368"/>
      <c r="H200" s="265"/>
      <c r="I200" s="265"/>
      <c r="J200" s="265"/>
      <c r="K200" s="298"/>
      <c r="L200" s="15"/>
      <c r="M200" s="265"/>
      <c r="N200" s="265"/>
      <c r="O200" s="299"/>
      <c r="P200" s="299"/>
      <c r="Q200" s="299"/>
      <c r="R200" s="265"/>
      <c r="S200" s="299"/>
      <c r="T200" s="299"/>
      <c r="U200" s="299"/>
      <c r="V200" s="297"/>
      <c r="W200" s="282"/>
    </row>
    <row r="201" spans="3:23" ht="13.5" customHeight="1" x14ac:dyDescent="0.15">
      <c r="C201" s="283">
        <f t="shared" si="8"/>
        <v>189</v>
      </c>
      <c r="D201" s="44" t="str">
        <f t="shared" si="10"/>
        <v/>
      </c>
      <c r="E201" s="276"/>
      <c r="F201" s="368"/>
      <c r="G201" s="368"/>
      <c r="H201" s="265"/>
      <c r="I201" s="265"/>
      <c r="J201" s="265"/>
      <c r="K201" s="298"/>
      <c r="L201" s="15"/>
      <c r="M201" s="265"/>
      <c r="N201" s="265"/>
      <c r="O201" s="299"/>
      <c r="P201" s="299"/>
      <c r="Q201" s="299"/>
      <c r="R201" s="265"/>
      <c r="S201" s="299"/>
      <c r="T201" s="299"/>
      <c r="U201" s="299"/>
      <c r="V201" s="297"/>
      <c r="W201" s="282"/>
    </row>
    <row r="202" spans="3:23" ht="13.5" customHeight="1" x14ac:dyDescent="0.15">
      <c r="C202" s="283">
        <f t="shared" si="8"/>
        <v>190</v>
      </c>
      <c r="D202" s="44" t="str">
        <f t="shared" si="10"/>
        <v/>
      </c>
      <c r="E202" s="276"/>
      <c r="F202" s="368"/>
      <c r="G202" s="368"/>
      <c r="H202" s="265"/>
      <c r="I202" s="265"/>
      <c r="J202" s="265"/>
      <c r="K202" s="298"/>
      <c r="L202" s="15"/>
      <c r="M202" s="265"/>
      <c r="N202" s="265"/>
      <c r="O202" s="299"/>
      <c r="P202" s="299"/>
      <c r="Q202" s="299"/>
      <c r="R202" s="265"/>
      <c r="S202" s="299"/>
      <c r="T202" s="299"/>
      <c r="U202" s="299"/>
      <c r="V202" s="297"/>
      <c r="W202" s="282"/>
    </row>
    <row r="203" spans="3:23" ht="13.5" customHeight="1" x14ac:dyDescent="0.15">
      <c r="C203" s="283">
        <f t="shared" si="8"/>
        <v>191</v>
      </c>
      <c r="D203" s="44" t="str">
        <f t="shared" si="10"/>
        <v/>
      </c>
      <c r="E203" s="276"/>
      <c r="F203" s="368"/>
      <c r="G203" s="368"/>
      <c r="H203" s="265"/>
      <c r="I203" s="265"/>
      <c r="J203" s="265"/>
      <c r="K203" s="298"/>
      <c r="L203" s="15"/>
      <c r="M203" s="265"/>
      <c r="N203" s="265"/>
      <c r="O203" s="299"/>
      <c r="P203" s="299"/>
      <c r="Q203" s="299"/>
      <c r="R203" s="265"/>
      <c r="S203" s="299"/>
      <c r="T203" s="299"/>
      <c r="U203" s="299"/>
      <c r="V203" s="297"/>
      <c r="W203" s="282"/>
    </row>
    <row r="204" spans="3:23" ht="13.5" customHeight="1" x14ac:dyDescent="0.15">
      <c r="C204" s="283">
        <f t="shared" si="8"/>
        <v>192</v>
      </c>
      <c r="D204" s="44" t="str">
        <f t="shared" si="10"/>
        <v/>
      </c>
      <c r="E204" s="276"/>
      <c r="F204" s="368"/>
      <c r="G204" s="368"/>
      <c r="H204" s="265"/>
      <c r="I204" s="265"/>
      <c r="J204" s="265"/>
      <c r="K204" s="298"/>
      <c r="L204" s="15"/>
      <c r="M204" s="265"/>
      <c r="N204" s="265"/>
      <c r="O204" s="299"/>
      <c r="P204" s="299"/>
      <c r="Q204" s="299"/>
      <c r="R204" s="265"/>
      <c r="S204" s="299"/>
      <c r="T204" s="299"/>
      <c r="U204" s="299"/>
      <c r="V204" s="297"/>
      <c r="W204" s="282"/>
    </row>
    <row r="205" spans="3:23" ht="13.5" customHeight="1" x14ac:dyDescent="0.15">
      <c r="C205" s="283">
        <f t="shared" si="8"/>
        <v>193</v>
      </c>
      <c r="D205" s="44" t="str">
        <f t="shared" si="10"/>
        <v/>
      </c>
      <c r="E205" s="276"/>
      <c r="F205" s="368"/>
      <c r="G205" s="368"/>
      <c r="H205" s="265"/>
      <c r="I205" s="265"/>
      <c r="J205" s="265"/>
      <c r="K205" s="298"/>
      <c r="L205" s="15"/>
      <c r="M205" s="265"/>
      <c r="N205" s="265"/>
      <c r="O205" s="299"/>
      <c r="P205" s="299"/>
      <c r="Q205" s="299"/>
      <c r="R205" s="265"/>
      <c r="S205" s="299"/>
      <c r="T205" s="299"/>
      <c r="U205" s="299"/>
      <c r="V205" s="297"/>
      <c r="W205" s="282"/>
    </row>
    <row r="206" spans="3:23" ht="13.5" customHeight="1" x14ac:dyDescent="0.15">
      <c r="C206" s="283">
        <f t="shared" si="8"/>
        <v>194</v>
      </c>
      <c r="D206" s="44" t="str">
        <f t="shared" si="10"/>
        <v/>
      </c>
      <c r="E206" s="276"/>
      <c r="F206" s="368"/>
      <c r="G206" s="368"/>
      <c r="H206" s="265"/>
      <c r="I206" s="265"/>
      <c r="J206" s="265"/>
      <c r="K206" s="298"/>
      <c r="L206" s="15"/>
      <c r="M206" s="265"/>
      <c r="N206" s="265"/>
      <c r="O206" s="299"/>
      <c r="P206" s="299"/>
      <c r="Q206" s="299"/>
      <c r="R206" s="265"/>
      <c r="S206" s="299"/>
      <c r="T206" s="299"/>
      <c r="U206" s="299"/>
      <c r="V206" s="297"/>
      <c r="W206" s="282"/>
    </row>
    <row r="207" spans="3:23" ht="13.5" customHeight="1" x14ac:dyDescent="0.15">
      <c r="C207" s="283">
        <f t="shared" ref="C207:C270" si="11">C206+1</f>
        <v>195</v>
      </c>
      <c r="D207" s="44" t="str">
        <f t="shared" si="10"/>
        <v/>
      </c>
      <c r="E207" s="276"/>
      <c r="F207" s="368"/>
      <c r="G207" s="368"/>
      <c r="H207" s="265"/>
      <c r="I207" s="265"/>
      <c r="J207" s="265"/>
      <c r="K207" s="298"/>
      <c r="L207" s="15"/>
      <c r="M207" s="265"/>
      <c r="N207" s="265"/>
      <c r="O207" s="299"/>
      <c r="P207" s="299"/>
      <c r="Q207" s="299"/>
      <c r="R207" s="265"/>
      <c r="S207" s="299"/>
      <c r="T207" s="299"/>
      <c r="U207" s="299"/>
      <c r="V207" s="297"/>
      <c r="W207" s="282"/>
    </row>
    <row r="208" spans="3:23" ht="13.5" customHeight="1" x14ac:dyDescent="0.15">
      <c r="C208" s="283">
        <f t="shared" si="11"/>
        <v>196</v>
      </c>
      <c r="D208" s="44" t="str">
        <f t="shared" si="10"/>
        <v/>
      </c>
      <c r="E208" s="276"/>
      <c r="F208" s="368"/>
      <c r="G208" s="368"/>
      <c r="H208" s="265"/>
      <c r="I208" s="265"/>
      <c r="J208" s="265"/>
      <c r="K208" s="298"/>
      <c r="L208" s="15"/>
      <c r="M208" s="265"/>
      <c r="N208" s="265"/>
      <c r="O208" s="299"/>
      <c r="P208" s="299"/>
      <c r="Q208" s="299"/>
      <c r="R208" s="265"/>
      <c r="S208" s="299"/>
      <c r="T208" s="299"/>
      <c r="U208" s="299"/>
      <c r="V208" s="297"/>
      <c r="W208" s="282"/>
    </row>
    <row r="209" spans="3:23" ht="13.5" customHeight="1" x14ac:dyDescent="0.15">
      <c r="C209" s="283">
        <f t="shared" si="11"/>
        <v>197</v>
      </c>
      <c r="D209" s="44" t="str">
        <f t="shared" si="10"/>
        <v/>
      </c>
      <c r="E209" s="276"/>
      <c r="F209" s="368"/>
      <c r="G209" s="368"/>
      <c r="H209" s="265"/>
      <c r="I209" s="265"/>
      <c r="J209" s="265"/>
      <c r="K209" s="298"/>
      <c r="L209" s="15"/>
      <c r="M209" s="265"/>
      <c r="N209" s="265"/>
      <c r="O209" s="299"/>
      <c r="P209" s="299"/>
      <c r="Q209" s="299"/>
      <c r="R209" s="265"/>
      <c r="S209" s="299"/>
      <c r="T209" s="299"/>
      <c r="U209" s="299"/>
      <c r="V209" s="297"/>
      <c r="W209" s="282"/>
    </row>
    <row r="210" spans="3:23" ht="13.5" customHeight="1" x14ac:dyDescent="0.15">
      <c r="C210" s="283">
        <f t="shared" si="11"/>
        <v>198</v>
      </c>
      <c r="D210" s="44" t="str">
        <f t="shared" si="10"/>
        <v/>
      </c>
      <c r="E210" s="276"/>
      <c r="F210" s="368"/>
      <c r="G210" s="368"/>
      <c r="H210" s="265"/>
      <c r="I210" s="265"/>
      <c r="J210" s="265"/>
      <c r="K210" s="298"/>
      <c r="L210" s="15"/>
      <c r="M210" s="265"/>
      <c r="N210" s="265"/>
      <c r="O210" s="299"/>
      <c r="P210" s="299"/>
      <c r="Q210" s="299"/>
      <c r="R210" s="265"/>
      <c r="S210" s="299"/>
      <c r="T210" s="299"/>
      <c r="U210" s="299"/>
      <c r="V210" s="297"/>
      <c r="W210" s="282"/>
    </row>
    <row r="211" spans="3:23" ht="13.5" customHeight="1" x14ac:dyDescent="0.15">
      <c r="C211" s="283">
        <f t="shared" si="11"/>
        <v>199</v>
      </c>
      <c r="D211" s="44" t="str">
        <f t="shared" si="10"/>
        <v/>
      </c>
      <c r="E211" s="276"/>
      <c r="F211" s="368"/>
      <c r="G211" s="368"/>
      <c r="H211" s="265"/>
      <c r="I211" s="265"/>
      <c r="J211" s="265"/>
      <c r="K211" s="298"/>
      <c r="L211" s="15"/>
      <c r="M211" s="265"/>
      <c r="N211" s="265"/>
      <c r="O211" s="299"/>
      <c r="P211" s="299"/>
      <c r="Q211" s="299"/>
      <c r="R211" s="265"/>
      <c r="S211" s="299"/>
      <c r="T211" s="299"/>
      <c r="U211" s="299"/>
      <c r="V211" s="297"/>
      <c r="W211" s="282"/>
    </row>
    <row r="212" spans="3:23" ht="13.5" customHeight="1" x14ac:dyDescent="0.15">
      <c r="C212" s="283">
        <f t="shared" si="11"/>
        <v>200</v>
      </c>
      <c r="D212" s="44" t="str">
        <f t="shared" si="10"/>
        <v/>
      </c>
      <c r="E212" s="276"/>
      <c r="F212" s="368"/>
      <c r="G212" s="368"/>
      <c r="H212" s="265"/>
      <c r="I212" s="265"/>
      <c r="J212" s="265"/>
      <c r="K212" s="298"/>
      <c r="L212" s="15"/>
      <c r="M212" s="265"/>
      <c r="N212" s="265"/>
      <c r="O212" s="299"/>
      <c r="P212" s="299"/>
      <c r="Q212" s="299"/>
      <c r="R212" s="265"/>
      <c r="S212" s="299"/>
      <c r="T212" s="299"/>
      <c r="U212" s="299"/>
      <c r="V212" s="297"/>
      <c r="W212" s="282"/>
    </row>
    <row r="213" spans="3:23" ht="13.5" customHeight="1" x14ac:dyDescent="0.15">
      <c r="C213" s="283">
        <f t="shared" si="11"/>
        <v>201</v>
      </c>
      <c r="D213" s="44" t="str">
        <f t="shared" si="10"/>
        <v/>
      </c>
      <c r="E213" s="276"/>
      <c r="F213" s="368"/>
      <c r="G213" s="368"/>
      <c r="H213" s="265"/>
      <c r="I213" s="265"/>
      <c r="J213" s="265"/>
      <c r="K213" s="298"/>
      <c r="L213" s="15"/>
      <c r="M213" s="265"/>
      <c r="N213" s="265"/>
      <c r="O213" s="299"/>
      <c r="P213" s="299"/>
      <c r="Q213" s="299"/>
      <c r="R213" s="265"/>
      <c r="S213" s="299"/>
      <c r="T213" s="299"/>
      <c r="U213" s="299"/>
      <c r="V213" s="297"/>
      <c r="W213" s="282"/>
    </row>
    <row r="214" spans="3:23" ht="13.5" customHeight="1" x14ac:dyDescent="0.15">
      <c r="C214" s="283">
        <f t="shared" si="11"/>
        <v>202</v>
      </c>
      <c r="D214" s="44" t="str">
        <f t="shared" si="10"/>
        <v/>
      </c>
      <c r="E214" s="276"/>
      <c r="F214" s="368"/>
      <c r="G214" s="368"/>
      <c r="H214" s="265"/>
      <c r="I214" s="265"/>
      <c r="J214" s="265"/>
      <c r="K214" s="298"/>
      <c r="L214" s="15"/>
      <c r="M214" s="265"/>
      <c r="N214" s="265"/>
      <c r="O214" s="299"/>
      <c r="P214" s="299"/>
      <c r="Q214" s="299"/>
      <c r="R214" s="265"/>
      <c r="S214" s="299"/>
      <c r="T214" s="299"/>
      <c r="U214" s="299"/>
      <c r="V214" s="297"/>
      <c r="W214" s="282"/>
    </row>
    <row r="215" spans="3:23" ht="13.5" customHeight="1" x14ac:dyDescent="0.15">
      <c r="C215" s="283">
        <f t="shared" si="11"/>
        <v>203</v>
      </c>
      <c r="D215" s="44" t="str">
        <f t="shared" si="10"/>
        <v/>
      </c>
      <c r="E215" s="276"/>
      <c r="F215" s="368"/>
      <c r="G215" s="368"/>
      <c r="H215" s="265"/>
      <c r="I215" s="265"/>
      <c r="J215" s="265"/>
      <c r="K215" s="298"/>
      <c r="L215" s="15"/>
      <c r="M215" s="265"/>
      <c r="N215" s="265"/>
      <c r="O215" s="299"/>
      <c r="P215" s="299"/>
      <c r="Q215" s="299"/>
      <c r="R215" s="265"/>
      <c r="S215" s="299"/>
      <c r="T215" s="299"/>
      <c r="U215" s="299"/>
      <c r="V215" s="297"/>
      <c r="W215" s="282"/>
    </row>
    <row r="216" spans="3:23" ht="13.5" customHeight="1" x14ac:dyDescent="0.15">
      <c r="C216" s="283">
        <f t="shared" si="11"/>
        <v>204</v>
      </c>
      <c r="D216" s="44" t="str">
        <f t="shared" si="10"/>
        <v/>
      </c>
      <c r="E216" s="276"/>
      <c r="F216" s="368"/>
      <c r="G216" s="368"/>
      <c r="H216" s="265"/>
      <c r="I216" s="265"/>
      <c r="J216" s="265"/>
      <c r="K216" s="298"/>
      <c r="L216" s="15"/>
      <c r="M216" s="265"/>
      <c r="N216" s="265"/>
      <c r="O216" s="299"/>
      <c r="P216" s="299"/>
      <c r="Q216" s="299"/>
      <c r="R216" s="265"/>
      <c r="S216" s="299"/>
      <c r="T216" s="299"/>
      <c r="U216" s="299"/>
      <c r="V216" s="297"/>
      <c r="W216" s="282"/>
    </row>
    <row r="217" spans="3:23" ht="13.5" customHeight="1" x14ac:dyDescent="0.15">
      <c r="C217" s="283">
        <f t="shared" si="11"/>
        <v>205</v>
      </c>
      <c r="D217" s="44" t="str">
        <f t="shared" si="10"/>
        <v/>
      </c>
      <c r="E217" s="276"/>
      <c r="F217" s="368"/>
      <c r="G217" s="368"/>
      <c r="H217" s="265"/>
      <c r="I217" s="265"/>
      <c r="J217" s="265"/>
      <c r="K217" s="298"/>
      <c r="L217" s="15"/>
      <c r="M217" s="265"/>
      <c r="N217" s="265"/>
      <c r="O217" s="299"/>
      <c r="P217" s="299"/>
      <c r="Q217" s="299"/>
      <c r="R217" s="265"/>
      <c r="S217" s="299"/>
      <c r="T217" s="299"/>
      <c r="U217" s="299"/>
      <c r="V217" s="297"/>
      <c r="W217" s="282"/>
    </row>
    <row r="218" spans="3:23" ht="13.5" customHeight="1" x14ac:dyDescent="0.15">
      <c r="C218" s="283">
        <f t="shared" si="11"/>
        <v>206</v>
      </c>
      <c r="D218" s="44" t="str">
        <f t="shared" si="10"/>
        <v/>
      </c>
      <c r="E218" s="276"/>
      <c r="F218" s="368"/>
      <c r="G218" s="368"/>
      <c r="H218" s="265"/>
      <c r="I218" s="265"/>
      <c r="J218" s="265"/>
      <c r="K218" s="298"/>
      <c r="L218" s="15"/>
      <c r="M218" s="265"/>
      <c r="N218" s="265"/>
      <c r="O218" s="299"/>
      <c r="P218" s="299"/>
      <c r="Q218" s="299"/>
      <c r="R218" s="265"/>
      <c r="S218" s="299"/>
      <c r="T218" s="299"/>
      <c r="U218" s="299"/>
      <c r="V218" s="297"/>
      <c r="W218" s="282"/>
    </row>
    <row r="219" spans="3:23" ht="13.5" customHeight="1" x14ac:dyDescent="0.15">
      <c r="C219" s="283">
        <f t="shared" si="11"/>
        <v>207</v>
      </c>
      <c r="D219" s="44" t="str">
        <f t="shared" si="10"/>
        <v/>
      </c>
      <c r="E219" s="276"/>
      <c r="F219" s="368"/>
      <c r="G219" s="368"/>
      <c r="H219" s="265"/>
      <c r="I219" s="265"/>
      <c r="J219" s="265"/>
      <c r="K219" s="298"/>
      <c r="L219" s="15"/>
      <c r="M219" s="265"/>
      <c r="N219" s="265"/>
      <c r="O219" s="299"/>
      <c r="P219" s="299"/>
      <c r="Q219" s="299"/>
      <c r="R219" s="265"/>
      <c r="S219" s="299"/>
      <c r="T219" s="299"/>
      <c r="U219" s="299"/>
      <c r="V219" s="297"/>
      <c r="W219" s="282"/>
    </row>
    <row r="220" spans="3:23" ht="13.5" customHeight="1" x14ac:dyDescent="0.15">
      <c r="C220" s="283">
        <f t="shared" si="11"/>
        <v>208</v>
      </c>
      <c r="D220" s="44" t="str">
        <f t="shared" si="10"/>
        <v/>
      </c>
      <c r="E220" s="276"/>
      <c r="F220" s="368"/>
      <c r="G220" s="368"/>
      <c r="H220" s="265"/>
      <c r="I220" s="265"/>
      <c r="J220" s="265"/>
      <c r="K220" s="298"/>
      <c r="L220" s="15"/>
      <c r="M220" s="265"/>
      <c r="N220" s="265"/>
      <c r="O220" s="299"/>
      <c r="P220" s="299"/>
      <c r="Q220" s="299"/>
      <c r="R220" s="265"/>
      <c r="S220" s="299"/>
      <c r="T220" s="299"/>
      <c r="U220" s="299"/>
      <c r="V220" s="297"/>
      <c r="W220" s="282"/>
    </row>
    <row r="221" spans="3:23" ht="13.5" customHeight="1" x14ac:dyDescent="0.15">
      <c r="C221" s="283">
        <f t="shared" si="11"/>
        <v>209</v>
      </c>
      <c r="D221" s="44" t="str">
        <f t="shared" si="10"/>
        <v/>
      </c>
      <c r="E221" s="276"/>
      <c r="F221" s="368"/>
      <c r="G221" s="368"/>
      <c r="H221" s="265"/>
      <c r="I221" s="265"/>
      <c r="J221" s="265"/>
      <c r="K221" s="298"/>
      <c r="L221" s="15"/>
      <c r="M221" s="265"/>
      <c r="N221" s="265"/>
      <c r="O221" s="299"/>
      <c r="P221" s="299"/>
      <c r="Q221" s="299"/>
      <c r="R221" s="265"/>
      <c r="S221" s="299"/>
      <c r="T221" s="299"/>
      <c r="U221" s="299"/>
      <c r="V221" s="297"/>
      <c r="W221" s="282"/>
    </row>
    <row r="222" spans="3:23" ht="13.5" customHeight="1" x14ac:dyDescent="0.15">
      <c r="C222" s="283">
        <f t="shared" si="11"/>
        <v>210</v>
      </c>
      <c r="D222" s="44" t="str">
        <f t="shared" si="10"/>
        <v/>
      </c>
      <c r="E222" s="276"/>
      <c r="F222" s="368"/>
      <c r="G222" s="368"/>
      <c r="H222" s="265"/>
      <c r="I222" s="265"/>
      <c r="J222" s="265"/>
      <c r="K222" s="298"/>
      <c r="L222" s="15"/>
      <c r="M222" s="265"/>
      <c r="N222" s="265"/>
      <c r="O222" s="299"/>
      <c r="P222" s="299"/>
      <c r="Q222" s="299"/>
      <c r="R222" s="265"/>
      <c r="S222" s="299"/>
      <c r="T222" s="299"/>
      <c r="U222" s="299"/>
      <c r="V222" s="297"/>
      <c r="W222" s="282"/>
    </row>
    <row r="223" spans="3:23" ht="13.5" customHeight="1" x14ac:dyDescent="0.15">
      <c r="C223" s="283">
        <f t="shared" si="11"/>
        <v>211</v>
      </c>
      <c r="D223" s="44" t="str">
        <f t="shared" si="10"/>
        <v/>
      </c>
      <c r="E223" s="276"/>
      <c r="F223" s="368"/>
      <c r="G223" s="368"/>
      <c r="H223" s="265"/>
      <c r="I223" s="265"/>
      <c r="J223" s="265"/>
      <c r="K223" s="298"/>
      <c r="L223" s="15"/>
      <c r="M223" s="265"/>
      <c r="N223" s="265"/>
      <c r="O223" s="299"/>
      <c r="P223" s="299"/>
      <c r="Q223" s="299"/>
      <c r="R223" s="265"/>
      <c r="S223" s="299"/>
      <c r="T223" s="299"/>
      <c r="U223" s="299"/>
      <c r="V223" s="297"/>
      <c r="W223" s="282"/>
    </row>
    <row r="224" spans="3:23" ht="13.5" customHeight="1" x14ac:dyDescent="0.15">
      <c r="C224" s="283">
        <f t="shared" si="11"/>
        <v>212</v>
      </c>
      <c r="D224" s="44" t="str">
        <f t="shared" si="10"/>
        <v/>
      </c>
      <c r="E224" s="276"/>
      <c r="F224" s="368"/>
      <c r="G224" s="368"/>
      <c r="H224" s="265"/>
      <c r="I224" s="265"/>
      <c r="J224" s="265"/>
      <c r="K224" s="298"/>
      <c r="L224" s="15"/>
      <c r="M224" s="265"/>
      <c r="N224" s="265"/>
      <c r="O224" s="299"/>
      <c r="P224" s="299"/>
      <c r="Q224" s="299"/>
      <c r="R224" s="265"/>
      <c r="S224" s="299"/>
      <c r="T224" s="299"/>
      <c r="U224" s="299"/>
      <c r="V224" s="297"/>
      <c r="W224" s="282"/>
    </row>
    <row r="225" spans="3:23" ht="13.5" customHeight="1" x14ac:dyDescent="0.15">
      <c r="C225" s="283">
        <f t="shared" si="11"/>
        <v>213</v>
      </c>
      <c r="D225" s="44" t="str">
        <f t="shared" si="10"/>
        <v/>
      </c>
      <c r="E225" s="276"/>
      <c r="F225" s="368"/>
      <c r="G225" s="368"/>
      <c r="H225" s="265"/>
      <c r="I225" s="265"/>
      <c r="J225" s="265"/>
      <c r="K225" s="298"/>
      <c r="L225" s="15"/>
      <c r="M225" s="265"/>
      <c r="N225" s="265"/>
      <c r="O225" s="299"/>
      <c r="P225" s="299"/>
      <c r="Q225" s="299"/>
      <c r="R225" s="265"/>
      <c r="S225" s="299"/>
      <c r="T225" s="299"/>
      <c r="U225" s="299"/>
      <c r="V225" s="297"/>
      <c r="W225" s="282"/>
    </row>
    <row r="226" spans="3:23" ht="13.5" customHeight="1" x14ac:dyDescent="0.15">
      <c r="C226" s="283">
        <f t="shared" si="11"/>
        <v>214</v>
      </c>
      <c r="D226" s="44" t="str">
        <f t="shared" si="10"/>
        <v/>
      </c>
      <c r="E226" s="276"/>
      <c r="F226" s="368"/>
      <c r="G226" s="368"/>
      <c r="H226" s="265"/>
      <c r="I226" s="265"/>
      <c r="J226" s="265"/>
      <c r="K226" s="298"/>
      <c r="L226" s="15"/>
      <c r="M226" s="265"/>
      <c r="N226" s="265"/>
      <c r="O226" s="299"/>
      <c r="P226" s="299"/>
      <c r="Q226" s="299"/>
      <c r="R226" s="265"/>
      <c r="S226" s="299"/>
      <c r="T226" s="299"/>
      <c r="U226" s="299"/>
      <c r="V226" s="297"/>
      <c r="W226" s="282"/>
    </row>
    <row r="227" spans="3:23" ht="13.5" customHeight="1" x14ac:dyDescent="0.15">
      <c r="C227" s="283">
        <f t="shared" si="11"/>
        <v>215</v>
      </c>
      <c r="D227" s="44" t="str">
        <f t="shared" si="10"/>
        <v/>
      </c>
      <c r="E227" s="276"/>
      <c r="F227" s="368"/>
      <c r="G227" s="368"/>
      <c r="H227" s="265"/>
      <c r="I227" s="265"/>
      <c r="J227" s="265"/>
      <c r="K227" s="298"/>
      <c r="L227" s="15"/>
      <c r="M227" s="265"/>
      <c r="N227" s="265"/>
      <c r="O227" s="299"/>
      <c r="P227" s="299"/>
      <c r="Q227" s="299"/>
      <c r="R227" s="265"/>
      <c r="S227" s="299"/>
      <c r="T227" s="299"/>
      <c r="U227" s="299"/>
      <c r="V227" s="297"/>
      <c r="W227" s="282"/>
    </row>
    <row r="228" spans="3:23" ht="13.5" customHeight="1" x14ac:dyDescent="0.15">
      <c r="C228" s="283">
        <f t="shared" si="11"/>
        <v>216</v>
      </c>
      <c r="D228" s="44" t="str">
        <f t="shared" si="10"/>
        <v/>
      </c>
      <c r="E228" s="276"/>
      <c r="F228" s="368"/>
      <c r="G228" s="368"/>
      <c r="H228" s="265"/>
      <c r="I228" s="265"/>
      <c r="J228" s="265"/>
      <c r="K228" s="298"/>
      <c r="L228" s="15"/>
      <c r="M228" s="265"/>
      <c r="N228" s="265"/>
      <c r="O228" s="299"/>
      <c r="P228" s="299"/>
      <c r="Q228" s="299"/>
      <c r="R228" s="265"/>
      <c r="S228" s="299"/>
      <c r="T228" s="299"/>
      <c r="U228" s="299"/>
      <c r="V228" s="297"/>
      <c r="W228" s="282"/>
    </row>
    <row r="229" spans="3:23" ht="13.5" customHeight="1" x14ac:dyDescent="0.15">
      <c r="C229" s="283">
        <f t="shared" si="11"/>
        <v>217</v>
      </c>
      <c r="D229" s="44" t="str">
        <f t="shared" si="10"/>
        <v/>
      </c>
      <c r="E229" s="276"/>
      <c r="F229" s="368"/>
      <c r="G229" s="368"/>
      <c r="H229" s="265"/>
      <c r="I229" s="265"/>
      <c r="J229" s="265"/>
      <c r="K229" s="298"/>
      <c r="L229" s="15"/>
      <c r="M229" s="265"/>
      <c r="N229" s="265"/>
      <c r="O229" s="299"/>
      <c r="P229" s="299"/>
      <c r="Q229" s="299"/>
      <c r="R229" s="265"/>
      <c r="S229" s="299"/>
      <c r="T229" s="299"/>
      <c r="U229" s="299"/>
      <c r="V229" s="297"/>
      <c r="W229" s="282"/>
    </row>
    <row r="230" spans="3:23" ht="13.5" customHeight="1" x14ac:dyDescent="0.15">
      <c r="C230" s="283">
        <f t="shared" si="11"/>
        <v>218</v>
      </c>
      <c r="D230" s="44" t="str">
        <f t="shared" si="10"/>
        <v/>
      </c>
      <c r="E230" s="276"/>
      <c r="F230" s="368"/>
      <c r="G230" s="368"/>
      <c r="H230" s="265"/>
      <c r="I230" s="265"/>
      <c r="J230" s="265"/>
      <c r="K230" s="298"/>
      <c r="L230" s="15"/>
      <c r="M230" s="265"/>
      <c r="N230" s="265"/>
      <c r="O230" s="299"/>
      <c r="P230" s="299"/>
      <c r="Q230" s="299"/>
      <c r="R230" s="265"/>
      <c r="S230" s="299"/>
      <c r="T230" s="299"/>
      <c r="U230" s="299"/>
      <c r="V230" s="297"/>
      <c r="W230" s="282"/>
    </row>
    <row r="231" spans="3:23" ht="13.5" customHeight="1" x14ac:dyDescent="0.15">
      <c r="C231" s="283">
        <f t="shared" si="11"/>
        <v>219</v>
      </c>
      <c r="D231" s="44" t="str">
        <f t="shared" si="10"/>
        <v/>
      </c>
      <c r="E231" s="276"/>
      <c r="F231" s="368"/>
      <c r="G231" s="368"/>
      <c r="H231" s="265"/>
      <c r="I231" s="265"/>
      <c r="J231" s="265"/>
      <c r="K231" s="298"/>
      <c r="L231" s="15"/>
      <c r="M231" s="265"/>
      <c r="N231" s="265"/>
      <c r="O231" s="299"/>
      <c r="P231" s="299"/>
      <c r="Q231" s="299"/>
      <c r="R231" s="265"/>
      <c r="S231" s="299"/>
      <c r="T231" s="299"/>
      <c r="U231" s="299"/>
      <c r="V231" s="297"/>
      <c r="W231" s="282"/>
    </row>
    <row r="232" spans="3:23" ht="13.5" customHeight="1" x14ac:dyDescent="0.15">
      <c r="C232" s="283">
        <f t="shared" si="11"/>
        <v>220</v>
      </c>
      <c r="D232" s="44" t="str">
        <f t="shared" si="10"/>
        <v/>
      </c>
      <c r="E232" s="276"/>
      <c r="F232" s="368"/>
      <c r="G232" s="368"/>
      <c r="H232" s="265"/>
      <c r="I232" s="265"/>
      <c r="J232" s="265"/>
      <c r="K232" s="298"/>
      <c r="L232" s="15"/>
      <c r="M232" s="265"/>
      <c r="N232" s="265"/>
      <c r="O232" s="299"/>
      <c r="P232" s="299"/>
      <c r="Q232" s="299"/>
      <c r="R232" s="265"/>
      <c r="S232" s="299"/>
      <c r="T232" s="299"/>
      <c r="U232" s="299"/>
      <c r="V232" s="297"/>
      <c r="W232" s="282"/>
    </row>
    <row r="233" spans="3:23" ht="13.5" customHeight="1" x14ac:dyDescent="0.15">
      <c r="C233" s="283">
        <f t="shared" si="11"/>
        <v>221</v>
      </c>
      <c r="D233" s="44" t="str">
        <f t="shared" si="10"/>
        <v/>
      </c>
      <c r="E233" s="276"/>
      <c r="F233" s="368"/>
      <c r="G233" s="368"/>
      <c r="H233" s="265"/>
      <c r="I233" s="265"/>
      <c r="J233" s="265"/>
      <c r="K233" s="298"/>
      <c r="L233" s="15"/>
      <c r="M233" s="265"/>
      <c r="N233" s="265"/>
      <c r="O233" s="299"/>
      <c r="P233" s="299"/>
      <c r="Q233" s="299"/>
      <c r="R233" s="265"/>
      <c r="S233" s="299"/>
      <c r="T233" s="299"/>
      <c r="U233" s="299"/>
      <c r="V233" s="297"/>
      <c r="W233" s="282"/>
    </row>
    <row r="234" spans="3:23" ht="13.5" customHeight="1" x14ac:dyDescent="0.15">
      <c r="C234" s="283">
        <f t="shared" si="11"/>
        <v>222</v>
      </c>
      <c r="D234" s="44" t="str">
        <f t="shared" si="10"/>
        <v/>
      </c>
      <c r="E234" s="276"/>
      <c r="F234" s="368"/>
      <c r="G234" s="368"/>
      <c r="H234" s="265"/>
      <c r="I234" s="265"/>
      <c r="J234" s="265"/>
      <c r="K234" s="298"/>
      <c r="L234" s="15"/>
      <c r="M234" s="265"/>
      <c r="N234" s="265"/>
      <c r="O234" s="299"/>
      <c r="P234" s="299"/>
      <c r="Q234" s="299"/>
      <c r="R234" s="265"/>
      <c r="S234" s="299"/>
      <c r="T234" s="299"/>
      <c r="U234" s="299"/>
      <c r="V234" s="297"/>
      <c r="W234" s="282"/>
    </row>
    <row r="235" spans="3:23" ht="13.5" customHeight="1" x14ac:dyDescent="0.15">
      <c r="C235" s="283">
        <f t="shared" si="11"/>
        <v>223</v>
      </c>
      <c r="D235" s="44" t="str">
        <f t="shared" si="10"/>
        <v/>
      </c>
      <c r="E235" s="276"/>
      <c r="F235" s="368"/>
      <c r="G235" s="368"/>
      <c r="H235" s="265"/>
      <c r="I235" s="265"/>
      <c r="J235" s="265"/>
      <c r="K235" s="298"/>
      <c r="L235" s="15"/>
      <c r="M235" s="265"/>
      <c r="N235" s="265"/>
      <c r="O235" s="299"/>
      <c r="P235" s="299"/>
      <c r="Q235" s="299"/>
      <c r="R235" s="265"/>
      <c r="S235" s="299"/>
      <c r="T235" s="299"/>
      <c r="U235" s="299"/>
      <c r="V235" s="297"/>
      <c r="W235" s="282"/>
    </row>
    <row r="236" spans="3:23" ht="13.5" customHeight="1" x14ac:dyDescent="0.15">
      <c r="C236" s="283">
        <f t="shared" si="11"/>
        <v>224</v>
      </c>
      <c r="D236" s="44" t="str">
        <f t="shared" si="10"/>
        <v/>
      </c>
      <c r="E236" s="276"/>
      <c r="F236" s="368"/>
      <c r="G236" s="368"/>
      <c r="H236" s="265"/>
      <c r="I236" s="265"/>
      <c r="J236" s="265"/>
      <c r="K236" s="298"/>
      <c r="L236" s="15"/>
      <c r="M236" s="265"/>
      <c r="N236" s="265"/>
      <c r="O236" s="299"/>
      <c r="P236" s="299"/>
      <c r="Q236" s="299"/>
      <c r="R236" s="265"/>
      <c r="S236" s="299"/>
      <c r="T236" s="299"/>
      <c r="U236" s="299"/>
      <c r="V236" s="297"/>
      <c r="W236" s="282"/>
    </row>
    <row r="237" spans="3:23" ht="13.5" customHeight="1" x14ac:dyDescent="0.15">
      <c r="C237" s="283">
        <f t="shared" si="11"/>
        <v>225</v>
      </c>
      <c r="D237" s="44" t="str">
        <f t="shared" si="10"/>
        <v/>
      </c>
      <c r="E237" s="276"/>
      <c r="F237" s="368"/>
      <c r="G237" s="368"/>
      <c r="H237" s="265"/>
      <c r="I237" s="265"/>
      <c r="J237" s="265"/>
      <c r="K237" s="298"/>
      <c r="L237" s="15"/>
      <c r="M237" s="265"/>
      <c r="N237" s="265"/>
      <c r="O237" s="299"/>
      <c r="P237" s="299"/>
      <c r="Q237" s="299"/>
      <c r="R237" s="265"/>
      <c r="S237" s="299"/>
      <c r="T237" s="299"/>
      <c r="U237" s="299"/>
      <c r="V237" s="297"/>
      <c r="W237" s="282"/>
    </row>
    <row r="238" spans="3:23" ht="13.5" customHeight="1" x14ac:dyDescent="0.15">
      <c r="C238" s="283">
        <f t="shared" si="11"/>
        <v>226</v>
      </c>
      <c r="D238" s="44" t="str">
        <f t="shared" si="10"/>
        <v/>
      </c>
      <c r="E238" s="276"/>
      <c r="F238" s="368"/>
      <c r="G238" s="368"/>
      <c r="H238" s="265"/>
      <c r="I238" s="265"/>
      <c r="J238" s="265"/>
      <c r="K238" s="298"/>
      <c r="L238" s="15"/>
      <c r="M238" s="265"/>
      <c r="N238" s="265"/>
      <c r="O238" s="299"/>
      <c r="P238" s="299"/>
      <c r="Q238" s="299"/>
      <c r="R238" s="265"/>
      <c r="S238" s="299"/>
      <c r="T238" s="299"/>
      <c r="U238" s="299"/>
      <c r="V238" s="297"/>
      <c r="W238" s="282"/>
    </row>
    <row r="239" spans="3:23" ht="13.5" customHeight="1" x14ac:dyDescent="0.15">
      <c r="C239" s="283">
        <f t="shared" si="11"/>
        <v>227</v>
      </c>
      <c r="D239" s="44" t="str">
        <f t="shared" si="10"/>
        <v/>
      </c>
      <c r="E239" s="276"/>
      <c r="F239" s="368"/>
      <c r="G239" s="368"/>
      <c r="H239" s="265"/>
      <c r="I239" s="265"/>
      <c r="J239" s="265"/>
      <c r="K239" s="298"/>
      <c r="L239" s="15"/>
      <c r="M239" s="265"/>
      <c r="N239" s="265"/>
      <c r="O239" s="299"/>
      <c r="P239" s="299"/>
      <c r="Q239" s="299"/>
      <c r="R239" s="265"/>
      <c r="S239" s="299"/>
      <c r="T239" s="299"/>
      <c r="U239" s="299"/>
      <c r="V239" s="297"/>
      <c r="W239" s="282"/>
    </row>
    <row r="240" spans="3:23" ht="13.5" customHeight="1" x14ac:dyDescent="0.15">
      <c r="C240" s="283">
        <f t="shared" si="11"/>
        <v>228</v>
      </c>
      <c r="D240" s="44" t="str">
        <f t="shared" si="10"/>
        <v/>
      </c>
      <c r="E240" s="276"/>
      <c r="F240" s="368"/>
      <c r="G240" s="368"/>
      <c r="H240" s="265"/>
      <c r="I240" s="265"/>
      <c r="J240" s="265"/>
      <c r="K240" s="298"/>
      <c r="L240" s="15"/>
      <c r="M240" s="265"/>
      <c r="N240" s="265"/>
      <c r="O240" s="299"/>
      <c r="P240" s="299"/>
      <c r="Q240" s="299"/>
      <c r="R240" s="265"/>
      <c r="S240" s="299"/>
      <c r="T240" s="299"/>
      <c r="U240" s="299"/>
      <c r="V240" s="297"/>
      <c r="W240" s="282"/>
    </row>
    <row r="241" spans="3:23" ht="13.5" customHeight="1" x14ac:dyDescent="0.15">
      <c r="C241" s="283">
        <f t="shared" si="11"/>
        <v>229</v>
      </c>
      <c r="D241" s="44" t="str">
        <f t="shared" si="10"/>
        <v/>
      </c>
      <c r="E241" s="276"/>
      <c r="F241" s="368"/>
      <c r="G241" s="368"/>
      <c r="H241" s="265"/>
      <c r="I241" s="265"/>
      <c r="J241" s="265"/>
      <c r="K241" s="298"/>
      <c r="L241" s="15"/>
      <c r="M241" s="265"/>
      <c r="N241" s="265"/>
      <c r="O241" s="299"/>
      <c r="P241" s="299"/>
      <c r="Q241" s="299"/>
      <c r="R241" s="265"/>
      <c r="S241" s="299"/>
      <c r="T241" s="299"/>
      <c r="U241" s="299"/>
      <c r="V241" s="297"/>
      <c r="W241" s="282"/>
    </row>
    <row r="242" spans="3:23" ht="13.5" customHeight="1" x14ac:dyDescent="0.15">
      <c r="C242" s="283">
        <f t="shared" si="11"/>
        <v>230</v>
      </c>
      <c r="D242" s="44" t="str">
        <f t="shared" si="10"/>
        <v/>
      </c>
      <c r="E242" s="276"/>
      <c r="F242" s="368"/>
      <c r="G242" s="368"/>
      <c r="H242" s="265"/>
      <c r="I242" s="265"/>
      <c r="J242" s="265"/>
      <c r="K242" s="298"/>
      <c r="L242" s="15"/>
      <c r="M242" s="265"/>
      <c r="N242" s="265"/>
      <c r="O242" s="299"/>
      <c r="P242" s="299"/>
      <c r="Q242" s="299"/>
      <c r="R242" s="265"/>
      <c r="S242" s="299"/>
      <c r="T242" s="299"/>
      <c r="U242" s="299"/>
      <c r="V242" s="297"/>
      <c r="W242" s="282"/>
    </row>
    <row r="243" spans="3:23" ht="13.5" customHeight="1" x14ac:dyDescent="0.15">
      <c r="C243" s="283">
        <f t="shared" si="11"/>
        <v>231</v>
      </c>
      <c r="D243" s="44" t="str">
        <f t="shared" si="10"/>
        <v/>
      </c>
      <c r="E243" s="276"/>
      <c r="F243" s="368"/>
      <c r="G243" s="368"/>
      <c r="H243" s="265"/>
      <c r="I243" s="265"/>
      <c r="J243" s="265"/>
      <c r="K243" s="298"/>
      <c r="L243" s="15"/>
      <c r="M243" s="265"/>
      <c r="N243" s="265"/>
      <c r="O243" s="299"/>
      <c r="P243" s="299"/>
      <c r="Q243" s="299"/>
      <c r="R243" s="265"/>
      <c r="S243" s="299"/>
      <c r="T243" s="299"/>
      <c r="U243" s="299"/>
      <c r="V243" s="297"/>
      <c r="W243" s="282"/>
    </row>
    <row r="244" spans="3:23" ht="13.5" customHeight="1" x14ac:dyDescent="0.15">
      <c r="C244" s="283">
        <f t="shared" si="11"/>
        <v>232</v>
      </c>
      <c r="D244" s="44" t="str">
        <f t="shared" si="10"/>
        <v/>
      </c>
      <c r="E244" s="276"/>
      <c r="F244" s="368"/>
      <c r="G244" s="368"/>
      <c r="H244" s="265"/>
      <c r="I244" s="265"/>
      <c r="J244" s="265"/>
      <c r="K244" s="298"/>
      <c r="L244" s="15"/>
      <c r="M244" s="265"/>
      <c r="N244" s="265"/>
      <c r="O244" s="299"/>
      <c r="P244" s="299"/>
      <c r="Q244" s="299"/>
      <c r="R244" s="265"/>
      <c r="S244" s="299"/>
      <c r="T244" s="299"/>
      <c r="U244" s="299"/>
      <c r="V244" s="297"/>
      <c r="W244" s="282"/>
    </row>
    <row r="245" spans="3:23" ht="13.5" customHeight="1" x14ac:dyDescent="0.15">
      <c r="C245" s="283">
        <f t="shared" si="11"/>
        <v>233</v>
      </c>
      <c r="D245" s="44" t="str">
        <f t="shared" si="10"/>
        <v/>
      </c>
      <c r="E245" s="276"/>
      <c r="F245" s="368"/>
      <c r="G245" s="368"/>
      <c r="H245" s="265"/>
      <c r="I245" s="265"/>
      <c r="J245" s="265"/>
      <c r="K245" s="298"/>
      <c r="L245" s="15"/>
      <c r="M245" s="265"/>
      <c r="N245" s="265"/>
      <c r="O245" s="299"/>
      <c r="P245" s="299"/>
      <c r="Q245" s="299"/>
      <c r="R245" s="265"/>
      <c r="S245" s="299"/>
      <c r="T245" s="299"/>
      <c r="U245" s="299"/>
      <c r="V245" s="297"/>
      <c r="W245" s="282"/>
    </row>
    <row r="246" spans="3:23" ht="13.5" customHeight="1" x14ac:dyDescent="0.15">
      <c r="C246" s="283">
        <f t="shared" si="11"/>
        <v>234</v>
      </c>
      <c r="D246" s="44" t="str">
        <f t="shared" si="10"/>
        <v/>
      </c>
      <c r="E246" s="276"/>
      <c r="F246" s="368"/>
      <c r="G246" s="368"/>
      <c r="H246" s="265"/>
      <c r="I246" s="265"/>
      <c r="J246" s="265"/>
      <c r="K246" s="298"/>
      <c r="L246" s="15"/>
      <c r="M246" s="265"/>
      <c r="N246" s="265"/>
      <c r="O246" s="299"/>
      <c r="P246" s="299"/>
      <c r="Q246" s="299"/>
      <c r="R246" s="265"/>
      <c r="S246" s="299"/>
      <c r="T246" s="299"/>
      <c r="U246" s="299"/>
      <c r="V246" s="297"/>
      <c r="W246" s="282"/>
    </row>
    <row r="247" spans="3:23" ht="13.5" customHeight="1" x14ac:dyDescent="0.15">
      <c r="C247" s="283">
        <f t="shared" si="11"/>
        <v>235</v>
      </c>
      <c r="D247" s="44" t="str">
        <f t="shared" si="10"/>
        <v/>
      </c>
      <c r="E247" s="276"/>
      <c r="F247" s="368"/>
      <c r="G247" s="368"/>
      <c r="H247" s="265"/>
      <c r="I247" s="265"/>
      <c r="J247" s="265"/>
      <c r="K247" s="298"/>
      <c r="L247" s="15"/>
      <c r="M247" s="265"/>
      <c r="N247" s="265"/>
      <c r="O247" s="299"/>
      <c r="P247" s="299"/>
      <c r="Q247" s="299"/>
      <c r="R247" s="265"/>
      <c r="S247" s="299"/>
      <c r="T247" s="299"/>
      <c r="U247" s="299"/>
      <c r="V247" s="297"/>
      <c r="W247" s="282"/>
    </row>
    <row r="248" spans="3:23" ht="13.5" customHeight="1" x14ac:dyDescent="0.15">
      <c r="C248" s="283">
        <f t="shared" si="11"/>
        <v>236</v>
      </c>
      <c r="D248" s="44" t="str">
        <f t="shared" si="10"/>
        <v/>
      </c>
      <c r="E248" s="276"/>
      <c r="F248" s="368"/>
      <c r="G248" s="368"/>
      <c r="H248" s="265"/>
      <c r="I248" s="265"/>
      <c r="J248" s="265"/>
      <c r="K248" s="298"/>
      <c r="L248" s="15"/>
      <c r="M248" s="265"/>
      <c r="N248" s="265"/>
      <c r="O248" s="299"/>
      <c r="P248" s="299"/>
      <c r="Q248" s="299"/>
      <c r="R248" s="265"/>
      <c r="S248" s="299"/>
      <c r="T248" s="299"/>
      <c r="U248" s="299"/>
      <c r="V248" s="297"/>
      <c r="W248" s="282"/>
    </row>
    <row r="249" spans="3:23" ht="13.5" customHeight="1" x14ac:dyDescent="0.15">
      <c r="C249" s="283">
        <f t="shared" si="11"/>
        <v>237</v>
      </c>
      <c r="D249" s="44" t="str">
        <f t="shared" si="10"/>
        <v/>
      </c>
      <c r="E249" s="276"/>
      <c r="F249" s="368"/>
      <c r="G249" s="368"/>
      <c r="H249" s="265"/>
      <c r="I249" s="265"/>
      <c r="J249" s="265"/>
      <c r="K249" s="298"/>
      <c r="L249" s="15"/>
      <c r="M249" s="265"/>
      <c r="N249" s="265"/>
      <c r="O249" s="299"/>
      <c r="P249" s="299"/>
      <c r="Q249" s="299"/>
      <c r="R249" s="265"/>
      <c r="S249" s="299"/>
      <c r="T249" s="299"/>
      <c r="U249" s="299"/>
      <c r="V249" s="297"/>
      <c r="W249" s="282"/>
    </row>
    <row r="250" spans="3:23" ht="13.5" customHeight="1" x14ac:dyDescent="0.15">
      <c r="C250" s="283">
        <f t="shared" si="11"/>
        <v>238</v>
      </c>
      <c r="D250" s="44" t="str">
        <f t="shared" si="10"/>
        <v/>
      </c>
      <c r="E250" s="276"/>
      <c r="F250" s="368"/>
      <c r="G250" s="368"/>
      <c r="H250" s="265"/>
      <c r="I250" s="265"/>
      <c r="J250" s="265"/>
      <c r="K250" s="298"/>
      <c r="L250" s="15"/>
      <c r="M250" s="265"/>
      <c r="N250" s="265"/>
      <c r="O250" s="299"/>
      <c r="P250" s="299"/>
      <c r="Q250" s="299"/>
      <c r="R250" s="265"/>
      <c r="S250" s="299"/>
      <c r="T250" s="299"/>
      <c r="U250" s="299"/>
      <c r="V250" s="297"/>
      <c r="W250" s="282"/>
    </row>
    <row r="251" spans="3:23" ht="13.5" customHeight="1" x14ac:dyDescent="0.15">
      <c r="C251" s="283">
        <f t="shared" si="11"/>
        <v>239</v>
      </c>
      <c r="D251" s="44" t="str">
        <f t="shared" si="10"/>
        <v/>
      </c>
      <c r="E251" s="276"/>
      <c r="F251" s="368"/>
      <c r="G251" s="368"/>
      <c r="H251" s="265"/>
      <c r="I251" s="265"/>
      <c r="J251" s="265"/>
      <c r="K251" s="298"/>
      <c r="L251" s="15"/>
      <c r="M251" s="265"/>
      <c r="N251" s="265"/>
      <c r="O251" s="299"/>
      <c r="P251" s="299"/>
      <c r="Q251" s="299"/>
      <c r="R251" s="265"/>
      <c r="S251" s="299"/>
      <c r="T251" s="299"/>
      <c r="U251" s="299"/>
      <c r="V251" s="297"/>
      <c r="W251" s="282"/>
    </row>
    <row r="252" spans="3:23" ht="13.5" customHeight="1" x14ac:dyDescent="0.15">
      <c r="C252" s="283">
        <f t="shared" si="11"/>
        <v>240</v>
      </c>
      <c r="D252" s="44" t="str">
        <f t="shared" si="10"/>
        <v/>
      </c>
      <c r="E252" s="276"/>
      <c r="F252" s="368"/>
      <c r="G252" s="368"/>
      <c r="H252" s="265"/>
      <c r="I252" s="265"/>
      <c r="J252" s="265"/>
      <c r="K252" s="298"/>
      <c r="L252" s="15"/>
      <c r="M252" s="265"/>
      <c r="N252" s="265"/>
      <c r="O252" s="299"/>
      <c r="P252" s="299"/>
      <c r="Q252" s="299"/>
      <c r="R252" s="265"/>
      <c r="S252" s="299"/>
      <c r="T252" s="299"/>
      <c r="U252" s="299"/>
      <c r="V252" s="297"/>
      <c r="W252" s="282"/>
    </row>
    <row r="253" spans="3:23" ht="13.5" customHeight="1" x14ac:dyDescent="0.15">
      <c r="C253" s="283">
        <f t="shared" si="11"/>
        <v>241</v>
      </c>
      <c r="D253" s="44" t="str">
        <f t="shared" si="10"/>
        <v/>
      </c>
      <c r="E253" s="276"/>
      <c r="F253" s="368"/>
      <c r="G253" s="368"/>
      <c r="H253" s="265"/>
      <c r="I253" s="265"/>
      <c r="J253" s="265"/>
      <c r="K253" s="298"/>
      <c r="L253" s="15"/>
      <c r="M253" s="265"/>
      <c r="N253" s="265"/>
      <c r="O253" s="299"/>
      <c r="P253" s="299"/>
      <c r="Q253" s="299"/>
      <c r="R253" s="265"/>
      <c r="S253" s="299"/>
      <c r="T253" s="299"/>
      <c r="U253" s="299"/>
      <c r="V253" s="297"/>
      <c r="W253" s="282"/>
    </row>
    <row r="254" spans="3:23" ht="13.5" customHeight="1" x14ac:dyDescent="0.15">
      <c r="C254" s="283">
        <f t="shared" si="11"/>
        <v>242</v>
      </c>
      <c r="D254" s="44" t="str">
        <f t="shared" si="10"/>
        <v/>
      </c>
      <c r="E254" s="276"/>
      <c r="F254" s="368"/>
      <c r="G254" s="368"/>
      <c r="H254" s="265"/>
      <c r="I254" s="265"/>
      <c r="J254" s="265"/>
      <c r="K254" s="298"/>
      <c r="L254" s="15"/>
      <c r="M254" s="265"/>
      <c r="N254" s="265"/>
      <c r="O254" s="299"/>
      <c r="P254" s="299"/>
      <c r="Q254" s="299"/>
      <c r="R254" s="265"/>
      <c r="S254" s="299"/>
      <c r="T254" s="299"/>
      <c r="U254" s="299"/>
      <c r="V254" s="297"/>
      <c r="W254" s="282"/>
    </row>
    <row r="255" spans="3:23" ht="13.5" customHeight="1" x14ac:dyDescent="0.15">
      <c r="C255" s="283">
        <f t="shared" si="11"/>
        <v>243</v>
      </c>
      <c r="D255" s="44" t="str">
        <f t="shared" si="10"/>
        <v/>
      </c>
      <c r="E255" s="276"/>
      <c r="F255" s="368"/>
      <c r="G255" s="368"/>
      <c r="H255" s="265"/>
      <c r="I255" s="265"/>
      <c r="J255" s="265"/>
      <c r="K255" s="298"/>
      <c r="L255" s="15"/>
      <c r="M255" s="265"/>
      <c r="N255" s="265"/>
      <c r="O255" s="299"/>
      <c r="P255" s="299"/>
      <c r="Q255" s="299"/>
      <c r="R255" s="265"/>
      <c r="S255" s="299"/>
      <c r="T255" s="299"/>
      <c r="U255" s="299"/>
      <c r="V255" s="297"/>
      <c r="W255" s="282"/>
    </row>
    <row r="256" spans="3:23" ht="13.5" customHeight="1" x14ac:dyDescent="0.15">
      <c r="C256" s="283">
        <f t="shared" si="11"/>
        <v>244</v>
      </c>
      <c r="D256" s="44" t="str">
        <f t="shared" si="10"/>
        <v/>
      </c>
      <c r="E256" s="276"/>
      <c r="F256" s="368"/>
      <c r="G256" s="368"/>
      <c r="H256" s="265"/>
      <c r="I256" s="265"/>
      <c r="J256" s="265"/>
      <c r="K256" s="298"/>
      <c r="L256" s="15"/>
      <c r="M256" s="265"/>
      <c r="N256" s="265"/>
      <c r="O256" s="299"/>
      <c r="P256" s="299"/>
      <c r="Q256" s="299"/>
      <c r="R256" s="265"/>
      <c r="S256" s="299"/>
      <c r="T256" s="299"/>
      <c r="U256" s="299"/>
      <c r="V256" s="297"/>
      <c r="W256" s="282"/>
    </row>
    <row r="257" spans="3:23" ht="13.5" customHeight="1" x14ac:dyDescent="0.15">
      <c r="C257" s="283">
        <f t="shared" si="11"/>
        <v>245</v>
      </c>
      <c r="D257" s="44" t="str">
        <f t="shared" si="10"/>
        <v/>
      </c>
      <c r="E257" s="276"/>
      <c r="F257" s="368"/>
      <c r="G257" s="368"/>
      <c r="H257" s="265"/>
      <c r="I257" s="265"/>
      <c r="J257" s="265"/>
      <c r="K257" s="298"/>
      <c r="L257" s="15"/>
      <c r="M257" s="265"/>
      <c r="N257" s="265"/>
      <c r="O257" s="299"/>
      <c r="P257" s="299"/>
      <c r="Q257" s="299"/>
      <c r="R257" s="265"/>
      <c r="S257" s="299"/>
      <c r="T257" s="299"/>
      <c r="U257" s="299"/>
      <c r="V257" s="297"/>
      <c r="W257" s="282"/>
    </row>
    <row r="258" spans="3:23" ht="13.5" customHeight="1" x14ac:dyDescent="0.15">
      <c r="C258" s="283">
        <f t="shared" si="11"/>
        <v>246</v>
      </c>
      <c r="D258" s="44" t="str">
        <f t="shared" si="10"/>
        <v/>
      </c>
      <c r="E258" s="276"/>
      <c r="F258" s="368"/>
      <c r="G258" s="368"/>
      <c r="H258" s="265"/>
      <c r="I258" s="265"/>
      <c r="J258" s="265"/>
      <c r="K258" s="298"/>
      <c r="L258" s="15"/>
      <c r="M258" s="265"/>
      <c r="N258" s="265"/>
      <c r="O258" s="299"/>
      <c r="P258" s="299"/>
      <c r="Q258" s="299"/>
      <c r="R258" s="265"/>
      <c r="S258" s="299"/>
      <c r="T258" s="299"/>
      <c r="U258" s="299"/>
      <c r="V258" s="297"/>
      <c r="W258" s="282"/>
    </row>
    <row r="259" spans="3:23" ht="13.5" customHeight="1" x14ac:dyDescent="0.15">
      <c r="C259" s="283">
        <f t="shared" si="11"/>
        <v>247</v>
      </c>
      <c r="D259" s="44" t="str">
        <f t="shared" si="10"/>
        <v/>
      </c>
      <c r="E259" s="276"/>
      <c r="F259" s="368"/>
      <c r="G259" s="368"/>
      <c r="H259" s="265"/>
      <c r="I259" s="265"/>
      <c r="J259" s="265"/>
      <c r="K259" s="298"/>
      <c r="L259" s="15"/>
      <c r="M259" s="265"/>
      <c r="N259" s="265"/>
      <c r="O259" s="299"/>
      <c r="P259" s="299"/>
      <c r="Q259" s="299"/>
      <c r="R259" s="265"/>
      <c r="S259" s="299"/>
      <c r="T259" s="299"/>
      <c r="U259" s="299"/>
      <c r="V259" s="297"/>
      <c r="W259" s="282"/>
    </row>
    <row r="260" spans="3:23" ht="13.5" customHeight="1" x14ac:dyDescent="0.15">
      <c r="C260" s="283">
        <f t="shared" si="11"/>
        <v>248</v>
      </c>
      <c r="D260" s="44" t="str">
        <f t="shared" si="10"/>
        <v/>
      </c>
      <c r="E260" s="276"/>
      <c r="F260" s="368"/>
      <c r="G260" s="368"/>
      <c r="H260" s="265"/>
      <c r="I260" s="265"/>
      <c r="J260" s="265"/>
      <c r="K260" s="298"/>
      <c r="L260" s="15"/>
      <c r="M260" s="265"/>
      <c r="N260" s="265"/>
      <c r="O260" s="299"/>
      <c r="P260" s="299"/>
      <c r="Q260" s="299"/>
      <c r="R260" s="265"/>
      <c r="S260" s="299"/>
      <c r="T260" s="299"/>
      <c r="U260" s="299"/>
      <c r="V260" s="297"/>
      <c r="W260" s="282"/>
    </row>
    <row r="261" spans="3:23" ht="13.5" customHeight="1" x14ac:dyDescent="0.15">
      <c r="C261" s="283">
        <f t="shared" si="11"/>
        <v>249</v>
      </c>
      <c r="D261" s="44" t="str">
        <f t="shared" si="10"/>
        <v/>
      </c>
      <c r="E261" s="276"/>
      <c r="F261" s="368"/>
      <c r="G261" s="368"/>
      <c r="H261" s="265"/>
      <c r="I261" s="265"/>
      <c r="J261" s="265"/>
      <c r="K261" s="298"/>
      <c r="L261" s="15"/>
      <c r="M261" s="265"/>
      <c r="N261" s="265"/>
      <c r="O261" s="299"/>
      <c r="P261" s="299"/>
      <c r="Q261" s="299"/>
      <c r="R261" s="265"/>
      <c r="S261" s="299"/>
      <c r="T261" s="299"/>
      <c r="U261" s="299"/>
      <c r="V261" s="297"/>
      <c r="W261" s="282"/>
    </row>
    <row r="262" spans="3:23" ht="13.5" customHeight="1" x14ac:dyDescent="0.15">
      <c r="C262" s="283">
        <f t="shared" si="11"/>
        <v>250</v>
      </c>
      <c r="D262" s="44" t="str">
        <f t="shared" si="10"/>
        <v/>
      </c>
      <c r="E262" s="276"/>
      <c r="F262" s="368"/>
      <c r="G262" s="368"/>
      <c r="H262" s="265"/>
      <c r="I262" s="265"/>
      <c r="J262" s="265"/>
      <c r="K262" s="298"/>
      <c r="L262" s="15"/>
      <c r="M262" s="265"/>
      <c r="N262" s="265"/>
      <c r="O262" s="299"/>
      <c r="P262" s="299"/>
      <c r="Q262" s="299"/>
      <c r="R262" s="265"/>
      <c r="S262" s="299"/>
      <c r="T262" s="299"/>
      <c r="U262" s="299"/>
      <c r="V262" s="297"/>
      <c r="W262" s="282"/>
    </row>
    <row r="263" spans="3:23" ht="13.5" customHeight="1" x14ac:dyDescent="0.15">
      <c r="C263" s="283">
        <f t="shared" si="11"/>
        <v>251</v>
      </c>
      <c r="D263" s="44" t="str">
        <f t="shared" si="10"/>
        <v/>
      </c>
      <c r="E263" s="276"/>
      <c r="F263" s="368"/>
      <c r="G263" s="368"/>
      <c r="H263" s="265"/>
      <c r="I263" s="265"/>
      <c r="J263" s="265"/>
      <c r="K263" s="298"/>
      <c r="L263" s="15"/>
      <c r="M263" s="265"/>
      <c r="N263" s="265"/>
      <c r="O263" s="299"/>
      <c r="P263" s="299"/>
      <c r="Q263" s="299"/>
      <c r="R263" s="265"/>
      <c r="S263" s="299"/>
      <c r="T263" s="299"/>
      <c r="U263" s="299"/>
      <c r="V263" s="297"/>
      <c r="W263" s="282"/>
    </row>
    <row r="264" spans="3:23" ht="13.5" customHeight="1" x14ac:dyDescent="0.15">
      <c r="C264" s="283">
        <f t="shared" si="11"/>
        <v>252</v>
      </c>
      <c r="D264" s="44" t="str">
        <f t="shared" si="10"/>
        <v/>
      </c>
      <c r="E264" s="276"/>
      <c r="F264" s="368"/>
      <c r="G264" s="368"/>
      <c r="H264" s="265"/>
      <c r="I264" s="265"/>
      <c r="J264" s="265"/>
      <c r="K264" s="298"/>
      <c r="L264" s="15"/>
      <c r="M264" s="265"/>
      <c r="N264" s="265"/>
      <c r="O264" s="299"/>
      <c r="P264" s="299"/>
      <c r="Q264" s="299"/>
      <c r="R264" s="265"/>
      <c r="S264" s="299"/>
      <c r="T264" s="299"/>
      <c r="U264" s="299"/>
      <c r="V264" s="297"/>
      <c r="W264" s="282"/>
    </row>
    <row r="265" spans="3:23" ht="13.5" customHeight="1" x14ac:dyDescent="0.15">
      <c r="C265" s="283">
        <f t="shared" si="11"/>
        <v>253</v>
      </c>
      <c r="D265" s="44" t="str">
        <f t="shared" si="10"/>
        <v/>
      </c>
      <c r="E265" s="276"/>
      <c r="F265" s="368"/>
      <c r="G265" s="368"/>
      <c r="H265" s="265"/>
      <c r="I265" s="265"/>
      <c r="J265" s="265"/>
      <c r="K265" s="298"/>
      <c r="L265" s="15"/>
      <c r="M265" s="265"/>
      <c r="N265" s="265"/>
      <c r="O265" s="299"/>
      <c r="P265" s="299"/>
      <c r="Q265" s="299"/>
      <c r="R265" s="265"/>
      <c r="S265" s="299"/>
      <c r="T265" s="299"/>
      <c r="U265" s="299"/>
      <c r="V265" s="297"/>
      <c r="W265" s="282"/>
    </row>
    <row r="266" spans="3:23" ht="13.5" customHeight="1" x14ac:dyDescent="0.15">
      <c r="C266" s="283">
        <f t="shared" si="11"/>
        <v>254</v>
      </c>
      <c r="D266" s="44" t="str">
        <f t="shared" si="10"/>
        <v/>
      </c>
      <c r="E266" s="276"/>
      <c r="F266" s="368"/>
      <c r="G266" s="368"/>
      <c r="H266" s="265"/>
      <c r="I266" s="265"/>
      <c r="J266" s="265"/>
      <c r="K266" s="298"/>
      <c r="L266" s="15"/>
      <c r="M266" s="265"/>
      <c r="N266" s="265"/>
      <c r="O266" s="299"/>
      <c r="P266" s="299"/>
      <c r="Q266" s="299"/>
      <c r="R266" s="265"/>
      <c r="S266" s="299"/>
      <c r="T266" s="299"/>
      <c r="U266" s="299"/>
      <c r="V266" s="297"/>
      <c r="W266" s="282"/>
    </row>
    <row r="267" spans="3:23" ht="13.5" customHeight="1" x14ac:dyDescent="0.15">
      <c r="C267" s="283">
        <f t="shared" si="11"/>
        <v>255</v>
      </c>
      <c r="D267" s="44" t="str">
        <f t="shared" si="10"/>
        <v/>
      </c>
      <c r="E267" s="276"/>
      <c r="F267" s="368"/>
      <c r="G267" s="368"/>
      <c r="H267" s="265"/>
      <c r="I267" s="265"/>
      <c r="J267" s="265"/>
      <c r="K267" s="298"/>
      <c r="L267" s="15"/>
      <c r="M267" s="265"/>
      <c r="N267" s="265"/>
      <c r="O267" s="299"/>
      <c r="P267" s="299"/>
      <c r="Q267" s="299"/>
      <c r="R267" s="265"/>
      <c r="S267" s="299"/>
      <c r="T267" s="299"/>
      <c r="U267" s="299"/>
      <c r="V267" s="297"/>
      <c r="W267" s="282"/>
    </row>
    <row r="268" spans="3:23" ht="13.5" customHeight="1" x14ac:dyDescent="0.15">
      <c r="C268" s="283">
        <f t="shared" si="11"/>
        <v>256</v>
      </c>
      <c r="D268" s="44" t="str">
        <f t="shared" si="10"/>
        <v/>
      </c>
      <c r="E268" s="276"/>
      <c r="F268" s="368"/>
      <c r="G268" s="368"/>
      <c r="H268" s="265"/>
      <c r="I268" s="265"/>
      <c r="J268" s="265"/>
      <c r="K268" s="298"/>
      <c r="L268" s="15"/>
      <c r="M268" s="265"/>
      <c r="N268" s="265"/>
      <c r="O268" s="299"/>
      <c r="P268" s="299"/>
      <c r="Q268" s="299"/>
      <c r="R268" s="265"/>
      <c r="S268" s="299"/>
      <c r="T268" s="299"/>
      <c r="U268" s="299"/>
      <c r="V268" s="297"/>
      <c r="W268" s="282"/>
    </row>
    <row r="269" spans="3:23" ht="13.5" customHeight="1" x14ac:dyDescent="0.15">
      <c r="C269" s="283">
        <f t="shared" si="11"/>
        <v>257</v>
      </c>
      <c r="D269" s="44" t="str">
        <f t="shared" si="10"/>
        <v/>
      </c>
      <c r="E269" s="276"/>
      <c r="F269" s="368"/>
      <c r="G269" s="368"/>
      <c r="H269" s="265"/>
      <c r="I269" s="265"/>
      <c r="J269" s="265"/>
      <c r="K269" s="298"/>
      <c r="L269" s="15"/>
      <c r="M269" s="265"/>
      <c r="N269" s="265"/>
      <c r="O269" s="299"/>
      <c r="P269" s="299"/>
      <c r="Q269" s="299"/>
      <c r="R269" s="265"/>
      <c r="S269" s="299"/>
      <c r="T269" s="299"/>
      <c r="U269" s="299"/>
      <c r="V269" s="297"/>
      <c r="W269" s="282"/>
    </row>
    <row r="270" spans="3:23" ht="13.5" customHeight="1" x14ac:dyDescent="0.15">
      <c r="C270" s="283">
        <f t="shared" si="11"/>
        <v>258</v>
      </c>
      <c r="D270" s="44" t="str">
        <f t="shared" si="10"/>
        <v/>
      </c>
      <c r="E270" s="276"/>
      <c r="F270" s="368"/>
      <c r="G270" s="368"/>
      <c r="H270" s="265"/>
      <c r="I270" s="265"/>
      <c r="J270" s="265"/>
      <c r="K270" s="298"/>
      <c r="L270" s="15"/>
      <c r="M270" s="265"/>
      <c r="N270" s="265"/>
      <c r="O270" s="299"/>
      <c r="P270" s="299"/>
      <c r="Q270" s="299"/>
      <c r="R270" s="265"/>
      <c r="S270" s="299"/>
      <c r="T270" s="299"/>
      <c r="U270" s="299"/>
      <c r="V270" s="297"/>
      <c r="W270" s="282"/>
    </row>
    <row r="271" spans="3:23" ht="13.5" customHeight="1" x14ac:dyDescent="0.15">
      <c r="C271" s="283">
        <f t="shared" ref="C271:C334" si="12">C270+1</f>
        <v>259</v>
      </c>
      <c r="D271" s="44" t="str">
        <f t="shared" si="10"/>
        <v/>
      </c>
      <c r="E271" s="276"/>
      <c r="F271" s="368"/>
      <c r="G271" s="368"/>
      <c r="H271" s="265"/>
      <c r="I271" s="265"/>
      <c r="J271" s="265"/>
      <c r="K271" s="298"/>
      <c r="L271" s="15"/>
      <c r="M271" s="265"/>
      <c r="N271" s="265"/>
      <c r="O271" s="299"/>
      <c r="P271" s="299"/>
      <c r="Q271" s="299"/>
      <c r="R271" s="265"/>
      <c r="S271" s="299"/>
      <c r="T271" s="299"/>
      <c r="U271" s="299"/>
      <c r="V271" s="297"/>
      <c r="W271" s="282"/>
    </row>
    <row r="272" spans="3:23" ht="13.5" customHeight="1" x14ac:dyDescent="0.15">
      <c r="C272" s="283">
        <f t="shared" si="12"/>
        <v>260</v>
      </c>
      <c r="D272" s="44" t="str">
        <f t="shared" si="10"/>
        <v/>
      </c>
      <c r="E272" s="276"/>
      <c r="F272" s="368"/>
      <c r="G272" s="368"/>
      <c r="H272" s="265"/>
      <c r="I272" s="265"/>
      <c r="J272" s="265"/>
      <c r="K272" s="298"/>
      <c r="L272" s="15"/>
      <c r="M272" s="265"/>
      <c r="N272" s="265"/>
      <c r="O272" s="299"/>
      <c r="P272" s="299"/>
      <c r="Q272" s="299"/>
      <c r="R272" s="265"/>
      <c r="S272" s="299"/>
      <c r="T272" s="299"/>
      <c r="U272" s="299"/>
      <c r="V272" s="297"/>
      <c r="W272" s="282"/>
    </row>
    <row r="273" spans="3:23" ht="13.5" customHeight="1" x14ac:dyDescent="0.15">
      <c r="C273" s="283">
        <f t="shared" si="12"/>
        <v>261</v>
      </c>
      <c r="D273" s="44" t="str">
        <f t="shared" si="10"/>
        <v/>
      </c>
      <c r="E273" s="276"/>
      <c r="F273" s="368"/>
      <c r="G273" s="368"/>
      <c r="H273" s="265"/>
      <c r="I273" s="265"/>
      <c r="J273" s="265"/>
      <c r="K273" s="298"/>
      <c r="L273" s="15"/>
      <c r="M273" s="265"/>
      <c r="N273" s="265"/>
      <c r="O273" s="299"/>
      <c r="P273" s="299"/>
      <c r="Q273" s="299"/>
      <c r="R273" s="265"/>
      <c r="S273" s="299"/>
      <c r="T273" s="299"/>
      <c r="U273" s="299"/>
      <c r="V273" s="297"/>
      <c r="W273" s="282"/>
    </row>
    <row r="274" spans="3:23" ht="13.5" customHeight="1" x14ac:dyDescent="0.15">
      <c r="C274" s="283">
        <f t="shared" si="12"/>
        <v>262</v>
      </c>
      <c r="D274" s="44" t="str">
        <f t="shared" si="10"/>
        <v/>
      </c>
      <c r="E274" s="276"/>
      <c r="F274" s="368"/>
      <c r="G274" s="368"/>
      <c r="H274" s="265"/>
      <c r="I274" s="265"/>
      <c r="J274" s="265"/>
      <c r="K274" s="298"/>
      <c r="L274" s="15"/>
      <c r="M274" s="265"/>
      <c r="N274" s="265"/>
      <c r="O274" s="299"/>
      <c r="P274" s="299"/>
      <c r="Q274" s="299"/>
      <c r="R274" s="265"/>
      <c r="S274" s="299"/>
      <c r="T274" s="299"/>
      <c r="U274" s="299"/>
      <c r="V274" s="297"/>
      <c r="W274" s="282"/>
    </row>
    <row r="275" spans="3:23" ht="13.5" customHeight="1" x14ac:dyDescent="0.15">
      <c r="C275" s="283">
        <f t="shared" si="12"/>
        <v>263</v>
      </c>
      <c r="D275" s="44" t="str">
        <f t="shared" si="10"/>
        <v/>
      </c>
      <c r="E275" s="276"/>
      <c r="F275" s="368"/>
      <c r="G275" s="368"/>
      <c r="H275" s="265"/>
      <c r="I275" s="265"/>
      <c r="J275" s="265"/>
      <c r="K275" s="298"/>
      <c r="L275" s="15"/>
      <c r="M275" s="265"/>
      <c r="N275" s="265"/>
      <c r="O275" s="299"/>
      <c r="P275" s="299"/>
      <c r="Q275" s="299"/>
      <c r="R275" s="265"/>
      <c r="S275" s="299"/>
      <c r="T275" s="299"/>
      <c r="U275" s="299"/>
      <c r="V275" s="297"/>
      <c r="W275" s="282"/>
    </row>
    <row r="276" spans="3:23" ht="13.5" customHeight="1" x14ac:dyDescent="0.15">
      <c r="C276" s="283">
        <f t="shared" si="12"/>
        <v>264</v>
      </c>
      <c r="D276" s="44" t="str">
        <f t="shared" si="10"/>
        <v/>
      </c>
      <c r="E276" s="276"/>
      <c r="F276" s="368"/>
      <c r="G276" s="368"/>
      <c r="H276" s="265"/>
      <c r="I276" s="265"/>
      <c r="J276" s="265"/>
      <c r="K276" s="298"/>
      <c r="L276" s="15"/>
      <c r="M276" s="265"/>
      <c r="N276" s="265"/>
      <c r="O276" s="299"/>
      <c r="P276" s="299"/>
      <c r="Q276" s="299"/>
      <c r="R276" s="265"/>
      <c r="S276" s="299"/>
      <c r="T276" s="299"/>
      <c r="U276" s="299"/>
      <c r="V276" s="297"/>
      <c r="W276" s="282"/>
    </row>
    <row r="277" spans="3:23" ht="13.5" customHeight="1" x14ac:dyDescent="0.15">
      <c r="C277" s="283">
        <f t="shared" si="12"/>
        <v>265</v>
      </c>
      <c r="D277" s="44" t="str">
        <f t="shared" si="10"/>
        <v/>
      </c>
      <c r="E277" s="276"/>
      <c r="F277" s="368"/>
      <c r="G277" s="368"/>
      <c r="H277" s="265"/>
      <c r="I277" s="265"/>
      <c r="J277" s="265"/>
      <c r="K277" s="298"/>
      <c r="L277" s="15"/>
      <c r="M277" s="265"/>
      <c r="N277" s="265"/>
      <c r="O277" s="299"/>
      <c r="P277" s="299"/>
      <c r="Q277" s="299"/>
      <c r="R277" s="265"/>
      <c r="S277" s="299"/>
      <c r="T277" s="299"/>
      <c r="U277" s="299"/>
      <c r="V277" s="297"/>
      <c r="W277" s="282"/>
    </row>
    <row r="278" spans="3:23" ht="13.5" customHeight="1" x14ac:dyDescent="0.15">
      <c r="C278" s="283">
        <f t="shared" si="12"/>
        <v>266</v>
      </c>
      <c r="D278" s="44" t="str">
        <f t="shared" si="10"/>
        <v/>
      </c>
      <c r="E278" s="276"/>
      <c r="F278" s="368"/>
      <c r="G278" s="368"/>
      <c r="H278" s="265"/>
      <c r="I278" s="265"/>
      <c r="J278" s="265"/>
      <c r="K278" s="298"/>
      <c r="L278" s="15"/>
      <c r="M278" s="265"/>
      <c r="N278" s="265"/>
      <c r="O278" s="299"/>
      <c r="P278" s="299"/>
      <c r="Q278" s="299"/>
      <c r="R278" s="265"/>
      <c r="S278" s="299"/>
      <c r="T278" s="299"/>
      <c r="U278" s="299"/>
      <c r="V278" s="297"/>
      <c r="W278" s="282"/>
    </row>
    <row r="279" spans="3:23" ht="13.5" customHeight="1" x14ac:dyDescent="0.15">
      <c r="C279" s="283">
        <f t="shared" si="12"/>
        <v>267</v>
      </c>
      <c r="D279" s="44" t="str">
        <f t="shared" si="10"/>
        <v/>
      </c>
      <c r="E279" s="276"/>
      <c r="F279" s="368"/>
      <c r="G279" s="368"/>
      <c r="H279" s="265"/>
      <c r="I279" s="265"/>
      <c r="J279" s="265"/>
      <c r="K279" s="298"/>
      <c r="L279" s="15"/>
      <c r="M279" s="265"/>
      <c r="N279" s="265"/>
      <c r="O279" s="299"/>
      <c r="P279" s="299"/>
      <c r="Q279" s="299"/>
      <c r="R279" s="265"/>
      <c r="S279" s="299"/>
      <c r="T279" s="299"/>
      <c r="U279" s="299"/>
      <c r="V279" s="297"/>
      <c r="W279" s="282"/>
    </row>
    <row r="280" spans="3:23" ht="13.5" customHeight="1" x14ac:dyDescent="0.15">
      <c r="C280" s="283">
        <f t="shared" si="12"/>
        <v>268</v>
      </c>
      <c r="D280" s="44" t="str">
        <f t="shared" si="10"/>
        <v/>
      </c>
      <c r="E280" s="276"/>
      <c r="F280" s="368"/>
      <c r="G280" s="368"/>
      <c r="H280" s="265"/>
      <c r="I280" s="265"/>
      <c r="J280" s="265"/>
      <c r="K280" s="298"/>
      <c r="L280" s="15"/>
      <c r="M280" s="265"/>
      <c r="N280" s="265"/>
      <c r="O280" s="299"/>
      <c r="P280" s="299"/>
      <c r="Q280" s="299"/>
      <c r="R280" s="265"/>
      <c r="S280" s="299"/>
      <c r="T280" s="299"/>
      <c r="U280" s="299"/>
      <c r="V280" s="297"/>
      <c r="W280" s="282"/>
    </row>
    <row r="281" spans="3:23" ht="13.5" customHeight="1" x14ac:dyDescent="0.15">
      <c r="C281" s="283">
        <f t="shared" si="12"/>
        <v>269</v>
      </c>
      <c r="D281" s="44" t="str">
        <f t="shared" si="10"/>
        <v/>
      </c>
      <c r="E281" s="276"/>
      <c r="F281" s="368"/>
      <c r="G281" s="368"/>
      <c r="H281" s="265"/>
      <c r="I281" s="265"/>
      <c r="J281" s="265"/>
      <c r="K281" s="298"/>
      <c r="L281" s="15"/>
      <c r="M281" s="265"/>
      <c r="N281" s="265"/>
      <c r="O281" s="299"/>
      <c r="P281" s="299"/>
      <c r="Q281" s="299"/>
      <c r="R281" s="265"/>
      <c r="S281" s="299"/>
      <c r="T281" s="299"/>
      <c r="U281" s="299"/>
      <c r="V281" s="297"/>
      <c r="W281" s="282"/>
    </row>
    <row r="282" spans="3:23" ht="13.5" customHeight="1" x14ac:dyDescent="0.15">
      <c r="C282" s="283">
        <f t="shared" si="12"/>
        <v>270</v>
      </c>
      <c r="D282" s="44" t="str">
        <f t="shared" si="10"/>
        <v/>
      </c>
      <c r="E282" s="276"/>
      <c r="F282" s="368"/>
      <c r="G282" s="368"/>
      <c r="H282" s="265"/>
      <c r="I282" s="265"/>
      <c r="J282" s="265"/>
      <c r="K282" s="298"/>
      <c r="L282" s="15"/>
      <c r="M282" s="265"/>
      <c r="N282" s="265"/>
      <c r="O282" s="299"/>
      <c r="P282" s="299"/>
      <c r="Q282" s="299"/>
      <c r="R282" s="265"/>
      <c r="S282" s="299"/>
      <c r="T282" s="299"/>
      <c r="U282" s="299"/>
      <c r="V282" s="297"/>
      <c r="W282" s="282"/>
    </row>
    <row r="283" spans="3:23" ht="13.5" customHeight="1" x14ac:dyDescent="0.15">
      <c r="C283" s="283">
        <f t="shared" si="12"/>
        <v>271</v>
      </c>
      <c r="D283" s="44" t="str">
        <f t="shared" si="10"/>
        <v/>
      </c>
      <c r="E283" s="276"/>
      <c r="F283" s="368"/>
      <c r="G283" s="368"/>
      <c r="H283" s="265"/>
      <c r="I283" s="265"/>
      <c r="J283" s="265"/>
      <c r="K283" s="298"/>
      <c r="L283" s="15"/>
      <c r="M283" s="265"/>
      <c r="N283" s="265"/>
      <c r="O283" s="299"/>
      <c r="P283" s="299"/>
      <c r="Q283" s="299"/>
      <c r="R283" s="265"/>
      <c r="S283" s="299"/>
      <c r="T283" s="299"/>
      <c r="U283" s="299"/>
      <c r="V283" s="297"/>
      <c r="W283" s="282"/>
    </row>
    <row r="284" spans="3:23" ht="13.5" customHeight="1" x14ac:dyDescent="0.15">
      <c r="C284" s="283">
        <f t="shared" si="12"/>
        <v>272</v>
      </c>
      <c r="D284" s="44" t="str">
        <f t="shared" si="10"/>
        <v/>
      </c>
      <c r="E284" s="276"/>
      <c r="F284" s="368"/>
      <c r="G284" s="368"/>
      <c r="H284" s="265"/>
      <c r="I284" s="265"/>
      <c r="J284" s="265"/>
      <c r="K284" s="298"/>
      <c r="L284" s="15"/>
      <c r="M284" s="265"/>
      <c r="N284" s="265"/>
      <c r="O284" s="299"/>
      <c r="P284" s="299"/>
      <c r="Q284" s="299"/>
      <c r="R284" s="265"/>
      <c r="S284" s="299"/>
      <c r="T284" s="299"/>
      <c r="U284" s="299"/>
      <c r="V284" s="297"/>
      <c r="W284" s="282"/>
    </row>
    <row r="285" spans="3:23" ht="13.5" customHeight="1" x14ac:dyDescent="0.15">
      <c r="C285" s="283">
        <f t="shared" si="12"/>
        <v>273</v>
      </c>
      <c r="D285" s="44" t="str">
        <f t="shared" si="10"/>
        <v/>
      </c>
      <c r="E285" s="276"/>
      <c r="F285" s="368"/>
      <c r="G285" s="368"/>
      <c r="H285" s="265"/>
      <c r="I285" s="265"/>
      <c r="J285" s="265"/>
      <c r="K285" s="298"/>
      <c r="L285" s="15"/>
      <c r="M285" s="265"/>
      <c r="N285" s="265"/>
      <c r="O285" s="299"/>
      <c r="P285" s="299"/>
      <c r="Q285" s="299"/>
      <c r="R285" s="265"/>
      <c r="S285" s="299"/>
      <c r="T285" s="299"/>
      <c r="U285" s="299"/>
      <c r="V285" s="297"/>
      <c r="W285" s="282"/>
    </row>
    <row r="286" spans="3:23" ht="13.5" customHeight="1" x14ac:dyDescent="0.15">
      <c r="C286" s="283">
        <f t="shared" si="12"/>
        <v>274</v>
      </c>
      <c r="D286" s="44" t="str">
        <f t="shared" si="10"/>
        <v/>
      </c>
      <c r="E286" s="276"/>
      <c r="F286" s="368"/>
      <c r="G286" s="368"/>
      <c r="H286" s="265"/>
      <c r="I286" s="265"/>
      <c r="J286" s="265"/>
      <c r="K286" s="298"/>
      <c r="L286" s="15"/>
      <c r="M286" s="265"/>
      <c r="N286" s="265"/>
      <c r="O286" s="299"/>
      <c r="P286" s="299"/>
      <c r="Q286" s="299"/>
      <c r="R286" s="265"/>
      <c r="S286" s="299"/>
      <c r="T286" s="299"/>
      <c r="U286" s="299"/>
      <c r="V286" s="297"/>
      <c r="W286" s="282"/>
    </row>
    <row r="287" spans="3:23" ht="13.5" customHeight="1" x14ac:dyDescent="0.15">
      <c r="C287" s="283">
        <f t="shared" si="12"/>
        <v>275</v>
      </c>
      <c r="D287" s="44" t="str">
        <f t="shared" si="10"/>
        <v/>
      </c>
      <c r="E287" s="276"/>
      <c r="F287" s="368"/>
      <c r="G287" s="368"/>
      <c r="H287" s="265"/>
      <c r="I287" s="265"/>
      <c r="J287" s="265"/>
      <c r="K287" s="298"/>
      <c r="L287" s="15"/>
      <c r="M287" s="265"/>
      <c r="N287" s="265"/>
      <c r="O287" s="299"/>
      <c r="P287" s="299"/>
      <c r="Q287" s="299"/>
      <c r="R287" s="265"/>
      <c r="S287" s="299"/>
      <c r="T287" s="299"/>
      <c r="U287" s="299"/>
      <c r="V287" s="297"/>
      <c r="W287" s="282"/>
    </row>
    <row r="288" spans="3:23" ht="13.5" customHeight="1" x14ac:dyDescent="0.15">
      <c r="C288" s="283">
        <f t="shared" si="12"/>
        <v>276</v>
      </c>
      <c r="D288" s="44" t="str">
        <f t="shared" si="10"/>
        <v/>
      </c>
      <c r="E288" s="276"/>
      <c r="F288" s="368"/>
      <c r="G288" s="368"/>
      <c r="H288" s="265"/>
      <c r="I288" s="265"/>
      <c r="J288" s="265"/>
      <c r="K288" s="298"/>
      <c r="L288" s="15"/>
      <c r="M288" s="265"/>
      <c r="N288" s="265"/>
      <c r="O288" s="299"/>
      <c r="P288" s="299"/>
      <c r="Q288" s="299"/>
      <c r="R288" s="265"/>
      <c r="S288" s="299"/>
      <c r="T288" s="299"/>
      <c r="U288" s="299"/>
      <c r="V288" s="297"/>
      <c r="W288" s="282"/>
    </row>
    <row r="289" spans="3:23" ht="13.5" customHeight="1" x14ac:dyDescent="0.15">
      <c r="C289" s="283">
        <f t="shared" si="12"/>
        <v>277</v>
      </c>
      <c r="D289" s="44" t="str">
        <f t="shared" si="10"/>
        <v/>
      </c>
      <c r="E289" s="276"/>
      <c r="F289" s="368"/>
      <c r="G289" s="368"/>
      <c r="H289" s="265"/>
      <c r="I289" s="265"/>
      <c r="J289" s="265"/>
      <c r="K289" s="298"/>
      <c r="L289" s="15"/>
      <c r="M289" s="265"/>
      <c r="N289" s="265"/>
      <c r="O289" s="299"/>
      <c r="P289" s="299"/>
      <c r="Q289" s="299"/>
      <c r="R289" s="265"/>
      <c r="S289" s="299"/>
      <c r="T289" s="299"/>
      <c r="U289" s="299"/>
      <c r="V289" s="297"/>
      <c r="W289" s="282"/>
    </row>
    <row r="290" spans="3:23" ht="13.5" customHeight="1" x14ac:dyDescent="0.15">
      <c r="C290" s="283">
        <f t="shared" si="12"/>
        <v>278</v>
      </c>
      <c r="D290" s="44" t="str">
        <f t="shared" si="10"/>
        <v/>
      </c>
      <c r="E290" s="276"/>
      <c r="F290" s="368"/>
      <c r="G290" s="368"/>
      <c r="H290" s="265"/>
      <c r="I290" s="265"/>
      <c r="J290" s="265"/>
      <c r="K290" s="298"/>
      <c r="L290" s="15"/>
      <c r="M290" s="265"/>
      <c r="N290" s="265"/>
      <c r="O290" s="299"/>
      <c r="P290" s="299"/>
      <c r="Q290" s="299"/>
      <c r="R290" s="265"/>
      <c r="S290" s="299"/>
      <c r="T290" s="299"/>
      <c r="U290" s="299"/>
      <c r="V290" s="297"/>
      <c r="W290" s="282"/>
    </row>
    <row r="291" spans="3:23" ht="13.5" customHeight="1" x14ac:dyDescent="0.15">
      <c r="C291" s="283">
        <f t="shared" si="12"/>
        <v>279</v>
      </c>
      <c r="D291" s="44" t="str">
        <f t="shared" si="10"/>
        <v/>
      </c>
      <c r="E291" s="276"/>
      <c r="F291" s="368"/>
      <c r="G291" s="368"/>
      <c r="H291" s="265"/>
      <c r="I291" s="265"/>
      <c r="J291" s="265"/>
      <c r="K291" s="298"/>
      <c r="L291" s="15"/>
      <c r="M291" s="265"/>
      <c r="N291" s="265"/>
      <c r="O291" s="299"/>
      <c r="P291" s="299"/>
      <c r="Q291" s="299"/>
      <c r="R291" s="265"/>
      <c r="S291" s="299"/>
      <c r="T291" s="299"/>
      <c r="U291" s="299"/>
      <c r="V291" s="297"/>
      <c r="W291" s="282"/>
    </row>
    <row r="292" spans="3:23" ht="13.5" customHeight="1" x14ac:dyDescent="0.15">
      <c r="C292" s="283">
        <f t="shared" si="12"/>
        <v>280</v>
      </c>
      <c r="D292" s="44" t="str">
        <f t="shared" si="10"/>
        <v/>
      </c>
      <c r="E292" s="276"/>
      <c r="F292" s="368"/>
      <c r="G292" s="368"/>
      <c r="H292" s="265"/>
      <c r="I292" s="265"/>
      <c r="J292" s="265"/>
      <c r="K292" s="298"/>
      <c r="L292" s="15"/>
      <c r="M292" s="265"/>
      <c r="N292" s="265"/>
      <c r="O292" s="299"/>
      <c r="P292" s="299"/>
      <c r="Q292" s="299"/>
      <c r="R292" s="265"/>
      <c r="S292" s="299"/>
      <c r="T292" s="299"/>
      <c r="U292" s="299"/>
      <c r="V292" s="297"/>
      <c r="W292" s="282"/>
    </row>
    <row r="293" spans="3:23" ht="13.5" customHeight="1" x14ac:dyDescent="0.15">
      <c r="C293" s="283">
        <f t="shared" si="12"/>
        <v>281</v>
      </c>
      <c r="D293" s="44" t="str">
        <f t="shared" si="10"/>
        <v/>
      </c>
      <c r="E293" s="276"/>
      <c r="F293" s="368"/>
      <c r="G293" s="368"/>
      <c r="H293" s="265"/>
      <c r="I293" s="265"/>
      <c r="J293" s="265"/>
      <c r="K293" s="298"/>
      <c r="L293" s="15"/>
      <c r="M293" s="265"/>
      <c r="N293" s="265"/>
      <c r="O293" s="299"/>
      <c r="P293" s="299"/>
      <c r="Q293" s="299"/>
      <c r="R293" s="265"/>
      <c r="S293" s="299"/>
      <c r="T293" s="299"/>
      <c r="U293" s="299"/>
      <c r="V293" s="297"/>
      <c r="W293" s="282"/>
    </row>
    <row r="294" spans="3:23" ht="13.5" customHeight="1" x14ac:dyDescent="0.15">
      <c r="C294" s="283">
        <f t="shared" si="12"/>
        <v>282</v>
      </c>
      <c r="D294" s="44" t="str">
        <f t="shared" si="10"/>
        <v/>
      </c>
      <c r="E294" s="276"/>
      <c r="F294" s="368"/>
      <c r="G294" s="368"/>
      <c r="H294" s="265"/>
      <c r="I294" s="265"/>
      <c r="J294" s="265"/>
      <c r="K294" s="298"/>
      <c r="L294" s="15"/>
      <c r="M294" s="265"/>
      <c r="N294" s="265"/>
      <c r="O294" s="299"/>
      <c r="P294" s="299"/>
      <c r="Q294" s="299"/>
      <c r="R294" s="265"/>
      <c r="S294" s="299"/>
      <c r="T294" s="299"/>
      <c r="U294" s="299"/>
      <c r="V294" s="297"/>
      <c r="W294" s="282"/>
    </row>
    <row r="295" spans="3:23" ht="13.5" customHeight="1" x14ac:dyDescent="0.15">
      <c r="C295" s="283">
        <f t="shared" si="12"/>
        <v>283</v>
      </c>
      <c r="D295" s="44" t="str">
        <f t="shared" si="10"/>
        <v/>
      </c>
      <c r="E295" s="276"/>
      <c r="F295" s="368"/>
      <c r="G295" s="368"/>
      <c r="H295" s="265"/>
      <c r="I295" s="265"/>
      <c r="J295" s="265"/>
      <c r="K295" s="298"/>
      <c r="L295" s="15"/>
      <c r="M295" s="265"/>
      <c r="N295" s="265"/>
      <c r="O295" s="299"/>
      <c r="P295" s="299"/>
      <c r="Q295" s="299"/>
      <c r="R295" s="265"/>
      <c r="S295" s="299"/>
      <c r="T295" s="299"/>
      <c r="U295" s="299"/>
      <c r="V295" s="297"/>
      <c r="W295" s="282"/>
    </row>
    <row r="296" spans="3:23" ht="13.5" customHeight="1" x14ac:dyDescent="0.15">
      <c r="C296" s="283">
        <f t="shared" si="12"/>
        <v>284</v>
      </c>
      <c r="D296" s="44" t="str">
        <f t="shared" si="10"/>
        <v/>
      </c>
      <c r="E296" s="276"/>
      <c r="F296" s="368"/>
      <c r="G296" s="368"/>
      <c r="H296" s="265"/>
      <c r="I296" s="265"/>
      <c r="J296" s="265"/>
      <c r="K296" s="298"/>
      <c r="L296" s="15"/>
      <c r="M296" s="265"/>
      <c r="N296" s="265"/>
      <c r="O296" s="299"/>
      <c r="P296" s="299"/>
      <c r="Q296" s="299"/>
      <c r="R296" s="265"/>
      <c r="S296" s="299"/>
      <c r="T296" s="299"/>
      <c r="U296" s="299"/>
      <c r="V296" s="297"/>
      <c r="W296" s="282"/>
    </row>
    <row r="297" spans="3:23" ht="13.5" customHeight="1" x14ac:dyDescent="0.15">
      <c r="C297" s="283">
        <f t="shared" si="12"/>
        <v>285</v>
      </c>
      <c r="D297" s="44" t="str">
        <f t="shared" si="10"/>
        <v/>
      </c>
      <c r="E297" s="276"/>
      <c r="F297" s="368"/>
      <c r="G297" s="368"/>
      <c r="H297" s="265"/>
      <c r="I297" s="265"/>
      <c r="J297" s="265"/>
      <c r="K297" s="298"/>
      <c r="L297" s="15"/>
      <c r="M297" s="265"/>
      <c r="N297" s="265"/>
      <c r="O297" s="299"/>
      <c r="P297" s="299"/>
      <c r="Q297" s="299"/>
      <c r="R297" s="265"/>
      <c r="S297" s="299"/>
      <c r="T297" s="299"/>
      <c r="U297" s="299"/>
      <c r="V297" s="297"/>
      <c r="W297" s="282"/>
    </row>
    <row r="298" spans="3:23" ht="13.5" customHeight="1" x14ac:dyDescent="0.15">
      <c r="C298" s="283">
        <f t="shared" si="12"/>
        <v>286</v>
      </c>
      <c r="D298" s="44" t="str">
        <f t="shared" si="10"/>
        <v/>
      </c>
      <c r="E298" s="276"/>
      <c r="F298" s="368"/>
      <c r="G298" s="368"/>
      <c r="H298" s="265"/>
      <c r="I298" s="265"/>
      <c r="J298" s="265"/>
      <c r="K298" s="298"/>
      <c r="L298" s="15"/>
      <c r="M298" s="265"/>
      <c r="N298" s="265"/>
      <c r="O298" s="299"/>
      <c r="P298" s="299"/>
      <c r="Q298" s="299"/>
      <c r="R298" s="265"/>
      <c r="S298" s="299"/>
      <c r="T298" s="299"/>
      <c r="U298" s="299"/>
      <c r="V298" s="297"/>
      <c r="W298" s="282"/>
    </row>
    <row r="299" spans="3:23" ht="13.5" customHeight="1" x14ac:dyDescent="0.15">
      <c r="C299" s="283">
        <f t="shared" si="12"/>
        <v>287</v>
      </c>
      <c r="D299" s="44" t="str">
        <f t="shared" si="10"/>
        <v/>
      </c>
      <c r="E299" s="276"/>
      <c r="F299" s="368"/>
      <c r="G299" s="368"/>
      <c r="H299" s="265"/>
      <c r="I299" s="265"/>
      <c r="J299" s="265"/>
      <c r="K299" s="298"/>
      <c r="L299" s="15"/>
      <c r="M299" s="265"/>
      <c r="N299" s="265"/>
      <c r="O299" s="299"/>
      <c r="P299" s="299"/>
      <c r="Q299" s="299"/>
      <c r="R299" s="265"/>
      <c r="S299" s="299"/>
      <c r="T299" s="299"/>
      <c r="U299" s="299"/>
      <c r="V299" s="297"/>
      <c r="W299" s="282"/>
    </row>
    <row r="300" spans="3:23" ht="13.5" customHeight="1" x14ac:dyDescent="0.15">
      <c r="C300" s="283">
        <f t="shared" si="12"/>
        <v>288</v>
      </c>
      <c r="D300" s="44" t="str">
        <f t="shared" si="10"/>
        <v/>
      </c>
      <c r="E300" s="276"/>
      <c r="F300" s="368"/>
      <c r="G300" s="368"/>
      <c r="H300" s="265"/>
      <c r="I300" s="265"/>
      <c r="J300" s="265"/>
      <c r="K300" s="298"/>
      <c r="L300" s="15"/>
      <c r="M300" s="265"/>
      <c r="N300" s="265"/>
      <c r="O300" s="299"/>
      <c r="P300" s="299"/>
      <c r="Q300" s="299"/>
      <c r="R300" s="265"/>
      <c r="S300" s="299"/>
      <c r="T300" s="299"/>
      <c r="U300" s="299"/>
      <c r="V300" s="297"/>
      <c r="W300" s="282"/>
    </row>
    <row r="301" spans="3:23" ht="13.5" customHeight="1" x14ac:dyDescent="0.15">
      <c r="C301" s="283">
        <f t="shared" si="12"/>
        <v>289</v>
      </c>
      <c r="D301" s="44" t="str">
        <f t="shared" si="10"/>
        <v/>
      </c>
      <c r="E301" s="276"/>
      <c r="F301" s="368"/>
      <c r="G301" s="368"/>
      <c r="H301" s="265"/>
      <c r="I301" s="265"/>
      <c r="J301" s="265"/>
      <c r="K301" s="298"/>
      <c r="L301" s="15"/>
      <c r="M301" s="265"/>
      <c r="N301" s="265"/>
      <c r="O301" s="299"/>
      <c r="P301" s="299"/>
      <c r="Q301" s="299"/>
      <c r="R301" s="265"/>
      <c r="S301" s="299"/>
      <c r="T301" s="299"/>
      <c r="U301" s="299"/>
      <c r="V301" s="297"/>
      <c r="W301" s="282"/>
    </row>
    <row r="302" spans="3:23" ht="13.5" customHeight="1" x14ac:dyDescent="0.15">
      <c r="C302" s="283">
        <f t="shared" si="12"/>
        <v>290</v>
      </c>
      <c r="D302" s="44" t="str">
        <f t="shared" si="10"/>
        <v/>
      </c>
      <c r="E302" s="276"/>
      <c r="F302" s="368"/>
      <c r="G302" s="368"/>
      <c r="H302" s="265"/>
      <c r="I302" s="265"/>
      <c r="J302" s="265"/>
      <c r="K302" s="298"/>
      <c r="L302" s="15"/>
      <c r="M302" s="265"/>
      <c r="N302" s="265"/>
      <c r="O302" s="299"/>
      <c r="P302" s="299"/>
      <c r="Q302" s="299"/>
      <c r="R302" s="265"/>
      <c r="S302" s="299"/>
      <c r="T302" s="299"/>
      <c r="U302" s="299"/>
      <c r="V302" s="297"/>
      <c r="W302" s="282"/>
    </row>
    <row r="303" spans="3:23" ht="13.5" customHeight="1" x14ac:dyDescent="0.15">
      <c r="C303" s="283">
        <f t="shared" si="12"/>
        <v>291</v>
      </c>
      <c r="D303" s="44" t="str">
        <f t="shared" si="10"/>
        <v/>
      </c>
      <c r="E303" s="276"/>
      <c r="F303" s="368"/>
      <c r="G303" s="368"/>
      <c r="H303" s="265"/>
      <c r="I303" s="265"/>
      <c r="J303" s="265"/>
      <c r="K303" s="298"/>
      <c r="L303" s="15"/>
      <c r="M303" s="265"/>
      <c r="N303" s="265"/>
      <c r="O303" s="299"/>
      <c r="P303" s="299"/>
      <c r="Q303" s="299"/>
      <c r="R303" s="265"/>
      <c r="S303" s="299"/>
      <c r="T303" s="299"/>
      <c r="U303" s="299"/>
      <c r="V303" s="297"/>
      <c r="W303" s="282"/>
    </row>
    <row r="304" spans="3:23" ht="13.5" customHeight="1" x14ac:dyDescent="0.15">
      <c r="C304" s="283">
        <f t="shared" si="12"/>
        <v>292</v>
      </c>
      <c r="D304" s="44" t="str">
        <f t="shared" si="10"/>
        <v/>
      </c>
      <c r="E304" s="276"/>
      <c r="F304" s="368"/>
      <c r="G304" s="368"/>
      <c r="H304" s="265"/>
      <c r="I304" s="265"/>
      <c r="J304" s="265"/>
      <c r="K304" s="298"/>
      <c r="L304" s="15"/>
      <c r="M304" s="265"/>
      <c r="N304" s="265"/>
      <c r="O304" s="299"/>
      <c r="P304" s="299"/>
      <c r="Q304" s="299"/>
      <c r="R304" s="265"/>
      <c r="S304" s="299"/>
      <c r="T304" s="299"/>
      <c r="U304" s="299"/>
      <c r="V304" s="297"/>
      <c r="W304" s="282"/>
    </row>
    <row r="305" spans="3:23" ht="13.5" customHeight="1" x14ac:dyDescent="0.15">
      <c r="C305" s="283">
        <f t="shared" si="12"/>
        <v>293</v>
      </c>
      <c r="D305" s="44" t="str">
        <f t="shared" si="10"/>
        <v/>
      </c>
      <c r="E305" s="276"/>
      <c r="F305" s="368"/>
      <c r="G305" s="368"/>
      <c r="H305" s="265"/>
      <c r="I305" s="265"/>
      <c r="J305" s="265"/>
      <c r="K305" s="298"/>
      <c r="L305" s="15"/>
      <c r="M305" s="265"/>
      <c r="N305" s="265"/>
      <c r="O305" s="299"/>
      <c r="P305" s="299"/>
      <c r="Q305" s="299"/>
      <c r="R305" s="265"/>
      <c r="S305" s="299"/>
      <c r="T305" s="299"/>
      <c r="U305" s="299"/>
      <c r="V305" s="297"/>
      <c r="W305" s="282"/>
    </row>
    <row r="306" spans="3:23" ht="13.5" customHeight="1" x14ac:dyDescent="0.15">
      <c r="C306" s="283">
        <f t="shared" si="12"/>
        <v>294</v>
      </c>
      <c r="D306" s="44" t="str">
        <f t="shared" si="10"/>
        <v/>
      </c>
      <c r="E306" s="276"/>
      <c r="F306" s="368"/>
      <c r="G306" s="368"/>
      <c r="H306" s="265"/>
      <c r="I306" s="265"/>
      <c r="J306" s="265"/>
      <c r="K306" s="298"/>
      <c r="L306" s="15"/>
      <c r="M306" s="265"/>
      <c r="N306" s="265"/>
      <c r="O306" s="299"/>
      <c r="P306" s="299"/>
      <c r="Q306" s="299"/>
      <c r="R306" s="265"/>
      <c r="S306" s="299"/>
      <c r="T306" s="299"/>
      <c r="U306" s="299"/>
      <c r="V306" s="297"/>
      <c r="W306" s="282"/>
    </row>
    <row r="307" spans="3:23" ht="13.5" customHeight="1" x14ac:dyDescent="0.15">
      <c r="C307" s="283">
        <f t="shared" si="12"/>
        <v>295</v>
      </c>
      <c r="D307" s="44" t="str">
        <f t="shared" si="10"/>
        <v/>
      </c>
      <c r="E307" s="276"/>
      <c r="F307" s="368"/>
      <c r="G307" s="368"/>
      <c r="H307" s="265"/>
      <c r="I307" s="265"/>
      <c r="J307" s="265"/>
      <c r="K307" s="298"/>
      <c r="L307" s="15"/>
      <c r="M307" s="265"/>
      <c r="N307" s="265"/>
      <c r="O307" s="299"/>
      <c r="P307" s="299"/>
      <c r="Q307" s="299"/>
      <c r="R307" s="265"/>
      <c r="S307" s="299"/>
      <c r="T307" s="299"/>
      <c r="U307" s="299"/>
      <c r="V307" s="297"/>
      <c r="W307" s="282"/>
    </row>
    <row r="308" spans="3:23" ht="13.5" customHeight="1" x14ac:dyDescent="0.15">
      <c r="C308" s="283">
        <f t="shared" si="12"/>
        <v>296</v>
      </c>
      <c r="D308" s="44" t="str">
        <f t="shared" si="10"/>
        <v/>
      </c>
      <c r="E308" s="276"/>
      <c r="F308" s="368"/>
      <c r="G308" s="368"/>
      <c r="H308" s="265"/>
      <c r="I308" s="265"/>
      <c r="J308" s="265"/>
      <c r="K308" s="298"/>
      <c r="L308" s="15"/>
      <c r="M308" s="265"/>
      <c r="N308" s="265"/>
      <c r="O308" s="299"/>
      <c r="P308" s="299"/>
      <c r="Q308" s="299"/>
      <c r="R308" s="265"/>
      <c r="S308" s="299"/>
      <c r="T308" s="299"/>
      <c r="U308" s="299"/>
      <c r="V308" s="297"/>
      <c r="W308" s="282"/>
    </row>
    <row r="309" spans="3:23" ht="13.5" customHeight="1" x14ac:dyDescent="0.15">
      <c r="C309" s="283">
        <f t="shared" si="12"/>
        <v>297</v>
      </c>
      <c r="D309" s="44" t="str">
        <f t="shared" si="10"/>
        <v/>
      </c>
      <c r="E309" s="276"/>
      <c r="F309" s="368"/>
      <c r="G309" s="368"/>
      <c r="H309" s="265"/>
      <c r="I309" s="265"/>
      <c r="J309" s="265"/>
      <c r="K309" s="298"/>
      <c r="L309" s="15"/>
      <c r="M309" s="265"/>
      <c r="N309" s="265"/>
      <c r="O309" s="299"/>
      <c r="P309" s="299"/>
      <c r="Q309" s="299"/>
      <c r="R309" s="265"/>
      <c r="S309" s="299"/>
      <c r="T309" s="299"/>
      <c r="U309" s="299"/>
      <c r="V309" s="297"/>
      <c r="W309" s="282"/>
    </row>
    <row r="310" spans="3:23" ht="13.5" customHeight="1" x14ac:dyDescent="0.15">
      <c r="C310" s="283">
        <f t="shared" si="12"/>
        <v>298</v>
      </c>
      <c r="D310" s="44" t="str">
        <f t="shared" si="10"/>
        <v/>
      </c>
      <c r="E310" s="276"/>
      <c r="F310" s="368"/>
      <c r="G310" s="368"/>
      <c r="H310" s="265"/>
      <c r="I310" s="265"/>
      <c r="J310" s="265"/>
      <c r="K310" s="298"/>
      <c r="L310" s="15"/>
      <c r="M310" s="265"/>
      <c r="N310" s="265"/>
      <c r="O310" s="299"/>
      <c r="P310" s="299"/>
      <c r="Q310" s="299"/>
      <c r="R310" s="265"/>
      <c r="S310" s="299"/>
      <c r="T310" s="299"/>
      <c r="U310" s="299"/>
      <c r="V310" s="297"/>
      <c r="W310" s="282"/>
    </row>
    <row r="311" spans="3:23" ht="13.5" customHeight="1" x14ac:dyDescent="0.15">
      <c r="C311" s="283">
        <f t="shared" si="12"/>
        <v>299</v>
      </c>
      <c r="D311" s="44" t="str">
        <f t="shared" si="10"/>
        <v/>
      </c>
      <c r="E311" s="276"/>
      <c r="F311" s="368"/>
      <c r="G311" s="368"/>
      <c r="H311" s="265"/>
      <c r="I311" s="265"/>
      <c r="J311" s="265"/>
      <c r="K311" s="298"/>
      <c r="L311" s="15"/>
      <c r="M311" s="265"/>
      <c r="N311" s="265"/>
      <c r="O311" s="299"/>
      <c r="P311" s="299"/>
      <c r="Q311" s="299"/>
      <c r="R311" s="265"/>
      <c r="S311" s="299"/>
      <c r="T311" s="299"/>
      <c r="U311" s="299"/>
      <c r="V311" s="297"/>
      <c r="W311" s="282"/>
    </row>
    <row r="312" spans="3:23" ht="13.5" customHeight="1" x14ac:dyDescent="0.15">
      <c r="C312" s="283">
        <f t="shared" si="12"/>
        <v>300</v>
      </c>
      <c r="D312" s="44" t="str">
        <f t="shared" si="10"/>
        <v/>
      </c>
      <c r="E312" s="276"/>
      <c r="F312" s="368"/>
      <c r="G312" s="368"/>
      <c r="H312" s="265"/>
      <c r="I312" s="265"/>
      <c r="J312" s="265"/>
      <c r="K312" s="298"/>
      <c r="L312" s="15"/>
      <c r="M312" s="265"/>
      <c r="N312" s="265"/>
      <c r="O312" s="299"/>
      <c r="P312" s="299"/>
      <c r="Q312" s="299"/>
      <c r="R312" s="265"/>
      <c r="S312" s="299"/>
      <c r="T312" s="299"/>
      <c r="U312" s="299"/>
      <c r="V312" s="297"/>
      <c r="W312" s="282"/>
    </row>
    <row r="313" spans="3:23" ht="13.5" customHeight="1" x14ac:dyDescent="0.15">
      <c r="C313" s="283">
        <f t="shared" si="12"/>
        <v>301</v>
      </c>
      <c r="D313" s="44" t="str">
        <f t="shared" si="10"/>
        <v/>
      </c>
      <c r="E313" s="276"/>
      <c r="F313" s="368"/>
      <c r="G313" s="368"/>
      <c r="H313" s="265"/>
      <c r="I313" s="265"/>
      <c r="J313" s="265"/>
      <c r="K313" s="298"/>
      <c r="L313" s="15"/>
      <c r="M313" s="265"/>
      <c r="N313" s="265"/>
      <c r="O313" s="299"/>
      <c r="P313" s="299"/>
      <c r="Q313" s="299"/>
      <c r="R313" s="265"/>
      <c r="S313" s="299"/>
      <c r="T313" s="299"/>
      <c r="U313" s="299"/>
      <c r="V313" s="297"/>
      <c r="W313" s="282"/>
    </row>
    <row r="314" spans="3:23" ht="13.5" customHeight="1" x14ac:dyDescent="0.15">
      <c r="C314" s="283">
        <f t="shared" si="12"/>
        <v>302</v>
      </c>
      <c r="D314" s="44" t="str">
        <f t="shared" si="10"/>
        <v/>
      </c>
      <c r="E314" s="276"/>
      <c r="F314" s="368"/>
      <c r="G314" s="368"/>
      <c r="H314" s="265"/>
      <c r="I314" s="265"/>
      <c r="J314" s="265"/>
      <c r="K314" s="298"/>
      <c r="L314" s="15"/>
      <c r="M314" s="265"/>
      <c r="N314" s="265"/>
      <c r="O314" s="299"/>
      <c r="P314" s="299"/>
      <c r="Q314" s="299"/>
      <c r="R314" s="265"/>
      <c r="S314" s="299"/>
      <c r="T314" s="299"/>
      <c r="U314" s="299"/>
      <c r="V314" s="297"/>
      <c r="W314" s="282"/>
    </row>
    <row r="315" spans="3:23" ht="13.5" customHeight="1" x14ac:dyDescent="0.15">
      <c r="C315" s="283">
        <f t="shared" si="12"/>
        <v>303</v>
      </c>
      <c r="D315" s="44" t="str">
        <f t="shared" si="10"/>
        <v/>
      </c>
      <c r="E315" s="276"/>
      <c r="F315" s="368"/>
      <c r="G315" s="368"/>
      <c r="H315" s="265"/>
      <c r="I315" s="265"/>
      <c r="J315" s="265"/>
      <c r="K315" s="298"/>
      <c r="L315" s="15"/>
      <c r="M315" s="265"/>
      <c r="N315" s="265"/>
      <c r="O315" s="299"/>
      <c r="P315" s="299"/>
      <c r="Q315" s="299"/>
      <c r="R315" s="265"/>
      <c r="S315" s="299"/>
      <c r="T315" s="299"/>
      <c r="U315" s="299"/>
      <c r="V315" s="297"/>
      <c r="W315" s="282"/>
    </row>
    <row r="316" spans="3:23" ht="13.5" customHeight="1" x14ac:dyDescent="0.15">
      <c r="C316" s="283">
        <f t="shared" si="12"/>
        <v>304</v>
      </c>
      <c r="D316" s="44" t="str">
        <f t="shared" si="10"/>
        <v/>
      </c>
      <c r="E316" s="276"/>
      <c r="F316" s="368"/>
      <c r="G316" s="368"/>
      <c r="H316" s="265"/>
      <c r="I316" s="265"/>
      <c r="J316" s="265"/>
      <c r="K316" s="298"/>
      <c r="L316" s="15"/>
      <c r="M316" s="265"/>
      <c r="N316" s="265"/>
      <c r="O316" s="299"/>
      <c r="P316" s="299"/>
      <c r="Q316" s="299"/>
      <c r="R316" s="265"/>
      <c r="S316" s="299"/>
      <c r="T316" s="299"/>
      <c r="U316" s="299"/>
      <c r="V316" s="297"/>
      <c r="W316" s="282"/>
    </row>
    <row r="317" spans="3:23" ht="13.5" customHeight="1" x14ac:dyDescent="0.15">
      <c r="C317" s="283">
        <f t="shared" si="12"/>
        <v>305</v>
      </c>
      <c r="D317" s="44" t="str">
        <f t="shared" si="10"/>
        <v/>
      </c>
      <c r="E317" s="276"/>
      <c r="F317" s="368"/>
      <c r="G317" s="368"/>
      <c r="H317" s="265"/>
      <c r="I317" s="265"/>
      <c r="J317" s="265"/>
      <c r="K317" s="298"/>
      <c r="L317" s="15"/>
      <c r="M317" s="265"/>
      <c r="N317" s="265"/>
      <c r="O317" s="299"/>
      <c r="P317" s="299"/>
      <c r="Q317" s="299"/>
      <c r="R317" s="265"/>
      <c r="S317" s="299"/>
      <c r="T317" s="299"/>
      <c r="U317" s="299"/>
      <c r="V317" s="297"/>
      <c r="W317" s="282"/>
    </row>
    <row r="318" spans="3:23" ht="13.5" customHeight="1" x14ac:dyDescent="0.15">
      <c r="C318" s="283">
        <f t="shared" si="12"/>
        <v>306</v>
      </c>
      <c r="D318" s="44" t="str">
        <f t="shared" si="10"/>
        <v/>
      </c>
      <c r="E318" s="276"/>
      <c r="F318" s="368"/>
      <c r="G318" s="368"/>
      <c r="H318" s="265"/>
      <c r="I318" s="265"/>
      <c r="J318" s="265"/>
      <c r="K318" s="298"/>
      <c r="L318" s="15"/>
      <c r="M318" s="265"/>
      <c r="N318" s="265"/>
      <c r="O318" s="299"/>
      <c r="P318" s="299"/>
      <c r="Q318" s="299"/>
      <c r="R318" s="265"/>
      <c r="S318" s="299"/>
      <c r="T318" s="299"/>
      <c r="U318" s="299"/>
      <c r="V318" s="297"/>
      <c r="W318" s="282"/>
    </row>
    <row r="319" spans="3:23" ht="13.5" customHeight="1" x14ac:dyDescent="0.15">
      <c r="C319" s="283">
        <f t="shared" si="12"/>
        <v>307</v>
      </c>
      <c r="D319" s="44" t="str">
        <f t="shared" si="10"/>
        <v/>
      </c>
      <c r="E319" s="276"/>
      <c r="F319" s="368"/>
      <c r="G319" s="368"/>
      <c r="H319" s="265"/>
      <c r="I319" s="265"/>
      <c r="J319" s="265"/>
      <c r="K319" s="298"/>
      <c r="L319" s="15"/>
      <c r="M319" s="265"/>
      <c r="N319" s="265"/>
      <c r="O319" s="299"/>
      <c r="P319" s="299"/>
      <c r="Q319" s="299"/>
      <c r="R319" s="265"/>
      <c r="S319" s="299"/>
      <c r="T319" s="299"/>
      <c r="U319" s="299"/>
      <c r="V319" s="297"/>
      <c r="W319" s="282"/>
    </row>
    <row r="320" spans="3:23" ht="13.5" customHeight="1" x14ac:dyDescent="0.15">
      <c r="C320" s="283">
        <f t="shared" si="12"/>
        <v>308</v>
      </c>
      <c r="D320" s="44" t="str">
        <f t="shared" si="10"/>
        <v/>
      </c>
      <c r="E320" s="276"/>
      <c r="F320" s="368"/>
      <c r="G320" s="368"/>
      <c r="H320" s="265"/>
      <c r="I320" s="265"/>
      <c r="J320" s="265"/>
      <c r="K320" s="298"/>
      <c r="L320" s="15"/>
      <c r="M320" s="265"/>
      <c r="N320" s="265"/>
      <c r="O320" s="299"/>
      <c r="P320" s="299"/>
      <c r="Q320" s="299"/>
      <c r="R320" s="265"/>
      <c r="S320" s="299"/>
      <c r="T320" s="299"/>
      <c r="U320" s="299"/>
      <c r="V320" s="297"/>
      <c r="W320" s="282"/>
    </row>
    <row r="321" spans="3:23" ht="13.5" customHeight="1" x14ac:dyDescent="0.15">
      <c r="C321" s="283">
        <f t="shared" si="12"/>
        <v>309</v>
      </c>
      <c r="D321" s="44" t="str">
        <f t="shared" si="10"/>
        <v/>
      </c>
      <c r="E321" s="276"/>
      <c r="F321" s="368"/>
      <c r="G321" s="368"/>
      <c r="H321" s="265"/>
      <c r="I321" s="265"/>
      <c r="J321" s="265"/>
      <c r="K321" s="298"/>
      <c r="L321" s="15"/>
      <c r="M321" s="265"/>
      <c r="N321" s="265"/>
      <c r="O321" s="299"/>
      <c r="P321" s="299"/>
      <c r="Q321" s="299"/>
      <c r="R321" s="265"/>
      <c r="S321" s="299"/>
      <c r="T321" s="299"/>
      <c r="U321" s="299"/>
      <c r="V321" s="297"/>
      <c r="W321" s="282"/>
    </row>
    <row r="322" spans="3:23" ht="13.5" customHeight="1" x14ac:dyDescent="0.15">
      <c r="C322" s="283">
        <f t="shared" si="12"/>
        <v>310</v>
      </c>
      <c r="D322" s="44" t="str">
        <f t="shared" si="10"/>
        <v/>
      </c>
      <c r="E322" s="276"/>
      <c r="F322" s="368"/>
      <c r="G322" s="368"/>
      <c r="H322" s="265"/>
      <c r="I322" s="265"/>
      <c r="J322" s="265"/>
      <c r="K322" s="298"/>
      <c r="L322" s="15"/>
      <c r="M322" s="265"/>
      <c r="N322" s="265"/>
      <c r="O322" s="299"/>
      <c r="P322" s="299"/>
      <c r="Q322" s="299"/>
      <c r="R322" s="265"/>
      <c r="S322" s="299"/>
      <c r="T322" s="299"/>
      <c r="U322" s="299"/>
      <c r="V322" s="297"/>
      <c r="W322" s="282"/>
    </row>
    <row r="323" spans="3:23" ht="13.5" customHeight="1" x14ac:dyDescent="0.15">
      <c r="C323" s="283">
        <f t="shared" si="12"/>
        <v>311</v>
      </c>
      <c r="D323" s="44" t="str">
        <f t="shared" si="10"/>
        <v/>
      </c>
      <c r="E323" s="276"/>
      <c r="F323" s="368"/>
      <c r="G323" s="368"/>
      <c r="H323" s="265"/>
      <c r="I323" s="265"/>
      <c r="J323" s="265"/>
      <c r="K323" s="298"/>
      <c r="L323" s="15"/>
      <c r="M323" s="265"/>
      <c r="N323" s="265"/>
      <c r="O323" s="299"/>
      <c r="P323" s="299"/>
      <c r="Q323" s="299"/>
      <c r="R323" s="265"/>
      <c r="S323" s="299"/>
      <c r="T323" s="299"/>
      <c r="U323" s="299"/>
      <c r="V323" s="297"/>
      <c r="W323" s="282"/>
    </row>
    <row r="324" spans="3:23" ht="13.5" customHeight="1" x14ac:dyDescent="0.15">
      <c r="C324" s="283">
        <f t="shared" si="12"/>
        <v>312</v>
      </c>
      <c r="D324" s="44" t="str">
        <f t="shared" si="10"/>
        <v/>
      </c>
      <c r="E324" s="276"/>
      <c r="F324" s="368"/>
      <c r="G324" s="368"/>
      <c r="H324" s="265"/>
      <c r="I324" s="265"/>
      <c r="J324" s="265"/>
      <c r="K324" s="298"/>
      <c r="L324" s="15"/>
      <c r="M324" s="265"/>
      <c r="N324" s="265"/>
      <c r="O324" s="299"/>
      <c r="P324" s="299"/>
      <c r="Q324" s="299"/>
      <c r="R324" s="265"/>
      <c r="S324" s="299"/>
      <c r="T324" s="299"/>
      <c r="U324" s="299"/>
      <c r="V324" s="297"/>
      <c r="W324" s="282"/>
    </row>
    <row r="325" spans="3:23" ht="13.5" customHeight="1" x14ac:dyDescent="0.15">
      <c r="C325" s="283">
        <f t="shared" si="12"/>
        <v>313</v>
      </c>
      <c r="D325" s="44" t="str">
        <f t="shared" si="10"/>
        <v/>
      </c>
      <c r="E325" s="276"/>
      <c r="F325" s="368"/>
      <c r="G325" s="368"/>
      <c r="H325" s="265"/>
      <c r="I325" s="265"/>
      <c r="J325" s="265"/>
      <c r="K325" s="298"/>
      <c r="L325" s="15"/>
      <c r="M325" s="265"/>
      <c r="N325" s="265"/>
      <c r="O325" s="299"/>
      <c r="P325" s="299"/>
      <c r="Q325" s="299"/>
      <c r="R325" s="265"/>
      <c r="S325" s="299"/>
      <c r="T325" s="299"/>
      <c r="U325" s="299"/>
      <c r="V325" s="297"/>
      <c r="W325" s="282"/>
    </row>
    <row r="326" spans="3:23" ht="13.5" customHeight="1" x14ac:dyDescent="0.15">
      <c r="C326" s="283">
        <f t="shared" si="12"/>
        <v>314</v>
      </c>
      <c r="D326" s="44" t="str">
        <f t="shared" si="10"/>
        <v/>
      </c>
      <c r="E326" s="276"/>
      <c r="F326" s="368"/>
      <c r="G326" s="368"/>
      <c r="H326" s="265"/>
      <c r="I326" s="265"/>
      <c r="J326" s="265"/>
      <c r="K326" s="298"/>
      <c r="L326" s="15"/>
      <c r="M326" s="265"/>
      <c r="N326" s="265"/>
      <c r="O326" s="299"/>
      <c r="P326" s="299"/>
      <c r="Q326" s="299"/>
      <c r="R326" s="265"/>
      <c r="S326" s="299"/>
      <c r="T326" s="299"/>
      <c r="U326" s="299"/>
      <c r="V326" s="297"/>
      <c r="W326" s="282"/>
    </row>
    <row r="327" spans="3:23" ht="13.5" customHeight="1" x14ac:dyDescent="0.15">
      <c r="C327" s="283">
        <f t="shared" si="12"/>
        <v>315</v>
      </c>
      <c r="D327" s="44" t="str">
        <f t="shared" si="10"/>
        <v/>
      </c>
      <c r="E327" s="276"/>
      <c r="F327" s="368"/>
      <c r="G327" s="368"/>
      <c r="H327" s="265"/>
      <c r="I327" s="265"/>
      <c r="J327" s="265"/>
      <c r="K327" s="298"/>
      <c r="L327" s="15"/>
      <c r="M327" s="265"/>
      <c r="N327" s="265"/>
      <c r="O327" s="299"/>
      <c r="P327" s="299"/>
      <c r="Q327" s="299"/>
      <c r="R327" s="265"/>
      <c r="S327" s="299"/>
      <c r="T327" s="299"/>
      <c r="U327" s="299"/>
      <c r="V327" s="297"/>
      <c r="W327" s="282"/>
    </row>
    <row r="328" spans="3:23" ht="13.5" customHeight="1" x14ac:dyDescent="0.15">
      <c r="C328" s="283">
        <f t="shared" si="12"/>
        <v>316</v>
      </c>
      <c r="D328" s="44" t="str">
        <f t="shared" si="10"/>
        <v/>
      </c>
      <c r="E328" s="276"/>
      <c r="F328" s="368"/>
      <c r="G328" s="368"/>
      <c r="H328" s="265"/>
      <c r="I328" s="265"/>
      <c r="J328" s="265"/>
      <c r="K328" s="298"/>
      <c r="L328" s="15"/>
      <c r="M328" s="265"/>
      <c r="N328" s="265"/>
      <c r="O328" s="299"/>
      <c r="P328" s="299"/>
      <c r="Q328" s="299"/>
      <c r="R328" s="265"/>
      <c r="S328" s="299"/>
      <c r="T328" s="299"/>
      <c r="U328" s="299"/>
      <c r="V328" s="297"/>
      <c r="W328" s="282"/>
    </row>
    <row r="329" spans="3:23" ht="13.5" customHeight="1" x14ac:dyDescent="0.15">
      <c r="C329" s="283">
        <f t="shared" si="12"/>
        <v>317</v>
      </c>
      <c r="D329" s="44" t="str">
        <f t="shared" si="10"/>
        <v/>
      </c>
      <c r="E329" s="276"/>
      <c r="F329" s="368"/>
      <c r="G329" s="368"/>
      <c r="H329" s="265"/>
      <c r="I329" s="265"/>
      <c r="J329" s="265"/>
      <c r="K329" s="298"/>
      <c r="L329" s="15"/>
      <c r="M329" s="265"/>
      <c r="N329" s="265"/>
      <c r="O329" s="299"/>
      <c r="P329" s="299"/>
      <c r="Q329" s="299"/>
      <c r="R329" s="265"/>
      <c r="S329" s="299"/>
      <c r="T329" s="299"/>
      <c r="U329" s="299"/>
      <c r="V329" s="297"/>
      <c r="W329" s="282"/>
    </row>
    <row r="330" spans="3:23" ht="13.5" customHeight="1" x14ac:dyDescent="0.15">
      <c r="C330" s="283">
        <f t="shared" si="12"/>
        <v>318</v>
      </c>
      <c r="D330" s="44" t="str">
        <f t="shared" si="10"/>
        <v/>
      </c>
      <c r="E330" s="276"/>
      <c r="F330" s="368"/>
      <c r="G330" s="368"/>
      <c r="H330" s="265"/>
      <c r="I330" s="265"/>
      <c r="J330" s="265"/>
      <c r="K330" s="298"/>
      <c r="L330" s="15"/>
      <c r="M330" s="265"/>
      <c r="N330" s="265"/>
      <c r="O330" s="299"/>
      <c r="P330" s="299"/>
      <c r="Q330" s="299"/>
      <c r="R330" s="265"/>
      <c r="S330" s="299"/>
      <c r="T330" s="299"/>
      <c r="U330" s="299"/>
      <c r="V330" s="297"/>
      <c r="W330" s="282"/>
    </row>
    <row r="331" spans="3:23" ht="13.5" customHeight="1" x14ac:dyDescent="0.15">
      <c r="C331" s="283">
        <f t="shared" si="12"/>
        <v>319</v>
      </c>
      <c r="D331" s="44" t="str">
        <f t="shared" si="10"/>
        <v/>
      </c>
      <c r="E331" s="276"/>
      <c r="F331" s="368"/>
      <c r="G331" s="368"/>
      <c r="H331" s="265"/>
      <c r="I331" s="265"/>
      <c r="J331" s="265"/>
      <c r="K331" s="298"/>
      <c r="L331" s="15"/>
      <c r="M331" s="265"/>
      <c r="N331" s="265"/>
      <c r="O331" s="299"/>
      <c r="P331" s="299"/>
      <c r="Q331" s="299"/>
      <c r="R331" s="265"/>
      <c r="S331" s="299"/>
      <c r="T331" s="299"/>
      <c r="U331" s="299"/>
      <c r="V331" s="297"/>
      <c r="W331" s="282"/>
    </row>
    <row r="332" spans="3:23" ht="13.5" customHeight="1" x14ac:dyDescent="0.15">
      <c r="C332" s="283">
        <f t="shared" si="12"/>
        <v>320</v>
      </c>
      <c r="D332" s="44" t="str">
        <f t="shared" si="10"/>
        <v/>
      </c>
      <c r="E332" s="276"/>
      <c r="F332" s="368"/>
      <c r="G332" s="368"/>
      <c r="H332" s="265"/>
      <c r="I332" s="265"/>
      <c r="J332" s="265"/>
      <c r="K332" s="298"/>
      <c r="L332" s="15"/>
      <c r="M332" s="265"/>
      <c r="N332" s="265"/>
      <c r="O332" s="299"/>
      <c r="P332" s="299"/>
      <c r="Q332" s="299"/>
      <c r="R332" s="265"/>
      <c r="S332" s="299"/>
      <c r="T332" s="299"/>
      <c r="U332" s="299"/>
      <c r="V332" s="297"/>
      <c r="W332" s="282"/>
    </row>
    <row r="333" spans="3:23" ht="13.5" customHeight="1" x14ac:dyDescent="0.15">
      <c r="C333" s="283">
        <f t="shared" si="12"/>
        <v>321</v>
      </c>
      <c r="D333" s="44" t="str">
        <f t="shared" si="10"/>
        <v/>
      </c>
      <c r="E333" s="276"/>
      <c r="F333" s="368"/>
      <c r="G333" s="368"/>
      <c r="H333" s="265"/>
      <c r="I333" s="265"/>
      <c r="J333" s="265"/>
      <c r="K333" s="298"/>
      <c r="L333" s="15"/>
      <c r="M333" s="265"/>
      <c r="N333" s="265"/>
      <c r="O333" s="299"/>
      <c r="P333" s="299"/>
      <c r="Q333" s="299"/>
      <c r="R333" s="265"/>
      <c r="S333" s="299"/>
      <c r="T333" s="299"/>
      <c r="U333" s="299"/>
      <c r="V333" s="297"/>
      <c r="W333" s="282"/>
    </row>
    <row r="334" spans="3:23" ht="13.5" customHeight="1" x14ac:dyDescent="0.15">
      <c r="C334" s="283">
        <f t="shared" si="12"/>
        <v>322</v>
      </c>
      <c r="D334" s="44" t="str">
        <f t="shared" si="10"/>
        <v/>
      </c>
      <c r="E334" s="276"/>
      <c r="F334" s="368"/>
      <c r="G334" s="368"/>
      <c r="H334" s="265"/>
      <c r="I334" s="265"/>
      <c r="J334" s="265"/>
      <c r="K334" s="298"/>
      <c r="L334" s="15"/>
      <c r="M334" s="265"/>
      <c r="N334" s="265"/>
      <c r="O334" s="299"/>
      <c r="P334" s="299"/>
      <c r="Q334" s="299"/>
      <c r="R334" s="265"/>
      <c r="S334" s="299"/>
      <c r="T334" s="299"/>
      <c r="U334" s="299"/>
      <c r="V334" s="297"/>
      <c r="W334" s="282"/>
    </row>
    <row r="335" spans="3:23" ht="13.5" customHeight="1" x14ac:dyDescent="0.15">
      <c r="C335" s="283">
        <f t="shared" ref="C335:C398" si="13">C334+1</f>
        <v>323</v>
      </c>
      <c r="D335" s="44" t="str">
        <f t="shared" si="10"/>
        <v/>
      </c>
      <c r="E335" s="276"/>
      <c r="F335" s="368"/>
      <c r="G335" s="368"/>
      <c r="H335" s="265"/>
      <c r="I335" s="265"/>
      <c r="J335" s="265"/>
      <c r="K335" s="298"/>
      <c r="L335" s="15"/>
      <c r="M335" s="265"/>
      <c r="N335" s="265"/>
      <c r="O335" s="299"/>
      <c r="P335" s="299"/>
      <c r="Q335" s="299"/>
      <c r="R335" s="265"/>
      <c r="S335" s="299"/>
      <c r="T335" s="299"/>
      <c r="U335" s="299"/>
      <c r="V335" s="297"/>
      <c r="W335" s="282"/>
    </row>
    <row r="336" spans="3:23" ht="13.5" customHeight="1" x14ac:dyDescent="0.15">
      <c r="C336" s="283">
        <f t="shared" si="13"/>
        <v>324</v>
      </c>
      <c r="D336" s="44" t="str">
        <f t="shared" si="10"/>
        <v/>
      </c>
      <c r="E336" s="276"/>
      <c r="F336" s="368"/>
      <c r="G336" s="368"/>
      <c r="H336" s="265"/>
      <c r="I336" s="265"/>
      <c r="J336" s="265"/>
      <c r="K336" s="298"/>
      <c r="L336" s="15"/>
      <c r="M336" s="265"/>
      <c r="N336" s="265"/>
      <c r="O336" s="299"/>
      <c r="P336" s="299"/>
      <c r="Q336" s="299"/>
      <c r="R336" s="265"/>
      <c r="S336" s="299"/>
      <c r="T336" s="299"/>
      <c r="U336" s="299"/>
      <c r="V336" s="297"/>
      <c r="W336" s="282"/>
    </row>
    <row r="337" spans="3:23" ht="13.5" customHeight="1" x14ac:dyDescent="0.15">
      <c r="C337" s="283">
        <f t="shared" si="13"/>
        <v>325</v>
      </c>
      <c r="D337" s="44" t="str">
        <f t="shared" si="10"/>
        <v/>
      </c>
      <c r="E337" s="276"/>
      <c r="F337" s="368"/>
      <c r="G337" s="368"/>
      <c r="H337" s="265"/>
      <c r="I337" s="265"/>
      <c r="J337" s="265"/>
      <c r="K337" s="298"/>
      <c r="L337" s="15"/>
      <c r="M337" s="265"/>
      <c r="N337" s="265"/>
      <c r="O337" s="299"/>
      <c r="P337" s="299"/>
      <c r="Q337" s="299"/>
      <c r="R337" s="265"/>
      <c r="S337" s="299"/>
      <c r="T337" s="299"/>
      <c r="U337" s="299"/>
      <c r="V337" s="297"/>
      <c r="W337" s="282"/>
    </row>
    <row r="338" spans="3:23" ht="13.5" customHeight="1" x14ac:dyDescent="0.15">
      <c r="C338" s="283">
        <f t="shared" si="13"/>
        <v>326</v>
      </c>
      <c r="D338" s="44" t="str">
        <f t="shared" si="10"/>
        <v/>
      </c>
      <c r="E338" s="276"/>
      <c r="F338" s="368"/>
      <c r="G338" s="368"/>
      <c r="H338" s="265"/>
      <c r="I338" s="265"/>
      <c r="J338" s="265"/>
      <c r="K338" s="298"/>
      <c r="L338" s="15"/>
      <c r="M338" s="265"/>
      <c r="N338" s="265"/>
      <c r="O338" s="299"/>
      <c r="P338" s="299"/>
      <c r="Q338" s="299"/>
      <c r="R338" s="265"/>
      <c r="S338" s="299"/>
      <c r="T338" s="299"/>
      <c r="U338" s="299"/>
      <c r="V338" s="297"/>
      <c r="W338" s="282"/>
    </row>
    <row r="339" spans="3:23" ht="13.5" customHeight="1" x14ac:dyDescent="0.15">
      <c r="C339" s="283">
        <f t="shared" si="13"/>
        <v>327</v>
      </c>
      <c r="D339" s="44" t="str">
        <f t="shared" si="10"/>
        <v/>
      </c>
      <c r="E339" s="276"/>
      <c r="F339" s="368"/>
      <c r="G339" s="368"/>
      <c r="H339" s="265"/>
      <c r="I339" s="265"/>
      <c r="J339" s="265"/>
      <c r="K339" s="298"/>
      <c r="L339" s="15"/>
      <c r="M339" s="265"/>
      <c r="N339" s="265"/>
      <c r="O339" s="299"/>
      <c r="P339" s="299"/>
      <c r="Q339" s="299"/>
      <c r="R339" s="265"/>
      <c r="S339" s="299"/>
      <c r="T339" s="299"/>
      <c r="U339" s="299"/>
      <c r="V339" s="297"/>
      <c r="W339" s="282"/>
    </row>
    <row r="340" spans="3:23" ht="13.5" customHeight="1" x14ac:dyDescent="0.15">
      <c r="C340" s="283">
        <f t="shared" si="13"/>
        <v>328</v>
      </c>
      <c r="D340" s="44" t="str">
        <f t="shared" si="10"/>
        <v/>
      </c>
      <c r="E340" s="276"/>
      <c r="F340" s="368"/>
      <c r="G340" s="368"/>
      <c r="H340" s="265"/>
      <c r="I340" s="265"/>
      <c r="J340" s="265"/>
      <c r="K340" s="298"/>
      <c r="L340" s="15"/>
      <c r="M340" s="265"/>
      <c r="N340" s="265"/>
      <c r="O340" s="299"/>
      <c r="P340" s="299"/>
      <c r="Q340" s="299"/>
      <c r="R340" s="265"/>
      <c r="S340" s="299"/>
      <c r="T340" s="299"/>
      <c r="U340" s="299"/>
      <c r="V340" s="297"/>
      <c r="W340" s="282"/>
    </row>
    <row r="341" spans="3:23" ht="13.5" customHeight="1" x14ac:dyDescent="0.15">
      <c r="C341" s="283">
        <f t="shared" si="13"/>
        <v>329</v>
      </c>
      <c r="D341" s="44" t="str">
        <f t="shared" si="10"/>
        <v/>
      </c>
      <c r="E341" s="276"/>
      <c r="F341" s="368"/>
      <c r="G341" s="368"/>
      <c r="H341" s="265"/>
      <c r="I341" s="265"/>
      <c r="J341" s="265"/>
      <c r="K341" s="298"/>
      <c r="L341" s="15"/>
      <c r="M341" s="265"/>
      <c r="N341" s="265"/>
      <c r="O341" s="299"/>
      <c r="P341" s="299"/>
      <c r="Q341" s="299"/>
      <c r="R341" s="265"/>
      <c r="S341" s="299"/>
      <c r="T341" s="299"/>
      <c r="U341" s="299"/>
      <c r="V341" s="297"/>
      <c r="W341" s="282"/>
    </row>
    <row r="342" spans="3:23" ht="13.5" customHeight="1" x14ac:dyDescent="0.15">
      <c r="C342" s="283">
        <f t="shared" si="13"/>
        <v>330</v>
      </c>
      <c r="D342" s="44" t="str">
        <f t="shared" si="10"/>
        <v/>
      </c>
      <c r="E342" s="276"/>
      <c r="F342" s="368"/>
      <c r="G342" s="368"/>
      <c r="H342" s="265"/>
      <c r="I342" s="265"/>
      <c r="J342" s="265"/>
      <c r="K342" s="298"/>
      <c r="L342" s="15"/>
      <c r="M342" s="265"/>
      <c r="N342" s="265"/>
      <c r="O342" s="299"/>
      <c r="P342" s="299"/>
      <c r="Q342" s="299"/>
      <c r="R342" s="265"/>
      <c r="S342" s="299"/>
      <c r="T342" s="299"/>
      <c r="U342" s="299"/>
      <c r="V342" s="297"/>
      <c r="W342" s="282"/>
    </row>
    <row r="343" spans="3:23" ht="13.5" customHeight="1" x14ac:dyDescent="0.15">
      <c r="C343" s="283">
        <f t="shared" si="13"/>
        <v>331</v>
      </c>
      <c r="D343" s="44" t="str">
        <f t="shared" si="10"/>
        <v/>
      </c>
      <c r="E343" s="276"/>
      <c r="F343" s="368"/>
      <c r="G343" s="368"/>
      <c r="H343" s="265"/>
      <c r="I343" s="265"/>
      <c r="J343" s="265"/>
      <c r="K343" s="298"/>
      <c r="L343" s="15"/>
      <c r="M343" s="265"/>
      <c r="N343" s="265"/>
      <c r="O343" s="299"/>
      <c r="P343" s="299"/>
      <c r="Q343" s="299"/>
      <c r="R343" s="265"/>
      <c r="S343" s="299"/>
      <c r="T343" s="299"/>
      <c r="U343" s="299"/>
      <c r="V343" s="297"/>
      <c r="W343" s="282"/>
    </row>
    <row r="344" spans="3:23" ht="13.5" customHeight="1" x14ac:dyDescent="0.15">
      <c r="C344" s="283">
        <f t="shared" si="13"/>
        <v>332</v>
      </c>
      <c r="D344" s="44" t="str">
        <f t="shared" si="10"/>
        <v/>
      </c>
      <c r="E344" s="276"/>
      <c r="F344" s="368"/>
      <c r="G344" s="368"/>
      <c r="H344" s="265"/>
      <c r="I344" s="265"/>
      <c r="J344" s="265"/>
      <c r="K344" s="298"/>
      <c r="L344" s="15"/>
      <c r="M344" s="265"/>
      <c r="N344" s="265"/>
      <c r="O344" s="299"/>
      <c r="P344" s="299"/>
      <c r="Q344" s="299"/>
      <c r="R344" s="265"/>
      <c r="S344" s="299"/>
      <c r="T344" s="299"/>
      <c r="U344" s="299"/>
      <c r="V344" s="297"/>
      <c r="W344" s="282"/>
    </row>
    <row r="345" spans="3:23" ht="13.5" customHeight="1" x14ac:dyDescent="0.15">
      <c r="C345" s="283">
        <f t="shared" si="13"/>
        <v>333</v>
      </c>
      <c r="D345" s="44" t="str">
        <f t="shared" si="10"/>
        <v/>
      </c>
      <c r="E345" s="276"/>
      <c r="F345" s="368"/>
      <c r="G345" s="368"/>
      <c r="H345" s="265"/>
      <c r="I345" s="265"/>
      <c r="J345" s="265"/>
      <c r="K345" s="298"/>
      <c r="L345" s="15"/>
      <c r="M345" s="265"/>
      <c r="N345" s="265"/>
      <c r="O345" s="299"/>
      <c r="P345" s="299"/>
      <c r="Q345" s="299"/>
      <c r="R345" s="265"/>
      <c r="S345" s="299"/>
      <c r="T345" s="299"/>
      <c r="U345" s="299"/>
      <c r="V345" s="297"/>
      <c r="W345" s="282"/>
    </row>
    <row r="346" spans="3:23" ht="13.5" customHeight="1" x14ac:dyDescent="0.15">
      <c r="C346" s="283">
        <f t="shared" si="13"/>
        <v>334</v>
      </c>
      <c r="D346" s="44" t="str">
        <f t="shared" si="10"/>
        <v/>
      </c>
      <c r="E346" s="276"/>
      <c r="F346" s="368"/>
      <c r="G346" s="368"/>
      <c r="H346" s="265"/>
      <c r="I346" s="265"/>
      <c r="J346" s="265"/>
      <c r="K346" s="298"/>
      <c r="L346" s="15"/>
      <c r="M346" s="265"/>
      <c r="N346" s="265"/>
      <c r="O346" s="299"/>
      <c r="P346" s="299"/>
      <c r="Q346" s="299"/>
      <c r="R346" s="265"/>
      <c r="S346" s="299"/>
      <c r="T346" s="299"/>
      <c r="U346" s="299"/>
      <c r="V346" s="297"/>
      <c r="W346" s="282"/>
    </row>
    <row r="347" spans="3:23" ht="13.5" customHeight="1" x14ac:dyDescent="0.15">
      <c r="C347" s="283">
        <f t="shared" si="13"/>
        <v>335</v>
      </c>
      <c r="D347" s="44" t="str">
        <f t="shared" si="10"/>
        <v/>
      </c>
      <c r="E347" s="276"/>
      <c r="F347" s="368"/>
      <c r="G347" s="368"/>
      <c r="H347" s="265"/>
      <c r="I347" s="265"/>
      <c r="J347" s="265"/>
      <c r="K347" s="298"/>
      <c r="L347" s="15"/>
      <c r="M347" s="265"/>
      <c r="N347" s="265"/>
      <c r="O347" s="299"/>
      <c r="P347" s="299"/>
      <c r="Q347" s="299"/>
      <c r="R347" s="265"/>
      <c r="S347" s="299"/>
      <c r="T347" s="299"/>
      <c r="U347" s="299"/>
      <c r="V347" s="297"/>
      <c r="W347" s="282"/>
    </row>
    <row r="348" spans="3:23" ht="13.5" customHeight="1" x14ac:dyDescent="0.15">
      <c r="C348" s="283">
        <f t="shared" si="13"/>
        <v>336</v>
      </c>
      <c r="D348" s="44" t="str">
        <f t="shared" si="10"/>
        <v/>
      </c>
      <c r="E348" s="276"/>
      <c r="F348" s="368"/>
      <c r="G348" s="368"/>
      <c r="H348" s="265"/>
      <c r="I348" s="265"/>
      <c r="J348" s="265"/>
      <c r="K348" s="298"/>
      <c r="L348" s="15"/>
      <c r="M348" s="265"/>
      <c r="N348" s="265"/>
      <c r="O348" s="299"/>
      <c r="P348" s="299"/>
      <c r="Q348" s="299"/>
      <c r="R348" s="265"/>
      <c r="S348" s="299"/>
      <c r="T348" s="299"/>
      <c r="U348" s="299"/>
      <c r="V348" s="297"/>
      <c r="W348" s="282"/>
    </row>
    <row r="349" spans="3:23" ht="13.5" customHeight="1" x14ac:dyDescent="0.15">
      <c r="C349" s="283">
        <f t="shared" si="13"/>
        <v>337</v>
      </c>
      <c r="D349" s="44" t="str">
        <f t="shared" si="10"/>
        <v/>
      </c>
      <c r="E349" s="276"/>
      <c r="F349" s="368"/>
      <c r="G349" s="368"/>
      <c r="H349" s="265"/>
      <c r="I349" s="265"/>
      <c r="J349" s="265"/>
      <c r="K349" s="298"/>
      <c r="L349" s="15"/>
      <c r="M349" s="265"/>
      <c r="N349" s="265"/>
      <c r="O349" s="299"/>
      <c r="P349" s="299"/>
      <c r="Q349" s="299"/>
      <c r="R349" s="265"/>
      <c r="S349" s="299"/>
      <c r="T349" s="299"/>
      <c r="U349" s="299"/>
      <c r="V349" s="297"/>
      <c r="W349" s="282"/>
    </row>
    <row r="350" spans="3:23" ht="13.5" customHeight="1" x14ac:dyDescent="0.15">
      <c r="C350" s="283">
        <f t="shared" si="13"/>
        <v>338</v>
      </c>
      <c r="D350" s="44" t="str">
        <f t="shared" si="10"/>
        <v/>
      </c>
      <c r="E350" s="276"/>
      <c r="F350" s="368"/>
      <c r="G350" s="368"/>
      <c r="H350" s="265"/>
      <c r="I350" s="265"/>
      <c r="J350" s="265"/>
      <c r="K350" s="298"/>
      <c r="L350" s="15"/>
      <c r="M350" s="265"/>
      <c r="N350" s="265"/>
      <c r="O350" s="299"/>
      <c r="P350" s="299"/>
      <c r="Q350" s="299"/>
      <c r="R350" s="265"/>
      <c r="S350" s="299"/>
      <c r="T350" s="299"/>
      <c r="U350" s="299"/>
      <c r="V350" s="297"/>
      <c r="W350" s="282"/>
    </row>
    <row r="351" spans="3:23" ht="13.5" customHeight="1" x14ac:dyDescent="0.15">
      <c r="C351" s="283">
        <f t="shared" si="13"/>
        <v>339</v>
      </c>
      <c r="D351" s="44" t="str">
        <f t="shared" si="10"/>
        <v/>
      </c>
      <c r="E351" s="276"/>
      <c r="F351" s="368"/>
      <c r="G351" s="368"/>
      <c r="H351" s="265"/>
      <c r="I351" s="265"/>
      <c r="J351" s="265"/>
      <c r="K351" s="298"/>
      <c r="L351" s="15"/>
      <c r="M351" s="265"/>
      <c r="N351" s="265"/>
      <c r="O351" s="299"/>
      <c r="P351" s="299"/>
      <c r="Q351" s="299"/>
      <c r="R351" s="265"/>
      <c r="S351" s="299"/>
      <c r="T351" s="299"/>
      <c r="U351" s="299"/>
      <c r="V351" s="297"/>
      <c r="W351" s="282"/>
    </row>
    <row r="352" spans="3:23" ht="13.5" customHeight="1" x14ac:dyDescent="0.15">
      <c r="C352" s="283">
        <f t="shared" si="13"/>
        <v>340</v>
      </c>
      <c r="D352" s="44" t="str">
        <f t="shared" si="10"/>
        <v/>
      </c>
      <c r="E352" s="276"/>
      <c r="F352" s="368"/>
      <c r="G352" s="368"/>
      <c r="H352" s="265"/>
      <c r="I352" s="265"/>
      <c r="J352" s="265"/>
      <c r="K352" s="298"/>
      <c r="L352" s="15"/>
      <c r="M352" s="265"/>
      <c r="N352" s="265"/>
      <c r="O352" s="299"/>
      <c r="P352" s="299"/>
      <c r="Q352" s="299"/>
      <c r="R352" s="265"/>
      <c r="S352" s="299"/>
      <c r="T352" s="299"/>
      <c r="U352" s="299"/>
      <c r="V352" s="297"/>
      <c r="W352" s="282"/>
    </row>
    <row r="353" spans="3:23" ht="13.5" customHeight="1" x14ac:dyDescent="0.15">
      <c r="C353" s="283">
        <f t="shared" si="13"/>
        <v>341</v>
      </c>
      <c r="D353" s="44" t="str">
        <f t="shared" si="10"/>
        <v/>
      </c>
      <c r="E353" s="276"/>
      <c r="F353" s="368"/>
      <c r="G353" s="368"/>
      <c r="H353" s="265"/>
      <c r="I353" s="265"/>
      <c r="J353" s="265"/>
      <c r="K353" s="298"/>
      <c r="L353" s="15"/>
      <c r="M353" s="265"/>
      <c r="N353" s="265"/>
      <c r="O353" s="299"/>
      <c r="P353" s="299"/>
      <c r="Q353" s="299"/>
      <c r="R353" s="265"/>
      <c r="S353" s="299"/>
      <c r="T353" s="299"/>
      <c r="U353" s="299"/>
      <c r="V353" s="297"/>
      <c r="W353" s="282"/>
    </row>
    <row r="354" spans="3:23" ht="13.5" customHeight="1" x14ac:dyDescent="0.15">
      <c r="C354" s="283">
        <f t="shared" si="13"/>
        <v>342</v>
      </c>
      <c r="D354" s="44" t="str">
        <f t="shared" si="10"/>
        <v/>
      </c>
      <c r="E354" s="276"/>
      <c r="F354" s="368"/>
      <c r="G354" s="368"/>
      <c r="H354" s="265"/>
      <c r="I354" s="265"/>
      <c r="J354" s="265"/>
      <c r="K354" s="298"/>
      <c r="L354" s="15"/>
      <c r="M354" s="265"/>
      <c r="N354" s="265"/>
      <c r="O354" s="299"/>
      <c r="P354" s="299"/>
      <c r="Q354" s="299"/>
      <c r="R354" s="265"/>
      <c r="S354" s="299"/>
      <c r="T354" s="299"/>
      <c r="U354" s="299"/>
      <c r="V354" s="297"/>
      <c r="W354" s="282"/>
    </row>
    <row r="355" spans="3:23" ht="13.5" customHeight="1" x14ac:dyDescent="0.15">
      <c r="C355" s="283">
        <f t="shared" si="13"/>
        <v>343</v>
      </c>
      <c r="D355" s="44" t="str">
        <f t="shared" si="10"/>
        <v/>
      </c>
      <c r="E355" s="276"/>
      <c r="F355" s="368"/>
      <c r="G355" s="368"/>
      <c r="H355" s="265"/>
      <c r="I355" s="265"/>
      <c r="J355" s="265"/>
      <c r="K355" s="298"/>
      <c r="L355" s="15"/>
      <c r="M355" s="265"/>
      <c r="N355" s="265"/>
      <c r="O355" s="299"/>
      <c r="P355" s="299"/>
      <c r="Q355" s="299"/>
      <c r="R355" s="265"/>
      <c r="S355" s="299"/>
      <c r="T355" s="299"/>
      <c r="U355" s="299"/>
      <c r="V355" s="297"/>
      <c r="W355" s="282"/>
    </row>
    <row r="356" spans="3:23" ht="13.5" customHeight="1" x14ac:dyDescent="0.15">
      <c r="C356" s="283">
        <f t="shared" si="13"/>
        <v>344</v>
      </c>
      <c r="D356" s="44" t="str">
        <f t="shared" si="10"/>
        <v/>
      </c>
      <c r="E356" s="276"/>
      <c r="F356" s="368"/>
      <c r="G356" s="368"/>
      <c r="H356" s="265"/>
      <c r="I356" s="265"/>
      <c r="J356" s="265"/>
      <c r="K356" s="298"/>
      <c r="L356" s="15"/>
      <c r="M356" s="265"/>
      <c r="N356" s="265"/>
      <c r="O356" s="299"/>
      <c r="P356" s="299"/>
      <c r="Q356" s="299"/>
      <c r="R356" s="265"/>
      <c r="S356" s="299"/>
      <c r="T356" s="299"/>
      <c r="U356" s="299"/>
      <c r="V356" s="297"/>
      <c r="W356" s="282"/>
    </row>
    <row r="357" spans="3:23" ht="13.5" customHeight="1" x14ac:dyDescent="0.15">
      <c r="C357" s="283">
        <f t="shared" si="13"/>
        <v>345</v>
      </c>
      <c r="D357" s="44" t="str">
        <f t="shared" si="10"/>
        <v/>
      </c>
      <c r="E357" s="276"/>
      <c r="F357" s="368"/>
      <c r="G357" s="368"/>
      <c r="H357" s="265"/>
      <c r="I357" s="265"/>
      <c r="J357" s="265"/>
      <c r="K357" s="298"/>
      <c r="L357" s="15"/>
      <c r="M357" s="265"/>
      <c r="N357" s="265"/>
      <c r="O357" s="299"/>
      <c r="P357" s="299"/>
      <c r="Q357" s="299"/>
      <c r="R357" s="265"/>
      <c r="S357" s="299"/>
      <c r="T357" s="299"/>
      <c r="U357" s="299"/>
      <c r="V357" s="297"/>
      <c r="W357" s="282"/>
    </row>
    <row r="358" spans="3:23" ht="13.5" customHeight="1" x14ac:dyDescent="0.15">
      <c r="C358" s="283">
        <f t="shared" si="13"/>
        <v>346</v>
      </c>
      <c r="D358" s="44" t="str">
        <f t="shared" si="10"/>
        <v/>
      </c>
      <c r="E358" s="276"/>
      <c r="F358" s="368"/>
      <c r="G358" s="368"/>
      <c r="H358" s="265"/>
      <c r="I358" s="265"/>
      <c r="J358" s="265"/>
      <c r="K358" s="298"/>
      <c r="L358" s="15"/>
      <c r="M358" s="265"/>
      <c r="N358" s="265"/>
      <c r="O358" s="299"/>
      <c r="P358" s="299"/>
      <c r="Q358" s="299"/>
      <c r="R358" s="265"/>
      <c r="S358" s="299"/>
      <c r="T358" s="299"/>
      <c r="U358" s="299"/>
      <c r="V358" s="297"/>
      <c r="W358" s="282"/>
    </row>
    <row r="359" spans="3:23" ht="13.5" customHeight="1" x14ac:dyDescent="0.15">
      <c r="C359" s="283">
        <f t="shared" si="13"/>
        <v>347</v>
      </c>
      <c r="D359" s="44" t="str">
        <f t="shared" si="10"/>
        <v/>
      </c>
      <c r="E359" s="276"/>
      <c r="F359" s="368"/>
      <c r="G359" s="368"/>
      <c r="H359" s="265"/>
      <c r="I359" s="265"/>
      <c r="J359" s="265"/>
      <c r="K359" s="298"/>
      <c r="L359" s="15"/>
      <c r="M359" s="265"/>
      <c r="N359" s="265"/>
      <c r="O359" s="299"/>
      <c r="P359" s="299"/>
      <c r="Q359" s="299"/>
      <c r="R359" s="265"/>
      <c r="S359" s="299"/>
      <c r="T359" s="299"/>
      <c r="U359" s="299"/>
      <c r="V359" s="297"/>
      <c r="W359" s="282"/>
    </row>
    <row r="360" spans="3:23" ht="13.5" customHeight="1" x14ac:dyDescent="0.15">
      <c r="C360" s="283">
        <f t="shared" si="13"/>
        <v>348</v>
      </c>
      <c r="D360" s="44" t="str">
        <f t="shared" si="10"/>
        <v/>
      </c>
      <c r="E360" s="276"/>
      <c r="F360" s="368"/>
      <c r="G360" s="368"/>
      <c r="H360" s="265"/>
      <c r="I360" s="265"/>
      <c r="J360" s="265"/>
      <c r="K360" s="298"/>
      <c r="L360" s="15"/>
      <c r="M360" s="265"/>
      <c r="N360" s="265"/>
      <c r="O360" s="299"/>
      <c r="P360" s="299"/>
      <c r="Q360" s="299"/>
      <c r="R360" s="265"/>
      <c r="S360" s="299"/>
      <c r="T360" s="299"/>
      <c r="U360" s="299"/>
      <c r="V360" s="297"/>
      <c r="W360" s="282"/>
    </row>
    <row r="361" spans="3:23" ht="13.5" customHeight="1" x14ac:dyDescent="0.15">
      <c r="C361" s="283">
        <f t="shared" si="13"/>
        <v>349</v>
      </c>
      <c r="D361" s="44" t="str">
        <f t="shared" si="10"/>
        <v/>
      </c>
      <c r="E361" s="276"/>
      <c r="F361" s="368"/>
      <c r="G361" s="368"/>
      <c r="H361" s="265"/>
      <c r="I361" s="265"/>
      <c r="J361" s="265"/>
      <c r="K361" s="298"/>
      <c r="L361" s="15"/>
      <c r="M361" s="265"/>
      <c r="N361" s="265"/>
      <c r="O361" s="299"/>
      <c r="P361" s="299"/>
      <c r="Q361" s="299"/>
      <c r="R361" s="265"/>
      <c r="S361" s="299"/>
      <c r="T361" s="299"/>
      <c r="U361" s="299"/>
      <c r="V361" s="297"/>
      <c r="W361" s="282"/>
    </row>
    <row r="362" spans="3:23" ht="13.5" customHeight="1" x14ac:dyDescent="0.15">
      <c r="C362" s="283">
        <f t="shared" si="13"/>
        <v>350</v>
      </c>
      <c r="D362" s="44" t="str">
        <f t="shared" si="10"/>
        <v/>
      </c>
      <c r="E362" s="276"/>
      <c r="F362" s="368"/>
      <c r="G362" s="368"/>
      <c r="H362" s="265"/>
      <c r="I362" s="265"/>
      <c r="J362" s="265"/>
      <c r="K362" s="298"/>
      <c r="L362" s="15"/>
      <c r="M362" s="265"/>
      <c r="N362" s="265"/>
      <c r="O362" s="299"/>
      <c r="P362" s="299"/>
      <c r="Q362" s="299"/>
      <c r="R362" s="265"/>
      <c r="S362" s="299"/>
      <c r="T362" s="299"/>
      <c r="U362" s="299"/>
      <c r="V362" s="297"/>
      <c r="W362" s="282"/>
    </row>
    <row r="363" spans="3:23" ht="13.5" customHeight="1" x14ac:dyDescent="0.15">
      <c r="C363" s="283">
        <f t="shared" si="13"/>
        <v>351</v>
      </c>
      <c r="D363" s="44" t="str">
        <f t="shared" si="10"/>
        <v/>
      </c>
      <c r="E363" s="276"/>
      <c r="F363" s="368"/>
      <c r="G363" s="368"/>
      <c r="H363" s="265"/>
      <c r="I363" s="265"/>
      <c r="J363" s="265"/>
      <c r="K363" s="298"/>
      <c r="L363" s="15"/>
      <c r="M363" s="265"/>
      <c r="N363" s="265"/>
      <c r="O363" s="299"/>
      <c r="P363" s="299"/>
      <c r="Q363" s="299"/>
      <c r="R363" s="265"/>
      <c r="S363" s="299"/>
      <c r="T363" s="299"/>
      <c r="U363" s="299"/>
      <c r="V363" s="297"/>
      <c r="W363" s="282"/>
    </row>
    <row r="364" spans="3:23" ht="13.5" customHeight="1" x14ac:dyDescent="0.15">
      <c r="C364" s="283">
        <f t="shared" si="13"/>
        <v>352</v>
      </c>
      <c r="D364" s="44" t="str">
        <f t="shared" si="10"/>
        <v/>
      </c>
      <c r="E364" s="276"/>
      <c r="F364" s="368"/>
      <c r="G364" s="368"/>
      <c r="H364" s="265"/>
      <c r="I364" s="265"/>
      <c r="J364" s="265"/>
      <c r="K364" s="298"/>
      <c r="L364" s="15"/>
      <c r="M364" s="265"/>
      <c r="N364" s="265"/>
      <c r="O364" s="299"/>
      <c r="P364" s="299"/>
      <c r="Q364" s="299"/>
      <c r="R364" s="265"/>
      <c r="S364" s="299"/>
      <c r="T364" s="299"/>
      <c r="U364" s="299"/>
      <c r="V364" s="297"/>
      <c r="W364" s="282"/>
    </row>
    <row r="365" spans="3:23" ht="13.5" customHeight="1" x14ac:dyDescent="0.15">
      <c r="C365" s="283">
        <f t="shared" si="13"/>
        <v>353</v>
      </c>
      <c r="D365" s="44" t="str">
        <f t="shared" si="10"/>
        <v/>
      </c>
      <c r="E365" s="276"/>
      <c r="F365" s="368"/>
      <c r="G365" s="368"/>
      <c r="H365" s="265"/>
      <c r="I365" s="265"/>
      <c r="J365" s="265"/>
      <c r="K365" s="298"/>
      <c r="L365" s="15"/>
      <c r="M365" s="265"/>
      <c r="N365" s="265"/>
      <c r="O365" s="299"/>
      <c r="P365" s="299"/>
      <c r="Q365" s="299"/>
      <c r="R365" s="265"/>
      <c r="S365" s="299"/>
      <c r="T365" s="299"/>
      <c r="U365" s="299"/>
      <c r="V365" s="297"/>
      <c r="W365" s="282"/>
    </row>
    <row r="366" spans="3:23" ht="13.5" customHeight="1" x14ac:dyDescent="0.15">
      <c r="C366" s="283">
        <f t="shared" si="13"/>
        <v>354</v>
      </c>
      <c r="D366" s="44" t="str">
        <f t="shared" si="10"/>
        <v/>
      </c>
      <c r="E366" s="276"/>
      <c r="F366" s="368"/>
      <c r="G366" s="368"/>
      <c r="H366" s="265"/>
      <c r="I366" s="265"/>
      <c r="J366" s="265"/>
      <c r="K366" s="298"/>
      <c r="L366" s="15"/>
      <c r="M366" s="265"/>
      <c r="N366" s="265"/>
      <c r="O366" s="299"/>
      <c r="P366" s="299"/>
      <c r="Q366" s="299"/>
      <c r="R366" s="265"/>
      <c r="S366" s="299"/>
      <c r="T366" s="299"/>
      <c r="U366" s="299"/>
      <c r="V366" s="297"/>
      <c r="W366" s="282"/>
    </row>
    <row r="367" spans="3:23" ht="13.5" customHeight="1" x14ac:dyDescent="0.15">
      <c r="C367" s="283">
        <f t="shared" si="13"/>
        <v>355</v>
      </c>
      <c r="D367" s="44" t="str">
        <f t="shared" si="10"/>
        <v/>
      </c>
      <c r="E367" s="276"/>
      <c r="F367" s="368"/>
      <c r="G367" s="368"/>
      <c r="H367" s="265"/>
      <c r="I367" s="265"/>
      <c r="J367" s="265"/>
      <c r="K367" s="298"/>
      <c r="L367" s="15"/>
      <c r="M367" s="265"/>
      <c r="N367" s="265"/>
      <c r="O367" s="299"/>
      <c r="P367" s="299"/>
      <c r="Q367" s="299"/>
      <c r="R367" s="265"/>
      <c r="S367" s="299"/>
      <c r="T367" s="299"/>
      <c r="U367" s="299"/>
      <c r="V367" s="297"/>
      <c r="W367" s="282"/>
    </row>
    <row r="368" spans="3:23" ht="13.5" customHeight="1" x14ac:dyDescent="0.15">
      <c r="C368" s="283">
        <f t="shared" si="13"/>
        <v>356</v>
      </c>
      <c r="D368" s="44" t="str">
        <f t="shared" si="10"/>
        <v/>
      </c>
      <c r="E368" s="276"/>
      <c r="F368" s="368"/>
      <c r="G368" s="368"/>
      <c r="H368" s="265"/>
      <c r="I368" s="265"/>
      <c r="J368" s="265"/>
      <c r="K368" s="298"/>
      <c r="L368" s="15"/>
      <c r="M368" s="265"/>
      <c r="N368" s="265"/>
      <c r="O368" s="299"/>
      <c r="P368" s="299"/>
      <c r="Q368" s="299"/>
      <c r="R368" s="265"/>
      <c r="S368" s="299"/>
      <c r="T368" s="299"/>
      <c r="U368" s="299"/>
      <c r="V368" s="297"/>
      <c r="W368" s="282"/>
    </row>
    <row r="369" spans="3:23" ht="13.5" customHeight="1" x14ac:dyDescent="0.15">
      <c r="C369" s="283">
        <f t="shared" si="13"/>
        <v>357</v>
      </c>
      <c r="D369" s="44" t="str">
        <f t="shared" si="10"/>
        <v/>
      </c>
      <c r="E369" s="276"/>
      <c r="F369" s="368"/>
      <c r="G369" s="368"/>
      <c r="H369" s="265"/>
      <c r="I369" s="265"/>
      <c r="J369" s="265"/>
      <c r="K369" s="298"/>
      <c r="L369" s="15"/>
      <c r="M369" s="265"/>
      <c r="N369" s="265"/>
      <c r="O369" s="299"/>
      <c r="P369" s="299"/>
      <c r="Q369" s="299"/>
      <c r="R369" s="265"/>
      <c r="S369" s="299"/>
      <c r="T369" s="299"/>
      <c r="U369" s="299"/>
      <c r="V369" s="297"/>
      <c r="W369" s="282"/>
    </row>
    <row r="370" spans="3:23" ht="13.5" customHeight="1" x14ac:dyDescent="0.15">
      <c r="C370" s="283">
        <f t="shared" si="13"/>
        <v>358</v>
      </c>
      <c r="D370" s="44" t="str">
        <f t="shared" ref="D370:D401" si="14">IF(E370="","",IF(E370&lt;=$Z$2,"○",""))</f>
        <v/>
      </c>
      <c r="E370" s="276"/>
      <c r="F370" s="368"/>
      <c r="G370" s="368"/>
      <c r="H370" s="265"/>
      <c r="I370" s="265"/>
      <c r="J370" s="265"/>
      <c r="K370" s="298"/>
      <c r="L370" s="15"/>
      <c r="M370" s="265"/>
      <c r="N370" s="265"/>
      <c r="O370" s="299"/>
      <c r="P370" s="299"/>
      <c r="Q370" s="299"/>
      <c r="R370" s="265"/>
      <c r="S370" s="299"/>
      <c r="T370" s="299"/>
      <c r="U370" s="299"/>
      <c r="V370" s="297"/>
      <c r="W370" s="282"/>
    </row>
    <row r="371" spans="3:23" ht="13.5" customHeight="1" x14ac:dyDescent="0.15">
      <c r="C371" s="283">
        <f t="shared" si="13"/>
        <v>359</v>
      </c>
      <c r="D371" s="44" t="str">
        <f t="shared" si="14"/>
        <v/>
      </c>
      <c r="E371" s="276"/>
      <c r="F371" s="368"/>
      <c r="G371" s="368"/>
      <c r="H371" s="265"/>
      <c r="I371" s="265"/>
      <c r="J371" s="265"/>
      <c r="K371" s="298"/>
      <c r="L371" s="15"/>
      <c r="M371" s="265"/>
      <c r="N371" s="265"/>
      <c r="O371" s="299"/>
      <c r="P371" s="299"/>
      <c r="Q371" s="299"/>
      <c r="R371" s="265"/>
      <c r="S371" s="299"/>
      <c r="T371" s="299"/>
      <c r="U371" s="299"/>
      <c r="V371" s="297"/>
      <c r="W371" s="282"/>
    </row>
    <row r="372" spans="3:23" ht="13.5" customHeight="1" x14ac:dyDescent="0.15">
      <c r="C372" s="283">
        <f t="shared" si="13"/>
        <v>360</v>
      </c>
      <c r="D372" s="44" t="str">
        <f t="shared" si="14"/>
        <v/>
      </c>
      <c r="E372" s="276"/>
      <c r="F372" s="368"/>
      <c r="G372" s="368"/>
      <c r="H372" s="265"/>
      <c r="I372" s="265"/>
      <c r="J372" s="265"/>
      <c r="K372" s="298"/>
      <c r="L372" s="15"/>
      <c r="M372" s="265"/>
      <c r="N372" s="265"/>
      <c r="O372" s="299"/>
      <c r="P372" s="299"/>
      <c r="Q372" s="299"/>
      <c r="R372" s="265"/>
      <c r="S372" s="299"/>
      <c r="T372" s="299"/>
      <c r="U372" s="299"/>
      <c r="V372" s="297"/>
      <c r="W372" s="282"/>
    </row>
    <row r="373" spans="3:23" ht="13.5" customHeight="1" x14ac:dyDescent="0.15">
      <c r="C373" s="283">
        <f t="shared" si="13"/>
        <v>361</v>
      </c>
      <c r="D373" s="44" t="str">
        <f t="shared" si="14"/>
        <v/>
      </c>
      <c r="E373" s="276"/>
      <c r="F373" s="368"/>
      <c r="G373" s="368"/>
      <c r="H373" s="265"/>
      <c r="I373" s="265"/>
      <c r="J373" s="265"/>
      <c r="K373" s="298"/>
      <c r="L373" s="15"/>
      <c r="M373" s="265"/>
      <c r="N373" s="265"/>
      <c r="O373" s="299"/>
      <c r="P373" s="299"/>
      <c r="Q373" s="299"/>
      <c r="R373" s="265"/>
      <c r="S373" s="299"/>
      <c r="T373" s="299"/>
      <c r="U373" s="299"/>
      <c r="V373" s="297"/>
      <c r="W373" s="282"/>
    </row>
    <row r="374" spans="3:23" ht="13.5" customHeight="1" x14ac:dyDescent="0.15">
      <c r="C374" s="283">
        <f t="shared" si="13"/>
        <v>362</v>
      </c>
      <c r="D374" s="44" t="str">
        <f t="shared" si="14"/>
        <v/>
      </c>
      <c r="E374" s="276"/>
      <c r="F374" s="368"/>
      <c r="G374" s="368"/>
      <c r="H374" s="265"/>
      <c r="I374" s="265"/>
      <c r="J374" s="265"/>
      <c r="K374" s="298"/>
      <c r="L374" s="15"/>
      <c r="M374" s="265"/>
      <c r="N374" s="265"/>
      <c r="O374" s="299"/>
      <c r="P374" s="299"/>
      <c r="Q374" s="299"/>
      <c r="R374" s="265"/>
      <c r="S374" s="299"/>
      <c r="T374" s="299"/>
      <c r="U374" s="299"/>
      <c r="V374" s="297"/>
      <c r="W374" s="282"/>
    </row>
    <row r="375" spans="3:23" ht="13.5" customHeight="1" x14ac:dyDescent="0.15">
      <c r="C375" s="283">
        <f t="shared" si="13"/>
        <v>363</v>
      </c>
      <c r="D375" s="44" t="str">
        <f t="shared" si="14"/>
        <v/>
      </c>
      <c r="E375" s="276"/>
      <c r="F375" s="368"/>
      <c r="G375" s="368"/>
      <c r="H375" s="265"/>
      <c r="I375" s="265"/>
      <c r="J375" s="265"/>
      <c r="K375" s="298"/>
      <c r="L375" s="15"/>
      <c r="M375" s="265"/>
      <c r="N375" s="265"/>
      <c r="O375" s="299"/>
      <c r="P375" s="299"/>
      <c r="Q375" s="299"/>
      <c r="R375" s="265"/>
      <c r="S375" s="299"/>
      <c r="T375" s="299"/>
      <c r="U375" s="299"/>
      <c r="V375" s="297"/>
      <c r="W375" s="282"/>
    </row>
    <row r="376" spans="3:23" ht="13.5" customHeight="1" x14ac:dyDescent="0.15">
      <c r="C376" s="283">
        <f t="shared" si="13"/>
        <v>364</v>
      </c>
      <c r="D376" s="44" t="str">
        <f t="shared" si="14"/>
        <v/>
      </c>
      <c r="E376" s="276"/>
      <c r="F376" s="368"/>
      <c r="G376" s="368"/>
      <c r="H376" s="265"/>
      <c r="I376" s="265"/>
      <c r="J376" s="265"/>
      <c r="K376" s="298"/>
      <c r="L376" s="15"/>
      <c r="M376" s="265"/>
      <c r="N376" s="265"/>
      <c r="O376" s="299"/>
      <c r="P376" s="299"/>
      <c r="Q376" s="299"/>
      <c r="R376" s="265"/>
      <c r="S376" s="299"/>
      <c r="T376" s="299"/>
      <c r="U376" s="299"/>
      <c r="V376" s="297"/>
      <c r="W376" s="282"/>
    </row>
    <row r="377" spans="3:23" ht="13.5" customHeight="1" x14ac:dyDescent="0.15">
      <c r="C377" s="283">
        <f t="shared" si="13"/>
        <v>365</v>
      </c>
      <c r="D377" s="44" t="str">
        <f t="shared" si="14"/>
        <v/>
      </c>
      <c r="E377" s="276"/>
      <c r="F377" s="368"/>
      <c r="G377" s="368"/>
      <c r="H377" s="265"/>
      <c r="I377" s="265"/>
      <c r="J377" s="265"/>
      <c r="K377" s="298"/>
      <c r="L377" s="15"/>
      <c r="M377" s="265"/>
      <c r="N377" s="265"/>
      <c r="O377" s="299"/>
      <c r="P377" s="299"/>
      <c r="Q377" s="299"/>
      <c r="R377" s="265"/>
      <c r="S377" s="299"/>
      <c r="T377" s="299"/>
      <c r="U377" s="299"/>
      <c r="V377" s="297"/>
      <c r="W377" s="282"/>
    </row>
    <row r="378" spans="3:23" ht="13.5" customHeight="1" x14ac:dyDescent="0.15">
      <c r="C378" s="283">
        <f t="shared" si="13"/>
        <v>366</v>
      </c>
      <c r="D378" s="44" t="str">
        <f t="shared" si="14"/>
        <v/>
      </c>
      <c r="E378" s="276"/>
      <c r="F378" s="368"/>
      <c r="G378" s="368"/>
      <c r="H378" s="265"/>
      <c r="I378" s="265"/>
      <c r="J378" s="265"/>
      <c r="K378" s="298"/>
      <c r="L378" s="15"/>
      <c r="M378" s="265"/>
      <c r="N378" s="265"/>
      <c r="O378" s="299"/>
      <c r="P378" s="299"/>
      <c r="Q378" s="299"/>
      <c r="R378" s="265"/>
      <c r="S378" s="299"/>
      <c r="T378" s="299"/>
      <c r="U378" s="299"/>
      <c r="V378" s="297"/>
      <c r="W378" s="282"/>
    </row>
    <row r="379" spans="3:23" ht="13.5" customHeight="1" x14ac:dyDescent="0.15">
      <c r="C379" s="283">
        <f t="shared" si="13"/>
        <v>367</v>
      </c>
      <c r="D379" s="44" t="str">
        <f t="shared" si="14"/>
        <v/>
      </c>
      <c r="E379" s="276"/>
      <c r="F379" s="368"/>
      <c r="G379" s="368"/>
      <c r="H379" s="265"/>
      <c r="I379" s="265"/>
      <c r="J379" s="265"/>
      <c r="K379" s="298"/>
      <c r="L379" s="15"/>
      <c r="M379" s="265"/>
      <c r="N379" s="265"/>
      <c r="O379" s="299"/>
      <c r="P379" s="299"/>
      <c r="Q379" s="299"/>
      <c r="R379" s="265"/>
      <c r="S379" s="299"/>
      <c r="T379" s="299"/>
      <c r="U379" s="299"/>
      <c r="V379" s="297"/>
      <c r="W379" s="282"/>
    </row>
    <row r="380" spans="3:23" ht="13.5" customHeight="1" x14ac:dyDescent="0.15">
      <c r="C380" s="283">
        <f t="shared" si="13"/>
        <v>368</v>
      </c>
      <c r="D380" s="44" t="str">
        <f t="shared" si="14"/>
        <v/>
      </c>
      <c r="E380" s="276"/>
      <c r="F380" s="368"/>
      <c r="G380" s="368"/>
      <c r="H380" s="265"/>
      <c r="I380" s="265"/>
      <c r="J380" s="265"/>
      <c r="K380" s="298"/>
      <c r="L380" s="15"/>
      <c r="M380" s="265"/>
      <c r="N380" s="265"/>
      <c r="O380" s="299"/>
      <c r="P380" s="299"/>
      <c r="Q380" s="299"/>
      <c r="R380" s="265"/>
      <c r="S380" s="299"/>
      <c r="T380" s="299"/>
      <c r="U380" s="299"/>
      <c r="V380" s="297"/>
      <c r="W380" s="282"/>
    </row>
    <row r="381" spans="3:23" ht="13.5" customHeight="1" x14ac:dyDescent="0.15">
      <c r="C381" s="283">
        <f t="shared" si="13"/>
        <v>369</v>
      </c>
      <c r="D381" s="44" t="str">
        <f t="shared" si="14"/>
        <v/>
      </c>
      <c r="E381" s="276"/>
      <c r="F381" s="368"/>
      <c r="G381" s="368"/>
      <c r="H381" s="265"/>
      <c r="I381" s="265"/>
      <c r="J381" s="265"/>
      <c r="K381" s="298"/>
      <c r="L381" s="15"/>
      <c r="M381" s="265"/>
      <c r="N381" s="265"/>
      <c r="O381" s="299"/>
      <c r="P381" s="299"/>
      <c r="Q381" s="299"/>
      <c r="R381" s="265"/>
      <c r="S381" s="299"/>
      <c r="T381" s="299"/>
      <c r="U381" s="299"/>
      <c r="V381" s="297"/>
      <c r="W381" s="282"/>
    </row>
    <row r="382" spans="3:23" ht="13.5" customHeight="1" x14ac:dyDescent="0.15">
      <c r="C382" s="283">
        <f t="shared" si="13"/>
        <v>370</v>
      </c>
      <c r="D382" s="44" t="str">
        <f t="shared" si="14"/>
        <v/>
      </c>
      <c r="E382" s="276"/>
      <c r="F382" s="368"/>
      <c r="G382" s="368"/>
      <c r="H382" s="265"/>
      <c r="I382" s="265"/>
      <c r="J382" s="265"/>
      <c r="K382" s="298"/>
      <c r="L382" s="15"/>
      <c r="M382" s="265"/>
      <c r="N382" s="265"/>
      <c r="O382" s="299"/>
      <c r="P382" s="299"/>
      <c r="Q382" s="299"/>
      <c r="R382" s="265"/>
      <c r="S382" s="299"/>
      <c r="T382" s="299"/>
      <c r="U382" s="299"/>
      <c r="V382" s="297"/>
      <c r="W382" s="282"/>
    </row>
    <row r="383" spans="3:23" ht="13.5" customHeight="1" x14ac:dyDescent="0.15">
      <c r="C383" s="283">
        <f t="shared" si="13"/>
        <v>371</v>
      </c>
      <c r="D383" s="44" t="str">
        <f t="shared" si="14"/>
        <v/>
      </c>
      <c r="E383" s="276"/>
      <c r="F383" s="368"/>
      <c r="G383" s="368"/>
      <c r="H383" s="265"/>
      <c r="I383" s="265"/>
      <c r="J383" s="265"/>
      <c r="K383" s="298"/>
      <c r="L383" s="15"/>
      <c r="M383" s="265"/>
      <c r="N383" s="265"/>
      <c r="O383" s="299"/>
      <c r="P383" s="299"/>
      <c r="Q383" s="299"/>
      <c r="R383" s="265"/>
      <c r="S383" s="299"/>
      <c r="T383" s="299"/>
      <c r="U383" s="299"/>
      <c r="V383" s="297"/>
      <c r="W383" s="282"/>
    </row>
    <row r="384" spans="3:23" ht="13.5" customHeight="1" x14ac:dyDescent="0.15">
      <c r="C384" s="283">
        <f t="shared" si="13"/>
        <v>372</v>
      </c>
      <c r="D384" s="44" t="str">
        <f t="shared" si="14"/>
        <v/>
      </c>
      <c r="E384" s="276"/>
      <c r="F384" s="368"/>
      <c r="G384" s="368"/>
      <c r="H384" s="265"/>
      <c r="I384" s="265"/>
      <c r="J384" s="265"/>
      <c r="K384" s="298"/>
      <c r="L384" s="15"/>
      <c r="M384" s="265"/>
      <c r="N384" s="265"/>
      <c r="O384" s="299"/>
      <c r="P384" s="299"/>
      <c r="Q384" s="299"/>
      <c r="R384" s="265"/>
      <c r="S384" s="299"/>
      <c r="T384" s="299"/>
      <c r="U384" s="299"/>
      <c r="V384" s="297"/>
      <c r="W384" s="282"/>
    </row>
    <row r="385" spans="3:23" ht="13.5" customHeight="1" x14ac:dyDescent="0.15">
      <c r="C385" s="283">
        <f t="shared" si="13"/>
        <v>373</v>
      </c>
      <c r="D385" s="44" t="str">
        <f t="shared" si="14"/>
        <v/>
      </c>
      <c r="E385" s="276"/>
      <c r="F385" s="368"/>
      <c r="G385" s="368"/>
      <c r="H385" s="265"/>
      <c r="I385" s="265"/>
      <c r="J385" s="265"/>
      <c r="K385" s="298"/>
      <c r="L385" s="15"/>
      <c r="M385" s="265"/>
      <c r="N385" s="265"/>
      <c r="O385" s="299"/>
      <c r="P385" s="299"/>
      <c r="Q385" s="299"/>
      <c r="R385" s="265"/>
      <c r="S385" s="299"/>
      <c r="T385" s="299"/>
      <c r="U385" s="299"/>
      <c r="V385" s="297"/>
      <c r="W385" s="282"/>
    </row>
    <row r="386" spans="3:23" ht="13.5" customHeight="1" x14ac:dyDescent="0.15">
      <c r="C386" s="283">
        <f t="shared" si="13"/>
        <v>374</v>
      </c>
      <c r="D386" s="44" t="str">
        <f t="shared" si="14"/>
        <v/>
      </c>
      <c r="E386" s="276"/>
      <c r="F386" s="368"/>
      <c r="G386" s="368"/>
      <c r="H386" s="265"/>
      <c r="I386" s="265"/>
      <c r="J386" s="265"/>
      <c r="K386" s="298"/>
      <c r="L386" s="15"/>
      <c r="M386" s="265"/>
      <c r="N386" s="265"/>
      <c r="O386" s="299"/>
      <c r="P386" s="299"/>
      <c r="Q386" s="299"/>
      <c r="R386" s="265"/>
      <c r="S386" s="299"/>
      <c r="T386" s="299"/>
      <c r="U386" s="299"/>
      <c r="V386" s="297"/>
      <c r="W386" s="282"/>
    </row>
    <row r="387" spans="3:23" ht="13.5" customHeight="1" x14ac:dyDescent="0.15">
      <c r="C387" s="283">
        <f t="shared" si="13"/>
        <v>375</v>
      </c>
      <c r="D387" s="44" t="str">
        <f t="shared" si="14"/>
        <v/>
      </c>
      <c r="E387" s="276"/>
      <c r="F387" s="368"/>
      <c r="G387" s="368"/>
      <c r="H387" s="265"/>
      <c r="I387" s="265"/>
      <c r="J387" s="265"/>
      <c r="K387" s="298"/>
      <c r="L387" s="15"/>
      <c r="M387" s="265"/>
      <c r="N387" s="265"/>
      <c r="O387" s="299"/>
      <c r="P387" s="299"/>
      <c r="Q387" s="299"/>
      <c r="R387" s="265"/>
      <c r="S387" s="299"/>
      <c r="T387" s="299"/>
      <c r="U387" s="299"/>
      <c r="V387" s="297"/>
      <c r="W387" s="282"/>
    </row>
    <row r="388" spans="3:23" ht="13.5" customHeight="1" x14ac:dyDescent="0.15">
      <c r="C388" s="283">
        <f t="shared" si="13"/>
        <v>376</v>
      </c>
      <c r="D388" s="44" t="str">
        <f t="shared" si="14"/>
        <v/>
      </c>
      <c r="E388" s="276"/>
      <c r="F388" s="368"/>
      <c r="G388" s="368"/>
      <c r="H388" s="265"/>
      <c r="I388" s="265"/>
      <c r="J388" s="265"/>
      <c r="K388" s="298"/>
      <c r="L388" s="15"/>
      <c r="M388" s="265"/>
      <c r="N388" s="265"/>
      <c r="O388" s="299"/>
      <c r="P388" s="299"/>
      <c r="Q388" s="299"/>
      <c r="R388" s="265"/>
      <c r="S388" s="299"/>
      <c r="T388" s="299"/>
      <c r="U388" s="299"/>
      <c r="V388" s="297"/>
      <c r="W388" s="282"/>
    </row>
    <row r="389" spans="3:23" ht="13.5" customHeight="1" x14ac:dyDescent="0.15">
      <c r="C389" s="283">
        <f t="shared" si="13"/>
        <v>377</v>
      </c>
      <c r="D389" s="44" t="str">
        <f t="shared" si="14"/>
        <v/>
      </c>
      <c r="E389" s="276"/>
      <c r="F389" s="368"/>
      <c r="G389" s="368"/>
      <c r="H389" s="265"/>
      <c r="I389" s="265"/>
      <c r="J389" s="265"/>
      <c r="K389" s="298"/>
      <c r="L389" s="15"/>
      <c r="M389" s="265"/>
      <c r="N389" s="265"/>
      <c r="O389" s="299"/>
      <c r="P389" s="299"/>
      <c r="Q389" s="299"/>
      <c r="R389" s="265"/>
      <c r="S389" s="299"/>
      <c r="T389" s="299"/>
      <c r="U389" s="299"/>
      <c r="V389" s="297"/>
      <c r="W389" s="282"/>
    </row>
    <row r="390" spans="3:23" ht="13.5" customHeight="1" x14ac:dyDescent="0.15">
      <c r="C390" s="283">
        <f t="shared" si="13"/>
        <v>378</v>
      </c>
      <c r="D390" s="44" t="str">
        <f t="shared" si="14"/>
        <v/>
      </c>
      <c r="E390" s="276"/>
      <c r="F390" s="368"/>
      <c r="G390" s="368"/>
      <c r="H390" s="265"/>
      <c r="I390" s="265"/>
      <c r="J390" s="265"/>
      <c r="K390" s="298"/>
      <c r="L390" s="15"/>
      <c r="M390" s="265"/>
      <c r="N390" s="265"/>
      <c r="O390" s="299"/>
      <c r="P390" s="299"/>
      <c r="Q390" s="299"/>
      <c r="R390" s="265"/>
      <c r="S390" s="299"/>
      <c r="T390" s="299"/>
      <c r="U390" s="299"/>
      <c r="V390" s="297"/>
      <c r="W390" s="282"/>
    </row>
    <row r="391" spans="3:23" ht="13.5" customHeight="1" x14ac:dyDescent="0.15">
      <c r="C391" s="283">
        <f t="shared" si="13"/>
        <v>379</v>
      </c>
      <c r="D391" s="44" t="str">
        <f t="shared" si="14"/>
        <v/>
      </c>
      <c r="E391" s="276"/>
      <c r="F391" s="368"/>
      <c r="G391" s="368"/>
      <c r="H391" s="265"/>
      <c r="I391" s="265"/>
      <c r="J391" s="265"/>
      <c r="K391" s="298"/>
      <c r="L391" s="15"/>
      <c r="M391" s="265"/>
      <c r="N391" s="265"/>
      <c r="O391" s="299"/>
      <c r="P391" s="299"/>
      <c r="Q391" s="299"/>
      <c r="R391" s="265"/>
      <c r="S391" s="299"/>
      <c r="T391" s="299"/>
      <c r="U391" s="299"/>
      <c r="V391" s="297"/>
      <c r="W391" s="282"/>
    </row>
    <row r="392" spans="3:23" ht="13.5" customHeight="1" x14ac:dyDescent="0.15">
      <c r="C392" s="283">
        <f t="shared" si="13"/>
        <v>380</v>
      </c>
      <c r="D392" s="44" t="str">
        <f t="shared" si="14"/>
        <v/>
      </c>
      <c r="E392" s="276"/>
      <c r="F392" s="368"/>
      <c r="G392" s="368"/>
      <c r="H392" s="265"/>
      <c r="I392" s="265"/>
      <c r="J392" s="265"/>
      <c r="K392" s="298"/>
      <c r="L392" s="15"/>
      <c r="M392" s="265"/>
      <c r="N392" s="265"/>
      <c r="O392" s="299"/>
      <c r="P392" s="299"/>
      <c r="Q392" s="299"/>
      <c r="R392" s="265"/>
      <c r="S392" s="299"/>
      <c r="T392" s="299"/>
      <c r="U392" s="299"/>
      <c r="V392" s="297"/>
      <c r="W392" s="282"/>
    </row>
    <row r="393" spans="3:23" ht="13.5" customHeight="1" x14ac:dyDescent="0.15">
      <c r="C393" s="283">
        <f t="shared" si="13"/>
        <v>381</v>
      </c>
      <c r="D393" s="44" t="str">
        <f t="shared" si="14"/>
        <v/>
      </c>
      <c r="E393" s="276"/>
      <c r="F393" s="368"/>
      <c r="G393" s="368"/>
      <c r="H393" s="265"/>
      <c r="I393" s="265"/>
      <c r="J393" s="265"/>
      <c r="K393" s="298"/>
      <c r="L393" s="15"/>
      <c r="M393" s="265"/>
      <c r="N393" s="265"/>
      <c r="O393" s="299"/>
      <c r="P393" s="299"/>
      <c r="Q393" s="299"/>
      <c r="R393" s="265"/>
      <c r="S393" s="299"/>
      <c r="T393" s="299"/>
      <c r="U393" s="299"/>
      <c r="V393" s="297"/>
      <c r="W393" s="282"/>
    </row>
    <row r="394" spans="3:23" ht="13.5" customHeight="1" x14ac:dyDescent="0.15">
      <c r="C394" s="283">
        <f t="shared" si="13"/>
        <v>382</v>
      </c>
      <c r="D394" s="44" t="str">
        <f t="shared" si="14"/>
        <v/>
      </c>
      <c r="E394" s="276"/>
      <c r="F394" s="368"/>
      <c r="G394" s="368"/>
      <c r="H394" s="265"/>
      <c r="I394" s="265"/>
      <c r="J394" s="265"/>
      <c r="K394" s="298"/>
      <c r="L394" s="15"/>
      <c r="M394" s="265"/>
      <c r="N394" s="265"/>
      <c r="O394" s="299"/>
      <c r="P394" s="299"/>
      <c r="Q394" s="299"/>
      <c r="R394" s="265"/>
      <c r="S394" s="299"/>
      <c r="T394" s="299"/>
      <c r="U394" s="299"/>
      <c r="V394" s="297"/>
      <c r="W394" s="282"/>
    </row>
    <row r="395" spans="3:23" ht="13.5" customHeight="1" x14ac:dyDescent="0.15">
      <c r="C395" s="283">
        <f t="shared" si="13"/>
        <v>383</v>
      </c>
      <c r="D395" s="44" t="str">
        <f t="shared" si="14"/>
        <v/>
      </c>
      <c r="E395" s="276"/>
      <c r="F395" s="368"/>
      <c r="G395" s="368"/>
      <c r="H395" s="265"/>
      <c r="I395" s="265"/>
      <c r="J395" s="265"/>
      <c r="K395" s="298"/>
      <c r="L395" s="15"/>
      <c r="M395" s="265"/>
      <c r="N395" s="265"/>
      <c r="O395" s="299"/>
      <c r="P395" s="299"/>
      <c r="Q395" s="299"/>
      <c r="R395" s="265"/>
      <c r="S395" s="299"/>
      <c r="T395" s="299"/>
      <c r="U395" s="299"/>
      <c r="V395" s="297"/>
      <c r="W395" s="282"/>
    </row>
    <row r="396" spans="3:23" ht="13.5" customHeight="1" x14ac:dyDescent="0.15">
      <c r="C396" s="283">
        <f t="shared" si="13"/>
        <v>384</v>
      </c>
      <c r="D396" s="44" t="str">
        <f t="shared" si="14"/>
        <v/>
      </c>
      <c r="E396" s="276"/>
      <c r="F396" s="368"/>
      <c r="G396" s="368"/>
      <c r="H396" s="265"/>
      <c r="I396" s="265"/>
      <c r="J396" s="265"/>
      <c r="K396" s="298"/>
      <c r="L396" s="15"/>
      <c r="M396" s="265"/>
      <c r="N396" s="265"/>
      <c r="O396" s="299"/>
      <c r="P396" s="299"/>
      <c r="Q396" s="299"/>
      <c r="R396" s="265"/>
      <c r="S396" s="299"/>
      <c r="T396" s="299"/>
      <c r="U396" s="299"/>
      <c r="V396" s="297"/>
      <c r="W396" s="282"/>
    </row>
    <row r="397" spans="3:23" ht="13.5" customHeight="1" x14ac:dyDescent="0.15">
      <c r="C397" s="283">
        <f t="shared" si="13"/>
        <v>385</v>
      </c>
      <c r="D397" s="44" t="str">
        <f t="shared" si="14"/>
        <v/>
      </c>
      <c r="E397" s="276"/>
      <c r="F397" s="368"/>
      <c r="G397" s="368"/>
      <c r="H397" s="265"/>
      <c r="I397" s="265"/>
      <c r="J397" s="265"/>
      <c r="K397" s="298"/>
      <c r="L397" s="15"/>
      <c r="M397" s="265"/>
      <c r="N397" s="265"/>
      <c r="O397" s="299"/>
      <c r="P397" s="299"/>
      <c r="Q397" s="299"/>
      <c r="R397" s="265"/>
      <c r="S397" s="299"/>
      <c r="T397" s="299"/>
      <c r="U397" s="299"/>
      <c r="V397" s="297"/>
      <c r="W397" s="282"/>
    </row>
    <row r="398" spans="3:23" ht="13.5" customHeight="1" x14ac:dyDescent="0.15">
      <c r="C398" s="283">
        <f t="shared" si="13"/>
        <v>386</v>
      </c>
      <c r="D398" s="44" t="str">
        <f t="shared" si="14"/>
        <v/>
      </c>
      <c r="E398" s="276"/>
      <c r="F398" s="368"/>
      <c r="G398" s="368"/>
      <c r="H398" s="265"/>
      <c r="I398" s="265"/>
      <c r="J398" s="265"/>
      <c r="K398" s="298"/>
      <c r="L398" s="15"/>
      <c r="M398" s="265"/>
      <c r="N398" s="265"/>
      <c r="O398" s="299"/>
      <c r="P398" s="299"/>
      <c r="Q398" s="299"/>
      <c r="R398" s="265"/>
      <c r="S398" s="299"/>
      <c r="T398" s="299"/>
      <c r="U398" s="299"/>
      <c r="V398" s="297"/>
      <c r="W398" s="282"/>
    </row>
    <row r="399" spans="3:23" ht="13.5" customHeight="1" x14ac:dyDescent="0.15">
      <c r="C399" s="283">
        <f t="shared" ref="C399:C462" si="15">C398+1</f>
        <v>387</v>
      </c>
      <c r="D399" s="44" t="str">
        <f t="shared" si="14"/>
        <v/>
      </c>
      <c r="E399" s="276"/>
      <c r="F399" s="368"/>
      <c r="G399" s="368"/>
      <c r="H399" s="265"/>
      <c r="I399" s="265"/>
      <c r="J399" s="265"/>
      <c r="K399" s="298"/>
      <c r="L399" s="15"/>
      <c r="M399" s="265"/>
      <c r="N399" s="265"/>
      <c r="O399" s="299"/>
      <c r="P399" s="299"/>
      <c r="Q399" s="299"/>
      <c r="R399" s="265"/>
      <c r="S399" s="299"/>
      <c r="T399" s="299"/>
      <c r="U399" s="299"/>
      <c r="V399" s="297"/>
      <c r="W399" s="282"/>
    </row>
    <row r="400" spans="3:23" ht="13.5" customHeight="1" x14ac:dyDescent="0.15">
      <c r="C400" s="283">
        <f t="shared" si="15"/>
        <v>388</v>
      </c>
      <c r="D400" s="44" t="str">
        <f t="shared" si="14"/>
        <v/>
      </c>
      <c r="E400" s="276"/>
      <c r="F400" s="368"/>
      <c r="G400" s="368"/>
      <c r="H400" s="265"/>
      <c r="I400" s="265"/>
      <c r="J400" s="265"/>
      <c r="K400" s="298"/>
      <c r="L400" s="15"/>
      <c r="M400" s="265"/>
      <c r="N400" s="265"/>
      <c r="O400" s="299"/>
      <c r="P400" s="299"/>
      <c r="Q400" s="299"/>
      <c r="R400" s="265"/>
      <c r="S400" s="299"/>
      <c r="T400" s="299"/>
      <c r="U400" s="299"/>
      <c r="V400" s="297"/>
      <c r="W400" s="282"/>
    </row>
    <row r="401" spans="3:23" ht="13.5" customHeight="1" x14ac:dyDescent="0.15">
      <c r="C401" s="283">
        <f t="shared" si="15"/>
        <v>389</v>
      </c>
      <c r="D401" s="44" t="str">
        <f t="shared" si="14"/>
        <v/>
      </c>
      <c r="E401" s="276"/>
      <c r="F401" s="368"/>
      <c r="G401" s="368"/>
      <c r="H401" s="265"/>
      <c r="I401" s="265"/>
      <c r="J401" s="265"/>
      <c r="K401" s="298"/>
      <c r="L401" s="15"/>
      <c r="M401" s="265"/>
      <c r="N401" s="265"/>
      <c r="O401" s="299"/>
      <c r="P401" s="299"/>
      <c r="Q401" s="299"/>
      <c r="R401" s="265"/>
      <c r="S401" s="299"/>
      <c r="T401" s="299"/>
      <c r="U401" s="299"/>
      <c r="V401" s="297"/>
      <c r="W401" s="282"/>
    </row>
    <row r="402" spans="3:23" ht="13.5" customHeight="1" x14ac:dyDescent="0.15">
      <c r="C402" s="283">
        <f t="shared" si="15"/>
        <v>390</v>
      </c>
      <c r="D402" s="44" t="str">
        <f t="shared" ref="D402:D433" si="16">IF(E402="","",IF(E402&lt;=$Z$2,"○",""))</f>
        <v/>
      </c>
      <c r="E402" s="276"/>
      <c r="F402" s="368"/>
      <c r="G402" s="368"/>
      <c r="H402" s="265"/>
      <c r="I402" s="265"/>
      <c r="J402" s="265"/>
      <c r="K402" s="298"/>
      <c r="L402" s="15"/>
      <c r="M402" s="265"/>
      <c r="N402" s="265"/>
      <c r="O402" s="299"/>
      <c r="P402" s="299"/>
      <c r="Q402" s="299"/>
      <c r="R402" s="265"/>
      <c r="S402" s="299"/>
      <c r="T402" s="299"/>
      <c r="U402" s="299"/>
      <c r="V402" s="297"/>
      <c r="W402" s="282"/>
    </row>
    <row r="403" spans="3:23" ht="13.5" customHeight="1" x14ac:dyDescent="0.15">
      <c r="C403" s="283">
        <f t="shared" si="15"/>
        <v>391</v>
      </c>
      <c r="D403" s="44" t="str">
        <f t="shared" si="16"/>
        <v/>
      </c>
      <c r="E403" s="276"/>
      <c r="F403" s="368"/>
      <c r="G403" s="368"/>
      <c r="H403" s="265"/>
      <c r="I403" s="265"/>
      <c r="J403" s="265"/>
      <c r="K403" s="298"/>
      <c r="L403" s="15"/>
      <c r="M403" s="265"/>
      <c r="N403" s="265"/>
      <c r="O403" s="299"/>
      <c r="P403" s="299"/>
      <c r="Q403" s="299"/>
      <c r="R403" s="265"/>
      <c r="S403" s="299"/>
      <c r="T403" s="299"/>
      <c r="U403" s="299"/>
      <c r="V403" s="297"/>
      <c r="W403" s="282"/>
    </row>
    <row r="404" spans="3:23" ht="13.5" customHeight="1" x14ac:dyDescent="0.15">
      <c r="C404" s="283">
        <f t="shared" si="15"/>
        <v>392</v>
      </c>
      <c r="D404" s="44" t="str">
        <f t="shared" si="16"/>
        <v/>
      </c>
      <c r="E404" s="276"/>
      <c r="F404" s="368"/>
      <c r="G404" s="368"/>
      <c r="H404" s="265"/>
      <c r="I404" s="265"/>
      <c r="J404" s="265"/>
      <c r="K404" s="298"/>
      <c r="L404" s="15"/>
      <c r="M404" s="265"/>
      <c r="N404" s="265"/>
      <c r="O404" s="299"/>
      <c r="P404" s="299"/>
      <c r="Q404" s="299"/>
      <c r="R404" s="265"/>
      <c r="S404" s="299"/>
      <c r="T404" s="299"/>
      <c r="U404" s="299"/>
      <c r="V404" s="297"/>
      <c r="W404" s="282"/>
    </row>
    <row r="405" spans="3:23" ht="13.5" customHeight="1" x14ac:dyDescent="0.15">
      <c r="C405" s="283">
        <f t="shared" si="15"/>
        <v>393</v>
      </c>
      <c r="D405" s="44" t="str">
        <f t="shared" si="16"/>
        <v/>
      </c>
      <c r="E405" s="276"/>
      <c r="F405" s="368"/>
      <c r="G405" s="368"/>
      <c r="H405" s="265"/>
      <c r="I405" s="265"/>
      <c r="J405" s="265"/>
      <c r="K405" s="298"/>
      <c r="L405" s="15"/>
      <c r="M405" s="265"/>
      <c r="N405" s="265"/>
      <c r="O405" s="299"/>
      <c r="P405" s="299"/>
      <c r="Q405" s="299"/>
      <c r="R405" s="265"/>
      <c r="S405" s="299"/>
      <c r="T405" s="299"/>
      <c r="U405" s="299"/>
      <c r="V405" s="297"/>
      <c r="W405" s="282"/>
    </row>
    <row r="406" spans="3:23" ht="13.5" customHeight="1" x14ac:dyDescent="0.15">
      <c r="C406" s="283">
        <f t="shared" si="15"/>
        <v>394</v>
      </c>
      <c r="D406" s="44" t="str">
        <f t="shared" si="16"/>
        <v/>
      </c>
      <c r="E406" s="276"/>
      <c r="F406" s="368"/>
      <c r="G406" s="368"/>
      <c r="H406" s="265"/>
      <c r="I406" s="265"/>
      <c r="J406" s="265"/>
      <c r="K406" s="298"/>
      <c r="L406" s="15"/>
      <c r="M406" s="265"/>
      <c r="N406" s="265"/>
      <c r="O406" s="299"/>
      <c r="P406" s="299"/>
      <c r="Q406" s="299"/>
      <c r="R406" s="265"/>
      <c r="S406" s="299"/>
      <c r="T406" s="299"/>
      <c r="U406" s="299"/>
      <c r="V406" s="297"/>
      <c r="W406" s="282"/>
    </row>
    <row r="407" spans="3:23" ht="13.5" customHeight="1" x14ac:dyDescent="0.15">
      <c r="C407" s="283">
        <f t="shared" si="15"/>
        <v>395</v>
      </c>
      <c r="D407" s="44" t="str">
        <f t="shared" si="16"/>
        <v/>
      </c>
      <c r="E407" s="276"/>
      <c r="F407" s="368"/>
      <c r="G407" s="368"/>
      <c r="H407" s="265"/>
      <c r="I407" s="265"/>
      <c r="J407" s="265"/>
      <c r="K407" s="298"/>
      <c r="L407" s="15"/>
      <c r="M407" s="265"/>
      <c r="N407" s="265"/>
      <c r="O407" s="299"/>
      <c r="P407" s="299"/>
      <c r="Q407" s="299"/>
      <c r="R407" s="265"/>
      <c r="S407" s="299"/>
      <c r="T407" s="299"/>
      <c r="U407" s="299"/>
      <c r="V407" s="297"/>
      <c r="W407" s="282"/>
    </row>
    <row r="408" spans="3:23" ht="13.5" customHeight="1" x14ac:dyDescent="0.15">
      <c r="C408" s="283">
        <f t="shared" si="15"/>
        <v>396</v>
      </c>
      <c r="D408" s="44" t="str">
        <f t="shared" si="16"/>
        <v/>
      </c>
      <c r="E408" s="276"/>
      <c r="F408" s="368"/>
      <c r="G408" s="368"/>
      <c r="H408" s="265"/>
      <c r="I408" s="265"/>
      <c r="J408" s="265"/>
      <c r="K408" s="298"/>
      <c r="L408" s="15"/>
      <c r="M408" s="265"/>
      <c r="N408" s="265"/>
      <c r="O408" s="299"/>
      <c r="P408" s="299"/>
      <c r="Q408" s="299"/>
      <c r="R408" s="265"/>
      <c r="S408" s="299"/>
      <c r="T408" s="299"/>
      <c r="U408" s="299"/>
      <c r="V408" s="297"/>
      <c r="W408" s="282"/>
    </row>
    <row r="409" spans="3:23" ht="13.5" customHeight="1" x14ac:dyDescent="0.15">
      <c r="C409" s="283">
        <f t="shared" si="15"/>
        <v>397</v>
      </c>
      <c r="D409" s="44" t="str">
        <f t="shared" si="16"/>
        <v/>
      </c>
      <c r="E409" s="276"/>
      <c r="F409" s="368"/>
      <c r="G409" s="368"/>
      <c r="H409" s="265"/>
      <c r="I409" s="265"/>
      <c r="J409" s="265"/>
      <c r="K409" s="298"/>
      <c r="L409" s="15"/>
      <c r="M409" s="265"/>
      <c r="N409" s="265"/>
      <c r="O409" s="299"/>
      <c r="P409" s="299"/>
      <c r="Q409" s="299"/>
      <c r="R409" s="265"/>
      <c r="S409" s="299"/>
      <c r="T409" s="299"/>
      <c r="U409" s="299"/>
      <c r="V409" s="297"/>
      <c r="W409" s="282"/>
    </row>
    <row r="410" spans="3:23" ht="13.5" customHeight="1" x14ac:dyDescent="0.15">
      <c r="C410" s="283">
        <f t="shared" si="15"/>
        <v>398</v>
      </c>
      <c r="D410" s="44" t="str">
        <f t="shared" si="16"/>
        <v/>
      </c>
      <c r="E410" s="276"/>
      <c r="F410" s="368"/>
      <c r="G410" s="368"/>
      <c r="H410" s="265"/>
      <c r="I410" s="265"/>
      <c r="J410" s="265"/>
      <c r="K410" s="298"/>
      <c r="L410" s="15"/>
      <c r="M410" s="265"/>
      <c r="N410" s="265"/>
      <c r="O410" s="299"/>
      <c r="P410" s="299"/>
      <c r="Q410" s="299"/>
      <c r="R410" s="265"/>
      <c r="S410" s="299"/>
      <c r="T410" s="299"/>
      <c r="U410" s="299"/>
      <c r="V410" s="297"/>
      <c r="W410" s="282"/>
    </row>
    <row r="411" spans="3:23" ht="13.5" customHeight="1" x14ac:dyDescent="0.15">
      <c r="C411" s="283">
        <f t="shared" si="15"/>
        <v>399</v>
      </c>
      <c r="D411" s="44" t="str">
        <f t="shared" si="16"/>
        <v/>
      </c>
      <c r="E411" s="276"/>
      <c r="F411" s="368"/>
      <c r="G411" s="368"/>
      <c r="H411" s="265"/>
      <c r="I411" s="265"/>
      <c r="J411" s="265"/>
      <c r="K411" s="298"/>
      <c r="L411" s="15"/>
      <c r="M411" s="265"/>
      <c r="N411" s="265"/>
      <c r="O411" s="299"/>
      <c r="P411" s="299"/>
      <c r="Q411" s="299"/>
      <c r="R411" s="265"/>
      <c r="S411" s="299"/>
      <c r="T411" s="299"/>
      <c r="U411" s="299"/>
      <c r="V411" s="297"/>
      <c r="W411" s="282"/>
    </row>
    <row r="412" spans="3:23" ht="13.5" customHeight="1" x14ac:dyDescent="0.15">
      <c r="C412" s="283">
        <f t="shared" si="15"/>
        <v>400</v>
      </c>
      <c r="D412" s="44" t="str">
        <f t="shared" si="16"/>
        <v/>
      </c>
      <c r="E412" s="276"/>
      <c r="F412" s="368"/>
      <c r="G412" s="368"/>
      <c r="H412" s="265"/>
      <c r="I412" s="265"/>
      <c r="J412" s="265"/>
      <c r="K412" s="298"/>
      <c r="L412" s="15"/>
      <c r="M412" s="265"/>
      <c r="N412" s="265"/>
      <c r="O412" s="299"/>
      <c r="P412" s="299"/>
      <c r="Q412" s="299"/>
      <c r="R412" s="265"/>
      <c r="S412" s="299"/>
      <c r="T412" s="299"/>
      <c r="U412" s="299"/>
      <c r="V412" s="297"/>
      <c r="W412" s="282"/>
    </row>
    <row r="413" spans="3:23" ht="13.5" customHeight="1" x14ac:dyDescent="0.15">
      <c r="C413" s="283">
        <f t="shared" si="15"/>
        <v>401</v>
      </c>
      <c r="D413" s="44" t="str">
        <f t="shared" si="16"/>
        <v/>
      </c>
      <c r="E413" s="276"/>
      <c r="F413" s="368"/>
      <c r="G413" s="368"/>
      <c r="H413" s="265"/>
      <c r="I413" s="265"/>
      <c r="J413" s="265"/>
      <c r="K413" s="298"/>
      <c r="L413" s="15"/>
      <c r="M413" s="265"/>
      <c r="N413" s="265"/>
      <c r="O413" s="299"/>
      <c r="P413" s="299"/>
      <c r="Q413" s="299"/>
      <c r="R413" s="265"/>
      <c r="S413" s="299"/>
      <c r="T413" s="299"/>
      <c r="U413" s="299"/>
      <c r="V413" s="297"/>
      <c r="W413" s="282"/>
    </row>
    <row r="414" spans="3:23" ht="13.5" customHeight="1" x14ac:dyDescent="0.15">
      <c r="C414" s="283">
        <f t="shared" si="15"/>
        <v>402</v>
      </c>
      <c r="D414" s="44" t="str">
        <f t="shared" si="16"/>
        <v/>
      </c>
      <c r="E414" s="276"/>
      <c r="F414" s="368"/>
      <c r="G414" s="368"/>
      <c r="H414" s="265"/>
      <c r="I414" s="265"/>
      <c r="J414" s="265"/>
      <c r="K414" s="298"/>
      <c r="L414" s="15"/>
      <c r="M414" s="265"/>
      <c r="N414" s="265"/>
      <c r="O414" s="299"/>
      <c r="P414" s="299"/>
      <c r="Q414" s="299"/>
      <c r="R414" s="265"/>
      <c r="S414" s="299"/>
      <c r="T414" s="299"/>
      <c r="U414" s="299"/>
      <c r="V414" s="297"/>
      <c r="W414" s="282"/>
    </row>
    <row r="415" spans="3:23" ht="13.5" customHeight="1" x14ac:dyDescent="0.15">
      <c r="C415" s="283">
        <f t="shared" si="15"/>
        <v>403</v>
      </c>
      <c r="D415" s="44" t="str">
        <f t="shared" si="16"/>
        <v/>
      </c>
      <c r="E415" s="276"/>
      <c r="F415" s="368"/>
      <c r="G415" s="368"/>
      <c r="H415" s="265"/>
      <c r="I415" s="265"/>
      <c r="J415" s="265"/>
      <c r="K415" s="298"/>
      <c r="L415" s="15"/>
      <c r="M415" s="265"/>
      <c r="N415" s="265"/>
      <c r="O415" s="299"/>
      <c r="P415" s="299"/>
      <c r="Q415" s="299"/>
      <c r="R415" s="265"/>
      <c r="S415" s="299"/>
      <c r="T415" s="299"/>
      <c r="U415" s="299"/>
      <c r="V415" s="297"/>
      <c r="W415" s="282"/>
    </row>
    <row r="416" spans="3:23" ht="13.5" customHeight="1" x14ac:dyDescent="0.15">
      <c r="C416" s="283">
        <f t="shared" si="15"/>
        <v>404</v>
      </c>
      <c r="D416" s="44" t="str">
        <f t="shared" si="16"/>
        <v/>
      </c>
      <c r="E416" s="276"/>
      <c r="F416" s="368"/>
      <c r="G416" s="368"/>
      <c r="H416" s="265"/>
      <c r="I416" s="265"/>
      <c r="J416" s="265"/>
      <c r="K416" s="298"/>
      <c r="L416" s="15"/>
      <c r="M416" s="265"/>
      <c r="N416" s="265"/>
      <c r="O416" s="299"/>
      <c r="P416" s="299"/>
      <c r="Q416" s="299"/>
      <c r="R416" s="265"/>
      <c r="S416" s="299"/>
      <c r="T416" s="299"/>
      <c r="U416" s="299"/>
      <c r="V416" s="297"/>
      <c r="W416" s="282"/>
    </row>
    <row r="417" spans="3:23" ht="13.5" customHeight="1" x14ac:dyDescent="0.15">
      <c r="C417" s="283">
        <f t="shared" si="15"/>
        <v>405</v>
      </c>
      <c r="D417" s="44" t="str">
        <f t="shared" si="16"/>
        <v/>
      </c>
      <c r="E417" s="276"/>
      <c r="F417" s="368"/>
      <c r="G417" s="368"/>
      <c r="H417" s="265"/>
      <c r="I417" s="265"/>
      <c r="J417" s="265"/>
      <c r="K417" s="298"/>
      <c r="L417" s="15"/>
      <c r="M417" s="265"/>
      <c r="N417" s="265"/>
      <c r="O417" s="299"/>
      <c r="P417" s="299"/>
      <c r="Q417" s="299"/>
      <c r="R417" s="265"/>
      <c r="S417" s="299"/>
      <c r="T417" s="299"/>
      <c r="U417" s="299"/>
      <c r="V417" s="297"/>
      <c r="W417" s="282"/>
    </row>
    <row r="418" spans="3:23" ht="13.5" customHeight="1" x14ac:dyDescent="0.15">
      <c r="C418" s="283">
        <f t="shared" si="15"/>
        <v>406</v>
      </c>
      <c r="D418" s="44" t="str">
        <f t="shared" si="16"/>
        <v/>
      </c>
      <c r="E418" s="276"/>
      <c r="F418" s="368"/>
      <c r="G418" s="368"/>
      <c r="H418" s="265"/>
      <c r="I418" s="265"/>
      <c r="J418" s="265"/>
      <c r="K418" s="298"/>
      <c r="L418" s="15"/>
      <c r="M418" s="265"/>
      <c r="N418" s="265"/>
      <c r="O418" s="299"/>
      <c r="P418" s="299"/>
      <c r="Q418" s="299"/>
      <c r="R418" s="265"/>
      <c r="S418" s="299"/>
      <c r="T418" s="299"/>
      <c r="U418" s="299"/>
      <c r="V418" s="297"/>
      <c r="W418" s="282"/>
    </row>
    <row r="419" spans="3:23" ht="13.5" customHeight="1" x14ac:dyDescent="0.15">
      <c r="C419" s="283">
        <f t="shared" si="15"/>
        <v>407</v>
      </c>
      <c r="D419" s="44" t="str">
        <f t="shared" si="16"/>
        <v/>
      </c>
      <c r="E419" s="276"/>
      <c r="F419" s="368"/>
      <c r="G419" s="368"/>
      <c r="H419" s="265"/>
      <c r="I419" s="265"/>
      <c r="J419" s="265"/>
      <c r="K419" s="298"/>
      <c r="L419" s="15"/>
      <c r="M419" s="265"/>
      <c r="N419" s="265"/>
      <c r="O419" s="299"/>
      <c r="P419" s="299"/>
      <c r="Q419" s="299"/>
      <c r="R419" s="265"/>
      <c r="S419" s="299"/>
      <c r="T419" s="299"/>
      <c r="U419" s="299"/>
      <c r="V419" s="297"/>
      <c r="W419" s="282"/>
    </row>
    <row r="420" spans="3:23" ht="13.5" customHeight="1" x14ac:dyDescent="0.15">
      <c r="C420" s="283">
        <f t="shared" si="15"/>
        <v>408</v>
      </c>
      <c r="D420" s="44" t="str">
        <f t="shared" si="16"/>
        <v/>
      </c>
      <c r="E420" s="276"/>
      <c r="F420" s="368"/>
      <c r="G420" s="368"/>
      <c r="H420" s="265"/>
      <c r="I420" s="265"/>
      <c r="J420" s="265"/>
      <c r="K420" s="298"/>
      <c r="L420" s="15"/>
      <c r="M420" s="265"/>
      <c r="N420" s="265"/>
      <c r="O420" s="299"/>
      <c r="P420" s="299"/>
      <c r="Q420" s="299"/>
      <c r="R420" s="265"/>
      <c r="S420" s="299"/>
      <c r="T420" s="299"/>
      <c r="U420" s="299"/>
      <c r="V420" s="297"/>
      <c r="W420" s="282"/>
    </row>
    <row r="421" spans="3:23" ht="13.5" customHeight="1" x14ac:dyDescent="0.15">
      <c r="C421" s="283">
        <f t="shared" si="15"/>
        <v>409</v>
      </c>
      <c r="D421" s="44" t="str">
        <f t="shared" si="16"/>
        <v/>
      </c>
      <c r="E421" s="276"/>
      <c r="F421" s="368"/>
      <c r="G421" s="368"/>
      <c r="H421" s="265"/>
      <c r="I421" s="265"/>
      <c r="J421" s="265"/>
      <c r="K421" s="298"/>
      <c r="L421" s="15"/>
      <c r="M421" s="265"/>
      <c r="N421" s="265"/>
      <c r="O421" s="299"/>
      <c r="P421" s="299"/>
      <c r="Q421" s="299"/>
      <c r="R421" s="265"/>
      <c r="S421" s="299"/>
      <c r="T421" s="299"/>
      <c r="U421" s="299"/>
      <c r="V421" s="297"/>
      <c r="W421" s="282"/>
    </row>
    <row r="422" spans="3:23" ht="13.5" customHeight="1" x14ac:dyDescent="0.15">
      <c r="C422" s="283">
        <f t="shared" si="15"/>
        <v>410</v>
      </c>
      <c r="D422" s="44" t="str">
        <f t="shared" si="16"/>
        <v/>
      </c>
      <c r="E422" s="276"/>
      <c r="F422" s="368"/>
      <c r="G422" s="368"/>
      <c r="H422" s="265"/>
      <c r="I422" s="265"/>
      <c r="J422" s="265"/>
      <c r="K422" s="298"/>
      <c r="L422" s="15"/>
      <c r="M422" s="265"/>
      <c r="N422" s="265"/>
      <c r="O422" s="299"/>
      <c r="P422" s="299"/>
      <c r="Q422" s="299"/>
      <c r="R422" s="265"/>
      <c r="S422" s="299"/>
      <c r="T422" s="299"/>
      <c r="U422" s="299"/>
      <c r="V422" s="297"/>
      <c r="W422" s="282"/>
    </row>
    <row r="423" spans="3:23" ht="13.5" customHeight="1" x14ac:dyDescent="0.15">
      <c r="C423" s="283">
        <f t="shared" si="15"/>
        <v>411</v>
      </c>
      <c r="D423" s="44" t="str">
        <f t="shared" si="16"/>
        <v/>
      </c>
      <c r="E423" s="276"/>
      <c r="F423" s="368"/>
      <c r="G423" s="368"/>
      <c r="H423" s="265"/>
      <c r="I423" s="265"/>
      <c r="J423" s="265"/>
      <c r="K423" s="298"/>
      <c r="L423" s="15"/>
      <c r="M423" s="265"/>
      <c r="N423" s="265"/>
      <c r="O423" s="299"/>
      <c r="P423" s="299"/>
      <c r="Q423" s="299"/>
      <c r="R423" s="265"/>
      <c r="S423" s="299"/>
      <c r="T423" s="299"/>
      <c r="U423" s="299"/>
      <c r="V423" s="297"/>
      <c r="W423" s="282"/>
    </row>
    <row r="424" spans="3:23" ht="13.5" customHeight="1" x14ac:dyDescent="0.15">
      <c r="C424" s="283">
        <f t="shared" si="15"/>
        <v>412</v>
      </c>
      <c r="D424" s="44" t="str">
        <f t="shared" si="16"/>
        <v/>
      </c>
      <c r="E424" s="276"/>
      <c r="F424" s="368"/>
      <c r="G424" s="368"/>
      <c r="H424" s="265"/>
      <c r="I424" s="265"/>
      <c r="J424" s="265"/>
      <c r="K424" s="298"/>
      <c r="L424" s="15"/>
      <c r="M424" s="265"/>
      <c r="N424" s="265"/>
      <c r="O424" s="299"/>
      <c r="P424" s="299"/>
      <c r="Q424" s="299"/>
      <c r="R424" s="265"/>
      <c r="S424" s="299"/>
      <c r="T424" s="299"/>
      <c r="U424" s="299"/>
      <c r="V424" s="297"/>
      <c r="W424" s="282"/>
    </row>
    <row r="425" spans="3:23" ht="13.5" customHeight="1" x14ac:dyDescent="0.15">
      <c r="C425" s="283">
        <f t="shared" si="15"/>
        <v>413</v>
      </c>
      <c r="D425" s="44" t="str">
        <f t="shared" si="16"/>
        <v/>
      </c>
      <c r="E425" s="276"/>
      <c r="F425" s="368"/>
      <c r="G425" s="368"/>
      <c r="H425" s="265"/>
      <c r="I425" s="265"/>
      <c r="J425" s="265"/>
      <c r="K425" s="298"/>
      <c r="L425" s="15"/>
      <c r="M425" s="265"/>
      <c r="N425" s="265"/>
      <c r="O425" s="299"/>
      <c r="P425" s="299"/>
      <c r="Q425" s="299"/>
      <c r="R425" s="265"/>
      <c r="S425" s="299"/>
      <c r="T425" s="299"/>
      <c r="U425" s="299"/>
      <c r="V425" s="297"/>
      <c r="W425" s="282"/>
    </row>
    <row r="426" spans="3:23" ht="13.5" customHeight="1" x14ac:dyDescent="0.15">
      <c r="C426" s="283">
        <f t="shared" si="15"/>
        <v>414</v>
      </c>
      <c r="D426" s="44" t="str">
        <f t="shared" si="16"/>
        <v/>
      </c>
      <c r="E426" s="276"/>
      <c r="F426" s="368"/>
      <c r="G426" s="368"/>
      <c r="H426" s="265"/>
      <c r="I426" s="265"/>
      <c r="J426" s="265"/>
      <c r="K426" s="298"/>
      <c r="L426" s="15"/>
      <c r="M426" s="265"/>
      <c r="N426" s="265"/>
      <c r="O426" s="299"/>
      <c r="P426" s="299"/>
      <c r="Q426" s="299"/>
      <c r="R426" s="265"/>
      <c r="S426" s="299"/>
      <c r="T426" s="299"/>
      <c r="U426" s="299"/>
      <c r="V426" s="297"/>
      <c r="W426" s="282"/>
    </row>
    <row r="427" spans="3:23" ht="13.5" customHeight="1" x14ac:dyDescent="0.15">
      <c r="C427" s="283">
        <f t="shared" si="15"/>
        <v>415</v>
      </c>
      <c r="D427" s="44" t="str">
        <f t="shared" si="16"/>
        <v/>
      </c>
      <c r="E427" s="276"/>
      <c r="F427" s="368"/>
      <c r="G427" s="368"/>
      <c r="H427" s="265"/>
      <c r="I427" s="265"/>
      <c r="J427" s="265"/>
      <c r="K427" s="298"/>
      <c r="L427" s="15"/>
      <c r="M427" s="265"/>
      <c r="N427" s="265"/>
      <c r="O427" s="299"/>
      <c r="P427" s="299"/>
      <c r="Q427" s="299"/>
      <c r="R427" s="265"/>
      <c r="S427" s="299"/>
      <c r="T427" s="299"/>
      <c r="U427" s="299"/>
      <c r="V427" s="297"/>
      <c r="W427" s="282"/>
    </row>
    <row r="428" spans="3:23" ht="13.5" customHeight="1" x14ac:dyDescent="0.15">
      <c r="C428" s="283">
        <f t="shared" si="15"/>
        <v>416</v>
      </c>
      <c r="D428" s="44" t="str">
        <f t="shared" si="16"/>
        <v/>
      </c>
      <c r="E428" s="276"/>
      <c r="F428" s="368"/>
      <c r="G428" s="368"/>
      <c r="H428" s="265"/>
      <c r="I428" s="265"/>
      <c r="J428" s="265"/>
      <c r="K428" s="298"/>
      <c r="L428" s="15"/>
      <c r="M428" s="265"/>
      <c r="N428" s="265"/>
      <c r="O428" s="299"/>
      <c r="P428" s="299"/>
      <c r="Q428" s="299"/>
      <c r="R428" s="265"/>
      <c r="S428" s="299"/>
      <c r="T428" s="299"/>
      <c r="U428" s="299"/>
      <c r="V428" s="297"/>
      <c r="W428" s="282"/>
    </row>
    <row r="429" spans="3:23" ht="13.5" customHeight="1" x14ac:dyDescent="0.15">
      <c r="C429" s="283">
        <f t="shared" si="15"/>
        <v>417</v>
      </c>
      <c r="D429" s="44" t="str">
        <f t="shared" si="16"/>
        <v/>
      </c>
      <c r="E429" s="276"/>
      <c r="F429" s="368"/>
      <c r="G429" s="368"/>
      <c r="H429" s="265"/>
      <c r="I429" s="265"/>
      <c r="J429" s="265"/>
      <c r="K429" s="298"/>
      <c r="L429" s="15"/>
      <c r="M429" s="265"/>
      <c r="N429" s="265"/>
      <c r="O429" s="299"/>
      <c r="P429" s="299"/>
      <c r="Q429" s="299"/>
      <c r="R429" s="265"/>
      <c r="S429" s="299"/>
      <c r="T429" s="299"/>
      <c r="U429" s="299"/>
      <c r="V429" s="297"/>
      <c r="W429" s="282"/>
    </row>
    <row r="430" spans="3:23" ht="13.5" customHeight="1" x14ac:dyDescent="0.15">
      <c r="C430" s="283">
        <f t="shared" si="15"/>
        <v>418</v>
      </c>
      <c r="D430" s="44" t="str">
        <f t="shared" si="16"/>
        <v/>
      </c>
      <c r="E430" s="276"/>
      <c r="F430" s="368"/>
      <c r="G430" s="368"/>
      <c r="H430" s="265"/>
      <c r="I430" s="265"/>
      <c r="J430" s="265"/>
      <c r="K430" s="298"/>
      <c r="L430" s="15"/>
      <c r="M430" s="265"/>
      <c r="N430" s="265"/>
      <c r="O430" s="299"/>
      <c r="P430" s="299"/>
      <c r="Q430" s="299"/>
      <c r="R430" s="265"/>
      <c r="S430" s="299"/>
      <c r="T430" s="299"/>
      <c r="U430" s="299"/>
      <c r="V430" s="297"/>
      <c r="W430" s="282"/>
    </row>
    <row r="431" spans="3:23" ht="13.5" customHeight="1" x14ac:dyDescent="0.15">
      <c r="C431" s="283">
        <f t="shared" si="15"/>
        <v>419</v>
      </c>
      <c r="D431" s="44" t="str">
        <f t="shared" si="16"/>
        <v/>
      </c>
      <c r="E431" s="276"/>
      <c r="F431" s="368"/>
      <c r="G431" s="368"/>
      <c r="H431" s="265"/>
      <c r="I431" s="265"/>
      <c r="J431" s="265"/>
      <c r="K431" s="298"/>
      <c r="L431" s="15"/>
      <c r="M431" s="265"/>
      <c r="N431" s="265"/>
      <c r="O431" s="299"/>
      <c r="P431" s="299"/>
      <c r="Q431" s="299"/>
      <c r="R431" s="265"/>
      <c r="S431" s="299"/>
      <c r="T431" s="299"/>
      <c r="U431" s="299"/>
      <c r="V431" s="297"/>
      <c r="W431" s="282"/>
    </row>
    <row r="432" spans="3:23" ht="13.5" customHeight="1" x14ac:dyDescent="0.15">
      <c r="C432" s="283">
        <f t="shared" si="15"/>
        <v>420</v>
      </c>
      <c r="D432" s="44" t="str">
        <f t="shared" si="16"/>
        <v/>
      </c>
      <c r="E432" s="276"/>
      <c r="F432" s="368"/>
      <c r="G432" s="368"/>
      <c r="H432" s="265"/>
      <c r="I432" s="265"/>
      <c r="J432" s="265"/>
      <c r="K432" s="298"/>
      <c r="L432" s="15"/>
      <c r="M432" s="265"/>
      <c r="N432" s="265"/>
      <c r="O432" s="299"/>
      <c r="P432" s="299"/>
      <c r="Q432" s="299"/>
      <c r="R432" s="265"/>
      <c r="S432" s="299"/>
      <c r="T432" s="299"/>
      <c r="U432" s="299"/>
      <c r="V432" s="297"/>
      <c r="W432" s="282"/>
    </row>
    <row r="433" spans="3:23" ht="13.5" customHeight="1" x14ac:dyDescent="0.15">
      <c r="C433" s="283">
        <f t="shared" si="15"/>
        <v>421</v>
      </c>
      <c r="D433" s="44" t="str">
        <f t="shared" si="16"/>
        <v/>
      </c>
      <c r="E433" s="276"/>
      <c r="F433" s="368"/>
      <c r="G433" s="368"/>
      <c r="H433" s="265"/>
      <c r="I433" s="265"/>
      <c r="J433" s="265"/>
      <c r="K433" s="298"/>
      <c r="L433" s="15"/>
      <c r="M433" s="265"/>
      <c r="N433" s="265"/>
      <c r="O433" s="299"/>
      <c r="P433" s="299"/>
      <c r="Q433" s="299"/>
      <c r="R433" s="265"/>
      <c r="S433" s="299"/>
      <c r="T433" s="299"/>
      <c r="U433" s="299"/>
      <c r="V433" s="297"/>
      <c r="W433" s="282"/>
    </row>
    <row r="434" spans="3:23" ht="13.5" customHeight="1" x14ac:dyDescent="0.15">
      <c r="C434" s="283">
        <f t="shared" si="15"/>
        <v>422</v>
      </c>
      <c r="D434" s="44" t="str">
        <f t="shared" ref="D434:D465" si="17">IF(E434="","",IF(E434&lt;=$Z$2,"○",""))</f>
        <v/>
      </c>
      <c r="E434" s="276"/>
      <c r="F434" s="368"/>
      <c r="G434" s="368"/>
      <c r="H434" s="265"/>
      <c r="I434" s="265"/>
      <c r="J434" s="265"/>
      <c r="K434" s="298"/>
      <c r="L434" s="15"/>
      <c r="M434" s="265"/>
      <c r="N434" s="265"/>
      <c r="O434" s="299"/>
      <c r="P434" s="299"/>
      <c r="Q434" s="299"/>
      <c r="R434" s="265"/>
      <c r="S434" s="299"/>
      <c r="T434" s="299"/>
      <c r="U434" s="299"/>
      <c r="V434" s="297"/>
      <c r="W434" s="282"/>
    </row>
    <row r="435" spans="3:23" ht="13.5" customHeight="1" x14ac:dyDescent="0.15">
      <c r="C435" s="283">
        <f t="shared" si="15"/>
        <v>423</v>
      </c>
      <c r="D435" s="44" t="str">
        <f t="shared" si="17"/>
        <v/>
      </c>
      <c r="E435" s="276"/>
      <c r="F435" s="368"/>
      <c r="G435" s="368"/>
      <c r="H435" s="265"/>
      <c r="I435" s="265"/>
      <c r="J435" s="265"/>
      <c r="K435" s="298"/>
      <c r="L435" s="15"/>
      <c r="M435" s="265"/>
      <c r="N435" s="265"/>
      <c r="O435" s="299"/>
      <c r="P435" s="299"/>
      <c r="Q435" s="299"/>
      <c r="R435" s="265"/>
      <c r="S435" s="299"/>
      <c r="T435" s="299"/>
      <c r="U435" s="299"/>
      <c r="V435" s="297"/>
      <c r="W435" s="282"/>
    </row>
    <row r="436" spans="3:23" ht="13.5" customHeight="1" x14ac:dyDescent="0.15">
      <c r="C436" s="283">
        <f t="shared" si="15"/>
        <v>424</v>
      </c>
      <c r="D436" s="44" t="str">
        <f t="shared" si="17"/>
        <v/>
      </c>
      <c r="E436" s="276"/>
      <c r="F436" s="368"/>
      <c r="G436" s="368"/>
      <c r="H436" s="265"/>
      <c r="I436" s="265"/>
      <c r="J436" s="265"/>
      <c r="K436" s="298"/>
      <c r="L436" s="15"/>
      <c r="M436" s="265"/>
      <c r="N436" s="265"/>
      <c r="O436" s="299"/>
      <c r="P436" s="299"/>
      <c r="Q436" s="299"/>
      <c r="R436" s="265"/>
      <c r="S436" s="299"/>
      <c r="T436" s="299"/>
      <c r="U436" s="299"/>
      <c r="V436" s="297"/>
      <c r="W436" s="282"/>
    </row>
    <row r="437" spans="3:23" ht="13.5" customHeight="1" x14ac:dyDescent="0.15">
      <c r="C437" s="283">
        <f t="shared" si="15"/>
        <v>425</v>
      </c>
      <c r="D437" s="44" t="str">
        <f t="shared" si="17"/>
        <v/>
      </c>
      <c r="E437" s="276"/>
      <c r="F437" s="368"/>
      <c r="G437" s="368"/>
      <c r="H437" s="265"/>
      <c r="I437" s="265"/>
      <c r="J437" s="265"/>
      <c r="K437" s="298"/>
      <c r="L437" s="15"/>
      <c r="M437" s="265"/>
      <c r="N437" s="265"/>
      <c r="O437" s="299"/>
      <c r="P437" s="299"/>
      <c r="Q437" s="299"/>
      <c r="R437" s="265"/>
      <c r="S437" s="299"/>
      <c r="T437" s="299"/>
      <c r="U437" s="299"/>
      <c r="V437" s="297"/>
      <c r="W437" s="282"/>
    </row>
    <row r="438" spans="3:23" ht="13.5" customHeight="1" x14ac:dyDescent="0.15">
      <c r="C438" s="283">
        <f t="shared" si="15"/>
        <v>426</v>
      </c>
      <c r="D438" s="44" t="str">
        <f t="shared" si="17"/>
        <v/>
      </c>
      <c r="E438" s="276"/>
      <c r="F438" s="368"/>
      <c r="G438" s="368"/>
      <c r="H438" s="265"/>
      <c r="I438" s="265"/>
      <c r="J438" s="265"/>
      <c r="K438" s="298"/>
      <c r="L438" s="15"/>
      <c r="M438" s="265"/>
      <c r="N438" s="265"/>
      <c r="O438" s="299"/>
      <c r="P438" s="299"/>
      <c r="Q438" s="299"/>
      <c r="R438" s="265"/>
      <c r="S438" s="299"/>
      <c r="T438" s="299"/>
      <c r="U438" s="299"/>
      <c r="V438" s="297"/>
      <c r="W438" s="282"/>
    </row>
    <row r="439" spans="3:23" ht="13.5" customHeight="1" x14ac:dyDescent="0.15">
      <c r="C439" s="283">
        <f t="shared" si="15"/>
        <v>427</v>
      </c>
      <c r="D439" s="44" t="str">
        <f t="shared" si="17"/>
        <v/>
      </c>
      <c r="E439" s="276"/>
      <c r="F439" s="368"/>
      <c r="G439" s="368"/>
      <c r="H439" s="265"/>
      <c r="I439" s="265"/>
      <c r="J439" s="265"/>
      <c r="K439" s="298"/>
      <c r="L439" s="15"/>
      <c r="M439" s="265"/>
      <c r="N439" s="265"/>
      <c r="O439" s="299"/>
      <c r="P439" s="299"/>
      <c r="Q439" s="299"/>
      <c r="R439" s="265"/>
      <c r="S439" s="299"/>
      <c r="T439" s="299"/>
      <c r="U439" s="299"/>
      <c r="V439" s="297"/>
      <c r="W439" s="282"/>
    </row>
    <row r="440" spans="3:23" ht="13.5" customHeight="1" x14ac:dyDescent="0.15">
      <c r="C440" s="283">
        <f t="shared" si="15"/>
        <v>428</v>
      </c>
      <c r="D440" s="44" t="str">
        <f t="shared" si="17"/>
        <v/>
      </c>
      <c r="E440" s="276"/>
      <c r="F440" s="368"/>
      <c r="G440" s="368"/>
      <c r="H440" s="265"/>
      <c r="I440" s="265"/>
      <c r="J440" s="265"/>
      <c r="K440" s="298"/>
      <c r="L440" s="15"/>
      <c r="M440" s="265"/>
      <c r="N440" s="265"/>
      <c r="O440" s="299"/>
      <c r="P440" s="299"/>
      <c r="Q440" s="299"/>
      <c r="R440" s="265"/>
      <c r="S440" s="299"/>
      <c r="T440" s="299"/>
      <c r="U440" s="299"/>
      <c r="V440" s="297"/>
      <c r="W440" s="282"/>
    </row>
    <row r="441" spans="3:23" ht="13.5" customHeight="1" x14ac:dyDescent="0.15">
      <c r="C441" s="283">
        <f t="shared" si="15"/>
        <v>429</v>
      </c>
      <c r="D441" s="44" t="str">
        <f t="shared" si="17"/>
        <v/>
      </c>
      <c r="E441" s="276"/>
      <c r="F441" s="368"/>
      <c r="G441" s="368"/>
      <c r="H441" s="265"/>
      <c r="I441" s="265"/>
      <c r="J441" s="265"/>
      <c r="K441" s="298"/>
      <c r="L441" s="15"/>
      <c r="M441" s="265"/>
      <c r="N441" s="265"/>
      <c r="O441" s="299"/>
      <c r="P441" s="299"/>
      <c r="Q441" s="299"/>
      <c r="R441" s="265"/>
      <c r="S441" s="299"/>
      <c r="T441" s="299"/>
      <c r="U441" s="299"/>
      <c r="V441" s="297"/>
      <c r="W441" s="282"/>
    </row>
    <row r="442" spans="3:23" ht="13.5" customHeight="1" x14ac:dyDescent="0.15">
      <c r="C442" s="283">
        <f t="shared" si="15"/>
        <v>430</v>
      </c>
      <c r="D442" s="44" t="str">
        <f t="shared" si="17"/>
        <v/>
      </c>
      <c r="E442" s="276"/>
      <c r="F442" s="368"/>
      <c r="G442" s="368"/>
      <c r="H442" s="265"/>
      <c r="I442" s="265"/>
      <c r="J442" s="265"/>
      <c r="K442" s="298"/>
      <c r="L442" s="15"/>
      <c r="M442" s="265"/>
      <c r="N442" s="265"/>
      <c r="O442" s="299"/>
      <c r="P442" s="299"/>
      <c r="Q442" s="299"/>
      <c r="R442" s="265"/>
      <c r="S442" s="299"/>
      <c r="T442" s="299"/>
      <c r="U442" s="299"/>
      <c r="V442" s="297"/>
      <c r="W442" s="282"/>
    </row>
    <row r="443" spans="3:23" ht="13.5" customHeight="1" x14ac:dyDescent="0.15">
      <c r="C443" s="283">
        <f t="shared" si="15"/>
        <v>431</v>
      </c>
      <c r="D443" s="44" t="str">
        <f t="shared" si="17"/>
        <v/>
      </c>
      <c r="E443" s="276"/>
      <c r="F443" s="368"/>
      <c r="G443" s="368"/>
      <c r="H443" s="265"/>
      <c r="I443" s="265"/>
      <c r="J443" s="265"/>
      <c r="K443" s="298"/>
      <c r="L443" s="15"/>
      <c r="M443" s="265"/>
      <c r="N443" s="265"/>
      <c r="O443" s="299"/>
      <c r="P443" s="299"/>
      <c r="Q443" s="299"/>
      <c r="R443" s="265"/>
      <c r="S443" s="299"/>
      <c r="T443" s="299"/>
      <c r="U443" s="299"/>
      <c r="V443" s="297"/>
      <c r="W443" s="282"/>
    </row>
    <row r="444" spans="3:23" ht="13.5" customHeight="1" x14ac:dyDescent="0.15">
      <c r="C444" s="283">
        <f t="shared" si="15"/>
        <v>432</v>
      </c>
      <c r="D444" s="44" t="str">
        <f t="shared" si="17"/>
        <v/>
      </c>
      <c r="E444" s="276"/>
      <c r="F444" s="368"/>
      <c r="G444" s="368"/>
      <c r="H444" s="265"/>
      <c r="I444" s="265"/>
      <c r="J444" s="265"/>
      <c r="K444" s="298"/>
      <c r="L444" s="15"/>
      <c r="M444" s="265"/>
      <c r="N444" s="265"/>
      <c r="O444" s="299"/>
      <c r="P444" s="299"/>
      <c r="Q444" s="299"/>
      <c r="R444" s="265"/>
      <c r="S444" s="299"/>
      <c r="T444" s="299"/>
      <c r="U444" s="299"/>
      <c r="V444" s="297"/>
      <c r="W444" s="282"/>
    </row>
    <row r="445" spans="3:23" ht="13.5" customHeight="1" x14ac:dyDescent="0.15">
      <c r="C445" s="283">
        <f t="shared" si="15"/>
        <v>433</v>
      </c>
      <c r="D445" s="44" t="str">
        <f t="shared" si="17"/>
        <v/>
      </c>
      <c r="E445" s="276"/>
      <c r="F445" s="368"/>
      <c r="G445" s="368"/>
      <c r="H445" s="265"/>
      <c r="I445" s="265"/>
      <c r="J445" s="265"/>
      <c r="K445" s="298"/>
      <c r="L445" s="15"/>
      <c r="M445" s="265"/>
      <c r="N445" s="265"/>
      <c r="O445" s="299"/>
      <c r="P445" s="299"/>
      <c r="Q445" s="299"/>
      <c r="R445" s="265"/>
      <c r="S445" s="299"/>
      <c r="T445" s="299"/>
      <c r="U445" s="299"/>
      <c r="V445" s="297"/>
      <c r="W445" s="282"/>
    </row>
    <row r="446" spans="3:23" ht="13.5" customHeight="1" x14ac:dyDescent="0.15">
      <c r="C446" s="283">
        <f t="shared" si="15"/>
        <v>434</v>
      </c>
      <c r="D446" s="44" t="str">
        <f t="shared" si="17"/>
        <v/>
      </c>
      <c r="E446" s="276"/>
      <c r="F446" s="368"/>
      <c r="G446" s="368"/>
      <c r="H446" s="265"/>
      <c r="I446" s="265"/>
      <c r="J446" s="265"/>
      <c r="K446" s="298"/>
      <c r="L446" s="15"/>
      <c r="M446" s="265"/>
      <c r="N446" s="265"/>
      <c r="O446" s="299"/>
      <c r="P446" s="299"/>
      <c r="Q446" s="299"/>
      <c r="R446" s="265"/>
      <c r="S446" s="299"/>
      <c r="T446" s="299"/>
      <c r="U446" s="299"/>
      <c r="V446" s="297"/>
      <c r="W446" s="282"/>
    </row>
    <row r="447" spans="3:23" ht="13.5" customHeight="1" x14ac:dyDescent="0.15">
      <c r="C447" s="283">
        <f t="shared" si="15"/>
        <v>435</v>
      </c>
      <c r="D447" s="44" t="str">
        <f t="shared" si="17"/>
        <v/>
      </c>
      <c r="E447" s="276"/>
      <c r="F447" s="368"/>
      <c r="G447" s="368"/>
      <c r="H447" s="265"/>
      <c r="I447" s="265"/>
      <c r="J447" s="265"/>
      <c r="K447" s="298"/>
      <c r="L447" s="15"/>
      <c r="M447" s="265"/>
      <c r="N447" s="265"/>
      <c r="O447" s="299"/>
      <c r="P447" s="299"/>
      <c r="Q447" s="299"/>
      <c r="R447" s="265"/>
      <c r="S447" s="299"/>
      <c r="T447" s="299"/>
      <c r="U447" s="299"/>
      <c r="V447" s="297"/>
      <c r="W447" s="282"/>
    </row>
    <row r="448" spans="3:23" ht="13.5" customHeight="1" x14ac:dyDescent="0.15">
      <c r="C448" s="283">
        <f t="shared" si="15"/>
        <v>436</v>
      </c>
      <c r="D448" s="44" t="str">
        <f t="shared" si="17"/>
        <v/>
      </c>
      <c r="E448" s="276"/>
      <c r="F448" s="368"/>
      <c r="G448" s="368"/>
      <c r="H448" s="265"/>
      <c r="I448" s="265"/>
      <c r="J448" s="265"/>
      <c r="K448" s="298"/>
      <c r="L448" s="15"/>
      <c r="M448" s="265"/>
      <c r="N448" s="265"/>
      <c r="O448" s="299"/>
      <c r="P448" s="299"/>
      <c r="Q448" s="299"/>
      <c r="R448" s="265"/>
      <c r="S448" s="299"/>
      <c r="T448" s="299"/>
      <c r="U448" s="299"/>
      <c r="V448" s="297"/>
      <c r="W448" s="282"/>
    </row>
    <row r="449" spans="3:23" ht="13.5" customHeight="1" x14ac:dyDescent="0.15">
      <c r="C449" s="283">
        <f t="shared" si="15"/>
        <v>437</v>
      </c>
      <c r="D449" s="44" t="str">
        <f t="shared" si="17"/>
        <v/>
      </c>
      <c r="E449" s="276"/>
      <c r="F449" s="368"/>
      <c r="G449" s="368"/>
      <c r="H449" s="265"/>
      <c r="I449" s="265"/>
      <c r="J449" s="265"/>
      <c r="K449" s="298"/>
      <c r="L449" s="15"/>
      <c r="M449" s="265"/>
      <c r="N449" s="265"/>
      <c r="O449" s="299"/>
      <c r="P449" s="299"/>
      <c r="Q449" s="299"/>
      <c r="R449" s="265"/>
      <c r="S449" s="299"/>
      <c r="T449" s="299"/>
      <c r="U449" s="299"/>
      <c r="V449" s="297"/>
      <c r="W449" s="282"/>
    </row>
    <row r="450" spans="3:23" ht="13.5" customHeight="1" x14ac:dyDescent="0.15">
      <c r="C450" s="283">
        <f t="shared" si="15"/>
        <v>438</v>
      </c>
      <c r="D450" s="44" t="str">
        <f t="shared" si="17"/>
        <v/>
      </c>
      <c r="E450" s="276"/>
      <c r="F450" s="368"/>
      <c r="G450" s="368"/>
      <c r="H450" s="265"/>
      <c r="I450" s="265"/>
      <c r="J450" s="265"/>
      <c r="K450" s="298"/>
      <c r="L450" s="15"/>
      <c r="M450" s="265"/>
      <c r="N450" s="265"/>
      <c r="O450" s="299"/>
      <c r="P450" s="299"/>
      <c r="Q450" s="299"/>
      <c r="R450" s="265"/>
      <c r="S450" s="299"/>
      <c r="T450" s="299"/>
      <c r="U450" s="299"/>
      <c r="V450" s="297"/>
      <c r="W450" s="282"/>
    </row>
    <row r="451" spans="3:23" ht="13.5" customHeight="1" x14ac:dyDescent="0.15">
      <c r="C451" s="283">
        <f t="shared" si="15"/>
        <v>439</v>
      </c>
      <c r="D451" s="44" t="str">
        <f t="shared" si="17"/>
        <v/>
      </c>
      <c r="E451" s="276"/>
      <c r="F451" s="368"/>
      <c r="G451" s="368"/>
      <c r="H451" s="265"/>
      <c r="I451" s="265"/>
      <c r="J451" s="265"/>
      <c r="K451" s="298"/>
      <c r="L451" s="15"/>
      <c r="M451" s="265"/>
      <c r="N451" s="265"/>
      <c r="O451" s="299"/>
      <c r="P451" s="299"/>
      <c r="Q451" s="299"/>
      <c r="R451" s="265"/>
      <c r="S451" s="299"/>
      <c r="T451" s="299"/>
      <c r="U451" s="299"/>
      <c r="V451" s="297"/>
      <c r="W451" s="282"/>
    </row>
    <row r="452" spans="3:23" ht="13.5" customHeight="1" x14ac:dyDescent="0.15">
      <c r="C452" s="283">
        <f t="shared" si="15"/>
        <v>440</v>
      </c>
      <c r="D452" s="44" t="str">
        <f t="shared" si="17"/>
        <v/>
      </c>
      <c r="E452" s="276"/>
      <c r="F452" s="368"/>
      <c r="G452" s="368"/>
      <c r="H452" s="265"/>
      <c r="I452" s="265"/>
      <c r="J452" s="265"/>
      <c r="K452" s="298"/>
      <c r="L452" s="15"/>
      <c r="M452" s="265"/>
      <c r="N452" s="265"/>
      <c r="O452" s="299"/>
      <c r="P452" s="299"/>
      <c r="Q452" s="299"/>
      <c r="R452" s="265"/>
      <c r="S452" s="299"/>
      <c r="T452" s="299"/>
      <c r="U452" s="299"/>
      <c r="V452" s="297"/>
      <c r="W452" s="282"/>
    </row>
    <row r="453" spans="3:23" ht="13.5" customHeight="1" x14ac:dyDescent="0.15">
      <c r="C453" s="283">
        <f t="shared" si="15"/>
        <v>441</v>
      </c>
      <c r="D453" s="44" t="str">
        <f t="shared" si="17"/>
        <v/>
      </c>
      <c r="E453" s="276"/>
      <c r="F453" s="368"/>
      <c r="G453" s="368"/>
      <c r="H453" s="265"/>
      <c r="I453" s="265"/>
      <c r="J453" s="265"/>
      <c r="K453" s="298"/>
      <c r="L453" s="15"/>
      <c r="M453" s="265"/>
      <c r="N453" s="265"/>
      <c r="O453" s="299"/>
      <c r="P453" s="299"/>
      <c r="Q453" s="299"/>
      <c r="R453" s="265"/>
      <c r="S453" s="299"/>
      <c r="T453" s="299"/>
      <c r="U453" s="299"/>
      <c r="V453" s="297"/>
      <c r="W453" s="282"/>
    </row>
    <row r="454" spans="3:23" ht="13.5" customHeight="1" x14ac:dyDescent="0.15">
      <c r="C454" s="283">
        <f t="shared" si="15"/>
        <v>442</v>
      </c>
      <c r="D454" s="44" t="str">
        <f t="shared" si="17"/>
        <v/>
      </c>
      <c r="E454" s="276"/>
      <c r="F454" s="368"/>
      <c r="G454" s="368"/>
      <c r="H454" s="265"/>
      <c r="I454" s="265"/>
      <c r="J454" s="265"/>
      <c r="K454" s="298"/>
      <c r="L454" s="15"/>
      <c r="M454" s="265"/>
      <c r="N454" s="265"/>
      <c r="O454" s="299"/>
      <c r="P454" s="299"/>
      <c r="Q454" s="299"/>
      <c r="R454" s="265"/>
      <c r="S454" s="299"/>
      <c r="T454" s="299"/>
      <c r="U454" s="299"/>
      <c r="V454" s="297"/>
      <c r="W454" s="282"/>
    </row>
    <row r="455" spans="3:23" ht="13.5" customHeight="1" x14ac:dyDescent="0.15">
      <c r="C455" s="283">
        <f t="shared" si="15"/>
        <v>443</v>
      </c>
      <c r="D455" s="44" t="str">
        <f t="shared" si="17"/>
        <v/>
      </c>
      <c r="E455" s="276"/>
      <c r="F455" s="368"/>
      <c r="G455" s="368"/>
      <c r="H455" s="265"/>
      <c r="I455" s="265"/>
      <c r="J455" s="265"/>
      <c r="K455" s="298"/>
      <c r="L455" s="15"/>
      <c r="M455" s="265"/>
      <c r="N455" s="265"/>
      <c r="O455" s="299"/>
      <c r="P455" s="299"/>
      <c r="Q455" s="299"/>
      <c r="R455" s="265"/>
      <c r="S455" s="299"/>
      <c r="T455" s="299"/>
      <c r="U455" s="299"/>
      <c r="V455" s="297"/>
      <c r="W455" s="282"/>
    </row>
    <row r="456" spans="3:23" ht="13.5" customHeight="1" x14ac:dyDescent="0.15">
      <c r="C456" s="283">
        <f t="shared" si="15"/>
        <v>444</v>
      </c>
      <c r="D456" s="44" t="str">
        <f t="shared" si="17"/>
        <v/>
      </c>
      <c r="E456" s="276"/>
      <c r="F456" s="368"/>
      <c r="G456" s="368"/>
      <c r="H456" s="265"/>
      <c r="I456" s="265"/>
      <c r="J456" s="265"/>
      <c r="K456" s="298"/>
      <c r="L456" s="15"/>
      <c r="M456" s="265"/>
      <c r="N456" s="265"/>
      <c r="O456" s="299"/>
      <c r="P456" s="299"/>
      <c r="Q456" s="299"/>
      <c r="R456" s="265"/>
      <c r="S456" s="299"/>
      <c r="T456" s="299"/>
      <c r="U456" s="299"/>
      <c r="V456" s="297"/>
      <c r="W456" s="282"/>
    </row>
    <row r="457" spans="3:23" ht="13.5" customHeight="1" x14ac:dyDescent="0.15">
      <c r="C457" s="283">
        <f t="shared" si="15"/>
        <v>445</v>
      </c>
      <c r="D457" s="44" t="str">
        <f t="shared" si="17"/>
        <v/>
      </c>
      <c r="E457" s="276"/>
      <c r="F457" s="368"/>
      <c r="G457" s="368"/>
      <c r="H457" s="265"/>
      <c r="I457" s="265"/>
      <c r="J457" s="265"/>
      <c r="K457" s="298"/>
      <c r="L457" s="15"/>
      <c r="M457" s="265"/>
      <c r="N457" s="265"/>
      <c r="O457" s="299"/>
      <c r="P457" s="299"/>
      <c r="Q457" s="299"/>
      <c r="R457" s="265"/>
      <c r="S457" s="299"/>
      <c r="T457" s="299"/>
      <c r="U457" s="299"/>
      <c r="V457" s="297"/>
      <c r="W457" s="282"/>
    </row>
    <row r="458" spans="3:23" ht="13.5" customHeight="1" x14ac:dyDescent="0.15">
      <c r="C458" s="283">
        <f t="shared" si="15"/>
        <v>446</v>
      </c>
      <c r="D458" s="44" t="str">
        <f t="shared" si="17"/>
        <v/>
      </c>
      <c r="E458" s="276"/>
      <c r="F458" s="368"/>
      <c r="G458" s="368"/>
      <c r="H458" s="265"/>
      <c r="I458" s="265"/>
      <c r="J458" s="265"/>
      <c r="K458" s="298"/>
      <c r="L458" s="15"/>
      <c r="M458" s="265"/>
      <c r="N458" s="265"/>
      <c r="O458" s="299"/>
      <c r="P458" s="299"/>
      <c r="Q458" s="299"/>
      <c r="R458" s="265"/>
      <c r="S458" s="299"/>
      <c r="T458" s="299"/>
      <c r="U458" s="299"/>
      <c r="V458" s="297"/>
      <c r="W458" s="282"/>
    </row>
    <row r="459" spans="3:23" ht="13.5" customHeight="1" x14ac:dyDescent="0.15">
      <c r="C459" s="283">
        <f t="shared" si="15"/>
        <v>447</v>
      </c>
      <c r="D459" s="44" t="str">
        <f t="shared" si="17"/>
        <v/>
      </c>
      <c r="E459" s="276"/>
      <c r="F459" s="368"/>
      <c r="G459" s="368"/>
      <c r="H459" s="265"/>
      <c r="I459" s="265"/>
      <c r="J459" s="265"/>
      <c r="K459" s="298"/>
      <c r="L459" s="15"/>
      <c r="M459" s="265"/>
      <c r="N459" s="265"/>
      <c r="O459" s="299"/>
      <c r="P459" s="299"/>
      <c r="Q459" s="299"/>
      <c r="R459" s="265"/>
      <c r="S459" s="299"/>
      <c r="T459" s="299"/>
      <c r="U459" s="299"/>
      <c r="V459" s="297"/>
      <c r="W459" s="282"/>
    </row>
    <row r="460" spans="3:23" ht="13.5" customHeight="1" x14ac:dyDescent="0.15">
      <c r="C460" s="283">
        <f t="shared" si="15"/>
        <v>448</v>
      </c>
      <c r="D460" s="44" t="str">
        <f t="shared" si="17"/>
        <v/>
      </c>
      <c r="E460" s="276"/>
      <c r="F460" s="368"/>
      <c r="G460" s="368"/>
      <c r="H460" s="265"/>
      <c r="I460" s="265"/>
      <c r="J460" s="265"/>
      <c r="K460" s="298"/>
      <c r="L460" s="15"/>
      <c r="M460" s="265"/>
      <c r="N460" s="265"/>
      <c r="O460" s="299"/>
      <c r="P460" s="299"/>
      <c r="Q460" s="299"/>
      <c r="R460" s="265"/>
      <c r="S460" s="299"/>
      <c r="T460" s="299"/>
      <c r="U460" s="299"/>
      <c r="V460" s="297"/>
      <c r="W460" s="282"/>
    </row>
    <row r="461" spans="3:23" ht="13.5" customHeight="1" x14ac:dyDescent="0.15">
      <c r="C461" s="283">
        <f t="shared" si="15"/>
        <v>449</v>
      </c>
      <c r="D461" s="44" t="str">
        <f t="shared" si="17"/>
        <v/>
      </c>
      <c r="E461" s="276"/>
      <c r="F461" s="368"/>
      <c r="G461" s="368"/>
      <c r="H461" s="265"/>
      <c r="I461" s="265"/>
      <c r="J461" s="265"/>
      <c r="K461" s="298"/>
      <c r="L461" s="15"/>
      <c r="M461" s="265"/>
      <c r="N461" s="265"/>
      <c r="O461" s="299"/>
      <c r="P461" s="299"/>
      <c r="Q461" s="299"/>
      <c r="R461" s="265"/>
      <c r="S461" s="299"/>
      <c r="T461" s="299"/>
      <c r="U461" s="299"/>
      <c r="V461" s="297"/>
      <c r="W461" s="282"/>
    </row>
    <row r="462" spans="3:23" ht="13.5" customHeight="1" x14ac:dyDescent="0.15">
      <c r="C462" s="283">
        <f t="shared" si="15"/>
        <v>450</v>
      </c>
      <c r="D462" s="44" t="str">
        <f t="shared" si="17"/>
        <v/>
      </c>
      <c r="E462" s="276"/>
      <c r="F462" s="368"/>
      <c r="G462" s="368"/>
      <c r="H462" s="265"/>
      <c r="I462" s="265"/>
      <c r="J462" s="265"/>
      <c r="K462" s="298"/>
      <c r="L462" s="15"/>
      <c r="M462" s="265"/>
      <c r="N462" s="265"/>
      <c r="O462" s="299"/>
      <c r="P462" s="299"/>
      <c r="Q462" s="299"/>
      <c r="R462" s="265"/>
      <c r="S462" s="299"/>
      <c r="T462" s="299"/>
      <c r="U462" s="299"/>
      <c r="V462" s="297"/>
      <c r="W462" s="282"/>
    </row>
    <row r="463" spans="3:23" ht="13.5" customHeight="1" x14ac:dyDescent="0.15">
      <c r="C463" s="283">
        <f t="shared" ref="C463:C526" si="18">C462+1</f>
        <v>451</v>
      </c>
      <c r="D463" s="44" t="str">
        <f t="shared" si="17"/>
        <v/>
      </c>
      <c r="E463" s="276"/>
      <c r="F463" s="368"/>
      <c r="G463" s="368"/>
      <c r="H463" s="265"/>
      <c r="I463" s="265"/>
      <c r="J463" s="265"/>
      <c r="K463" s="298"/>
      <c r="L463" s="15"/>
      <c r="M463" s="265"/>
      <c r="N463" s="265"/>
      <c r="O463" s="299"/>
      <c r="P463" s="299"/>
      <c r="Q463" s="299"/>
      <c r="R463" s="265"/>
      <c r="S463" s="299"/>
      <c r="T463" s="299"/>
      <c r="U463" s="299"/>
      <c r="V463" s="297"/>
      <c r="W463" s="282"/>
    </row>
    <row r="464" spans="3:23" ht="13.5" customHeight="1" x14ac:dyDescent="0.15">
      <c r="C464" s="283">
        <f t="shared" si="18"/>
        <v>452</v>
      </c>
      <c r="D464" s="44" t="str">
        <f t="shared" si="17"/>
        <v/>
      </c>
      <c r="E464" s="276"/>
      <c r="F464" s="368"/>
      <c r="G464" s="368"/>
      <c r="H464" s="265"/>
      <c r="I464" s="265"/>
      <c r="J464" s="265"/>
      <c r="K464" s="298"/>
      <c r="L464" s="15"/>
      <c r="M464" s="265"/>
      <c r="N464" s="265"/>
      <c r="O464" s="299"/>
      <c r="P464" s="299"/>
      <c r="Q464" s="299"/>
      <c r="R464" s="265"/>
      <c r="S464" s="299"/>
      <c r="T464" s="299"/>
      <c r="U464" s="299"/>
      <c r="V464" s="297"/>
      <c r="W464" s="282"/>
    </row>
    <row r="465" spans="3:23" ht="13.5" customHeight="1" x14ac:dyDescent="0.15">
      <c r="C465" s="283">
        <f t="shared" si="18"/>
        <v>453</v>
      </c>
      <c r="D465" s="44" t="str">
        <f t="shared" si="17"/>
        <v/>
      </c>
      <c r="E465" s="276"/>
      <c r="F465" s="368"/>
      <c r="G465" s="368"/>
      <c r="H465" s="265"/>
      <c r="I465" s="265"/>
      <c r="J465" s="265"/>
      <c r="K465" s="298"/>
      <c r="L465" s="15"/>
      <c r="M465" s="265"/>
      <c r="N465" s="265"/>
      <c r="O465" s="299"/>
      <c r="P465" s="299"/>
      <c r="Q465" s="299"/>
      <c r="R465" s="265"/>
      <c r="S465" s="299"/>
      <c r="T465" s="299"/>
      <c r="U465" s="299"/>
      <c r="V465" s="297"/>
      <c r="W465" s="282"/>
    </row>
    <row r="466" spans="3:23" ht="13.5" customHeight="1" x14ac:dyDescent="0.15">
      <c r="C466" s="283">
        <f t="shared" si="18"/>
        <v>454</v>
      </c>
      <c r="D466" s="44" t="str">
        <f>IF(E466="","",IF(E466&lt;=$Z$2,"○",""))</f>
        <v/>
      </c>
      <c r="E466" s="276"/>
      <c r="F466" s="368"/>
      <c r="G466" s="368"/>
      <c r="H466" s="265"/>
      <c r="I466" s="265"/>
      <c r="J466" s="265"/>
      <c r="K466" s="298"/>
      <c r="L466" s="15"/>
      <c r="M466" s="265"/>
      <c r="N466" s="265"/>
      <c r="O466" s="299"/>
      <c r="P466" s="299"/>
      <c r="Q466" s="299"/>
      <c r="R466" s="265"/>
      <c r="S466" s="299"/>
      <c r="T466" s="299"/>
      <c r="U466" s="299"/>
      <c r="V466" s="297"/>
      <c r="W466" s="282"/>
    </row>
    <row r="467" spans="3:23" ht="13.5" customHeight="1" x14ac:dyDescent="0.15">
      <c r="C467" s="283">
        <f t="shared" si="18"/>
        <v>455</v>
      </c>
      <c r="D467" s="44" t="str">
        <f>IF(E467="","",IF(E467&lt;=$Z$2,"○",""))</f>
        <v/>
      </c>
      <c r="E467" s="276"/>
      <c r="F467" s="368"/>
      <c r="G467" s="368"/>
      <c r="H467" s="265"/>
      <c r="I467" s="265"/>
      <c r="J467" s="265"/>
      <c r="K467" s="298"/>
      <c r="L467" s="15"/>
      <c r="M467" s="265"/>
      <c r="N467" s="265"/>
      <c r="O467" s="299"/>
      <c r="P467" s="299"/>
      <c r="Q467" s="299"/>
      <c r="R467" s="265"/>
      <c r="S467" s="299"/>
      <c r="T467" s="299"/>
      <c r="U467" s="299"/>
      <c r="V467" s="297"/>
      <c r="W467" s="282"/>
    </row>
    <row r="468" spans="3:23" ht="13.5" customHeight="1" x14ac:dyDescent="0.15">
      <c r="C468" s="283">
        <f t="shared" si="18"/>
        <v>456</v>
      </c>
      <c r="D468" s="44" t="str">
        <f>IF(E468="","",IF(E468&lt;=$Z$2,"○",""))</f>
        <v/>
      </c>
      <c r="E468" s="276"/>
      <c r="F468" s="368"/>
      <c r="G468" s="368"/>
      <c r="H468" s="265"/>
      <c r="I468" s="265"/>
      <c r="J468" s="265"/>
      <c r="K468" s="298"/>
      <c r="L468" s="15"/>
      <c r="M468" s="265"/>
      <c r="N468" s="265"/>
      <c r="O468" s="299"/>
      <c r="P468" s="299"/>
      <c r="Q468" s="299"/>
      <c r="R468" s="265"/>
      <c r="S468" s="299"/>
      <c r="T468" s="299"/>
      <c r="U468" s="299"/>
      <c r="V468" s="297"/>
      <c r="W468" s="282"/>
    </row>
    <row r="469" spans="3:23" ht="13.5" customHeight="1" x14ac:dyDescent="0.15">
      <c r="C469" s="283">
        <f t="shared" si="18"/>
        <v>457</v>
      </c>
      <c r="D469" s="44" t="str">
        <f t="shared" ref="D469:D722" si="19">IF(E469="","",IF(E469&lt;=$Z$2,"○",""))</f>
        <v/>
      </c>
      <c r="E469" s="276"/>
      <c r="F469" s="368"/>
      <c r="G469" s="368"/>
      <c r="H469" s="265"/>
      <c r="I469" s="265"/>
      <c r="J469" s="265"/>
      <c r="K469" s="298"/>
      <c r="L469" s="15"/>
      <c r="M469" s="265"/>
      <c r="N469" s="265"/>
      <c r="O469" s="299"/>
      <c r="P469" s="299"/>
      <c r="Q469" s="299"/>
      <c r="R469" s="265"/>
      <c r="S469" s="299"/>
      <c r="T469" s="299"/>
      <c r="U469" s="299"/>
      <c r="V469" s="297"/>
      <c r="W469" s="282"/>
    </row>
    <row r="470" spans="3:23" ht="13.5" customHeight="1" x14ac:dyDescent="0.15">
      <c r="C470" s="283">
        <f t="shared" si="18"/>
        <v>458</v>
      </c>
      <c r="D470" s="44" t="str">
        <f t="shared" si="19"/>
        <v/>
      </c>
      <c r="E470" s="276"/>
      <c r="F470" s="368"/>
      <c r="G470" s="368"/>
      <c r="H470" s="265"/>
      <c r="I470" s="265"/>
      <c r="J470" s="265"/>
      <c r="K470" s="298"/>
      <c r="L470" s="15"/>
      <c r="M470" s="265"/>
      <c r="N470" s="265"/>
      <c r="O470" s="299"/>
      <c r="P470" s="299"/>
      <c r="Q470" s="299"/>
      <c r="R470" s="265"/>
      <c r="S470" s="299"/>
      <c r="T470" s="299"/>
      <c r="U470" s="299"/>
      <c r="V470" s="297"/>
      <c r="W470" s="282"/>
    </row>
    <row r="471" spans="3:23" ht="13.5" customHeight="1" x14ac:dyDescent="0.15">
      <c r="C471" s="283">
        <f t="shared" si="18"/>
        <v>459</v>
      </c>
      <c r="D471" s="44" t="str">
        <f t="shared" si="19"/>
        <v/>
      </c>
      <c r="E471" s="276"/>
      <c r="F471" s="368"/>
      <c r="G471" s="368"/>
      <c r="H471" s="265"/>
      <c r="I471" s="265"/>
      <c r="J471" s="265"/>
      <c r="K471" s="298"/>
      <c r="L471" s="15"/>
      <c r="M471" s="265"/>
      <c r="N471" s="265"/>
      <c r="O471" s="299"/>
      <c r="P471" s="299"/>
      <c r="Q471" s="299"/>
      <c r="R471" s="265"/>
      <c r="S471" s="299"/>
      <c r="T471" s="299"/>
      <c r="U471" s="299"/>
      <c r="V471" s="297"/>
      <c r="W471" s="282"/>
    </row>
    <row r="472" spans="3:23" ht="13.5" customHeight="1" x14ac:dyDescent="0.15">
      <c r="C472" s="283">
        <f t="shared" si="18"/>
        <v>460</v>
      </c>
      <c r="D472" s="44" t="str">
        <f t="shared" si="19"/>
        <v/>
      </c>
      <c r="E472" s="276"/>
      <c r="F472" s="368"/>
      <c r="G472" s="368"/>
      <c r="H472" s="265"/>
      <c r="I472" s="265"/>
      <c r="J472" s="265"/>
      <c r="K472" s="298"/>
      <c r="L472" s="15"/>
      <c r="M472" s="265"/>
      <c r="N472" s="265"/>
      <c r="O472" s="299"/>
      <c r="P472" s="299"/>
      <c r="Q472" s="299"/>
      <c r="R472" s="265"/>
      <c r="S472" s="299"/>
      <c r="T472" s="299"/>
      <c r="U472" s="299"/>
      <c r="V472" s="297"/>
      <c r="W472" s="282"/>
    </row>
    <row r="473" spans="3:23" ht="13.5" customHeight="1" x14ac:dyDescent="0.15">
      <c r="C473" s="283">
        <f t="shared" si="18"/>
        <v>461</v>
      </c>
      <c r="D473" s="44" t="str">
        <f t="shared" si="19"/>
        <v/>
      </c>
      <c r="E473" s="276"/>
      <c r="F473" s="368"/>
      <c r="G473" s="368"/>
      <c r="H473" s="265"/>
      <c r="I473" s="265"/>
      <c r="J473" s="265"/>
      <c r="K473" s="298"/>
      <c r="L473" s="15"/>
      <c r="M473" s="265"/>
      <c r="N473" s="265"/>
      <c r="O473" s="299"/>
      <c r="P473" s="299"/>
      <c r="Q473" s="299"/>
      <c r="R473" s="265"/>
      <c r="S473" s="299"/>
      <c r="T473" s="299"/>
      <c r="U473" s="299"/>
      <c r="V473" s="297"/>
      <c r="W473" s="282"/>
    </row>
    <row r="474" spans="3:23" ht="13.5" customHeight="1" x14ac:dyDescent="0.15">
      <c r="C474" s="283">
        <f t="shared" si="18"/>
        <v>462</v>
      </c>
      <c r="D474" s="44" t="str">
        <f t="shared" si="19"/>
        <v/>
      </c>
      <c r="E474" s="276"/>
      <c r="F474" s="368"/>
      <c r="G474" s="368"/>
      <c r="H474" s="265"/>
      <c r="I474" s="265"/>
      <c r="J474" s="265"/>
      <c r="K474" s="298"/>
      <c r="L474" s="15"/>
      <c r="M474" s="265"/>
      <c r="N474" s="265"/>
      <c r="O474" s="299"/>
      <c r="P474" s="299"/>
      <c r="Q474" s="299"/>
      <c r="R474" s="265"/>
      <c r="S474" s="299"/>
      <c r="T474" s="299"/>
      <c r="U474" s="299"/>
      <c r="V474" s="297"/>
      <c r="W474" s="282"/>
    </row>
    <row r="475" spans="3:23" ht="13.5" customHeight="1" x14ac:dyDescent="0.15">
      <c r="C475" s="283">
        <f t="shared" si="18"/>
        <v>463</v>
      </c>
      <c r="D475" s="44" t="str">
        <f t="shared" si="19"/>
        <v/>
      </c>
      <c r="E475" s="276"/>
      <c r="F475" s="368"/>
      <c r="G475" s="368"/>
      <c r="H475" s="265"/>
      <c r="I475" s="265"/>
      <c r="J475" s="265"/>
      <c r="K475" s="298"/>
      <c r="L475" s="15"/>
      <c r="M475" s="265"/>
      <c r="N475" s="265"/>
      <c r="O475" s="299"/>
      <c r="P475" s="299"/>
      <c r="Q475" s="299"/>
      <c r="R475" s="265"/>
      <c r="S475" s="299"/>
      <c r="T475" s="299"/>
      <c r="U475" s="299"/>
      <c r="V475" s="297"/>
      <c r="W475" s="282"/>
    </row>
    <row r="476" spans="3:23" ht="13.5" customHeight="1" x14ac:dyDescent="0.15">
      <c r="C476" s="283">
        <f t="shared" si="18"/>
        <v>464</v>
      </c>
      <c r="D476" s="44" t="str">
        <f t="shared" si="19"/>
        <v/>
      </c>
      <c r="E476" s="276"/>
      <c r="F476" s="368"/>
      <c r="G476" s="368"/>
      <c r="H476" s="265"/>
      <c r="I476" s="265"/>
      <c r="J476" s="265"/>
      <c r="K476" s="298"/>
      <c r="L476" s="15"/>
      <c r="M476" s="265"/>
      <c r="N476" s="265"/>
      <c r="O476" s="299"/>
      <c r="P476" s="299"/>
      <c r="Q476" s="299"/>
      <c r="R476" s="265"/>
      <c r="S476" s="299"/>
      <c r="T476" s="299"/>
      <c r="U476" s="299"/>
      <c r="V476" s="297"/>
      <c r="W476" s="282"/>
    </row>
    <row r="477" spans="3:23" ht="13.5" customHeight="1" x14ac:dyDescent="0.15">
      <c r="C477" s="283">
        <f t="shared" si="18"/>
        <v>465</v>
      </c>
      <c r="D477" s="44" t="str">
        <f t="shared" si="19"/>
        <v/>
      </c>
      <c r="E477" s="276"/>
      <c r="F477" s="368"/>
      <c r="G477" s="368"/>
      <c r="H477" s="265"/>
      <c r="I477" s="265"/>
      <c r="J477" s="265"/>
      <c r="K477" s="298"/>
      <c r="L477" s="15"/>
      <c r="M477" s="265"/>
      <c r="N477" s="265"/>
      <c r="O477" s="299"/>
      <c r="P477" s="299"/>
      <c r="Q477" s="299"/>
      <c r="R477" s="265"/>
      <c r="S477" s="299"/>
      <c r="T477" s="299"/>
      <c r="U477" s="299"/>
      <c r="V477" s="297"/>
      <c r="W477" s="282"/>
    </row>
    <row r="478" spans="3:23" ht="13.5" customHeight="1" x14ac:dyDescent="0.15">
      <c r="C478" s="283">
        <f t="shared" si="18"/>
        <v>466</v>
      </c>
      <c r="D478" s="44" t="str">
        <f t="shared" si="19"/>
        <v/>
      </c>
      <c r="E478" s="276"/>
      <c r="F478" s="368"/>
      <c r="G478" s="368"/>
      <c r="H478" s="265"/>
      <c r="I478" s="265"/>
      <c r="J478" s="265"/>
      <c r="K478" s="298"/>
      <c r="L478" s="15"/>
      <c r="M478" s="265"/>
      <c r="N478" s="265"/>
      <c r="O478" s="299"/>
      <c r="P478" s="299"/>
      <c r="Q478" s="299"/>
      <c r="R478" s="265"/>
      <c r="S478" s="299"/>
      <c r="T478" s="299"/>
      <c r="U478" s="299"/>
      <c r="V478" s="297"/>
      <c r="W478" s="282"/>
    </row>
    <row r="479" spans="3:23" ht="13.5" customHeight="1" x14ac:dyDescent="0.15">
      <c r="C479" s="283">
        <f t="shared" si="18"/>
        <v>467</v>
      </c>
      <c r="D479" s="44" t="str">
        <f t="shared" si="19"/>
        <v/>
      </c>
      <c r="E479" s="276"/>
      <c r="F479" s="368"/>
      <c r="G479" s="368"/>
      <c r="H479" s="265"/>
      <c r="I479" s="265"/>
      <c r="J479" s="265"/>
      <c r="K479" s="298"/>
      <c r="L479" s="15"/>
      <c r="M479" s="265"/>
      <c r="N479" s="265"/>
      <c r="O479" s="299"/>
      <c r="P479" s="299"/>
      <c r="Q479" s="299"/>
      <c r="R479" s="265"/>
      <c r="S479" s="299"/>
      <c r="T479" s="299"/>
      <c r="U479" s="299"/>
      <c r="V479" s="297"/>
      <c r="W479" s="282"/>
    </row>
    <row r="480" spans="3:23" ht="13.5" customHeight="1" x14ac:dyDescent="0.15">
      <c r="C480" s="283">
        <f t="shared" si="18"/>
        <v>468</v>
      </c>
      <c r="D480" s="44" t="str">
        <f t="shared" si="19"/>
        <v/>
      </c>
      <c r="E480" s="276"/>
      <c r="F480" s="368"/>
      <c r="G480" s="368"/>
      <c r="H480" s="265"/>
      <c r="I480" s="265"/>
      <c r="J480" s="265"/>
      <c r="K480" s="298"/>
      <c r="L480" s="15"/>
      <c r="M480" s="265"/>
      <c r="N480" s="265"/>
      <c r="O480" s="299"/>
      <c r="P480" s="299"/>
      <c r="Q480" s="299"/>
      <c r="R480" s="265"/>
      <c r="S480" s="299"/>
      <c r="T480" s="299"/>
      <c r="U480" s="299"/>
      <c r="V480" s="297"/>
      <c r="W480" s="282"/>
    </row>
    <row r="481" spans="3:23" ht="13.5" customHeight="1" x14ac:dyDescent="0.15">
      <c r="C481" s="283">
        <f t="shared" si="18"/>
        <v>469</v>
      </c>
      <c r="D481" s="44" t="str">
        <f t="shared" si="19"/>
        <v/>
      </c>
      <c r="E481" s="276"/>
      <c r="F481" s="368"/>
      <c r="G481" s="368"/>
      <c r="H481" s="265"/>
      <c r="I481" s="265"/>
      <c r="J481" s="265"/>
      <c r="K481" s="298"/>
      <c r="L481" s="15"/>
      <c r="M481" s="265"/>
      <c r="N481" s="265"/>
      <c r="O481" s="299"/>
      <c r="P481" s="299"/>
      <c r="Q481" s="299"/>
      <c r="R481" s="265"/>
      <c r="S481" s="299"/>
      <c r="T481" s="299"/>
      <c r="U481" s="299"/>
      <c r="V481" s="297"/>
      <c r="W481" s="282"/>
    </row>
    <row r="482" spans="3:23" ht="13.5" customHeight="1" x14ac:dyDescent="0.15">
      <c r="C482" s="283">
        <f t="shared" si="18"/>
        <v>470</v>
      </c>
      <c r="D482" s="44" t="str">
        <f t="shared" si="19"/>
        <v/>
      </c>
      <c r="E482" s="276"/>
      <c r="F482" s="368"/>
      <c r="G482" s="368"/>
      <c r="H482" s="265"/>
      <c r="I482" s="265"/>
      <c r="J482" s="265"/>
      <c r="K482" s="298"/>
      <c r="L482" s="15"/>
      <c r="M482" s="265"/>
      <c r="N482" s="265"/>
      <c r="O482" s="299"/>
      <c r="P482" s="299"/>
      <c r="Q482" s="299"/>
      <c r="R482" s="265"/>
      <c r="S482" s="299"/>
      <c r="T482" s="299"/>
      <c r="U482" s="299"/>
      <c r="V482" s="297"/>
      <c r="W482" s="282"/>
    </row>
    <row r="483" spans="3:23" ht="13.5" customHeight="1" x14ac:dyDescent="0.15">
      <c r="C483" s="283">
        <f t="shared" si="18"/>
        <v>471</v>
      </c>
      <c r="D483" s="44" t="str">
        <f t="shared" si="19"/>
        <v/>
      </c>
      <c r="E483" s="276"/>
      <c r="F483" s="368"/>
      <c r="G483" s="368"/>
      <c r="H483" s="265"/>
      <c r="I483" s="265"/>
      <c r="J483" s="265"/>
      <c r="K483" s="298"/>
      <c r="L483" s="15"/>
      <c r="M483" s="265"/>
      <c r="N483" s="265"/>
      <c r="O483" s="299"/>
      <c r="P483" s="299"/>
      <c r="Q483" s="299"/>
      <c r="R483" s="265"/>
      <c r="S483" s="299"/>
      <c r="T483" s="299"/>
      <c r="U483" s="299"/>
      <c r="V483" s="297"/>
      <c r="W483" s="282"/>
    </row>
    <row r="484" spans="3:23" ht="13.5" customHeight="1" x14ac:dyDescent="0.15">
      <c r="C484" s="283">
        <f t="shared" si="18"/>
        <v>472</v>
      </c>
      <c r="D484" s="44" t="str">
        <f t="shared" si="19"/>
        <v/>
      </c>
      <c r="E484" s="276"/>
      <c r="F484" s="368"/>
      <c r="G484" s="368"/>
      <c r="H484" s="265"/>
      <c r="I484" s="265"/>
      <c r="J484" s="265"/>
      <c r="K484" s="298"/>
      <c r="L484" s="15"/>
      <c r="M484" s="265"/>
      <c r="N484" s="265"/>
      <c r="O484" s="299"/>
      <c r="P484" s="299"/>
      <c r="Q484" s="299"/>
      <c r="R484" s="265"/>
      <c r="S484" s="299"/>
      <c r="T484" s="299"/>
      <c r="U484" s="299"/>
      <c r="V484" s="297"/>
      <c r="W484" s="282"/>
    </row>
    <row r="485" spans="3:23" ht="13.5" customHeight="1" x14ac:dyDescent="0.15">
      <c r="C485" s="283">
        <f t="shared" si="18"/>
        <v>473</v>
      </c>
      <c r="D485" s="44" t="str">
        <f t="shared" si="19"/>
        <v/>
      </c>
      <c r="E485" s="276"/>
      <c r="F485" s="368"/>
      <c r="G485" s="368"/>
      <c r="H485" s="265"/>
      <c r="I485" s="265"/>
      <c r="J485" s="265"/>
      <c r="K485" s="298"/>
      <c r="L485" s="15"/>
      <c r="M485" s="265"/>
      <c r="N485" s="265"/>
      <c r="O485" s="299"/>
      <c r="P485" s="299"/>
      <c r="Q485" s="299"/>
      <c r="R485" s="265"/>
      <c r="S485" s="299"/>
      <c r="T485" s="299"/>
      <c r="U485" s="299"/>
      <c r="V485" s="297"/>
      <c r="W485" s="282"/>
    </row>
    <row r="486" spans="3:23" ht="13.5" customHeight="1" x14ac:dyDescent="0.15">
      <c r="C486" s="283">
        <f t="shared" si="18"/>
        <v>474</v>
      </c>
      <c r="D486" s="44" t="str">
        <f t="shared" si="19"/>
        <v/>
      </c>
      <c r="E486" s="276"/>
      <c r="F486" s="368"/>
      <c r="G486" s="368"/>
      <c r="H486" s="265"/>
      <c r="I486" s="265"/>
      <c r="J486" s="265"/>
      <c r="K486" s="298"/>
      <c r="L486" s="15"/>
      <c r="M486" s="265"/>
      <c r="N486" s="265"/>
      <c r="O486" s="299"/>
      <c r="P486" s="299"/>
      <c r="Q486" s="299"/>
      <c r="R486" s="265"/>
      <c r="S486" s="299"/>
      <c r="T486" s="299"/>
      <c r="U486" s="299"/>
      <c r="V486" s="297"/>
      <c r="W486" s="282"/>
    </row>
    <row r="487" spans="3:23" ht="13.5" customHeight="1" x14ac:dyDescent="0.15">
      <c r="C487" s="283">
        <f t="shared" si="18"/>
        <v>475</v>
      </c>
      <c r="D487" s="44" t="str">
        <f t="shared" si="19"/>
        <v/>
      </c>
      <c r="E487" s="276"/>
      <c r="F487" s="368"/>
      <c r="G487" s="368"/>
      <c r="H487" s="265"/>
      <c r="I487" s="265"/>
      <c r="J487" s="265"/>
      <c r="K487" s="298"/>
      <c r="L487" s="15"/>
      <c r="M487" s="265"/>
      <c r="N487" s="265"/>
      <c r="O487" s="299"/>
      <c r="P487" s="299"/>
      <c r="Q487" s="299"/>
      <c r="R487" s="265"/>
      <c r="S487" s="299"/>
      <c r="T487" s="299"/>
      <c r="U487" s="299"/>
      <c r="V487" s="297"/>
      <c r="W487" s="282"/>
    </row>
    <row r="488" spans="3:23" ht="13.5" customHeight="1" x14ac:dyDescent="0.15">
      <c r="C488" s="283">
        <f t="shared" si="18"/>
        <v>476</v>
      </c>
      <c r="D488" s="44" t="str">
        <f t="shared" si="19"/>
        <v/>
      </c>
      <c r="E488" s="276"/>
      <c r="F488" s="368"/>
      <c r="G488" s="368"/>
      <c r="H488" s="265"/>
      <c r="I488" s="265"/>
      <c r="J488" s="265"/>
      <c r="K488" s="298"/>
      <c r="L488" s="15"/>
      <c r="M488" s="265"/>
      <c r="N488" s="265"/>
      <c r="O488" s="299"/>
      <c r="P488" s="299"/>
      <c r="Q488" s="299"/>
      <c r="R488" s="265"/>
      <c r="S488" s="299"/>
      <c r="T488" s="299"/>
      <c r="U488" s="299"/>
      <c r="V488" s="297"/>
      <c r="W488" s="282"/>
    </row>
    <row r="489" spans="3:23" ht="13.5" customHeight="1" x14ac:dyDescent="0.15">
      <c r="C489" s="283">
        <f t="shared" si="18"/>
        <v>477</v>
      </c>
      <c r="D489" s="44" t="str">
        <f t="shared" si="19"/>
        <v/>
      </c>
      <c r="E489" s="276"/>
      <c r="F489" s="368"/>
      <c r="G489" s="368"/>
      <c r="H489" s="265"/>
      <c r="I489" s="265"/>
      <c r="J489" s="265"/>
      <c r="K489" s="298"/>
      <c r="L489" s="15"/>
      <c r="M489" s="265"/>
      <c r="N489" s="265"/>
      <c r="O489" s="299"/>
      <c r="P489" s="299"/>
      <c r="Q489" s="299"/>
      <c r="R489" s="265"/>
      <c r="S489" s="299"/>
      <c r="T489" s="299"/>
      <c r="U489" s="299"/>
      <c r="V489" s="297"/>
      <c r="W489" s="282"/>
    </row>
    <row r="490" spans="3:23" ht="13.5" customHeight="1" x14ac:dyDescent="0.15">
      <c r="C490" s="283">
        <f t="shared" si="18"/>
        <v>478</v>
      </c>
      <c r="D490" s="44" t="str">
        <f t="shared" si="19"/>
        <v/>
      </c>
      <c r="E490" s="276"/>
      <c r="F490" s="368"/>
      <c r="G490" s="368"/>
      <c r="H490" s="265"/>
      <c r="I490" s="265"/>
      <c r="J490" s="265"/>
      <c r="K490" s="298"/>
      <c r="L490" s="15"/>
      <c r="M490" s="265"/>
      <c r="N490" s="265"/>
      <c r="O490" s="299"/>
      <c r="P490" s="299"/>
      <c r="Q490" s="299"/>
      <c r="R490" s="265"/>
      <c r="S490" s="299"/>
      <c r="T490" s="299"/>
      <c r="U490" s="299"/>
      <c r="V490" s="297"/>
      <c r="W490" s="282"/>
    </row>
    <row r="491" spans="3:23" ht="13.5" customHeight="1" x14ac:dyDescent="0.15">
      <c r="C491" s="283">
        <f t="shared" si="18"/>
        <v>479</v>
      </c>
      <c r="D491" s="44" t="str">
        <f t="shared" si="19"/>
        <v/>
      </c>
      <c r="E491" s="276"/>
      <c r="F491" s="368"/>
      <c r="G491" s="368"/>
      <c r="H491" s="265"/>
      <c r="I491" s="265"/>
      <c r="J491" s="265"/>
      <c r="K491" s="298"/>
      <c r="L491" s="15"/>
      <c r="M491" s="265"/>
      <c r="N491" s="265"/>
      <c r="O491" s="299"/>
      <c r="P491" s="299"/>
      <c r="Q491" s="299"/>
      <c r="R491" s="265"/>
      <c r="S491" s="299"/>
      <c r="T491" s="299"/>
      <c r="U491" s="299"/>
      <c r="V491" s="297"/>
      <c r="W491" s="282"/>
    </row>
    <row r="492" spans="3:23" ht="13.5" customHeight="1" x14ac:dyDescent="0.15">
      <c r="C492" s="283">
        <f t="shared" si="18"/>
        <v>480</v>
      </c>
      <c r="D492" s="44" t="str">
        <f t="shared" si="19"/>
        <v/>
      </c>
      <c r="E492" s="276"/>
      <c r="F492" s="368"/>
      <c r="G492" s="368"/>
      <c r="H492" s="265"/>
      <c r="I492" s="265"/>
      <c r="J492" s="265"/>
      <c r="K492" s="298"/>
      <c r="L492" s="15"/>
      <c r="M492" s="265"/>
      <c r="N492" s="265"/>
      <c r="O492" s="299"/>
      <c r="P492" s="299"/>
      <c r="Q492" s="299"/>
      <c r="R492" s="265"/>
      <c r="S492" s="299"/>
      <c r="T492" s="299"/>
      <c r="U492" s="299"/>
      <c r="V492" s="297"/>
      <c r="W492" s="282"/>
    </row>
    <row r="493" spans="3:23" ht="13.5" customHeight="1" x14ac:dyDescent="0.15">
      <c r="C493" s="283">
        <f t="shared" si="18"/>
        <v>481</v>
      </c>
      <c r="D493" s="44" t="str">
        <f t="shared" si="19"/>
        <v/>
      </c>
      <c r="E493" s="276"/>
      <c r="F493" s="368"/>
      <c r="G493" s="368"/>
      <c r="H493" s="265"/>
      <c r="I493" s="265"/>
      <c r="J493" s="265"/>
      <c r="K493" s="298"/>
      <c r="L493" s="15"/>
      <c r="M493" s="265"/>
      <c r="N493" s="265"/>
      <c r="O493" s="299"/>
      <c r="P493" s="299"/>
      <c r="Q493" s="299"/>
      <c r="R493" s="265"/>
      <c r="S493" s="299"/>
      <c r="T493" s="299"/>
      <c r="U493" s="299"/>
      <c r="V493" s="297"/>
      <c r="W493" s="282"/>
    </row>
    <row r="494" spans="3:23" ht="13.5" customHeight="1" x14ac:dyDescent="0.15">
      <c r="C494" s="283">
        <f t="shared" si="18"/>
        <v>482</v>
      </c>
      <c r="D494" s="44" t="str">
        <f t="shared" si="19"/>
        <v/>
      </c>
      <c r="E494" s="276"/>
      <c r="F494" s="368"/>
      <c r="G494" s="368"/>
      <c r="H494" s="265"/>
      <c r="I494" s="265"/>
      <c r="J494" s="265"/>
      <c r="K494" s="298"/>
      <c r="L494" s="15"/>
      <c r="M494" s="265"/>
      <c r="N494" s="265"/>
      <c r="O494" s="299"/>
      <c r="P494" s="299"/>
      <c r="Q494" s="299"/>
      <c r="R494" s="265"/>
      <c r="S494" s="299"/>
      <c r="T494" s="299"/>
      <c r="U494" s="299"/>
      <c r="V494" s="297"/>
      <c r="W494" s="282"/>
    </row>
    <row r="495" spans="3:23" ht="13.5" customHeight="1" x14ac:dyDescent="0.15">
      <c r="C495" s="283">
        <f t="shared" si="18"/>
        <v>483</v>
      </c>
      <c r="D495" s="44" t="str">
        <f t="shared" si="19"/>
        <v/>
      </c>
      <c r="E495" s="276"/>
      <c r="F495" s="368"/>
      <c r="G495" s="368"/>
      <c r="H495" s="265"/>
      <c r="I495" s="265"/>
      <c r="J495" s="265"/>
      <c r="K495" s="298"/>
      <c r="L495" s="15"/>
      <c r="M495" s="265"/>
      <c r="N495" s="265"/>
      <c r="O495" s="299"/>
      <c r="P495" s="299"/>
      <c r="Q495" s="299"/>
      <c r="R495" s="265"/>
      <c r="S495" s="299"/>
      <c r="T495" s="299"/>
      <c r="U495" s="299"/>
      <c r="V495" s="297"/>
      <c r="W495" s="282"/>
    </row>
    <row r="496" spans="3:23" ht="13.5" customHeight="1" x14ac:dyDescent="0.15">
      <c r="C496" s="283">
        <f t="shared" si="18"/>
        <v>484</v>
      </c>
      <c r="D496" s="44" t="str">
        <f t="shared" si="19"/>
        <v/>
      </c>
      <c r="E496" s="276"/>
      <c r="F496" s="368"/>
      <c r="G496" s="368"/>
      <c r="H496" s="265"/>
      <c r="I496" s="265"/>
      <c r="J496" s="265"/>
      <c r="K496" s="298"/>
      <c r="L496" s="15"/>
      <c r="M496" s="265"/>
      <c r="N496" s="265"/>
      <c r="O496" s="299"/>
      <c r="P496" s="299"/>
      <c r="Q496" s="299"/>
      <c r="R496" s="265"/>
      <c r="S496" s="299"/>
      <c r="T496" s="299"/>
      <c r="U496" s="299"/>
      <c r="V496" s="297"/>
      <c r="W496" s="282"/>
    </row>
    <row r="497" spans="3:23" ht="13.5" customHeight="1" x14ac:dyDescent="0.15">
      <c r="C497" s="283">
        <f t="shared" si="18"/>
        <v>485</v>
      </c>
      <c r="D497" s="44" t="str">
        <f t="shared" si="19"/>
        <v/>
      </c>
      <c r="E497" s="276"/>
      <c r="F497" s="368"/>
      <c r="G497" s="368"/>
      <c r="H497" s="265"/>
      <c r="I497" s="265"/>
      <c r="J497" s="265"/>
      <c r="K497" s="298"/>
      <c r="L497" s="15"/>
      <c r="M497" s="265"/>
      <c r="N497" s="265"/>
      <c r="O497" s="299"/>
      <c r="P497" s="299"/>
      <c r="Q497" s="299"/>
      <c r="R497" s="265"/>
      <c r="S497" s="299"/>
      <c r="T497" s="299"/>
      <c r="U497" s="299"/>
      <c r="V497" s="297"/>
      <c r="W497" s="282"/>
    </row>
    <row r="498" spans="3:23" ht="13.5" customHeight="1" x14ac:dyDescent="0.15">
      <c r="C498" s="283">
        <f t="shared" si="18"/>
        <v>486</v>
      </c>
      <c r="D498" s="44" t="str">
        <f t="shared" si="19"/>
        <v/>
      </c>
      <c r="E498" s="276"/>
      <c r="F498" s="368"/>
      <c r="G498" s="368"/>
      <c r="H498" s="265"/>
      <c r="I498" s="265"/>
      <c r="J498" s="265"/>
      <c r="K498" s="298"/>
      <c r="L498" s="15"/>
      <c r="M498" s="265"/>
      <c r="N498" s="265"/>
      <c r="O498" s="299"/>
      <c r="P498" s="299"/>
      <c r="Q498" s="299"/>
      <c r="R498" s="265"/>
      <c r="S498" s="299"/>
      <c r="T498" s="299"/>
      <c r="U498" s="299"/>
      <c r="V498" s="297"/>
      <c r="W498" s="282"/>
    </row>
    <row r="499" spans="3:23" ht="13.5" customHeight="1" x14ac:dyDescent="0.15">
      <c r="C499" s="283">
        <f t="shared" si="18"/>
        <v>487</v>
      </c>
      <c r="D499" s="44" t="str">
        <f t="shared" si="19"/>
        <v/>
      </c>
      <c r="E499" s="276"/>
      <c r="F499" s="368"/>
      <c r="G499" s="368"/>
      <c r="H499" s="265"/>
      <c r="I499" s="265"/>
      <c r="J499" s="265"/>
      <c r="K499" s="298"/>
      <c r="L499" s="15"/>
      <c r="M499" s="265"/>
      <c r="N499" s="265"/>
      <c r="O499" s="299"/>
      <c r="P499" s="299"/>
      <c r="Q499" s="299"/>
      <c r="R499" s="265"/>
      <c r="S499" s="299"/>
      <c r="T499" s="299"/>
      <c r="U499" s="299"/>
      <c r="V499" s="297"/>
      <c r="W499" s="282"/>
    </row>
    <row r="500" spans="3:23" ht="13.5" customHeight="1" x14ac:dyDescent="0.15">
      <c r="C500" s="283">
        <f t="shared" si="18"/>
        <v>488</v>
      </c>
      <c r="D500" s="44" t="str">
        <f t="shared" si="19"/>
        <v/>
      </c>
      <c r="E500" s="276"/>
      <c r="F500" s="368"/>
      <c r="G500" s="368"/>
      <c r="H500" s="265"/>
      <c r="I500" s="265"/>
      <c r="J500" s="265"/>
      <c r="K500" s="298"/>
      <c r="L500" s="15"/>
      <c r="M500" s="265"/>
      <c r="N500" s="265"/>
      <c r="O500" s="299"/>
      <c r="P500" s="299"/>
      <c r="Q500" s="299"/>
      <c r="R500" s="265"/>
      <c r="S500" s="299"/>
      <c r="T500" s="299"/>
      <c r="U500" s="299"/>
      <c r="V500" s="297"/>
      <c r="W500" s="282"/>
    </row>
    <row r="501" spans="3:23" ht="13.5" customHeight="1" x14ac:dyDescent="0.15">
      <c r="C501" s="283">
        <f t="shared" si="18"/>
        <v>489</v>
      </c>
      <c r="D501" s="44" t="str">
        <f t="shared" si="19"/>
        <v/>
      </c>
      <c r="E501" s="276"/>
      <c r="F501" s="368"/>
      <c r="G501" s="368"/>
      <c r="H501" s="265"/>
      <c r="I501" s="265"/>
      <c r="J501" s="265"/>
      <c r="K501" s="298"/>
      <c r="L501" s="15"/>
      <c r="M501" s="265"/>
      <c r="N501" s="265"/>
      <c r="O501" s="299"/>
      <c r="P501" s="299"/>
      <c r="Q501" s="299"/>
      <c r="R501" s="265"/>
      <c r="S501" s="299"/>
      <c r="T501" s="299"/>
      <c r="U501" s="299"/>
      <c r="V501" s="297"/>
      <c r="W501" s="282"/>
    </row>
    <row r="502" spans="3:23" ht="13.5" customHeight="1" x14ac:dyDescent="0.15">
      <c r="C502" s="283">
        <f t="shared" si="18"/>
        <v>490</v>
      </c>
      <c r="D502" s="44" t="str">
        <f t="shared" si="19"/>
        <v/>
      </c>
      <c r="E502" s="276"/>
      <c r="F502" s="368"/>
      <c r="G502" s="368"/>
      <c r="H502" s="265"/>
      <c r="I502" s="265"/>
      <c r="J502" s="265"/>
      <c r="K502" s="298"/>
      <c r="L502" s="15"/>
      <c r="M502" s="265"/>
      <c r="N502" s="265"/>
      <c r="O502" s="299"/>
      <c r="P502" s="299"/>
      <c r="Q502" s="299"/>
      <c r="R502" s="265"/>
      <c r="S502" s="299"/>
      <c r="T502" s="299"/>
      <c r="U502" s="299"/>
      <c r="V502" s="297"/>
      <c r="W502" s="282"/>
    </row>
    <row r="503" spans="3:23" ht="13.5" customHeight="1" x14ac:dyDescent="0.15">
      <c r="C503" s="283">
        <f t="shared" si="18"/>
        <v>491</v>
      </c>
      <c r="D503" s="44" t="str">
        <f t="shared" si="19"/>
        <v/>
      </c>
      <c r="E503" s="276"/>
      <c r="F503" s="368"/>
      <c r="G503" s="368"/>
      <c r="H503" s="265"/>
      <c r="I503" s="265"/>
      <c r="J503" s="265"/>
      <c r="K503" s="298"/>
      <c r="L503" s="15"/>
      <c r="M503" s="265"/>
      <c r="N503" s="265"/>
      <c r="O503" s="299"/>
      <c r="P503" s="299"/>
      <c r="Q503" s="299"/>
      <c r="R503" s="265"/>
      <c r="S503" s="299"/>
      <c r="T503" s="299"/>
      <c r="U503" s="299"/>
      <c r="V503" s="297"/>
      <c r="W503" s="282"/>
    </row>
    <row r="504" spans="3:23" ht="13.5" customHeight="1" x14ac:dyDescent="0.15">
      <c r="C504" s="283">
        <f t="shared" si="18"/>
        <v>492</v>
      </c>
      <c r="D504" s="44" t="str">
        <f t="shared" si="19"/>
        <v/>
      </c>
      <c r="E504" s="276"/>
      <c r="F504" s="368"/>
      <c r="G504" s="368"/>
      <c r="H504" s="265"/>
      <c r="I504" s="265"/>
      <c r="J504" s="265"/>
      <c r="K504" s="298"/>
      <c r="L504" s="15"/>
      <c r="M504" s="265"/>
      <c r="N504" s="265"/>
      <c r="O504" s="299"/>
      <c r="P504" s="299"/>
      <c r="Q504" s="299"/>
      <c r="R504" s="265"/>
      <c r="S504" s="299"/>
      <c r="T504" s="299"/>
      <c r="U504" s="299"/>
      <c r="V504" s="297"/>
      <c r="W504" s="282"/>
    </row>
    <row r="505" spans="3:23" ht="13.5" customHeight="1" x14ac:dyDescent="0.15">
      <c r="C505" s="283">
        <f t="shared" si="18"/>
        <v>493</v>
      </c>
      <c r="D505" s="44" t="str">
        <f t="shared" si="19"/>
        <v/>
      </c>
      <c r="E505" s="276"/>
      <c r="F505" s="368"/>
      <c r="G505" s="368"/>
      <c r="H505" s="265"/>
      <c r="I505" s="265"/>
      <c r="J505" s="265"/>
      <c r="K505" s="298"/>
      <c r="L505" s="15"/>
      <c r="M505" s="265"/>
      <c r="N505" s="265"/>
      <c r="O505" s="299"/>
      <c r="P505" s="299"/>
      <c r="Q505" s="299"/>
      <c r="R505" s="265"/>
      <c r="S505" s="299"/>
      <c r="T505" s="299"/>
      <c r="U505" s="299"/>
      <c r="V505" s="297"/>
      <c r="W505" s="282"/>
    </row>
    <row r="506" spans="3:23" ht="13.5" customHeight="1" x14ac:dyDescent="0.15">
      <c r="C506" s="283">
        <f t="shared" si="18"/>
        <v>494</v>
      </c>
      <c r="D506" s="44" t="str">
        <f t="shared" si="19"/>
        <v/>
      </c>
      <c r="E506" s="276"/>
      <c r="F506" s="368"/>
      <c r="G506" s="368"/>
      <c r="H506" s="265"/>
      <c r="I506" s="265"/>
      <c r="J506" s="265"/>
      <c r="K506" s="298"/>
      <c r="L506" s="15"/>
      <c r="M506" s="265"/>
      <c r="N506" s="265"/>
      <c r="O506" s="299"/>
      <c r="P506" s="299"/>
      <c r="Q506" s="299"/>
      <c r="R506" s="265"/>
      <c r="S506" s="299"/>
      <c r="T506" s="299"/>
      <c r="U506" s="299"/>
      <c r="V506" s="297"/>
      <c r="W506" s="282"/>
    </row>
    <row r="507" spans="3:23" ht="13.5" customHeight="1" x14ac:dyDescent="0.15">
      <c r="C507" s="283">
        <f t="shared" si="18"/>
        <v>495</v>
      </c>
      <c r="D507" s="44" t="str">
        <f t="shared" si="19"/>
        <v/>
      </c>
      <c r="E507" s="276"/>
      <c r="F507" s="368"/>
      <c r="G507" s="368"/>
      <c r="H507" s="265"/>
      <c r="I507" s="265"/>
      <c r="J507" s="265"/>
      <c r="K507" s="298"/>
      <c r="L507" s="15"/>
      <c r="M507" s="265"/>
      <c r="N507" s="265"/>
      <c r="O507" s="299"/>
      <c r="P507" s="299"/>
      <c r="Q507" s="299"/>
      <c r="R507" s="265"/>
      <c r="S507" s="299"/>
      <c r="T507" s="299"/>
      <c r="U507" s="299"/>
      <c r="V507" s="297"/>
      <c r="W507" s="282"/>
    </row>
    <row r="508" spans="3:23" ht="13.5" customHeight="1" x14ac:dyDescent="0.15">
      <c r="C508" s="283">
        <f t="shared" si="18"/>
        <v>496</v>
      </c>
      <c r="D508" s="44" t="str">
        <f t="shared" si="19"/>
        <v/>
      </c>
      <c r="E508" s="276"/>
      <c r="F508" s="368"/>
      <c r="G508" s="368"/>
      <c r="H508" s="265"/>
      <c r="I508" s="265"/>
      <c r="J508" s="265"/>
      <c r="K508" s="298"/>
      <c r="L508" s="15"/>
      <c r="M508" s="265"/>
      <c r="N508" s="265"/>
      <c r="O508" s="299"/>
      <c r="P508" s="299"/>
      <c r="Q508" s="299"/>
      <c r="R508" s="265"/>
      <c r="S508" s="299"/>
      <c r="T508" s="299"/>
      <c r="U508" s="299"/>
      <c r="V508" s="297"/>
      <c r="W508" s="282"/>
    </row>
    <row r="509" spans="3:23" ht="13.5" customHeight="1" x14ac:dyDescent="0.15">
      <c r="C509" s="283">
        <f t="shared" si="18"/>
        <v>497</v>
      </c>
      <c r="D509" s="44" t="str">
        <f t="shared" si="19"/>
        <v/>
      </c>
      <c r="E509" s="276"/>
      <c r="F509" s="368"/>
      <c r="G509" s="368"/>
      <c r="H509" s="265"/>
      <c r="I509" s="265"/>
      <c r="J509" s="265"/>
      <c r="K509" s="298"/>
      <c r="L509" s="15"/>
      <c r="M509" s="265"/>
      <c r="N509" s="265"/>
      <c r="O509" s="299"/>
      <c r="P509" s="299"/>
      <c r="Q509" s="299"/>
      <c r="R509" s="265"/>
      <c r="S509" s="299"/>
      <c r="T509" s="299"/>
      <c r="U509" s="299"/>
      <c r="V509" s="297"/>
      <c r="W509" s="282"/>
    </row>
    <row r="510" spans="3:23" ht="13.5" customHeight="1" x14ac:dyDescent="0.15">
      <c r="C510" s="283">
        <f t="shared" si="18"/>
        <v>498</v>
      </c>
      <c r="D510" s="44" t="str">
        <f t="shared" si="19"/>
        <v/>
      </c>
      <c r="E510" s="276"/>
      <c r="F510" s="368"/>
      <c r="G510" s="368"/>
      <c r="H510" s="265"/>
      <c r="I510" s="265"/>
      <c r="J510" s="265"/>
      <c r="K510" s="298"/>
      <c r="L510" s="15"/>
      <c r="M510" s="265"/>
      <c r="N510" s="265"/>
      <c r="O510" s="299"/>
      <c r="P510" s="299"/>
      <c r="Q510" s="299"/>
      <c r="R510" s="265"/>
      <c r="S510" s="299"/>
      <c r="T510" s="299"/>
      <c r="U510" s="299"/>
      <c r="V510" s="297"/>
      <c r="W510" s="282"/>
    </row>
    <row r="511" spans="3:23" ht="13.5" customHeight="1" x14ac:dyDescent="0.15">
      <c r="C511" s="283">
        <f t="shared" si="18"/>
        <v>499</v>
      </c>
      <c r="D511" s="44" t="str">
        <f t="shared" si="19"/>
        <v/>
      </c>
      <c r="E511" s="276"/>
      <c r="F511" s="368"/>
      <c r="G511" s="368"/>
      <c r="H511" s="265"/>
      <c r="I511" s="265"/>
      <c r="J511" s="265"/>
      <c r="K511" s="298"/>
      <c r="L511" s="15"/>
      <c r="M511" s="265"/>
      <c r="N511" s="265"/>
      <c r="O511" s="299"/>
      <c r="P511" s="299"/>
      <c r="Q511" s="299"/>
      <c r="R511" s="265"/>
      <c r="S511" s="299"/>
      <c r="T511" s="299"/>
      <c r="U511" s="299"/>
      <c r="V511" s="297"/>
      <c r="W511" s="282"/>
    </row>
    <row r="512" spans="3:23" ht="13.5" customHeight="1" x14ac:dyDescent="0.15">
      <c r="C512" s="283">
        <f t="shared" si="18"/>
        <v>500</v>
      </c>
      <c r="D512" s="44" t="str">
        <f t="shared" si="19"/>
        <v/>
      </c>
      <c r="E512" s="276"/>
      <c r="F512" s="368"/>
      <c r="G512" s="368"/>
      <c r="H512" s="265"/>
      <c r="I512" s="265"/>
      <c r="J512" s="265"/>
      <c r="K512" s="298"/>
      <c r="L512" s="15"/>
      <c r="M512" s="265"/>
      <c r="N512" s="265"/>
      <c r="O512" s="299"/>
      <c r="P512" s="299"/>
      <c r="Q512" s="299"/>
      <c r="R512" s="265"/>
      <c r="S512" s="299"/>
      <c r="T512" s="299"/>
      <c r="U512" s="299"/>
      <c r="V512" s="297"/>
      <c r="W512" s="282"/>
    </row>
    <row r="513" spans="3:23" ht="13.5" customHeight="1" x14ac:dyDescent="0.15">
      <c r="C513" s="283">
        <f t="shared" si="18"/>
        <v>501</v>
      </c>
      <c r="D513" s="44" t="str">
        <f t="shared" si="19"/>
        <v/>
      </c>
      <c r="E513" s="276"/>
      <c r="F513" s="368"/>
      <c r="G513" s="368"/>
      <c r="H513" s="265"/>
      <c r="I513" s="265"/>
      <c r="J513" s="265"/>
      <c r="K513" s="298"/>
      <c r="L513" s="15"/>
      <c r="M513" s="265"/>
      <c r="N513" s="265"/>
      <c r="O513" s="299"/>
      <c r="P513" s="299"/>
      <c r="Q513" s="299"/>
      <c r="R513" s="265"/>
      <c r="S513" s="299"/>
      <c r="T513" s="299"/>
      <c r="U513" s="299"/>
      <c r="V513" s="297"/>
      <c r="W513" s="282"/>
    </row>
    <row r="514" spans="3:23" ht="13.5" customHeight="1" x14ac:dyDescent="0.15">
      <c r="C514" s="283">
        <f t="shared" si="18"/>
        <v>502</v>
      </c>
      <c r="D514" s="44" t="str">
        <f t="shared" si="19"/>
        <v/>
      </c>
      <c r="E514" s="276"/>
      <c r="F514" s="368"/>
      <c r="G514" s="368"/>
      <c r="H514" s="265"/>
      <c r="I514" s="265"/>
      <c r="J514" s="265"/>
      <c r="K514" s="298"/>
      <c r="L514" s="15"/>
      <c r="M514" s="265"/>
      <c r="N514" s="265"/>
      <c r="O514" s="299"/>
      <c r="P514" s="299"/>
      <c r="Q514" s="299"/>
      <c r="R514" s="265"/>
      <c r="S514" s="299"/>
      <c r="T514" s="299"/>
      <c r="U514" s="299"/>
      <c r="V514" s="297"/>
      <c r="W514" s="282"/>
    </row>
    <row r="515" spans="3:23" ht="13.5" customHeight="1" x14ac:dyDescent="0.15">
      <c r="C515" s="283">
        <f t="shared" si="18"/>
        <v>503</v>
      </c>
      <c r="D515" s="44" t="str">
        <f t="shared" si="19"/>
        <v/>
      </c>
      <c r="E515" s="276"/>
      <c r="F515" s="368"/>
      <c r="G515" s="368"/>
      <c r="H515" s="265"/>
      <c r="I515" s="265"/>
      <c r="J515" s="265"/>
      <c r="K515" s="298"/>
      <c r="L515" s="15"/>
      <c r="M515" s="265"/>
      <c r="N515" s="265"/>
      <c r="O515" s="299"/>
      <c r="P515" s="299"/>
      <c r="Q515" s="299"/>
      <c r="R515" s="265"/>
      <c r="S515" s="299"/>
      <c r="T515" s="299"/>
      <c r="U515" s="299"/>
      <c r="V515" s="297"/>
      <c r="W515" s="282"/>
    </row>
    <row r="516" spans="3:23" ht="13.5" customHeight="1" x14ac:dyDescent="0.15">
      <c r="C516" s="283">
        <f t="shared" si="18"/>
        <v>504</v>
      </c>
      <c r="D516" s="44" t="str">
        <f t="shared" si="19"/>
        <v/>
      </c>
      <c r="E516" s="276"/>
      <c r="F516" s="368"/>
      <c r="G516" s="368"/>
      <c r="H516" s="265"/>
      <c r="I516" s="265"/>
      <c r="J516" s="265"/>
      <c r="K516" s="298"/>
      <c r="L516" s="15"/>
      <c r="M516" s="265"/>
      <c r="N516" s="265"/>
      <c r="O516" s="299"/>
      <c r="P516" s="299"/>
      <c r="Q516" s="299"/>
      <c r="R516" s="265"/>
      <c r="S516" s="299"/>
      <c r="T516" s="299"/>
      <c r="U516" s="299"/>
      <c r="V516" s="297"/>
      <c r="W516" s="282"/>
    </row>
    <row r="517" spans="3:23" ht="13.5" customHeight="1" x14ac:dyDescent="0.15">
      <c r="C517" s="283">
        <f t="shared" si="18"/>
        <v>505</v>
      </c>
      <c r="D517" s="44" t="str">
        <f t="shared" si="19"/>
        <v/>
      </c>
      <c r="E517" s="276"/>
      <c r="F517" s="368"/>
      <c r="G517" s="368"/>
      <c r="H517" s="265"/>
      <c r="I517" s="265"/>
      <c r="J517" s="265"/>
      <c r="K517" s="298"/>
      <c r="L517" s="15"/>
      <c r="M517" s="265"/>
      <c r="N517" s="265"/>
      <c r="O517" s="299"/>
      <c r="P517" s="299"/>
      <c r="Q517" s="299"/>
      <c r="R517" s="265"/>
      <c r="S517" s="299"/>
      <c r="T517" s="299"/>
      <c r="U517" s="299"/>
      <c r="V517" s="297"/>
      <c r="W517" s="282"/>
    </row>
    <row r="518" spans="3:23" ht="13.5" customHeight="1" x14ac:dyDescent="0.15">
      <c r="C518" s="283">
        <f t="shared" si="18"/>
        <v>506</v>
      </c>
      <c r="D518" s="44" t="str">
        <f t="shared" si="19"/>
        <v/>
      </c>
      <c r="E518" s="276"/>
      <c r="F518" s="368"/>
      <c r="G518" s="368"/>
      <c r="H518" s="265"/>
      <c r="I518" s="265"/>
      <c r="J518" s="265"/>
      <c r="K518" s="298"/>
      <c r="L518" s="15"/>
      <c r="M518" s="265"/>
      <c r="N518" s="265"/>
      <c r="O518" s="299"/>
      <c r="P518" s="299"/>
      <c r="Q518" s="299"/>
      <c r="R518" s="265"/>
      <c r="S518" s="299"/>
      <c r="T518" s="299"/>
      <c r="U518" s="299"/>
      <c r="V518" s="297"/>
      <c r="W518" s="282"/>
    </row>
    <row r="519" spans="3:23" ht="13.5" customHeight="1" x14ac:dyDescent="0.15">
      <c r="C519" s="283">
        <f t="shared" si="18"/>
        <v>507</v>
      </c>
      <c r="D519" s="44" t="str">
        <f t="shared" si="19"/>
        <v/>
      </c>
      <c r="E519" s="276"/>
      <c r="F519" s="368"/>
      <c r="G519" s="368"/>
      <c r="H519" s="265"/>
      <c r="I519" s="265"/>
      <c r="J519" s="265"/>
      <c r="K519" s="298"/>
      <c r="L519" s="15"/>
      <c r="M519" s="265"/>
      <c r="N519" s="265"/>
      <c r="O519" s="299"/>
      <c r="P519" s="299"/>
      <c r="Q519" s="299"/>
      <c r="R519" s="265"/>
      <c r="S519" s="299"/>
      <c r="T519" s="299"/>
      <c r="U519" s="299"/>
      <c r="V519" s="297"/>
      <c r="W519" s="282"/>
    </row>
    <row r="520" spans="3:23" ht="13.5" customHeight="1" x14ac:dyDescent="0.15">
      <c r="C520" s="283">
        <f t="shared" si="18"/>
        <v>508</v>
      </c>
      <c r="D520" s="44" t="str">
        <f t="shared" si="19"/>
        <v/>
      </c>
      <c r="E520" s="276"/>
      <c r="F520" s="368"/>
      <c r="G520" s="368"/>
      <c r="H520" s="265"/>
      <c r="I520" s="265"/>
      <c r="J520" s="265"/>
      <c r="K520" s="298"/>
      <c r="L520" s="15"/>
      <c r="M520" s="265"/>
      <c r="N520" s="265"/>
      <c r="O520" s="299"/>
      <c r="P520" s="299"/>
      <c r="Q520" s="299"/>
      <c r="R520" s="265"/>
      <c r="S520" s="299"/>
      <c r="T520" s="299"/>
      <c r="U520" s="299"/>
      <c r="V520" s="297"/>
      <c r="W520" s="282"/>
    </row>
    <row r="521" spans="3:23" ht="13.5" customHeight="1" x14ac:dyDescent="0.15">
      <c r="C521" s="283">
        <f t="shared" si="18"/>
        <v>509</v>
      </c>
      <c r="D521" s="44" t="str">
        <f t="shared" si="19"/>
        <v/>
      </c>
      <c r="E521" s="276"/>
      <c r="F521" s="368"/>
      <c r="G521" s="368"/>
      <c r="H521" s="265"/>
      <c r="I521" s="265"/>
      <c r="J521" s="265"/>
      <c r="K521" s="298"/>
      <c r="L521" s="15"/>
      <c r="M521" s="265"/>
      <c r="N521" s="265"/>
      <c r="O521" s="299"/>
      <c r="P521" s="299"/>
      <c r="Q521" s="299"/>
      <c r="R521" s="265"/>
      <c r="S521" s="299"/>
      <c r="T521" s="299"/>
      <c r="U521" s="299"/>
      <c r="V521" s="297"/>
      <c r="W521" s="282"/>
    </row>
    <row r="522" spans="3:23" ht="13.5" customHeight="1" x14ac:dyDescent="0.15">
      <c r="C522" s="283">
        <f t="shared" si="18"/>
        <v>510</v>
      </c>
      <c r="D522" s="44" t="str">
        <f t="shared" si="19"/>
        <v/>
      </c>
      <c r="E522" s="276"/>
      <c r="F522" s="368"/>
      <c r="G522" s="368"/>
      <c r="H522" s="265"/>
      <c r="I522" s="265"/>
      <c r="J522" s="265"/>
      <c r="K522" s="298"/>
      <c r="L522" s="15"/>
      <c r="M522" s="265"/>
      <c r="N522" s="265"/>
      <c r="O522" s="299"/>
      <c r="P522" s="299"/>
      <c r="Q522" s="299"/>
      <c r="R522" s="265"/>
      <c r="S522" s="299"/>
      <c r="T522" s="299"/>
      <c r="U522" s="299"/>
      <c r="V522" s="297"/>
      <c r="W522" s="282"/>
    </row>
    <row r="523" spans="3:23" ht="13.5" customHeight="1" x14ac:dyDescent="0.15">
      <c r="C523" s="283">
        <f t="shared" si="18"/>
        <v>511</v>
      </c>
      <c r="D523" s="44" t="str">
        <f t="shared" si="19"/>
        <v/>
      </c>
      <c r="E523" s="276"/>
      <c r="F523" s="368"/>
      <c r="G523" s="368"/>
      <c r="H523" s="265"/>
      <c r="I523" s="265"/>
      <c r="J523" s="265"/>
      <c r="K523" s="298"/>
      <c r="L523" s="15"/>
      <c r="M523" s="265"/>
      <c r="N523" s="265"/>
      <c r="O523" s="299"/>
      <c r="P523" s="299"/>
      <c r="Q523" s="299"/>
      <c r="R523" s="265"/>
      <c r="S523" s="299"/>
      <c r="T523" s="299"/>
      <c r="U523" s="299"/>
      <c r="V523" s="297"/>
      <c r="W523" s="282"/>
    </row>
    <row r="524" spans="3:23" ht="13.5" customHeight="1" x14ac:dyDescent="0.15">
      <c r="C524" s="283">
        <f t="shared" si="18"/>
        <v>512</v>
      </c>
      <c r="D524" s="44" t="str">
        <f t="shared" si="19"/>
        <v/>
      </c>
      <c r="E524" s="276"/>
      <c r="F524" s="368"/>
      <c r="G524" s="368"/>
      <c r="H524" s="265"/>
      <c r="I524" s="265"/>
      <c r="J524" s="265"/>
      <c r="K524" s="298"/>
      <c r="L524" s="15"/>
      <c r="M524" s="265"/>
      <c r="N524" s="265"/>
      <c r="O524" s="299"/>
      <c r="P524" s="299"/>
      <c r="Q524" s="299"/>
      <c r="R524" s="265"/>
      <c r="S524" s="299"/>
      <c r="T524" s="299"/>
      <c r="U524" s="299"/>
      <c r="V524" s="297"/>
      <c r="W524" s="282"/>
    </row>
    <row r="525" spans="3:23" ht="13.5" customHeight="1" x14ac:dyDescent="0.15">
      <c r="C525" s="283">
        <f t="shared" si="18"/>
        <v>513</v>
      </c>
      <c r="D525" s="44" t="str">
        <f t="shared" si="19"/>
        <v/>
      </c>
      <c r="E525" s="276"/>
      <c r="F525" s="368"/>
      <c r="G525" s="368"/>
      <c r="H525" s="265"/>
      <c r="I525" s="265"/>
      <c r="J525" s="265"/>
      <c r="K525" s="298"/>
      <c r="L525" s="15"/>
      <c r="M525" s="265"/>
      <c r="N525" s="265"/>
      <c r="O525" s="299"/>
      <c r="P525" s="299"/>
      <c r="Q525" s="299"/>
      <c r="R525" s="265"/>
      <c r="S525" s="299"/>
      <c r="T525" s="299"/>
      <c r="U525" s="299"/>
      <c r="V525" s="297"/>
      <c r="W525" s="282"/>
    </row>
    <row r="526" spans="3:23" ht="13.5" customHeight="1" x14ac:dyDescent="0.15">
      <c r="C526" s="283">
        <f t="shared" si="18"/>
        <v>514</v>
      </c>
      <c r="D526" s="44" t="str">
        <f t="shared" si="19"/>
        <v/>
      </c>
      <c r="E526" s="276"/>
      <c r="F526" s="368"/>
      <c r="G526" s="368"/>
      <c r="H526" s="265"/>
      <c r="I526" s="265"/>
      <c r="J526" s="265"/>
      <c r="K526" s="298"/>
      <c r="L526" s="15"/>
      <c r="M526" s="265"/>
      <c r="N526" s="265"/>
      <c r="O526" s="299"/>
      <c r="P526" s="299"/>
      <c r="Q526" s="299"/>
      <c r="R526" s="265"/>
      <c r="S526" s="299"/>
      <c r="T526" s="299"/>
      <c r="U526" s="299"/>
      <c r="V526" s="297"/>
      <c r="W526" s="282"/>
    </row>
    <row r="527" spans="3:23" ht="13.5" customHeight="1" x14ac:dyDescent="0.15">
      <c r="C527" s="283">
        <f t="shared" ref="C527:C590" si="20">C526+1</f>
        <v>515</v>
      </c>
      <c r="D527" s="44" t="str">
        <f t="shared" si="19"/>
        <v/>
      </c>
      <c r="E527" s="276"/>
      <c r="F527" s="368"/>
      <c r="G527" s="368"/>
      <c r="H527" s="265"/>
      <c r="I527" s="265"/>
      <c r="J527" s="265"/>
      <c r="K527" s="298"/>
      <c r="L527" s="15"/>
      <c r="M527" s="265"/>
      <c r="N527" s="265"/>
      <c r="O527" s="299"/>
      <c r="P527" s="299"/>
      <c r="Q527" s="299"/>
      <c r="R527" s="265"/>
      <c r="S527" s="299"/>
      <c r="T527" s="299"/>
      <c r="U527" s="299"/>
      <c r="V527" s="297"/>
      <c r="W527" s="282"/>
    </row>
    <row r="528" spans="3:23" ht="13.5" customHeight="1" x14ac:dyDescent="0.15">
      <c r="C528" s="283">
        <f t="shared" si="20"/>
        <v>516</v>
      </c>
      <c r="D528" s="44" t="str">
        <f t="shared" si="19"/>
        <v/>
      </c>
      <c r="E528" s="276"/>
      <c r="F528" s="368"/>
      <c r="G528" s="368"/>
      <c r="H528" s="265"/>
      <c r="I528" s="265"/>
      <c r="J528" s="265"/>
      <c r="K528" s="298"/>
      <c r="L528" s="15"/>
      <c r="M528" s="265"/>
      <c r="N528" s="265"/>
      <c r="O528" s="299"/>
      <c r="P528" s="299"/>
      <c r="Q528" s="299"/>
      <c r="R528" s="265"/>
      <c r="S528" s="299"/>
      <c r="T528" s="299"/>
      <c r="U528" s="299"/>
      <c r="V528" s="297"/>
      <c r="W528" s="282"/>
    </row>
    <row r="529" spans="3:23" ht="13.5" customHeight="1" x14ac:dyDescent="0.15">
      <c r="C529" s="283">
        <f t="shared" si="20"/>
        <v>517</v>
      </c>
      <c r="D529" s="44" t="str">
        <f t="shared" si="19"/>
        <v/>
      </c>
      <c r="E529" s="276"/>
      <c r="F529" s="368"/>
      <c r="G529" s="368"/>
      <c r="H529" s="265"/>
      <c r="I529" s="265"/>
      <c r="J529" s="265"/>
      <c r="K529" s="298"/>
      <c r="L529" s="15"/>
      <c r="M529" s="265"/>
      <c r="N529" s="265"/>
      <c r="O529" s="299"/>
      <c r="P529" s="299"/>
      <c r="Q529" s="299"/>
      <c r="R529" s="265"/>
      <c r="S529" s="299"/>
      <c r="T529" s="299"/>
      <c r="U529" s="299"/>
      <c r="V529" s="297"/>
      <c r="W529" s="282"/>
    </row>
    <row r="530" spans="3:23" ht="13.5" customHeight="1" x14ac:dyDescent="0.15">
      <c r="C530" s="283">
        <f t="shared" si="20"/>
        <v>518</v>
      </c>
      <c r="D530" s="44" t="str">
        <f t="shared" si="19"/>
        <v/>
      </c>
      <c r="E530" s="276"/>
      <c r="F530" s="368"/>
      <c r="G530" s="368"/>
      <c r="H530" s="265"/>
      <c r="I530" s="265"/>
      <c r="J530" s="265"/>
      <c r="K530" s="298"/>
      <c r="L530" s="15"/>
      <c r="M530" s="265"/>
      <c r="N530" s="265"/>
      <c r="O530" s="299"/>
      <c r="P530" s="299"/>
      <c r="Q530" s="299"/>
      <c r="R530" s="265"/>
      <c r="S530" s="299"/>
      <c r="T530" s="299"/>
      <c r="U530" s="299"/>
      <c r="V530" s="297"/>
      <c r="W530" s="282"/>
    </row>
    <row r="531" spans="3:23" ht="13.5" customHeight="1" x14ac:dyDescent="0.15">
      <c r="C531" s="283">
        <f t="shared" si="20"/>
        <v>519</v>
      </c>
      <c r="D531" s="44" t="str">
        <f t="shared" si="19"/>
        <v/>
      </c>
      <c r="E531" s="276"/>
      <c r="F531" s="368"/>
      <c r="G531" s="368"/>
      <c r="H531" s="265"/>
      <c r="I531" s="265"/>
      <c r="J531" s="265"/>
      <c r="K531" s="298"/>
      <c r="L531" s="15"/>
      <c r="M531" s="265"/>
      <c r="N531" s="265"/>
      <c r="O531" s="299"/>
      <c r="P531" s="299"/>
      <c r="Q531" s="299"/>
      <c r="R531" s="265"/>
      <c r="S531" s="299"/>
      <c r="T531" s="299"/>
      <c r="U531" s="299"/>
      <c r="V531" s="297"/>
      <c r="W531" s="282"/>
    </row>
    <row r="532" spans="3:23" ht="13.5" customHeight="1" x14ac:dyDescent="0.15">
      <c r="C532" s="283">
        <f t="shared" si="20"/>
        <v>520</v>
      </c>
      <c r="D532" s="44" t="str">
        <f t="shared" si="19"/>
        <v/>
      </c>
      <c r="E532" s="276"/>
      <c r="F532" s="368"/>
      <c r="G532" s="368"/>
      <c r="H532" s="265"/>
      <c r="I532" s="265"/>
      <c r="J532" s="265"/>
      <c r="K532" s="298"/>
      <c r="L532" s="15"/>
      <c r="M532" s="265"/>
      <c r="N532" s="265"/>
      <c r="O532" s="299"/>
      <c r="P532" s="299"/>
      <c r="Q532" s="299"/>
      <c r="R532" s="265"/>
      <c r="S532" s="299"/>
      <c r="T532" s="299"/>
      <c r="U532" s="299"/>
      <c r="V532" s="297"/>
      <c r="W532" s="282"/>
    </row>
    <row r="533" spans="3:23" ht="13.5" customHeight="1" x14ac:dyDescent="0.15">
      <c r="C533" s="283">
        <f t="shared" si="20"/>
        <v>521</v>
      </c>
      <c r="D533" s="44" t="str">
        <f t="shared" si="19"/>
        <v/>
      </c>
      <c r="E533" s="276"/>
      <c r="F533" s="368"/>
      <c r="G533" s="368"/>
      <c r="H533" s="265"/>
      <c r="I533" s="265"/>
      <c r="J533" s="265"/>
      <c r="K533" s="298"/>
      <c r="L533" s="15"/>
      <c r="M533" s="265"/>
      <c r="N533" s="265"/>
      <c r="O533" s="299"/>
      <c r="P533" s="299"/>
      <c r="Q533" s="299"/>
      <c r="R533" s="265"/>
      <c r="S533" s="299"/>
      <c r="T533" s="299"/>
      <c r="U533" s="299"/>
      <c r="V533" s="297"/>
      <c r="W533" s="282"/>
    </row>
    <row r="534" spans="3:23" ht="13.5" customHeight="1" x14ac:dyDescent="0.15">
      <c r="C534" s="283">
        <f t="shared" si="20"/>
        <v>522</v>
      </c>
      <c r="D534" s="44" t="str">
        <f t="shared" si="19"/>
        <v/>
      </c>
      <c r="E534" s="276"/>
      <c r="F534" s="368"/>
      <c r="G534" s="368"/>
      <c r="H534" s="265"/>
      <c r="I534" s="265"/>
      <c r="J534" s="265"/>
      <c r="K534" s="298"/>
      <c r="L534" s="15"/>
      <c r="M534" s="265"/>
      <c r="N534" s="265"/>
      <c r="O534" s="299"/>
      <c r="P534" s="299"/>
      <c r="Q534" s="299"/>
      <c r="R534" s="265"/>
      <c r="S534" s="299"/>
      <c r="T534" s="299"/>
      <c r="U534" s="299"/>
      <c r="V534" s="297"/>
      <c r="W534" s="282"/>
    </row>
    <row r="535" spans="3:23" ht="13.5" customHeight="1" x14ac:dyDescent="0.15">
      <c r="C535" s="283">
        <f t="shared" si="20"/>
        <v>523</v>
      </c>
      <c r="D535" s="44" t="str">
        <f t="shared" si="19"/>
        <v/>
      </c>
      <c r="E535" s="276"/>
      <c r="F535" s="368"/>
      <c r="G535" s="368"/>
      <c r="H535" s="265"/>
      <c r="I535" s="265"/>
      <c r="J535" s="265"/>
      <c r="K535" s="298"/>
      <c r="L535" s="15"/>
      <c r="M535" s="265"/>
      <c r="N535" s="265"/>
      <c r="O535" s="299"/>
      <c r="P535" s="299"/>
      <c r="Q535" s="299"/>
      <c r="R535" s="265"/>
      <c r="S535" s="299"/>
      <c r="T535" s="299"/>
      <c r="U535" s="299"/>
      <c r="V535" s="297"/>
      <c r="W535" s="282"/>
    </row>
    <row r="536" spans="3:23" ht="13.5" customHeight="1" x14ac:dyDescent="0.15">
      <c r="C536" s="283">
        <f t="shared" si="20"/>
        <v>524</v>
      </c>
      <c r="D536" s="44" t="str">
        <f t="shared" si="19"/>
        <v/>
      </c>
      <c r="E536" s="276"/>
      <c r="F536" s="368"/>
      <c r="G536" s="368"/>
      <c r="H536" s="265"/>
      <c r="I536" s="265"/>
      <c r="J536" s="265"/>
      <c r="K536" s="298"/>
      <c r="L536" s="15"/>
      <c r="M536" s="265"/>
      <c r="N536" s="265"/>
      <c r="O536" s="299"/>
      <c r="P536" s="299"/>
      <c r="Q536" s="299"/>
      <c r="R536" s="265"/>
      <c r="S536" s="299"/>
      <c r="T536" s="299"/>
      <c r="U536" s="299"/>
      <c r="V536" s="297"/>
      <c r="W536" s="282"/>
    </row>
    <row r="537" spans="3:23" ht="13.5" customHeight="1" x14ac:dyDescent="0.15">
      <c r="C537" s="283">
        <f t="shared" si="20"/>
        <v>525</v>
      </c>
      <c r="D537" s="44" t="str">
        <f t="shared" si="19"/>
        <v/>
      </c>
      <c r="E537" s="276"/>
      <c r="F537" s="368"/>
      <c r="G537" s="368"/>
      <c r="H537" s="265"/>
      <c r="I537" s="265"/>
      <c r="J537" s="265"/>
      <c r="K537" s="298"/>
      <c r="L537" s="15"/>
      <c r="M537" s="265"/>
      <c r="N537" s="265"/>
      <c r="O537" s="299"/>
      <c r="P537" s="299"/>
      <c r="Q537" s="299"/>
      <c r="R537" s="265"/>
      <c r="S537" s="299"/>
      <c r="T537" s="299"/>
      <c r="U537" s="299"/>
      <c r="V537" s="297"/>
      <c r="W537" s="282"/>
    </row>
    <row r="538" spans="3:23" ht="13.5" customHeight="1" x14ac:dyDescent="0.15">
      <c r="C538" s="283">
        <f t="shared" si="20"/>
        <v>526</v>
      </c>
      <c r="D538" s="44" t="str">
        <f t="shared" si="19"/>
        <v/>
      </c>
      <c r="E538" s="276"/>
      <c r="F538" s="368"/>
      <c r="G538" s="368"/>
      <c r="H538" s="265"/>
      <c r="I538" s="265"/>
      <c r="J538" s="265"/>
      <c r="K538" s="298"/>
      <c r="L538" s="15"/>
      <c r="M538" s="265"/>
      <c r="N538" s="265"/>
      <c r="O538" s="299"/>
      <c r="P538" s="299"/>
      <c r="Q538" s="299"/>
      <c r="R538" s="265"/>
      <c r="S538" s="299"/>
      <c r="T538" s="299"/>
      <c r="U538" s="299"/>
      <c r="V538" s="297"/>
      <c r="W538" s="282"/>
    </row>
    <row r="539" spans="3:23" ht="13.5" customHeight="1" x14ac:dyDescent="0.15">
      <c r="C539" s="283">
        <f t="shared" si="20"/>
        <v>527</v>
      </c>
      <c r="D539" s="44" t="str">
        <f t="shared" si="19"/>
        <v/>
      </c>
      <c r="E539" s="276"/>
      <c r="F539" s="368"/>
      <c r="G539" s="368"/>
      <c r="H539" s="265"/>
      <c r="I539" s="265"/>
      <c r="J539" s="265"/>
      <c r="K539" s="298"/>
      <c r="L539" s="15"/>
      <c r="M539" s="265"/>
      <c r="N539" s="265"/>
      <c r="O539" s="299"/>
      <c r="P539" s="299"/>
      <c r="Q539" s="299"/>
      <c r="R539" s="265"/>
      <c r="S539" s="299"/>
      <c r="T539" s="299"/>
      <c r="U539" s="299"/>
      <c r="V539" s="297"/>
      <c r="W539" s="282"/>
    </row>
    <row r="540" spans="3:23" ht="13.5" customHeight="1" x14ac:dyDescent="0.15">
      <c r="C540" s="283">
        <f t="shared" si="20"/>
        <v>528</v>
      </c>
      <c r="D540" s="44" t="str">
        <f t="shared" si="19"/>
        <v/>
      </c>
      <c r="E540" s="276"/>
      <c r="F540" s="368"/>
      <c r="G540" s="368"/>
      <c r="H540" s="265"/>
      <c r="I540" s="265"/>
      <c r="J540" s="265"/>
      <c r="K540" s="298"/>
      <c r="L540" s="15"/>
      <c r="M540" s="265"/>
      <c r="N540" s="265"/>
      <c r="O540" s="299"/>
      <c r="P540" s="299"/>
      <c r="Q540" s="299"/>
      <c r="R540" s="265"/>
      <c r="S540" s="299"/>
      <c r="T540" s="299"/>
      <c r="U540" s="299"/>
      <c r="V540" s="297"/>
      <c r="W540" s="282"/>
    </row>
    <row r="541" spans="3:23" ht="13.5" customHeight="1" x14ac:dyDescent="0.15">
      <c r="C541" s="283">
        <f t="shared" si="20"/>
        <v>529</v>
      </c>
      <c r="D541" s="44" t="str">
        <f t="shared" si="19"/>
        <v/>
      </c>
      <c r="E541" s="276"/>
      <c r="F541" s="368"/>
      <c r="G541" s="368"/>
      <c r="H541" s="265"/>
      <c r="I541" s="265"/>
      <c r="J541" s="265"/>
      <c r="K541" s="298"/>
      <c r="L541" s="15"/>
      <c r="M541" s="265"/>
      <c r="N541" s="265"/>
      <c r="O541" s="299"/>
      <c r="P541" s="299"/>
      <c r="Q541" s="299"/>
      <c r="R541" s="265"/>
      <c r="S541" s="299"/>
      <c r="T541" s="299"/>
      <c r="U541" s="299"/>
      <c r="V541" s="297"/>
      <c r="W541" s="282"/>
    </row>
    <row r="542" spans="3:23" ht="13.5" customHeight="1" x14ac:dyDescent="0.15">
      <c r="C542" s="283">
        <f t="shared" si="20"/>
        <v>530</v>
      </c>
      <c r="D542" s="44" t="str">
        <f t="shared" si="19"/>
        <v/>
      </c>
      <c r="E542" s="276"/>
      <c r="F542" s="368"/>
      <c r="G542" s="368"/>
      <c r="H542" s="265"/>
      <c r="I542" s="265"/>
      <c r="J542" s="265"/>
      <c r="K542" s="298"/>
      <c r="L542" s="15"/>
      <c r="M542" s="265"/>
      <c r="N542" s="265"/>
      <c r="O542" s="299"/>
      <c r="P542" s="299"/>
      <c r="Q542" s="299"/>
      <c r="R542" s="265"/>
      <c r="S542" s="299"/>
      <c r="T542" s="299"/>
      <c r="U542" s="299"/>
      <c r="V542" s="297"/>
      <c r="W542" s="282"/>
    </row>
    <row r="543" spans="3:23" ht="13.5" customHeight="1" x14ac:dyDescent="0.15">
      <c r="C543" s="283">
        <f t="shared" si="20"/>
        <v>531</v>
      </c>
      <c r="D543" s="44" t="str">
        <f t="shared" si="19"/>
        <v/>
      </c>
      <c r="E543" s="276"/>
      <c r="F543" s="368"/>
      <c r="G543" s="368"/>
      <c r="H543" s="265"/>
      <c r="I543" s="265"/>
      <c r="J543" s="265"/>
      <c r="K543" s="298"/>
      <c r="L543" s="15"/>
      <c r="M543" s="265"/>
      <c r="N543" s="265"/>
      <c r="O543" s="299"/>
      <c r="P543" s="299"/>
      <c r="Q543" s="299"/>
      <c r="R543" s="265"/>
      <c r="S543" s="299"/>
      <c r="T543" s="299"/>
      <c r="U543" s="299"/>
      <c r="V543" s="297"/>
      <c r="W543" s="282"/>
    </row>
    <row r="544" spans="3:23" ht="13.5" customHeight="1" x14ac:dyDescent="0.15">
      <c r="C544" s="283">
        <f t="shared" si="20"/>
        <v>532</v>
      </c>
      <c r="D544" s="44" t="str">
        <f t="shared" si="19"/>
        <v/>
      </c>
      <c r="E544" s="276"/>
      <c r="F544" s="368"/>
      <c r="G544" s="368"/>
      <c r="H544" s="265"/>
      <c r="I544" s="265"/>
      <c r="J544" s="265"/>
      <c r="K544" s="298"/>
      <c r="L544" s="15"/>
      <c r="M544" s="265"/>
      <c r="N544" s="265"/>
      <c r="O544" s="299"/>
      <c r="P544" s="299"/>
      <c r="Q544" s="299"/>
      <c r="R544" s="265"/>
      <c r="S544" s="299"/>
      <c r="T544" s="299"/>
      <c r="U544" s="299"/>
      <c r="V544" s="297"/>
      <c r="W544" s="282"/>
    </row>
    <row r="545" spans="3:23" ht="13.5" customHeight="1" x14ac:dyDescent="0.15">
      <c r="C545" s="283">
        <f t="shared" si="20"/>
        <v>533</v>
      </c>
      <c r="D545" s="44" t="str">
        <f t="shared" si="19"/>
        <v/>
      </c>
      <c r="E545" s="276"/>
      <c r="F545" s="368"/>
      <c r="G545" s="368"/>
      <c r="H545" s="265"/>
      <c r="I545" s="265"/>
      <c r="J545" s="265"/>
      <c r="K545" s="298"/>
      <c r="L545" s="15"/>
      <c r="M545" s="265"/>
      <c r="N545" s="265"/>
      <c r="O545" s="299"/>
      <c r="P545" s="299"/>
      <c r="Q545" s="299"/>
      <c r="R545" s="265"/>
      <c r="S545" s="299"/>
      <c r="T545" s="299"/>
      <c r="U545" s="299"/>
      <c r="V545" s="297"/>
      <c r="W545" s="282"/>
    </row>
    <row r="546" spans="3:23" ht="13.5" customHeight="1" x14ac:dyDescent="0.15">
      <c r="C546" s="283">
        <f t="shared" si="20"/>
        <v>534</v>
      </c>
      <c r="D546" s="44" t="str">
        <f t="shared" si="19"/>
        <v/>
      </c>
      <c r="E546" s="276"/>
      <c r="F546" s="368"/>
      <c r="G546" s="368"/>
      <c r="H546" s="265"/>
      <c r="I546" s="265"/>
      <c r="J546" s="265"/>
      <c r="K546" s="298"/>
      <c r="L546" s="15"/>
      <c r="M546" s="265"/>
      <c r="N546" s="265"/>
      <c r="O546" s="299"/>
      <c r="P546" s="299"/>
      <c r="Q546" s="299"/>
      <c r="R546" s="265"/>
      <c r="S546" s="299"/>
      <c r="T546" s="299"/>
      <c r="U546" s="299"/>
      <c r="V546" s="297"/>
      <c r="W546" s="282"/>
    </row>
    <row r="547" spans="3:23" ht="13.5" customHeight="1" x14ac:dyDescent="0.15">
      <c r="C547" s="283">
        <f t="shared" si="20"/>
        <v>535</v>
      </c>
      <c r="D547" s="44" t="str">
        <f t="shared" si="19"/>
        <v/>
      </c>
      <c r="E547" s="276"/>
      <c r="F547" s="368"/>
      <c r="G547" s="368"/>
      <c r="H547" s="265"/>
      <c r="I547" s="265"/>
      <c r="J547" s="265"/>
      <c r="K547" s="298"/>
      <c r="L547" s="15"/>
      <c r="M547" s="265"/>
      <c r="N547" s="265"/>
      <c r="O547" s="299"/>
      <c r="P547" s="299"/>
      <c r="Q547" s="299"/>
      <c r="R547" s="265"/>
      <c r="S547" s="299"/>
      <c r="T547" s="299"/>
      <c r="U547" s="299"/>
      <c r="V547" s="297"/>
      <c r="W547" s="282"/>
    </row>
    <row r="548" spans="3:23" ht="13.5" customHeight="1" x14ac:dyDescent="0.15">
      <c r="C548" s="283">
        <f t="shared" si="20"/>
        <v>536</v>
      </c>
      <c r="D548" s="44" t="str">
        <f t="shared" si="19"/>
        <v/>
      </c>
      <c r="E548" s="276"/>
      <c r="F548" s="368"/>
      <c r="G548" s="368"/>
      <c r="H548" s="265"/>
      <c r="I548" s="265"/>
      <c r="J548" s="265"/>
      <c r="K548" s="298"/>
      <c r="L548" s="15"/>
      <c r="M548" s="265"/>
      <c r="N548" s="265"/>
      <c r="O548" s="299"/>
      <c r="P548" s="299"/>
      <c r="Q548" s="299"/>
      <c r="R548" s="265"/>
      <c r="S548" s="299"/>
      <c r="T548" s="299"/>
      <c r="U548" s="299"/>
      <c r="V548" s="297"/>
      <c r="W548" s="282"/>
    </row>
    <row r="549" spans="3:23" ht="13.5" customHeight="1" x14ac:dyDescent="0.15">
      <c r="C549" s="283">
        <f t="shared" si="20"/>
        <v>537</v>
      </c>
      <c r="D549" s="44" t="str">
        <f t="shared" si="19"/>
        <v/>
      </c>
      <c r="E549" s="276"/>
      <c r="F549" s="368"/>
      <c r="G549" s="368"/>
      <c r="H549" s="265"/>
      <c r="I549" s="265"/>
      <c r="J549" s="265"/>
      <c r="K549" s="298"/>
      <c r="L549" s="15"/>
      <c r="M549" s="265"/>
      <c r="N549" s="265"/>
      <c r="O549" s="299"/>
      <c r="P549" s="299"/>
      <c r="Q549" s="299"/>
      <c r="R549" s="265"/>
      <c r="S549" s="299"/>
      <c r="T549" s="299"/>
      <c r="U549" s="299"/>
      <c r="V549" s="297"/>
      <c r="W549" s="282"/>
    </row>
    <row r="550" spans="3:23" ht="13.5" customHeight="1" x14ac:dyDescent="0.15">
      <c r="C550" s="283">
        <f t="shared" si="20"/>
        <v>538</v>
      </c>
      <c r="D550" s="44" t="str">
        <f t="shared" si="19"/>
        <v/>
      </c>
      <c r="E550" s="276"/>
      <c r="F550" s="368"/>
      <c r="G550" s="368"/>
      <c r="H550" s="265"/>
      <c r="I550" s="265"/>
      <c r="J550" s="265"/>
      <c r="K550" s="298"/>
      <c r="L550" s="15"/>
      <c r="M550" s="265"/>
      <c r="N550" s="265"/>
      <c r="O550" s="299"/>
      <c r="P550" s="299"/>
      <c r="Q550" s="299"/>
      <c r="R550" s="265"/>
      <c r="S550" s="299"/>
      <c r="T550" s="299"/>
      <c r="U550" s="299"/>
      <c r="V550" s="297"/>
      <c r="W550" s="282"/>
    </row>
    <row r="551" spans="3:23" ht="13.5" customHeight="1" x14ac:dyDescent="0.15">
      <c r="C551" s="283">
        <f t="shared" si="20"/>
        <v>539</v>
      </c>
      <c r="D551" s="44" t="str">
        <f t="shared" si="19"/>
        <v/>
      </c>
      <c r="E551" s="276"/>
      <c r="F551" s="368"/>
      <c r="G551" s="368"/>
      <c r="H551" s="265"/>
      <c r="I551" s="265"/>
      <c r="J551" s="265"/>
      <c r="K551" s="298"/>
      <c r="L551" s="15"/>
      <c r="M551" s="265"/>
      <c r="N551" s="265"/>
      <c r="O551" s="299"/>
      <c r="P551" s="299"/>
      <c r="Q551" s="299"/>
      <c r="R551" s="265"/>
      <c r="S551" s="299"/>
      <c r="T551" s="299"/>
      <c r="U551" s="299"/>
      <c r="V551" s="297"/>
      <c r="W551" s="282"/>
    </row>
    <row r="552" spans="3:23" ht="13.5" customHeight="1" x14ac:dyDescent="0.15">
      <c r="C552" s="283">
        <f t="shared" si="20"/>
        <v>540</v>
      </c>
      <c r="D552" s="44" t="str">
        <f t="shared" si="19"/>
        <v/>
      </c>
      <c r="E552" s="276"/>
      <c r="F552" s="368"/>
      <c r="G552" s="368"/>
      <c r="H552" s="265"/>
      <c r="I552" s="265"/>
      <c r="J552" s="265"/>
      <c r="K552" s="298"/>
      <c r="L552" s="15"/>
      <c r="M552" s="265"/>
      <c r="N552" s="265"/>
      <c r="O552" s="299"/>
      <c r="P552" s="299"/>
      <c r="Q552" s="299"/>
      <c r="R552" s="265"/>
      <c r="S552" s="299"/>
      <c r="T552" s="299"/>
      <c r="U552" s="299"/>
      <c r="V552" s="297"/>
      <c r="W552" s="282"/>
    </row>
    <row r="553" spans="3:23" ht="13.5" customHeight="1" x14ac:dyDescent="0.15">
      <c r="C553" s="283">
        <f t="shared" si="20"/>
        <v>541</v>
      </c>
      <c r="D553" s="44" t="str">
        <f t="shared" si="19"/>
        <v/>
      </c>
      <c r="E553" s="276"/>
      <c r="F553" s="368"/>
      <c r="G553" s="368"/>
      <c r="H553" s="265"/>
      <c r="I553" s="265"/>
      <c r="J553" s="265"/>
      <c r="K553" s="298"/>
      <c r="L553" s="15"/>
      <c r="M553" s="265"/>
      <c r="N553" s="265"/>
      <c r="O553" s="299"/>
      <c r="P553" s="299"/>
      <c r="Q553" s="299"/>
      <c r="R553" s="265"/>
      <c r="S553" s="299"/>
      <c r="T553" s="299"/>
      <c r="U553" s="299"/>
      <c r="V553" s="297"/>
      <c r="W553" s="282"/>
    </row>
    <row r="554" spans="3:23" ht="13.5" customHeight="1" x14ac:dyDescent="0.15">
      <c r="C554" s="283">
        <f t="shared" si="20"/>
        <v>542</v>
      </c>
      <c r="D554" s="44" t="str">
        <f t="shared" si="19"/>
        <v/>
      </c>
      <c r="E554" s="276"/>
      <c r="F554" s="368"/>
      <c r="G554" s="368"/>
      <c r="H554" s="265"/>
      <c r="I554" s="265"/>
      <c r="J554" s="265"/>
      <c r="K554" s="298"/>
      <c r="L554" s="15"/>
      <c r="M554" s="265"/>
      <c r="N554" s="265"/>
      <c r="O554" s="299"/>
      <c r="P554" s="299"/>
      <c r="Q554" s="299"/>
      <c r="R554" s="265"/>
      <c r="S554" s="299"/>
      <c r="T554" s="299"/>
      <c r="U554" s="299"/>
      <c r="V554" s="297"/>
      <c r="W554" s="282"/>
    </row>
    <row r="555" spans="3:23" ht="13.5" customHeight="1" x14ac:dyDescent="0.15">
      <c r="C555" s="283">
        <f t="shared" si="20"/>
        <v>543</v>
      </c>
      <c r="D555" s="44" t="str">
        <f t="shared" si="19"/>
        <v/>
      </c>
      <c r="E555" s="276"/>
      <c r="F555" s="368"/>
      <c r="G555" s="368"/>
      <c r="H555" s="265"/>
      <c r="I555" s="265"/>
      <c r="J555" s="265"/>
      <c r="K555" s="298"/>
      <c r="L555" s="15"/>
      <c r="M555" s="265"/>
      <c r="N555" s="265"/>
      <c r="O555" s="299"/>
      <c r="P555" s="299"/>
      <c r="Q555" s="299"/>
      <c r="R555" s="265"/>
      <c r="S555" s="299"/>
      <c r="T555" s="299"/>
      <c r="U555" s="299"/>
      <c r="V555" s="297"/>
      <c r="W555" s="282"/>
    </row>
    <row r="556" spans="3:23" ht="13.5" customHeight="1" x14ac:dyDescent="0.15">
      <c r="C556" s="283">
        <f t="shared" si="20"/>
        <v>544</v>
      </c>
      <c r="D556" s="44" t="str">
        <f t="shared" si="19"/>
        <v/>
      </c>
      <c r="E556" s="276"/>
      <c r="F556" s="368"/>
      <c r="G556" s="368"/>
      <c r="H556" s="265"/>
      <c r="I556" s="265"/>
      <c r="J556" s="265"/>
      <c r="K556" s="298"/>
      <c r="L556" s="15"/>
      <c r="M556" s="265"/>
      <c r="N556" s="265"/>
      <c r="O556" s="299"/>
      <c r="P556" s="299"/>
      <c r="Q556" s="299"/>
      <c r="R556" s="265"/>
      <c r="S556" s="299"/>
      <c r="T556" s="299"/>
      <c r="U556" s="299"/>
      <c r="V556" s="297"/>
      <c r="W556" s="282"/>
    </row>
    <row r="557" spans="3:23" ht="13.5" customHeight="1" x14ac:dyDescent="0.15">
      <c r="C557" s="283">
        <f t="shared" si="20"/>
        <v>545</v>
      </c>
      <c r="D557" s="44" t="str">
        <f t="shared" si="19"/>
        <v/>
      </c>
      <c r="E557" s="276"/>
      <c r="F557" s="368"/>
      <c r="G557" s="368"/>
      <c r="H557" s="265"/>
      <c r="I557" s="265"/>
      <c r="J557" s="265"/>
      <c r="K557" s="298"/>
      <c r="L557" s="15"/>
      <c r="M557" s="265"/>
      <c r="N557" s="265"/>
      <c r="O557" s="299"/>
      <c r="P557" s="299"/>
      <c r="Q557" s="299"/>
      <c r="R557" s="265"/>
      <c r="S557" s="299"/>
      <c r="T557" s="299"/>
      <c r="U557" s="299"/>
      <c r="V557" s="297"/>
      <c r="W557" s="282"/>
    </row>
    <row r="558" spans="3:23" ht="13.5" customHeight="1" x14ac:dyDescent="0.15">
      <c r="C558" s="283">
        <f t="shared" si="20"/>
        <v>546</v>
      </c>
      <c r="D558" s="44" t="str">
        <f t="shared" si="19"/>
        <v/>
      </c>
      <c r="E558" s="276"/>
      <c r="F558" s="368"/>
      <c r="G558" s="368"/>
      <c r="H558" s="265"/>
      <c r="I558" s="265"/>
      <c r="J558" s="265"/>
      <c r="K558" s="298"/>
      <c r="L558" s="15"/>
      <c r="M558" s="265"/>
      <c r="N558" s="265"/>
      <c r="O558" s="299"/>
      <c r="P558" s="299"/>
      <c r="Q558" s="299"/>
      <c r="R558" s="265"/>
      <c r="S558" s="299"/>
      <c r="T558" s="299"/>
      <c r="U558" s="299"/>
      <c r="V558" s="297"/>
      <c r="W558" s="282"/>
    </row>
    <row r="559" spans="3:23" ht="13.5" customHeight="1" x14ac:dyDescent="0.15">
      <c r="C559" s="283">
        <f t="shared" si="20"/>
        <v>547</v>
      </c>
      <c r="D559" s="44" t="str">
        <f t="shared" si="19"/>
        <v/>
      </c>
      <c r="E559" s="276"/>
      <c r="F559" s="368"/>
      <c r="G559" s="368"/>
      <c r="H559" s="265"/>
      <c r="I559" s="265"/>
      <c r="J559" s="265"/>
      <c r="K559" s="298"/>
      <c r="L559" s="15"/>
      <c r="M559" s="265"/>
      <c r="N559" s="265"/>
      <c r="O559" s="299"/>
      <c r="P559" s="299"/>
      <c r="Q559" s="299"/>
      <c r="R559" s="265"/>
      <c r="S559" s="299"/>
      <c r="T559" s="299"/>
      <c r="U559" s="299"/>
      <c r="V559" s="297"/>
      <c r="W559" s="282"/>
    </row>
    <row r="560" spans="3:23" ht="13.5" customHeight="1" x14ac:dyDescent="0.15">
      <c r="C560" s="283">
        <f t="shared" si="20"/>
        <v>548</v>
      </c>
      <c r="D560" s="44" t="str">
        <f t="shared" si="19"/>
        <v/>
      </c>
      <c r="E560" s="276"/>
      <c r="F560" s="368"/>
      <c r="G560" s="368"/>
      <c r="H560" s="265"/>
      <c r="I560" s="265"/>
      <c r="J560" s="265"/>
      <c r="K560" s="298"/>
      <c r="L560" s="15"/>
      <c r="M560" s="265"/>
      <c r="N560" s="265"/>
      <c r="O560" s="299"/>
      <c r="P560" s="299"/>
      <c r="Q560" s="299"/>
      <c r="R560" s="265"/>
      <c r="S560" s="299"/>
      <c r="T560" s="299"/>
      <c r="U560" s="299"/>
      <c r="V560" s="297"/>
      <c r="W560" s="282"/>
    </row>
    <row r="561" spans="3:23" ht="13.5" customHeight="1" x14ac:dyDescent="0.15">
      <c r="C561" s="283">
        <f t="shared" si="20"/>
        <v>549</v>
      </c>
      <c r="D561" s="44" t="str">
        <f t="shared" si="19"/>
        <v/>
      </c>
      <c r="E561" s="276"/>
      <c r="F561" s="368"/>
      <c r="G561" s="368"/>
      <c r="H561" s="265"/>
      <c r="I561" s="265"/>
      <c r="J561" s="265"/>
      <c r="K561" s="298"/>
      <c r="L561" s="15"/>
      <c r="M561" s="265"/>
      <c r="N561" s="265"/>
      <c r="O561" s="299"/>
      <c r="P561" s="299"/>
      <c r="Q561" s="299"/>
      <c r="R561" s="265"/>
      <c r="S561" s="299"/>
      <c r="T561" s="299"/>
      <c r="U561" s="299"/>
      <c r="V561" s="297"/>
      <c r="W561" s="282"/>
    </row>
    <row r="562" spans="3:23" ht="13.5" customHeight="1" x14ac:dyDescent="0.15">
      <c r="C562" s="283">
        <f t="shared" si="20"/>
        <v>550</v>
      </c>
      <c r="D562" s="44" t="str">
        <f t="shared" si="19"/>
        <v/>
      </c>
      <c r="E562" s="276"/>
      <c r="F562" s="368"/>
      <c r="G562" s="368"/>
      <c r="H562" s="265"/>
      <c r="I562" s="265"/>
      <c r="J562" s="265"/>
      <c r="K562" s="298"/>
      <c r="L562" s="15"/>
      <c r="M562" s="265"/>
      <c r="N562" s="265"/>
      <c r="O562" s="299"/>
      <c r="P562" s="299"/>
      <c r="Q562" s="299"/>
      <c r="R562" s="265"/>
      <c r="S562" s="299"/>
      <c r="T562" s="299"/>
      <c r="U562" s="299"/>
      <c r="V562" s="297"/>
      <c r="W562" s="282"/>
    </row>
    <row r="563" spans="3:23" ht="13.5" customHeight="1" x14ac:dyDescent="0.15">
      <c r="C563" s="283">
        <f t="shared" si="20"/>
        <v>551</v>
      </c>
      <c r="D563" s="44" t="str">
        <f t="shared" si="19"/>
        <v/>
      </c>
      <c r="E563" s="276"/>
      <c r="F563" s="368"/>
      <c r="G563" s="368"/>
      <c r="H563" s="265"/>
      <c r="I563" s="265"/>
      <c r="J563" s="265"/>
      <c r="K563" s="298"/>
      <c r="L563" s="15"/>
      <c r="M563" s="265"/>
      <c r="N563" s="265"/>
      <c r="O563" s="299"/>
      <c r="P563" s="299"/>
      <c r="Q563" s="299"/>
      <c r="R563" s="265"/>
      <c r="S563" s="299"/>
      <c r="T563" s="299"/>
      <c r="U563" s="299"/>
      <c r="V563" s="297"/>
      <c r="W563" s="282"/>
    </row>
    <row r="564" spans="3:23" ht="13.5" customHeight="1" x14ac:dyDescent="0.15">
      <c r="C564" s="283">
        <f t="shared" si="20"/>
        <v>552</v>
      </c>
      <c r="D564" s="44" t="str">
        <f t="shared" si="19"/>
        <v/>
      </c>
      <c r="E564" s="276"/>
      <c r="F564" s="368"/>
      <c r="G564" s="368"/>
      <c r="H564" s="265"/>
      <c r="I564" s="265"/>
      <c r="J564" s="265"/>
      <c r="K564" s="298"/>
      <c r="L564" s="15"/>
      <c r="M564" s="265"/>
      <c r="N564" s="265"/>
      <c r="O564" s="299"/>
      <c r="P564" s="299"/>
      <c r="Q564" s="299"/>
      <c r="R564" s="265"/>
      <c r="S564" s="299"/>
      <c r="T564" s="299"/>
      <c r="U564" s="299"/>
      <c r="V564" s="297"/>
      <c r="W564" s="282"/>
    </row>
    <row r="565" spans="3:23" ht="13.5" customHeight="1" x14ac:dyDescent="0.15">
      <c r="C565" s="283">
        <f t="shared" si="20"/>
        <v>553</v>
      </c>
      <c r="D565" s="44" t="str">
        <f t="shared" si="19"/>
        <v/>
      </c>
      <c r="E565" s="276"/>
      <c r="F565" s="368"/>
      <c r="G565" s="368"/>
      <c r="H565" s="265"/>
      <c r="I565" s="265"/>
      <c r="J565" s="265"/>
      <c r="K565" s="298"/>
      <c r="L565" s="15"/>
      <c r="M565" s="265"/>
      <c r="N565" s="265"/>
      <c r="O565" s="299"/>
      <c r="P565" s="299"/>
      <c r="Q565" s="299"/>
      <c r="R565" s="265"/>
      <c r="S565" s="299"/>
      <c r="T565" s="299"/>
      <c r="U565" s="299"/>
      <c r="V565" s="297"/>
      <c r="W565" s="282"/>
    </row>
    <row r="566" spans="3:23" ht="13.5" customHeight="1" x14ac:dyDescent="0.15">
      <c r="C566" s="283">
        <f t="shared" si="20"/>
        <v>554</v>
      </c>
      <c r="D566" s="44" t="str">
        <f t="shared" si="19"/>
        <v/>
      </c>
      <c r="E566" s="276"/>
      <c r="F566" s="368"/>
      <c r="G566" s="368"/>
      <c r="H566" s="265"/>
      <c r="I566" s="265"/>
      <c r="J566" s="265"/>
      <c r="K566" s="298"/>
      <c r="L566" s="15"/>
      <c r="M566" s="265"/>
      <c r="N566" s="265"/>
      <c r="O566" s="299"/>
      <c r="P566" s="299"/>
      <c r="Q566" s="299"/>
      <c r="R566" s="265"/>
      <c r="S566" s="299"/>
      <c r="T566" s="299"/>
      <c r="U566" s="299"/>
      <c r="V566" s="297"/>
      <c r="W566" s="282"/>
    </row>
    <row r="567" spans="3:23" ht="13.5" customHeight="1" x14ac:dyDescent="0.15">
      <c r="C567" s="283">
        <f t="shared" si="20"/>
        <v>555</v>
      </c>
      <c r="D567" s="44" t="str">
        <f t="shared" si="19"/>
        <v/>
      </c>
      <c r="E567" s="276"/>
      <c r="F567" s="368"/>
      <c r="G567" s="368"/>
      <c r="H567" s="265"/>
      <c r="I567" s="265"/>
      <c r="J567" s="265"/>
      <c r="K567" s="298"/>
      <c r="L567" s="15"/>
      <c r="M567" s="265"/>
      <c r="N567" s="265"/>
      <c r="O567" s="299"/>
      <c r="P567" s="299"/>
      <c r="Q567" s="299"/>
      <c r="R567" s="265"/>
      <c r="S567" s="299"/>
      <c r="T567" s="299"/>
      <c r="U567" s="299"/>
      <c r="V567" s="297"/>
      <c r="W567" s="282"/>
    </row>
    <row r="568" spans="3:23" ht="13.5" customHeight="1" x14ac:dyDescent="0.15">
      <c r="C568" s="283">
        <f t="shared" si="20"/>
        <v>556</v>
      </c>
      <c r="D568" s="44" t="str">
        <f t="shared" si="19"/>
        <v/>
      </c>
      <c r="E568" s="276"/>
      <c r="F568" s="368"/>
      <c r="G568" s="368"/>
      <c r="H568" s="265"/>
      <c r="I568" s="265"/>
      <c r="J568" s="265"/>
      <c r="K568" s="298"/>
      <c r="L568" s="15"/>
      <c r="M568" s="265"/>
      <c r="N568" s="265"/>
      <c r="O568" s="299"/>
      <c r="P568" s="299"/>
      <c r="Q568" s="299"/>
      <c r="R568" s="265"/>
      <c r="S568" s="299"/>
      <c r="T568" s="299"/>
      <c r="U568" s="299"/>
      <c r="V568" s="297"/>
      <c r="W568" s="282"/>
    </row>
    <row r="569" spans="3:23" ht="13.5" customHeight="1" x14ac:dyDescent="0.15">
      <c r="C569" s="283">
        <f t="shared" si="20"/>
        <v>557</v>
      </c>
      <c r="D569" s="44" t="str">
        <f t="shared" si="19"/>
        <v/>
      </c>
      <c r="E569" s="276"/>
      <c r="F569" s="368"/>
      <c r="G569" s="368"/>
      <c r="H569" s="265"/>
      <c r="I569" s="265"/>
      <c r="J569" s="265"/>
      <c r="K569" s="298"/>
      <c r="L569" s="15"/>
      <c r="M569" s="265"/>
      <c r="N569" s="265"/>
      <c r="O569" s="299"/>
      <c r="P569" s="299"/>
      <c r="Q569" s="299"/>
      <c r="R569" s="265"/>
      <c r="S569" s="299"/>
      <c r="T569" s="299"/>
      <c r="U569" s="299"/>
      <c r="V569" s="297"/>
      <c r="W569" s="282"/>
    </row>
    <row r="570" spans="3:23" ht="13.5" customHeight="1" x14ac:dyDescent="0.15">
      <c r="C570" s="283">
        <f t="shared" si="20"/>
        <v>558</v>
      </c>
      <c r="D570" s="44" t="str">
        <f t="shared" si="19"/>
        <v/>
      </c>
      <c r="E570" s="276"/>
      <c r="F570" s="368"/>
      <c r="G570" s="368"/>
      <c r="H570" s="265"/>
      <c r="I570" s="265"/>
      <c r="J570" s="265"/>
      <c r="K570" s="298"/>
      <c r="L570" s="15"/>
      <c r="M570" s="265"/>
      <c r="N570" s="265"/>
      <c r="O570" s="299"/>
      <c r="P570" s="299"/>
      <c r="Q570" s="299"/>
      <c r="R570" s="265"/>
      <c r="S570" s="299"/>
      <c r="T570" s="299"/>
      <c r="U570" s="299"/>
      <c r="V570" s="297"/>
      <c r="W570" s="282"/>
    </row>
    <row r="571" spans="3:23" ht="13.5" customHeight="1" x14ac:dyDescent="0.15">
      <c r="C571" s="283">
        <f t="shared" si="20"/>
        <v>559</v>
      </c>
      <c r="D571" s="44" t="str">
        <f t="shared" si="19"/>
        <v/>
      </c>
      <c r="E571" s="276"/>
      <c r="F571" s="368"/>
      <c r="G571" s="368"/>
      <c r="H571" s="265"/>
      <c r="I571" s="265"/>
      <c r="J571" s="265"/>
      <c r="K571" s="298"/>
      <c r="L571" s="15"/>
      <c r="M571" s="265"/>
      <c r="N571" s="265"/>
      <c r="O571" s="299"/>
      <c r="P571" s="299"/>
      <c r="Q571" s="299"/>
      <c r="R571" s="265"/>
      <c r="S571" s="299"/>
      <c r="T571" s="299"/>
      <c r="U571" s="299"/>
      <c r="V571" s="297"/>
      <c r="W571" s="282"/>
    </row>
    <row r="572" spans="3:23" ht="13.5" customHeight="1" x14ac:dyDescent="0.15">
      <c r="C572" s="283">
        <f t="shared" si="20"/>
        <v>560</v>
      </c>
      <c r="D572" s="44" t="str">
        <f t="shared" si="19"/>
        <v/>
      </c>
      <c r="E572" s="276"/>
      <c r="F572" s="368"/>
      <c r="G572" s="368"/>
      <c r="H572" s="265"/>
      <c r="I572" s="265"/>
      <c r="J572" s="265"/>
      <c r="K572" s="298"/>
      <c r="L572" s="15"/>
      <c r="M572" s="265"/>
      <c r="N572" s="265"/>
      <c r="O572" s="299"/>
      <c r="P572" s="299"/>
      <c r="Q572" s="299"/>
      <c r="R572" s="265"/>
      <c r="S572" s="299"/>
      <c r="T572" s="299"/>
      <c r="U572" s="299"/>
      <c r="V572" s="297"/>
      <c r="W572" s="282"/>
    </row>
    <row r="573" spans="3:23" ht="13.5" customHeight="1" x14ac:dyDescent="0.15">
      <c r="C573" s="283">
        <f t="shared" si="20"/>
        <v>561</v>
      </c>
      <c r="D573" s="44" t="str">
        <f t="shared" si="19"/>
        <v/>
      </c>
      <c r="E573" s="276"/>
      <c r="F573" s="368"/>
      <c r="G573" s="368"/>
      <c r="H573" s="265"/>
      <c r="I573" s="265"/>
      <c r="J573" s="265"/>
      <c r="K573" s="298"/>
      <c r="L573" s="15"/>
      <c r="M573" s="265"/>
      <c r="N573" s="265"/>
      <c r="O573" s="299"/>
      <c r="P573" s="299"/>
      <c r="Q573" s="299"/>
      <c r="R573" s="265"/>
      <c r="S573" s="299"/>
      <c r="T573" s="299"/>
      <c r="U573" s="299"/>
      <c r="V573" s="297"/>
      <c r="W573" s="282"/>
    </row>
    <row r="574" spans="3:23" ht="13.5" customHeight="1" x14ac:dyDescent="0.15">
      <c r="C574" s="283">
        <f t="shared" si="20"/>
        <v>562</v>
      </c>
      <c r="D574" s="44" t="str">
        <f t="shared" si="19"/>
        <v/>
      </c>
      <c r="E574" s="276"/>
      <c r="F574" s="368"/>
      <c r="G574" s="368"/>
      <c r="H574" s="265"/>
      <c r="I574" s="265"/>
      <c r="J574" s="265"/>
      <c r="K574" s="298"/>
      <c r="L574" s="15"/>
      <c r="M574" s="265"/>
      <c r="N574" s="265"/>
      <c r="O574" s="299"/>
      <c r="P574" s="299"/>
      <c r="Q574" s="299"/>
      <c r="R574" s="265"/>
      <c r="S574" s="299"/>
      <c r="T574" s="299"/>
      <c r="U574" s="299"/>
      <c r="V574" s="297"/>
      <c r="W574" s="282"/>
    </row>
    <row r="575" spans="3:23" ht="13.5" customHeight="1" x14ac:dyDescent="0.15">
      <c r="C575" s="283">
        <f t="shared" si="20"/>
        <v>563</v>
      </c>
      <c r="D575" s="44" t="str">
        <f t="shared" si="19"/>
        <v/>
      </c>
      <c r="E575" s="276"/>
      <c r="F575" s="368"/>
      <c r="G575" s="368"/>
      <c r="H575" s="265"/>
      <c r="I575" s="265"/>
      <c r="J575" s="265"/>
      <c r="K575" s="298"/>
      <c r="L575" s="15"/>
      <c r="M575" s="265"/>
      <c r="N575" s="265"/>
      <c r="O575" s="299"/>
      <c r="P575" s="299"/>
      <c r="Q575" s="299"/>
      <c r="R575" s="265"/>
      <c r="S575" s="299"/>
      <c r="T575" s="299"/>
      <c r="U575" s="299"/>
      <c r="V575" s="297"/>
      <c r="W575" s="282"/>
    </row>
    <row r="576" spans="3:23" ht="13.5" customHeight="1" x14ac:dyDescent="0.15">
      <c r="C576" s="283">
        <f t="shared" si="20"/>
        <v>564</v>
      </c>
      <c r="D576" s="44" t="str">
        <f t="shared" si="19"/>
        <v/>
      </c>
      <c r="E576" s="276"/>
      <c r="F576" s="368"/>
      <c r="G576" s="368"/>
      <c r="H576" s="265"/>
      <c r="I576" s="265"/>
      <c r="J576" s="265"/>
      <c r="K576" s="298"/>
      <c r="L576" s="15"/>
      <c r="M576" s="265"/>
      <c r="N576" s="265"/>
      <c r="O576" s="299"/>
      <c r="P576" s="299"/>
      <c r="Q576" s="299"/>
      <c r="R576" s="265"/>
      <c r="S576" s="299"/>
      <c r="T576" s="299"/>
      <c r="U576" s="299"/>
      <c r="V576" s="297"/>
      <c r="W576" s="282"/>
    </row>
    <row r="577" spans="3:23" ht="13.5" customHeight="1" x14ac:dyDescent="0.15">
      <c r="C577" s="283">
        <f t="shared" si="20"/>
        <v>565</v>
      </c>
      <c r="D577" s="44" t="str">
        <f t="shared" si="19"/>
        <v/>
      </c>
      <c r="E577" s="276"/>
      <c r="F577" s="368"/>
      <c r="G577" s="368"/>
      <c r="H577" s="265"/>
      <c r="I577" s="265"/>
      <c r="J577" s="265"/>
      <c r="K577" s="298"/>
      <c r="L577" s="15"/>
      <c r="M577" s="265"/>
      <c r="N577" s="265"/>
      <c r="O577" s="299"/>
      <c r="P577" s="299"/>
      <c r="Q577" s="299"/>
      <c r="R577" s="265"/>
      <c r="S577" s="299"/>
      <c r="T577" s="299"/>
      <c r="U577" s="299"/>
      <c r="V577" s="297"/>
      <c r="W577" s="282"/>
    </row>
    <row r="578" spans="3:23" ht="13.5" customHeight="1" x14ac:dyDescent="0.15">
      <c r="C578" s="283">
        <f t="shared" si="20"/>
        <v>566</v>
      </c>
      <c r="D578" s="44" t="str">
        <f t="shared" si="19"/>
        <v/>
      </c>
      <c r="E578" s="276"/>
      <c r="F578" s="368"/>
      <c r="G578" s="368"/>
      <c r="H578" s="265"/>
      <c r="I578" s="265"/>
      <c r="J578" s="265"/>
      <c r="K578" s="298"/>
      <c r="L578" s="15"/>
      <c r="M578" s="265"/>
      <c r="N578" s="265"/>
      <c r="O578" s="299"/>
      <c r="P578" s="299"/>
      <c r="Q578" s="299"/>
      <c r="R578" s="265"/>
      <c r="S578" s="299"/>
      <c r="T578" s="299"/>
      <c r="U578" s="299"/>
      <c r="V578" s="297"/>
      <c r="W578" s="282"/>
    </row>
    <row r="579" spans="3:23" ht="13.5" customHeight="1" x14ac:dyDescent="0.15">
      <c r="C579" s="283">
        <f t="shared" si="20"/>
        <v>567</v>
      </c>
      <c r="D579" s="44" t="str">
        <f t="shared" si="19"/>
        <v/>
      </c>
      <c r="E579" s="276"/>
      <c r="F579" s="368"/>
      <c r="G579" s="368"/>
      <c r="H579" s="265"/>
      <c r="I579" s="265"/>
      <c r="J579" s="265"/>
      <c r="K579" s="298"/>
      <c r="L579" s="15"/>
      <c r="M579" s="265"/>
      <c r="N579" s="265"/>
      <c r="O579" s="299"/>
      <c r="P579" s="299"/>
      <c r="Q579" s="299"/>
      <c r="R579" s="265"/>
      <c r="S579" s="299"/>
      <c r="T579" s="299"/>
      <c r="U579" s="299"/>
      <c r="V579" s="297"/>
      <c r="W579" s="282"/>
    </row>
    <row r="580" spans="3:23" ht="13.5" customHeight="1" x14ac:dyDescent="0.15">
      <c r="C580" s="283">
        <f t="shared" si="20"/>
        <v>568</v>
      </c>
      <c r="D580" s="44" t="str">
        <f t="shared" si="19"/>
        <v/>
      </c>
      <c r="E580" s="276"/>
      <c r="F580" s="368"/>
      <c r="G580" s="368"/>
      <c r="H580" s="265"/>
      <c r="I580" s="265"/>
      <c r="J580" s="265"/>
      <c r="K580" s="298"/>
      <c r="L580" s="15"/>
      <c r="M580" s="265"/>
      <c r="N580" s="265"/>
      <c r="O580" s="299"/>
      <c r="P580" s="299"/>
      <c r="Q580" s="299"/>
      <c r="R580" s="265"/>
      <c r="S580" s="299"/>
      <c r="T580" s="299"/>
      <c r="U580" s="299"/>
      <c r="V580" s="297"/>
      <c r="W580" s="282"/>
    </row>
    <row r="581" spans="3:23" ht="13.5" customHeight="1" x14ac:dyDescent="0.15">
      <c r="C581" s="283">
        <f t="shared" si="20"/>
        <v>569</v>
      </c>
      <c r="D581" s="44" t="str">
        <f t="shared" si="19"/>
        <v/>
      </c>
      <c r="E581" s="276"/>
      <c r="F581" s="368"/>
      <c r="G581" s="368"/>
      <c r="H581" s="265"/>
      <c r="I581" s="265"/>
      <c r="J581" s="265"/>
      <c r="K581" s="298"/>
      <c r="L581" s="15"/>
      <c r="M581" s="265"/>
      <c r="N581" s="265"/>
      <c r="O581" s="299"/>
      <c r="P581" s="299"/>
      <c r="Q581" s="299"/>
      <c r="R581" s="265"/>
      <c r="S581" s="299"/>
      <c r="T581" s="299"/>
      <c r="U581" s="299"/>
      <c r="V581" s="297"/>
      <c r="W581" s="282"/>
    </row>
    <row r="582" spans="3:23" ht="13.5" customHeight="1" x14ac:dyDescent="0.15">
      <c r="C582" s="283">
        <f t="shared" si="20"/>
        <v>570</v>
      </c>
      <c r="D582" s="44" t="str">
        <f t="shared" si="19"/>
        <v/>
      </c>
      <c r="E582" s="276"/>
      <c r="F582" s="368"/>
      <c r="G582" s="368"/>
      <c r="H582" s="265"/>
      <c r="I582" s="265"/>
      <c r="J582" s="265"/>
      <c r="K582" s="298"/>
      <c r="L582" s="15"/>
      <c r="M582" s="265"/>
      <c r="N582" s="265"/>
      <c r="O582" s="299"/>
      <c r="P582" s="299"/>
      <c r="Q582" s="299"/>
      <c r="R582" s="265"/>
      <c r="S582" s="299"/>
      <c r="T582" s="299"/>
      <c r="U582" s="299"/>
      <c r="V582" s="297"/>
      <c r="W582" s="282"/>
    </row>
    <row r="583" spans="3:23" ht="13.5" customHeight="1" x14ac:dyDescent="0.15">
      <c r="C583" s="283">
        <f t="shared" si="20"/>
        <v>571</v>
      </c>
      <c r="D583" s="44" t="str">
        <f t="shared" si="19"/>
        <v/>
      </c>
      <c r="E583" s="276"/>
      <c r="F583" s="368"/>
      <c r="G583" s="368"/>
      <c r="H583" s="265"/>
      <c r="I583" s="265"/>
      <c r="J583" s="265"/>
      <c r="K583" s="298"/>
      <c r="L583" s="15"/>
      <c r="M583" s="265"/>
      <c r="N583" s="265"/>
      <c r="O583" s="299"/>
      <c r="P583" s="299"/>
      <c r="Q583" s="299"/>
      <c r="R583" s="265"/>
      <c r="S583" s="299"/>
      <c r="T583" s="299"/>
      <c r="U583" s="299"/>
      <c r="V583" s="297"/>
      <c r="W583" s="282"/>
    </row>
    <row r="584" spans="3:23" ht="13.5" customHeight="1" x14ac:dyDescent="0.15">
      <c r="C584" s="283">
        <f t="shared" si="20"/>
        <v>572</v>
      </c>
      <c r="D584" s="44" t="str">
        <f t="shared" si="19"/>
        <v/>
      </c>
      <c r="E584" s="276"/>
      <c r="F584" s="368"/>
      <c r="G584" s="368"/>
      <c r="H584" s="265"/>
      <c r="I584" s="265"/>
      <c r="J584" s="265"/>
      <c r="K584" s="298"/>
      <c r="L584" s="15"/>
      <c r="M584" s="265"/>
      <c r="N584" s="265"/>
      <c r="O584" s="299"/>
      <c r="P584" s="299"/>
      <c r="Q584" s="299"/>
      <c r="R584" s="265"/>
      <c r="S584" s="299"/>
      <c r="T584" s="299"/>
      <c r="U584" s="299"/>
      <c r="V584" s="297"/>
      <c r="W584" s="282"/>
    </row>
    <row r="585" spans="3:23" ht="13.5" customHeight="1" x14ac:dyDescent="0.15">
      <c r="C585" s="283">
        <f t="shared" si="20"/>
        <v>573</v>
      </c>
      <c r="D585" s="44" t="str">
        <f t="shared" si="19"/>
        <v/>
      </c>
      <c r="E585" s="276"/>
      <c r="F585" s="368"/>
      <c r="G585" s="368"/>
      <c r="H585" s="265"/>
      <c r="I585" s="265"/>
      <c r="J585" s="265"/>
      <c r="K585" s="298"/>
      <c r="L585" s="15"/>
      <c r="M585" s="265"/>
      <c r="N585" s="265"/>
      <c r="O585" s="299"/>
      <c r="P585" s="299"/>
      <c r="Q585" s="299"/>
      <c r="R585" s="265"/>
      <c r="S585" s="299"/>
      <c r="T585" s="299"/>
      <c r="U585" s="299"/>
      <c r="V585" s="297"/>
      <c r="W585" s="282"/>
    </row>
    <row r="586" spans="3:23" ht="13.5" customHeight="1" x14ac:dyDescent="0.15">
      <c r="C586" s="283">
        <f t="shared" si="20"/>
        <v>574</v>
      </c>
      <c r="D586" s="44" t="str">
        <f t="shared" si="19"/>
        <v/>
      </c>
      <c r="E586" s="276"/>
      <c r="F586" s="368"/>
      <c r="G586" s="368"/>
      <c r="H586" s="265"/>
      <c r="I586" s="265"/>
      <c r="J586" s="265"/>
      <c r="K586" s="298"/>
      <c r="L586" s="15"/>
      <c r="M586" s="265"/>
      <c r="N586" s="265"/>
      <c r="O586" s="299"/>
      <c r="P586" s="299"/>
      <c r="Q586" s="299"/>
      <c r="R586" s="265"/>
      <c r="S586" s="299"/>
      <c r="T586" s="299"/>
      <c r="U586" s="299"/>
      <c r="V586" s="297"/>
      <c r="W586" s="282"/>
    </row>
    <row r="587" spans="3:23" ht="13.5" customHeight="1" x14ac:dyDescent="0.15">
      <c r="C587" s="283">
        <f t="shared" si="20"/>
        <v>575</v>
      </c>
      <c r="D587" s="44" t="str">
        <f t="shared" si="19"/>
        <v/>
      </c>
      <c r="E587" s="276"/>
      <c r="F587" s="368"/>
      <c r="G587" s="368"/>
      <c r="H587" s="265"/>
      <c r="I587" s="265"/>
      <c r="J587" s="265"/>
      <c r="K587" s="298"/>
      <c r="L587" s="15"/>
      <c r="M587" s="265"/>
      <c r="N587" s="265"/>
      <c r="O587" s="299"/>
      <c r="P587" s="299"/>
      <c r="Q587" s="299"/>
      <c r="R587" s="265"/>
      <c r="S587" s="299"/>
      <c r="T587" s="299"/>
      <c r="U587" s="299"/>
      <c r="V587" s="297"/>
      <c r="W587" s="282"/>
    </row>
    <row r="588" spans="3:23" ht="13.5" customHeight="1" x14ac:dyDescent="0.15">
      <c r="C588" s="283">
        <f t="shared" si="20"/>
        <v>576</v>
      </c>
      <c r="D588" s="44" t="str">
        <f t="shared" si="19"/>
        <v/>
      </c>
      <c r="E588" s="276"/>
      <c r="F588" s="368"/>
      <c r="G588" s="368"/>
      <c r="H588" s="265"/>
      <c r="I588" s="265"/>
      <c r="J588" s="265"/>
      <c r="K588" s="298"/>
      <c r="L588" s="15"/>
      <c r="M588" s="265"/>
      <c r="N588" s="265"/>
      <c r="O588" s="299"/>
      <c r="P588" s="299"/>
      <c r="Q588" s="299"/>
      <c r="R588" s="265"/>
      <c r="S588" s="299"/>
      <c r="T588" s="299"/>
      <c r="U588" s="299"/>
      <c r="V588" s="297"/>
      <c r="W588" s="282"/>
    </row>
    <row r="589" spans="3:23" ht="13.5" customHeight="1" x14ac:dyDescent="0.15">
      <c r="C589" s="283">
        <f t="shared" si="20"/>
        <v>577</v>
      </c>
      <c r="D589" s="44" t="str">
        <f t="shared" si="19"/>
        <v/>
      </c>
      <c r="E589" s="276"/>
      <c r="F589" s="368"/>
      <c r="G589" s="368"/>
      <c r="H589" s="265"/>
      <c r="I589" s="265"/>
      <c r="J589" s="265"/>
      <c r="K589" s="298"/>
      <c r="L589" s="15"/>
      <c r="M589" s="265"/>
      <c r="N589" s="265"/>
      <c r="O589" s="299"/>
      <c r="P589" s="299"/>
      <c r="Q589" s="299"/>
      <c r="R589" s="265"/>
      <c r="S589" s="299"/>
      <c r="T589" s="299"/>
      <c r="U589" s="299"/>
      <c r="V589" s="297"/>
      <c r="W589" s="282"/>
    </row>
    <row r="590" spans="3:23" ht="13.5" customHeight="1" x14ac:dyDescent="0.15">
      <c r="C590" s="283">
        <f t="shared" si="20"/>
        <v>578</v>
      </c>
      <c r="D590" s="44" t="str">
        <f t="shared" si="19"/>
        <v/>
      </c>
      <c r="E590" s="276"/>
      <c r="F590" s="368"/>
      <c r="G590" s="368"/>
      <c r="H590" s="265"/>
      <c r="I590" s="265"/>
      <c r="J590" s="265"/>
      <c r="K590" s="298"/>
      <c r="L590" s="15"/>
      <c r="M590" s="265"/>
      <c r="N590" s="265"/>
      <c r="O590" s="299"/>
      <c r="P590" s="299"/>
      <c r="Q590" s="299"/>
      <c r="R590" s="265"/>
      <c r="S590" s="299"/>
      <c r="T590" s="299"/>
      <c r="U590" s="299"/>
      <c r="V590" s="297"/>
      <c r="W590" s="282"/>
    </row>
    <row r="591" spans="3:23" ht="13.5" customHeight="1" x14ac:dyDescent="0.15">
      <c r="C591" s="283">
        <f t="shared" ref="C591:C654" si="21">C590+1</f>
        <v>579</v>
      </c>
      <c r="D591" s="44" t="str">
        <f t="shared" si="19"/>
        <v/>
      </c>
      <c r="E591" s="276"/>
      <c r="F591" s="368"/>
      <c r="G591" s="368"/>
      <c r="H591" s="265"/>
      <c r="I591" s="265"/>
      <c r="J591" s="265"/>
      <c r="K591" s="298"/>
      <c r="L591" s="15"/>
      <c r="M591" s="265"/>
      <c r="N591" s="265"/>
      <c r="O591" s="299"/>
      <c r="P591" s="299"/>
      <c r="Q591" s="299"/>
      <c r="R591" s="265"/>
      <c r="S591" s="299"/>
      <c r="T591" s="299"/>
      <c r="U591" s="299"/>
      <c r="V591" s="297"/>
      <c r="W591" s="282"/>
    </row>
    <row r="592" spans="3:23" ht="13.5" customHeight="1" x14ac:dyDescent="0.15">
      <c r="C592" s="283">
        <f t="shared" si="21"/>
        <v>580</v>
      </c>
      <c r="D592" s="44" t="str">
        <f t="shared" si="19"/>
        <v/>
      </c>
      <c r="E592" s="276"/>
      <c r="F592" s="368"/>
      <c r="G592" s="368"/>
      <c r="H592" s="265"/>
      <c r="I592" s="265"/>
      <c r="J592" s="265"/>
      <c r="K592" s="298"/>
      <c r="L592" s="15"/>
      <c r="M592" s="265"/>
      <c r="N592" s="265"/>
      <c r="O592" s="299"/>
      <c r="P592" s="299"/>
      <c r="Q592" s="299"/>
      <c r="R592" s="265"/>
      <c r="S592" s="299"/>
      <c r="T592" s="299"/>
      <c r="U592" s="299"/>
      <c r="V592" s="297"/>
      <c r="W592" s="282"/>
    </row>
    <row r="593" spans="3:23" ht="13.5" customHeight="1" x14ac:dyDescent="0.15">
      <c r="C593" s="283">
        <f t="shared" si="21"/>
        <v>581</v>
      </c>
      <c r="D593" s="44" t="str">
        <f t="shared" si="19"/>
        <v/>
      </c>
      <c r="E593" s="276"/>
      <c r="F593" s="368"/>
      <c r="G593" s="368"/>
      <c r="H593" s="265"/>
      <c r="I593" s="265"/>
      <c r="J593" s="265"/>
      <c r="K593" s="298"/>
      <c r="L593" s="15"/>
      <c r="M593" s="265"/>
      <c r="N593" s="265"/>
      <c r="O593" s="299"/>
      <c r="P593" s="299"/>
      <c r="Q593" s="299"/>
      <c r="R593" s="265"/>
      <c r="S593" s="299"/>
      <c r="T593" s="299"/>
      <c r="U593" s="299"/>
      <c r="V593" s="297"/>
      <c r="W593" s="282"/>
    </row>
    <row r="594" spans="3:23" ht="13.5" customHeight="1" x14ac:dyDescent="0.15">
      <c r="C594" s="283">
        <f t="shared" si="21"/>
        <v>582</v>
      </c>
      <c r="D594" s="44" t="str">
        <f t="shared" si="19"/>
        <v/>
      </c>
      <c r="E594" s="276"/>
      <c r="F594" s="368"/>
      <c r="G594" s="368"/>
      <c r="H594" s="265"/>
      <c r="I594" s="265"/>
      <c r="J594" s="265"/>
      <c r="K594" s="298"/>
      <c r="L594" s="15"/>
      <c r="M594" s="265"/>
      <c r="N594" s="265"/>
      <c r="O594" s="299"/>
      <c r="P594" s="299"/>
      <c r="Q594" s="299"/>
      <c r="R594" s="265"/>
      <c r="S594" s="299"/>
      <c r="T594" s="299"/>
      <c r="U594" s="299"/>
      <c r="V594" s="297"/>
      <c r="W594" s="282"/>
    </row>
    <row r="595" spans="3:23" ht="13.5" customHeight="1" x14ac:dyDescent="0.15">
      <c r="C595" s="283">
        <f t="shared" si="21"/>
        <v>583</v>
      </c>
      <c r="D595" s="44" t="str">
        <f t="shared" si="19"/>
        <v/>
      </c>
      <c r="E595" s="276"/>
      <c r="F595" s="368"/>
      <c r="G595" s="368"/>
      <c r="H595" s="265"/>
      <c r="I595" s="265"/>
      <c r="J595" s="265"/>
      <c r="K595" s="298"/>
      <c r="L595" s="15"/>
      <c r="M595" s="265"/>
      <c r="N595" s="265"/>
      <c r="O595" s="299"/>
      <c r="P595" s="299"/>
      <c r="Q595" s="299"/>
      <c r="R595" s="265"/>
      <c r="S595" s="299"/>
      <c r="T595" s="299"/>
      <c r="U595" s="299"/>
      <c r="V595" s="297"/>
      <c r="W595" s="282"/>
    </row>
    <row r="596" spans="3:23" ht="13.5" customHeight="1" x14ac:dyDescent="0.15">
      <c r="C596" s="283">
        <f t="shared" si="21"/>
        <v>584</v>
      </c>
      <c r="D596" s="44" t="str">
        <f t="shared" si="19"/>
        <v/>
      </c>
      <c r="E596" s="276"/>
      <c r="F596" s="368"/>
      <c r="G596" s="368"/>
      <c r="H596" s="265"/>
      <c r="I596" s="265"/>
      <c r="J596" s="265"/>
      <c r="K596" s="298"/>
      <c r="L596" s="15"/>
      <c r="M596" s="265"/>
      <c r="N596" s="265"/>
      <c r="O596" s="299"/>
      <c r="P596" s="299"/>
      <c r="Q596" s="299"/>
      <c r="R596" s="265"/>
      <c r="S596" s="299"/>
      <c r="T596" s="299"/>
      <c r="U596" s="299"/>
      <c r="V596" s="297"/>
      <c r="W596" s="282"/>
    </row>
    <row r="597" spans="3:23" ht="13.5" customHeight="1" x14ac:dyDescent="0.15">
      <c r="C597" s="283">
        <f t="shared" si="21"/>
        <v>585</v>
      </c>
      <c r="D597" s="44" t="str">
        <f t="shared" si="19"/>
        <v/>
      </c>
      <c r="E597" s="276"/>
      <c r="F597" s="368"/>
      <c r="G597" s="368"/>
      <c r="H597" s="265"/>
      <c r="I597" s="265"/>
      <c r="J597" s="265"/>
      <c r="K597" s="298"/>
      <c r="L597" s="15"/>
      <c r="M597" s="265"/>
      <c r="N597" s="265"/>
      <c r="O597" s="299"/>
      <c r="P597" s="299"/>
      <c r="Q597" s="299"/>
      <c r="R597" s="265"/>
      <c r="S597" s="299"/>
      <c r="T597" s="299"/>
      <c r="U597" s="299"/>
      <c r="V597" s="297"/>
      <c r="W597" s="282"/>
    </row>
    <row r="598" spans="3:23" ht="13.5" customHeight="1" x14ac:dyDescent="0.15">
      <c r="C598" s="283">
        <f t="shared" si="21"/>
        <v>586</v>
      </c>
      <c r="D598" s="44" t="str">
        <f t="shared" si="19"/>
        <v/>
      </c>
      <c r="E598" s="276"/>
      <c r="F598" s="368"/>
      <c r="G598" s="368"/>
      <c r="H598" s="265"/>
      <c r="I598" s="265"/>
      <c r="J598" s="265"/>
      <c r="K598" s="298"/>
      <c r="L598" s="15"/>
      <c r="M598" s="265"/>
      <c r="N598" s="265"/>
      <c r="O598" s="299"/>
      <c r="P598" s="299"/>
      <c r="Q598" s="299"/>
      <c r="R598" s="265"/>
      <c r="S598" s="299"/>
      <c r="T598" s="299"/>
      <c r="U598" s="299"/>
      <c r="V598" s="297"/>
      <c r="W598" s="282"/>
    </row>
    <row r="599" spans="3:23" ht="13.5" customHeight="1" x14ac:dyDescent="0.15">
      <c r="C599" s="283">
        <f t="shared" si="21"/>
        <v>587</v>
      </c>
      <c r="D599" s="44" t="str">
        <f t="shared" si="19"/>
        <v/>
      </c>
      <c r="E599" s="276"/>
      <c r="F599" s="368"/>
      <c r="G599" s="368"/>
      <c r="H599" s="265"/>
      <c r="I599" s="265"/>
      <c r="J599" s="265"/>
      <c r="K599" s="298"/>
      <c r="L599" s="15"/>
      <c r="M599" s="265"/>
      <c r="N599" s="265"/>
      <c r="O599" s="299"/>
      <c r="P599" s="299"/>
      <c r="Q599" s="299"/>
      <c r="R599" s="265"/>
      <c r="S599" s="299"/>
      <c r="T599" s="299"/>
      <c r="U599" s="299"/>
      <c r="V599" s="297"/>
      <c r="W599" s="282"/>
    </row>
    <row r="600" spans="3:23" ht="13.5" customHeight="1" x14ac:dyDescent="0.15">
      <c r="C600" s="283">
        <f t="shared" si="21"/>
        <v>588</v>
      </c>
      <c r="D600" s="44" t="str">
        <f t="shared" si="19"/>
        <v/>
      </c>
      <c r="E600" s="276"/>
      <c r="F600" s="368"/>
      <c r="G600" s="368"/>
      <c r="H600" s="265"/>
      <c r="I600" s="265"/>
      <c r="J600" s="265"/>
      <c r="K600" s="298"/>
      <c r="L600" s="15"/>
      <c r="M600" s="265"/>
      <c r="N600" s="265"/>
      <c r="O600" s="299"/>
      <c r="P600" s="299"/>
      <c r="Q600" s="299"/>
      <c r="R600" s="265"/>
      <c r="S600" s="299"/>
      <c r="T600" s="299"/>
      <c r="U600" s="299"/>
      <c r="V600" s="297"/>
      <c r="W600" s="282"/>
    </row>
    <row r="601" spans="3:23" ht="13.5" customHeight="1" x14ac:dyDescent="0.15">
      <c r="C601" s="283">
        <f t="shared" si="21"/>
        <v>589</v>
      </c>
      <c r="D601" s="44" t="str">
        <f t="shared" si="19"/>
        <v/>
      </c>
      <c r="E601" s="276"/>
      <c r="F601" s="368"/>
      <c r="G601" s="368"/>
      <c r="H601" s="265"/>
      <c r="I601" s="265"/>
      <c r="J601" s="265"/>
      <c r="K601" s="298"/>
      <c r="L601" s="15"/>
      <c r="M601" s="265"/>
      <c r="N601" s="265"/>
      <c r="O601" s="299"/>
      <c r="P601" s="299"/>
      <c r="Q601" s="299"/>
      <c r="R601" s="265"/>
      <c r="S601" s="299"/>
      <c r="T601" s="299"/>
      <c r="U601" s="299"/>
      <c r="V601" s="297"/>
      <c r="W601" s="282"/>
    </row>
    <row r="602" spans="3:23" ht="13.5" customHeight="1" x14ac:dyDescent="0.15">
      <c r="C602" s="283">
        <f t="shared" si="21"/>
        <v>590</v>
      </c>
      <c r="D602" s="44" t="str">
        <f t="shared" si="19"/>
        <v/>
      </c>
      <c r="E602" s="276"/>
      <c r="F602" s="368"/>
      <c r="G602" s="368"/>
      <c r="H602" s="265"/>
      <c r="I602" s="265"/>
      <c r="J602" s="265"/>
      <c r="K602" s="298"/>
      <c r="L602" s="15"/>
      <c r="M602" s="265"/>
      <c r="N602" s="265"/>
      <c r="O602" s="299"/>
      <c r="P602" s="299"/>
      <c r="Q602" s="299"/>
      <c r="R602" s="265"/>
      <c r="S602" s="299"/>
      <c r="T602" s="299"/>
      <c r="U602" s="299"/>
      <c r="V602" s="297"/>
      <c r="W602" s="282"/>
    </row>
    <row r="603" spans="3:23" ht="13.5" customHeight="1" x14ac:dyDescent="0.15">
      <c r="C603" s="283">
        <f t="shared" si="21"/>
        <v>591</v>
      </c>
      <c r="D603" s="44" t="str">
        <f t="shared" si="19"/>
        <v/>
      </c>
      <c r="E603" s="276"/>
      <c r="F603" s="368"/>
      <c r="G603" s="368"/>
      <c r="H603" s="265"/>
      <c r="I603" s="265"/>
      <c r="J603" s="265"/>
      <c r="K603" s="298"/>
      <c r="L603" s="15"/>
      <c r="M603" s="265"/>
      <c r="N603" s="265"/>
      <c r="O603" s="299"/>
      <c r="P603" s="299"/>
      <c r="Q603" s="299"/>
      <c r="R603" s="265"/>
      <c r="S603" s="299"/>
      <c r="T603" s="299"/>
      <c r="U603" s="299"/>
      <c r="V603" s="297"/>
      <c r="W603" s="282"/>
    </row>
    <row r="604" spans="3:23" ht="13.5" customHeight="1" x14ac:dyDescent="0.15">
      <c r="C604" s="283">
        <f t="shared" si="21"/>
        <v>592</v>
      </c>
      <c r="D604" s="44" t="str">
        <f t="shared" si="19"/>
        <v/>
      </c>
      <c r="E604" s="276"/>
      <c r="F604" s="368"/>
      <c r="G604" s="368"/>
      <c r="H604" s="265"/>
      <c r="I604" s="265"/>
      <c r="J604" s="265"/>
      <c r="K604" s="298"/>
      <c r="L604" s="15"/>
      <c r="M604" s="265"/>
      <c r="N604" s="265"/>
      <c r="O604" s="299"/>
      <c r="P604" s="299"/>
      <c r="Q604" s="299"/>
      <c r="R604" s="265"/>
      <c r="S604" s="299"/>
      <c r="T604" s="299"/>
      <c r="U604" s="299"/>
      <c r="V604" s="297"/>
      <c r="W604" s="282"/>
    </row>
    <row r="605" spans="3:23" ht="13.5" customHeight="1" x14ac:dyDescent="0.15">
      <c r="C605" s="283">
        <f t="shared" si="21"/>
        <v>593</v>
      </c>
      <c r="D605" s="44" t="str">
        <f t="shared" si="19"/>
        <v/>
      </c>
      <c r="E605" s="276"/>
      <c r="F605" s="368"/>
      <c r="G605" s="368"/>
      <c r="H605" s="265"/>
      <c r="I605" s="265"/>
      <c r="J605" s="265"/>
      <c r="K605" s="298"/>
      <c r="L605" s="15"/>
      <c r="M605" s="265"/>
      <c r="N605" s="265"/>
      <c r="O605" s="299"/>
      <c r="P605" s="299"/>
      <c r="Q605" s="299"/>
      <c r="R605" s="265"/>
      <c r="S605" s="299"/>
      <c r="T605" s="299"/>
      <c r="U605" s="299"/>
      <c r="V605" s="297"/>
      <c r="W605" s="282"/>
    </row>
    <row r="606" spans="3:23" ht="13.5" customHeight="1" x14ac:dyDescent="0.15">
      <c r="C606" s="283">
        <f t="shared" si="21"/>
        <v>594</v>
      </c>
      <c r="D606" s="44" t="str">
        <f t="shared" si="19"/>
        <v/>
      </c>
      <c r="E606" s="276"/>
      <c r="F606" s="368"/>
      <c r="G606" s="368"/>
      <c r="H606" s="265"/>
      <c r="I606" s="265"/>
      <c r="J606" s="265"/>
      <c r="K606" s="298"/>
      <c r="L606" s="15"/>
      <c r="M606" s="265"/>
      <c r="N606" s="265"/>
      <c r="O606" s="299"/>
      <c r="P606" s="299"/>
      <c r="Q606" s="299"/>
      <c r="R606" s="265"/>
      <c r="S606" s="299"/>
      <c r="T606" s="299"/>
      <c r="U606" s="299"/>
      <c r="V606" s="297"/>
      <c r="W606" s="282"/>
    </row>
    <row r="607" spans="3:23" ht="13.5" customHeight="1" x14ac:dyDescent="0.15">
      <c r="C607" s="283">
        <f t="shared" si="21"/>
        <v>595</v>
      </c>
      <c r="D607" s="44" t="str">
        <f t="shared" si="19"/>
        <v/>
      </c>
      <c r="E607" s="276"/>
      <c r="F607" s="368"/>
      <c r="G607" s="368"/>
      <c r="H607" s="265"/>
      <c r="I607" s="265"/>
      <c r="J607" s="265"/>
      <c r="K607" s="298"/>
      <c r="L607" s="15"/>
      <c r="M607" s="265"/>
      <c r="N607" s="265"/>
      <c r="O607" s="299"/>
      <c r="P607" s="299"/>
      <c r="Q607" s="299"/>
      <c r="R607" s="265"/>
      <c r="S607" s="299"/>
      <c r="T607" s="299"/>
      <c r="U607" s="299"/>
      <c r="V607" s="297"/>
      <c r="W607" s="282"/>
    </row>
    <row r="608" spans="3:23" ht="13.5" customHeight="1" x14ac:dyDescent="0.15">
      <c r="C608" s="283">
        <f t="shared" si="21"/>
        <v>596</v>
      </c>
      <c r="D608" s="44" t="str">
        <f t="shared" si="19"/>
        <v/>
      </c>
      <c r="E608" s="276"/>
      <c r="F608" s="368"/>
      <c r="G608" s="368"/>
      <c r="H608" s="265"/>
      <c r="I608" s="265"/>
      <c r="J608" s="265"/>
      <c r="K608" s="298"/>
      <c r="L608" s="15"/>
      <c r="M608" s="265"/>
      <c r="N608" s="265"/>
      <c r="O608" s="299"/>
      <c r="P608" s="299"/>
      <c r="Q608" s="299"/>
      <c r="R608" s="265"/>
      <c r="S608" s="299"/>
      <c r="T608" s="299"/>
      <c r="U608" s="299"/>
      <c r="V608" s="297"/>
      <c r="W608" s="282"/>
    </row>
    <row r="609" spans="3:23" ht="13.5" customHeight="1" x14ac:dyDescent="0.15">
      <c r="C609" s="283">
        <f t="shared" si="21"/>
        <v>597</v>
      </c>
      <c r="D609" s="44" t="str">
        <f t="shared" si="19"/>
        <v/>
      </c>
      <c r="E609" s="276"/>
      <c r="F609" s="368"/>
      <c r="G609" s="368"/>
      <c r="H609" s="265"/>
      <c r="I609" s="265"/>
      <c r="J609" s="265"/>
      <c r="K609" s="298"/>
      <c r="L609" s="15"/>
      <c r="M609" s="265"/>
      <c r="N609" s="265"/>
      <c r="O609" s="299"/>
      <c r="P609" s="299"/>
      <c r="Q609" s="299"/>
      <c r="R609" s="265"/>
      <c r="S609" s="299"/>
      <c r="T609" s="299"/>
      <c r="U609" s="299"/>
      <c r="V609" s="297"/>
      <c r="W609" s="282"/>
    </row>
    <row r="610" spans="3:23" ht="13.5" customHeight="1" x14ac:dyDescent="0.15">
      <c r="C610" s="283">
        <f t="shared" si="21"/>
        <v>598</v>
      </c>
      <c r="D610" s="44" t="str">
        <f t="shared" si="19"/>
        <v/>
      </c>
      <c r="E610" s="276"/>
      <c r="F610" s="368"/>
      <c r="G610" s="368"/>
      <c r="H610" s="265"/>
      <c r="I610" s="265"/>
      <c r="J610" s="265"/>
      <c r="K610" s="298"/>
      <c r="L610" s="15"/>
      <c r="M610" s="265"/>
      <c r="N610" s="265"/>
      <c r="O610" s="299"/>
      <c r="P610" s="299"/>
      <c r="Q610" s="299"/>
      <c r="R610" s="265"/>
      <c r="S610" s="299"/>
      <c r="T610" s="299"/>
      <c r="U610" s="299"/>
      <c r="V610" s="297"/>
      <c r="W610" s="282"/>
    </row>
    <row r="611" spans="3:23" ht="13.5" customHeight="1" x14ac:dyDescent="0.15">
      <c r="C611" s="283">
        <f t="shared" si="21"/>
        <v>599</v>
      </c>
      <c r="D611" s="44" t="str">
        <f t="shared" si="19"/>
        <v/>
      </c>
      <c r="E611" s="276"/>
      <c r="F611" s="368"/>
      <c r="G611" s="368"/>
      <c r="H611" s="265"/>
      <c r="I611" s="265"/>
      <c r="J611" s="265"/>
      <c r="K611" s="298"/>
      <c r="L611" s="15"/>
      <c r="M611" s="265"/>
      <c r="N611" s="265"/>
      <c r="O611" s="299"/>
      <c r="P611" s="299"/>
      <c r="Q611" s="299"/>
      <c r="R611" s="265"/>
      <c r="S611" s="299"/>
      <c r="T611" s="299"/>
      <c r="U611" s="299"/>
      <c r="V611" s="297"/>
      <c r="W611" s="282"/>
    </row>
    <row r="612" spans="3:23" ht="13.5" customHeight="1" x14ac:dyDescent="0.15">
      <c r="C612" s="283">
        <f t="shared" si="21"/>
        <v>600</v>
      </c>
      <c r="D612" s="44" t="str">
        <f t="shared" si="19"/>
        <v/>
      </c>
      <c r="E612" s="276"/>
      <c r="F612" s="368"/>
      <c r="G612" s="368"/>
      <c r="H612" s="265"/>
      <c r="I612" s="265"/>
      <c r="J612" s="265"/>
      <c r="K612" s="298"/>
      <c r="L612" s="15"/>
      <c r="M612" s="265"/>
      <c r="N612" s="265"/>
      <c r="O612" s="299"/>
      <c r="P612" s="299"/>
      <c r="Q612" s="299"/>
      <c r="R612" s="265"/>
      <c r="S612" s="299"/>
      <c r="T612" s="299"/>
      <c r="U612" s="299"/>
      <c r="V612" s="297"/>
      <c r="W612" s="282"/>
    </row>
    <row r="613" spans="3:23" ht="13.5" customHeight="1" x14ac:dyDescent="0.15">
      <c r="C613" s="283">
        <f t="shared" si="21"/>
        <v>601</v>
      </c>
      <c r="D613" s="44" t="str">
        <f t="shared" si="19"/>
        <v/>
      </c>
      <c r="E613" s="276"/>
      <c r="F613" s="368"/>
      <c r="G613" s="368"/>
      <c r="H613" s="265"/>
      <c r="I613" s="265"/>
      <c r="J613" s="265"/>
      <c r="K613" s="298"/>
      <c r="L613" s="15"/>
      <c r="M613" s="265"/>
      <c r="N613" s="265"/>
      <c r="O613" s="299"/>
      <c r="P613" s="299"/>
      <c r="Q613" s="299"/>
      <c r="R613" s="265"/>
      <c r="S613" s="299"/>
      <c r="T613" s="299"/>
      <c r="U613" s="299"/>
      <c r="V613" s="297"/>
      <c r="W613" s="282"/>
    </row>
    <row r="614" spans="3:23" ht="13.5" customHeight="1" x14ac:dyDescent="0.15">
      <c r="C614" s="283">
        <f t="shared" si="21"/>
        <v>602</v>
      </c>
      <c r="D614" s="44" t="str">
        <f t="shared" si="19"/>
        <v/>
      </c>
      <c r="E614" s="276"/>
      <c r="F614" s="368"/>
      <c r="G614" s="368"/>
      <c r="H614" s="265"/>
      <c r="I614" s="265"/>
      <c r="J614" s="265"/>
      <c r="K614" s="298"/>
      <c r="L614" s="15"/>
      <c r="M614" s="265"/>
      <c r="N614" s="265"/>
      <c r="O614" s="299"/>
      <c r="P614" s="299"/>
      <c r="Q614" s="299"/>
      <c r="R614" s="265"/>
      <c r="S614" s="299"/>
      <c r="T614" s="299"/>
      <c r="U614" s="299"/>
      <c r="V614" s="297"/>
      <c r="W614" s="282"/>
    </row>
    <row r="615" spans="3:23" ht="13.5" customHeight="1" x14ac:dyDescent="0.15">
      <c r="C615" s="283">
        <f t="shared" si="21"/>
        <v>603</v>
      </c>
      <c r="D615" s="44" t="str">
        <f t="shared" si="19"/>
        <v/>
      </c>
      <c r="E615" s="276"/>
      <c r="F615" s="368"/>
      <c r="G615" s="368"/>
      <c r="H615" s="265"/>
      <c r="I615" s="265"/>
      <c r="J615" s="265"/>
      <c r="K615" s="298"/>
      <c r="L615" s="15"/>
      <c r="M615" s="265"/>
      <c r="N615" s="265"/>
      <c r="O615" s="299"/>
      <c r="P615" s="299"/>
      <c r="Q615" s="299"/>
      <c r="R615" s="265"/>
      <c r="S615" s="299"/>
      <c r="T615" s="299"/>
      <c r="U615" s="299"/>
      <c r="V615" s="297"/>
      <c r="W615" s="282"/>
    </row>
    <row r="616" spans="3:23" ht="13.5" customHeight="1" x14ac:dyDescent="0.15">
      <c r="C616" s="283">
        <f t="shared" si="21"/>
        <v>604</v>
      </c>
      <c r="D616" s="44" t="str">
        <f t="shared" si="19"/>
        <v/>
      </c>
      <c r="E616" s="276"/>
      <c r="F616" s="368"/>
      <c r="G616" s="368"/>
      <c r="H616" s="265"/>
      <c r="I616" s="265"/>
      <c r="J616" s="265"/>
      <c r="K616" s="298"/>
      <c r="L616" s="15"/>
      <c r="M616" s="265"/>
      <c r="N616" s="265"/>
      <c r="O616" s="299"/>
      <c r="P616" s="299"/>
      <c r="Q616" s="299"/>
      <c r="R616" s="265"/>
      <c r="S616" s="299"/>
      <c r="T616" s="299"/>
      <c r="U616" s="299"/>
      <c r="V616" s="297"/>
      <c r="W616" s="282"/>
    </row>
    <row r="617" spans="3:23" ht="13.5" customHeight="1" x14ac:dyDescent="0.15">
      <c r="C617" s="283">
        <f t="shared" si="21"/>
        <v>605</v>
      </c>
      <c r="D617" s="44" t="str">
        <f t="shared" si="19"/>
        <v/>
      </c>
      <c r="E617" s="276"/>
      <c r="F617" s="368"/>
      <c r="G617" s="368"/>
      <c r="H617" s="265"/>
      <c r="I617" s="265"/>
      <c r="J617" s="265"/>
      <c r="K617" s="298"/>
      <c r="L617" s="15"/>
      <c r="M617" s="265"/>
      <c r="N617" s="265"/>
      <c r="O617" s="299"/>
      <c r="P617" s="299"/>
      <c r="Q617" s="299"/>
      <c r="R617" s="265"/>
      <c r="S617" s="299"/>
      <c r="T617" s="299"/>
      <c r="U617" s="299"/>
      <c r="V617" s="297"/>
      <c r="W617" s="282"/>
    </row>
    <row r="618" spans="3:23" ht="13.5" customHeight="1" x14ac:dyDescent="0.15">
      <c r="C618" s="283">
        <f t="shared" si="21"/>
        <v>606</v>
      </c>
      <c r="D618" s="44" t="str">
        <f t="shared" si="19"/>
        <v/>
      </c>
      <c r="E618" s="276"/>
      <c r="F618" s="368"/>
      <c r="G618" s="368"/>
      <c r="H618" s="265"/>
      <c r="I618" s="265"/>
      <c r="J618" s="265"/>
      <c r="K618" s="298"/>
      <c r="L618" s="15"/>
      <c r="M618" s="265"/>
      <c r="N618" s="265"/>
      <c r="O618" s="299"/>
      <c r="P618" s="299"/>
      <c r="Q618" s="299"/>
      <c r="R618" s="265"/>
      <c r="S618" s="299"/>
      <c r="T618" s="299"/>
      <c r="U618" s="299"/>
      <c r="V618" s="297"/>
      <c r="W618" s="282"/>
    </row>
    <row r="619" spans="3:23" ht="13.5" customHeight="1" x14ac:dyDescent="0.15">
      <c r="C619" s="283">
        <f t="shared" si="21"/>
        <v>607</v>
      </c>
      <c r="D619" s="44" t="str">
        <f t="shared" si="19"/>
        <v/>
      </c>
      <c r="E619" s="276"/>
      <c r="F619" s="368"/>
      <c r="G619" s="368"/>
      <c r="H619" s="265"/>
      <c r="I619" s="265"/>
      <c r="J619" s="265"/>
      <c r="K619" s="298"/>
      <c r="L619" s="15"/>
      <c r="M619" s="265"/>
      <c r="N619" s="265"/>
      <c r="O619" s="299"/>
      <c r="P619" s="299"/>
      <c r="Q619" s="299"/>
      <c r="R619" s="265"/>
      <c r="S619" s="299"/>
      <c r="T619" s="299"/>
      <c r="U619" s="299"/>
      <c r="V619" s="297"/>
      <c r="W619" s="282"/>
    </row>
    <row r="620" spans="3:23" ht="13.5" customHeight="1" x14ac:dyDescent="0.15">
      <c r="C620" s="283">
        <f t="shared" si="21"/>
        <v>608</v>
      </c>
      <c r="D620" s="44" t="str">
        <f t="shared" si="19"/>
        <v/>
      </c>
      <c r="E620" s="276"/>
      <c r="F620" s="368"/>
      <c r="G620" s="368"/>
      <c r="H620" s="265"/>
      <c r="I620" s="265"/>
      <c r="J620" s="265"/>
      <c r="K620" s="298"/>
      <c r="L620" s="15"/>
      <c r="M620" s="265"/>
      <c r="N620" s="265"/>
      <c r="O620" s="299"/>
      <c r="P620" s="299"/>
      <c r="Q620" s="299"/>
      <c r="R620" s="265"/>
      <c r="S620" s="299"/>
      <c r="T620" s="299"/>
      <c r="U620" s="299"/>
      <c r="V620" s="297"/>
      <c r="W620" s="282"/>
    </row>
    <row r="621" spans="3:23" ht="13.5" customHeight="1" x14ac:dyDescent="0.15">
      <c r="C621" s="283">
        <f t="shared" si="21"/>
        <v>609</v>
      </c>
      <c r="D621" s="44" t="str">
        <f t="shared" si="19"/>
        <v/>
      </c>
      <c r="E621" s="276"/>
      <c r="F621" s="368"/>
      <c r="G621" s="368"/>
      <c r="H621" s="265"/>
      <c r="I621" s="265"/>
      <c r="J621" s="265"/>
      <c r="K621" s="298"/>
      <c r="L621" s="15"/>
      <c r="M621" s="265"/>
      <c r="N621" s="265"/>
      <c r="O621" s="299"/>
      <c r="P621" s="299"/>
      <c r="Q621" s="299"/>
      <c r="R621" s="265"/>
      <c r="S621" s="299"/>
      <c r="T621" s="299"/>
      <c r="U621" s="299"/>
      <c r="V621" s="297"/>
      <c r="W621" s="282"/>
    </row>
    <row r="622" spans="3:23" ht="13.5" customHeight="1" x14ac:dyDescent="0.15">
      <c r="C622" s="283">
        <f t="shared" si="21"/>
        <v>610</v>
      </c>
      <c r="D622" s="44" t="str">
        <f t="shared" si="19"/>
        <v/>
      </c>
      <c r="E622" s="276"/>
      <c r="F622" s="368"/>
      <c r="G622" s="368"/>
      <c r="H622" s="265"/>
      <c r="I622" s="265"/>
      <c r="J622" s="265"/>
      <c r="K622" s="298"/>
      <c r="L622" s="15"/>
      <c r="M622" s="265"/>
      <c r="N622" s="265"/>
      <c r="O622" s="299"/>
      <c r="P622" s="299"/>
      <c r="Q622" s="299"/>
      <c r="R622" s="265"/>
      <c r="S622" s="299"/>
      <c r="T622" s="299"/>
      <c r="U622" s="299"/>
      <c r="V622" s="297"/>
      <c r="W622" s="282"/>
    </row>
    <row r="623" spans="3:23" ht="13.5" customHeight="1" x14ac:dyDescent="0.15">
      <c r="C623" s="283">
        <f t="shared" si="21"/>
        <v>611</v>
      </c>
      <c r="D623" s="44" t="str">
        <f t="shared" si="19"/>
        <v/>
      </c>
      <c r="E623" s="276"/>
      <c r="F623" s="368"/>
      <c r="G623" s="368"/>
      <c r="H623" s="265"/>
      <c r="I623" s="265"/>
      <c r="J623" s="265"/>
      <c r="K623" s="298"/>
      <c r="L623" s="15"/>
      <c r="M623" s="265"/>
      <c r="N623" s="265"/>
      <c r="O623" s="299"/>
      <c r="P623" s="299"/>
      <c r="Q623" s="299"/>
      <c r="R623" s="265"/>
      <c r="S623" s="299"/>
      <c r="T623" s="299"/>
      <c r="U623" s="299"/>
      <c r="V623" s="297"/>
      <c r="W623" s="282"/>
    </row>
    <row r="624" spans="3:23" ht="13.5" customHeight="1" x14ac:dyDescent="0.15">
      <c r="C624" s="283">
        <f t="shared" si="21"/>
        <v>612</v>
      </c>
      <c r="D624" s="44" t="str">
        <f t="shared" si="19"/>
        <v/>
      </c>
      <c r="E624" s="276"/>
      <c r="F624" s="368"/>
      <c r="G624" s="368"/>
      <c r="H624" s="265"/>
      <c r="I624" s="265"/>
      <c r="J624" s="265"/>
      <c r="K624" s="298"/>
      <c r="L624" s="15"/>
      <c r="M624" s="265"/>
      <c r="N624" s="265"/>
      <c r="O624" s="299"/>
      <c r="P624" s="299"/>
      <c r="Q624" s="299"/>
      <c r="R624" s="265"/>
      <c r="S624" s="299"/>
      <c r="T624" s="299"/>
      <c r="U624" s="299"/>
      <c r="V624" s="297"/>
      <c r="W624" s="282"/>
    </row>
    <row r="625" spans="3:23" ht="13.5" customHeight="1" x14ac:dyDescent="0.15">
      <c r="C625" s="283">
        <f t="shared" si="21"/>
        <v>613</v>
      </c>
      <c r="D625" s="44" t="str">
        <f t="shared" si="19"/>
        <v/>
      </c>
      <c r="E625" s="276"/>
      <c r="F625" s="368"/>
      <c r="G625" s="368"/>
      <c r="H625" s="265"/>
      <c r="I625" s="265"/>
      <c r="J625" s="265"/>
      <c r="K625" s="298"/>
      <c r="L625" s="15"/>
      <c r="M625" s="265"/>
      <c r="N625" s="265"/>
      <c r="O625" s="299"/>
      <c r="P625" s="299"/>
      <c r="Q625" s="299"/>
      <c r="R625" s="265"/>
      <c r="S625" s="299"/>
      <c r="T625" s="299"/>
      <c r="U625" s="299"/>
      <c r="V625" s="297"/>
      <c r="W625" s="282"/>
    </row>
    <row r="626" spans="3:23" ht="13.5" customHeight="1" x14ac:dyDescent="0.15">
      <c r="C626" s="283">
        <f t="shared" si="21"/>
        <v>614</v>
      </c>
      <c r="D626" s="44" t="str">
        <f t="shared" si="19"/>
        <v/>
      </c>
      <c r="E626" s="276"/>
      <c r="F626" s="368"/>
      <c r="G626" s="368"/>
      <c r="H626" s="265"/>
      <c r="I626" s="265"/>
      <c r="J626" s="265"/>
      <c r="K626" s="298"/>
      <c r="L626" s="15"/>
      <c r="M626" s="265"/>
      <c r="N626" s="265"/>
      <c r="O626" s="299"/>
      <c r="P626" s="299"/>
      <c r="Q626" s="299"/>
      <c r="R626" s="265"/>
      <c r="S626" s="299"/>
      <c r="T626" s="299"/>
      <c r="U626" s="299"/>
      <c r="V626" s="297"/>
      <c r="W626" s="282"/>
    </row>
    <row r="627" spans="3:23" ht="13.5" customHeight="1" x14ac:dyDescent="0.15">
      <c r="C627" s="283">
        <f t="shared" si="21"/>
        <v>615</v>
      </c>
      <c r="D627" s="44" t="str">
        <f t="shared" si="19"/>
        <v/>
      </c>
      <c r="E627" s="276"/>
      <c r="F627" s="368"/>
      <c r="G627" s="368"/>
      <c r="H627" s="265"/>
      <c r="I627" s="265"/>
      <c r="J627" s="265"/>
      <c r="K627" s="298"/>
      <c r="L627" s="15"/>
      <c r="M627" s="265"/>
      <c r="N627" s="265"/>
      <c r="O627" s="299"/>
      <c r="P627" s="299"/>
      <c r="Q627" s="299"/>
      <c r="R627" s="265"/>
      <c r="S627" s="299"/>
      <c r="T627" s="299"/>
      <c r="U627" s="299"/>
      <c r="V627" s="297"/>
      <c r="W627" s="282"/>
    </row>
    <row r="628" spans="3:23" ht="13.5" customHeight="1" x14ac:dyDescent="0.15">
      <c r="C628" s="283">
        <f t="shared" si="21"/>
        <v>616</v>
      </c>
      <c r="D628" s="44" t="str">
        <f t="shared" si="19"/>
        <v/>
      </c>
      <c r="E628" s="276"/>
      <c r="F628" s="368"/>
      <c r="G628" s="368"/>
      <c r="H628" s="265"/>
      <c r="I628" s="265"/>
      <c r="J628" s="265"/>
      <c r="K628" s="298"/>
      <c r="L628" s="15"/>
      <c r="M628" s="265"/>
      <c r="N628" s="265"/>
      <c r="O628" s="299"/>
      <c r="P628" s="299"/>
      <c r="Q628" s="299"/>
      <c r="R628" s="265"/>
      <c r="S628" s="299"/>
      <c r="T628" s="299"/>
      <c r="U628" s="299"/>
      <c r="V628" s="297"/>
      <c r="W628" s="282"/>
    </row>
    <row r="629" spans="3:23" ht="13.5" customHeight="1" x14ac:dyDescent="0.15">
      <c r="C629" s="283">
        <f t="shared" si="21"/>
        <v>617</v>
      </c>
      <c r="D629" s="44" t="str">
        <f t="shared" si="19"/>
        <v/>
      </c>
      <c r="E629" s="276"/>
      <c r="F629" s="368"/>
      <c r="G629" s="368"/>
      <c r="H629" s="265"/>
      <c r="I629" s="265"/>
      <c r="J629" s="265"/>
      <c r="K629" s="298"/>
      <c r="L629" s="15"/>
      <c r="M629" s="265"/>
      <c r="N629" s="265"/>
      <c r="O629" s="299"/>
      <c r="P629" s="299"/>
      <c r="Q629" s="299"/>
      <c r="R629" s="265"/>
      <c r="S629" s="299"/>
      <c r="T629" s="299"/>
      <c r="U629" s="299"/>
      <c r="V629" s="297"/>
      <c r="W629" s="282"/>
    </row>
    <row r="630" spans="3:23" ht="13.5" customHeight="1" x14ac:dyDescent="0.15">
      <c r="C630" s="283">
        <f t="shared" si="21"/>
        <v>618</v>
      </c>
      <c r="D630" s="44" t="str">
        <f t="shared" si="19"/>
        <v/>
      </c>
      <c r="E630" s="276"/>
      <c r="F630" s="368"/>
      <c r="G630" s="368"/>
      <c r="H630" s="265"/>
      <c r="I630" s="265"/>
      <c r="J630" s="265"/>
      <c r="K630" s="298"/>
      <c r="L630" s="15"/>
      <c r="M630" s="265"/>
      <c r="N630" s="265"/>
      <c r="O630" s="299"/>
      <c r="P630" s="299"/>
      <c r="Q630" s="299"/>
      <c r="R630" s="265"/>
      <c r="S630" s="299"/>
      <c r="T630" s="299"/>
      <c r="U630" s="299"/>
      <c r="V630" s="297"/>
      <c r="W630" s="282"/>
    </row>
    <row r="631" spans="3:23" ht="13.5" customHeight="1" x14ac:dyDescent="0.15">
      <c r="C631" s="283">
        <f t="shared" si="21"/>
        <v>619</v>
      </c>
      <c r="D631" s="44" t="str">
        <f t="shared" si="19"/>
        <v/>
      </c>
      <c r="E631" s="276"/>
      <c r="F631" s="368"/>
      <c r="G631" s="368"/>
      <c r="H631" s="265"/>
      <c r="I631" s="265"/>
      <c r="J631" s="265"/>
      <c r="K631" s="298"/>
      <c r="L631" s="15"/>
      <c r="M631" s="265"/>
      <c r="N631" s="265"/>
      <c r="O631" s="299"/>
      <c r="P631" s="299"/>
      <c r="Q631" s="299"/>
      <c r="R631" s="265"/>
      <c r="S631" s="299"/>
      <c r="T631" s="299"/>
      <c r="U631" s="299"/>
      <c r="V631" s="297"/>
      <c r="W631" s="282"/>
    </row>
    <row r="632" spans="3:23" ht="13.5" customHeight="1" x14ac:dyDescent="0.15">
      <c r="C632" s="283">
        <f t="shared" si="21"/>
        <v>620</v>
      </c>
      <c r="D632" s="44" t="str">
        <f t="shared" si="19"/>
        <v/>
      </c>
      <c r="E632" s="276"/>
      <c r="F632" s="368"/>
      <c r="G632" s="368"/>
      <c r="H632" s="265"/>
      <c r="I632" s="265"/>
      <c r="J632" s="265"/>
      <c r="K632" s="298"/>
      <c r="L632" s="15"/>
      <c r="M632" s="265"/>
      <c r="N632" s="265"/>
      <c r="O632" s="299"/>
      <c r="P632" s="299"/>
      <c r="Q632" s="299"/>
      <c r="R632" s="265"/>
      <c r="S632" s="299"/>
      <c r="T632" s="299"/>
      <c r="U632" s="299"/>
      <c r="V632" s="297"/>
      <c r="W632" s="282"/>
    </row>
    <row r="633" spans="3:23" ht="13.5" customHeight="1" x14ac:dyDescent="0.15">
      <c r="C633" s="283">
        <f t="shared" si="21"/>
        <v>621</v>
      </c>
      <c r="D633" s="44" t="str">
        <f t="shared" si="19"/>
        <v/>
      </c>
      <c r="E633" s="276"/>
      <c r="F633" s="368"/>
      <c r="G633" s="368"/>
      <c r="H633" s="265"/>
      <c r="I633" s="265"/>
      <c r="J633" s="265"/>
      <c r="K633" s="298"/>
      <c r="L633" s="15"/>
      <c r="M633" s="265"/>
      <c r="N633" s="265"/>
      <c r="O633" s="299"/>
      <c r="P633" s="299"/>
      <c r="Q633" s="299"/>
      <c r="R633" s="265"/>
      <c r="S633" s="299"/>
      <c r="T633" s="299"/>
      <c r="U633" s="299"/>
      <c r="V633" s="297"/>
      <c r="W633" s="282"/>
    </row>
    <row r="634" spans="3:23" ht="13.5" customHeight="1" x14ac:dyDescent="0.15">
      <c r="C634" s="283">
        <f t="shared" si="21"/>
        <v>622</v>
      </c>
      <c r="D634" s="44" t="str">
        <f t="shared" si="19"/>
        <v/>
      </c>
      <c r="E634" s="276"/>
      <c r="F634" s="368"/>
      <c r="G634" s="368"/>
      <c r="H634" s="265"/>
      <c r="I634" s="265"/>
      <c r="J634" s="265"/>
      <c r="K634" s="298"/>
      <c r="L634" s="15"/>
      <c r="M634" s="265"/>
      <c r="N634" s="265"/>
      <c r="O634" s="299"/>
      <c r="P634" s="299"/>
      <c r="Q634" s="299"/>
      <c r="R634" s="265"/>
      <c r="S634" s="299"/>
      <c r="T634" s="299"/>
      <c r="U634" s="299"/>
      <c r="V634" s="297"/>
      <c r="W634" s="282"/>
    </row>
    <row r="635" spans="3:23" ht="13.5" customHeight="1" x14ac:dyDescent="0.15">
      <c r="C635" s="283">
        <f t="shared" si="21"/>
        <v>623</v>
      </c>
      <c r="D635" s="44" t="str">
        <f t="shared" si="19"/>
        <v/>
      </c>
      <c r="E635" s="276"/>
      <c r="F635" s="368"/>
      <c r="G635" s="368"/>
      <c r="H635" s="265"/>
      <c r="I635" s="265"/>
      <c r="J635" s="265"/>
      <c r="K635" s="298"/>
      <c r="L635" s="15"/>
      <c r="M635" s="265"/>
      <c r="N635" s="265"/>
      <c r="O635" s="299"/>
      <c r="P635" s="299"/>
      <c r="Q635" s="299"/>
      <c r="R635" s="265"/>
      <c r="S635" s="299"/>
      <c r="T635" s="299"/>
      <c r="U635" s="299"/>
      <c r="V635" s="297"/>
      <c r="W635" s="282"/>
    </row>
    <row r="636" spans="3:23" ht="13.5" customHeight="1" x14ac:dyDescent="0.15">
      <c r="C636" s="283">
        <f t="shared" si="21"/>
        <v>624</v>
      </c>
      <c r="D636" s="44" t="str">
        <f t="shared" si="19"/>
        <v/>
      </c>
      <c r="E636" s="276"/>
      <c r="F636" s="368"/>
      <c r="G636" s="368"/>
      <c r="H636" s="265"/>
      <c r="I636" s="265"/>
      <c r="J636" s="265"/>
      <c r="K636" s="298"/>
      <c r="L636" s="15"/>
      <c r="M636" s="265"/>
      <c r="N636" s="265"/>
      <c r="O636" s="299"/>
      <c r="P636" s="299"/>
      <c r="Q636" s="299"/>
      <c r="R636" s="265"/>
      <c r="S636" s="299"/>
      <c r="T636" s="299"/>
      <c r="U636" s="299"/>
      <c r="V636" s="297"/>
      <c r="W636" s="282"/>
    </row>
    <row r="637" spans="3:23" ht="13.5" customHeight="1" x14ac:dyDescent="0.15">
      <c r="C637" s="283">
        <f t="shared" si="21"/>
        <v>625</v>
      </c>
      <c r="D637" s="44" t="str">
        <f t="shared" si="19"/>
        <v/>
      </c>
      <c r="E637" s="276"/>
      <c r="F637" s="368"/>
      <c r="G637" s="368"/>
      <c r="H637" s="265"/>
      <c r="I637" s="265"/>
      <c r="J637" s="265"/>
      <c r="K637" s="298"/>
      <c r="L637" s="15"/>
      <c r="M637" s="265"/>
      <c r="N637" s="265"/>
      <c r="O637" s="299"/>
      <c r="P637" s="299"/>
      <c r="Q637" s="299"/>
      <c r="R637" s="265"/>
      <c r="S637" s="299"/>
      <c r="T637" s="299"/>
      <c r="U637" s="299"/>
      <c r="V637" s="297"/>
      <c r="W637" s="282"/>
    </row>
    <row r="638" spans="3:23" ht="13.5" customHeight="1" x14ac:dyDescent="0.15">
      <c r="C638" s="283">
        <f t="shared" si="21"/>
        <v>626</v>
      </c>
      <c r="D638" s="44" t="str">
        <f t="shared" si="19"/>
        <v/>
      </c>
      <c r="E638" s="276"/>
      <c r="F638" s="368"/>
      <c r="G638" s="368"/>
      <c r="H638" s="265"/>
      <c r="I638" s="265"/>
      <c r="J638" s="265"/>
      <c r="K638" s="298"/>
      <c r="L638" s="15"/>
      <c r="M638" s="265"/>
      <c r="N638" s="265"/>
      <c r="O638" s="299"/>
      <c r="P638" s="299"/>
      <c r="Q638" s="299"/>
      <c r="R638" s="265"/>
      <c r="S638" s="299"/>
      <c r="T638" s="299"/>
      <c r="U638" s="299"/>
      <c r="V638" s="297"/>
      <c r="W638" s="282"/>
    </row>
    <row r="639" spans="3:23" ht="13.5" customHeight="1" x14ac:dyDescent="0.15">
      <c r="C639" s="283">
        <f t="shared" si="21"/>
        <v>627</v>
      </c>
      <c r="D639" s="44" t="str">
        <f t="shared" si="19"/>
        <v/>
      </c>
      <c r="E639" s="276"/>
      <c r="F639" s="368"/>
      <c r="G639" s="368"/>
      <c r="H639" s="265"/>
      <c r="I639" s="265"/>
      <c r="J639" s="265"/>
      <c r="K639" s="298"/>
      <c r="L639" s="15"/>
      <c r="M639" s="265"/>
      <c r="N639" s="265"/>
      <c r="O639" s="299"/>
      <c r="P639" s="299"/>
      <c r="Q639" s="299"/>
      <c r="R639" s="265"/>
      <c r="S639" s="299"/>
      <c r="T639" s="299"/>
      <c r="U639" s="299"/>
      <c r="V639" s="297"/>
      <c r="W639" s="282"/>
    </row>
    <row r="640" spans="3:23" ht="13.5" customHeight="1" x14ac:dyDescent="0.15">
      <c r="C640" s="283">
        <f t="shared" si="21"/>
        <v>628</v>
      </c>
      <c r="D640" s="44" t="str">
        <f t="shared" si="19"/>
        <v/>
      </c>
      <c r="E640" s="276"/>
      <c r="F640" s="368"/>
      <c r="G640" s="368"/>
      <c r="H640" s="265"/>
      <c r="I640" s="265"/>
      <c r="J640" s="265"/>
      <c r="K640" s="298"/>
      <c r="L640" s="15"/>
      <c r="M640" s="265"/>
      <c r="N640" s="265"/>
      <c r="O640" s="299"/>
      <c r="P640" s="299"/>
      <c r="Q640" s="299"/>
      <c r="R640" s="265"/>
      <c r="S640" s="299"/>
      <c r="T640" s="299"/>
      <c r="U640" s="299"/>
      <c r="V640" s="297"/>
      <c r="W640" s="282"/>
    </row>
    <row r="641" spans="3:23" ht="13.5" customHeight="1" x14ac:dyDescent="0.15">
      <c r="C641" s="283">
        <f t="shared" si="21"/>
        <v>629</v>
      </c>
      <c r="D641" s="44" t="str">
        <f t="shared" si="19"/>
        <v/>
      </c>
      <c r="E641" s="276"/>
      <c r="F641" s="368"/>
      <c r="G641" s="368"/>
      <c r="H641" s="265"/>
      <c r="I641" s="265"/>
      <c r="J641" s="265"/>
      <c r="K641" s="298"/>
      <c r="L641" s="15"/>
      <c r="M641" s="265"/>
      <c r="N641" s="265"/>
      <c r="O641" s="299"/>
      <c r="P641" s="299"/>
      <c r="Q641" s="299"/>
      <c r="R641" s="265"/>
      <c r="S641" s="299"/>
      <c r="T641" s="299"/>
      <c r="U641" s="299"/>
      <c r="V641" s="297"/>
      <c r="W641" s="282"/>
    </row>
    <row r="642" spans="3:23" ht="13.5" customHeight="1" x14ac:dyDescent="0.15">
      <c r="C642" s="283">
        <f t="shared" si="21"/>
        <v>630</v>
      </c>
      <c r="D642" s="44" t="str">
        <f t="shared" si="19"/>
        <v/>
      </c>
      <c r="E642" s="276"/>
      <c r="F642" s="368"/>
      <c r="G642" s="368"/>
      <c r="H642" s="265"/>
      <c r="I642" s="265"/>
      <c r="J642" s="265"/>
      <c r="K642" s="298"/>
      <c r="L642" s="15"/>
      <c r="M642" s="265"/>
      <c r="N642" s="265"/>
      <c r="O642" s="299"/>
      <c r="P642" s="299"/>
      <c r="Q642" s="299"/>
      <c r="R642" s="265"/>
      <c r="S642" s="299"/>
      <c r="T642" s="299"/>
      <c r="U642" s="299"/>
      <c r="V642" s="297"/>
      <c r="W642" s="282"/>
    </row>
    <row r="643" spans="3:23" ht="13.5" customHeight="1" x14ac:dyDescent="0.15">
      <c r="C643" s="283">
        <f t="shared" si="21"/>
        <v>631</v>
      </c>
      <c r="D643" s="44" t="str">
        <f t="shared" si="19"/>
        <v/>
      </c>
      <c r="E643" s="276"/>
      <c r="F643" s="368"/>
      <c r="G643" s="368"/>
      <c r="H643" s="265"/>
      <c r="I643" s="265"/>
      <c r="J643" s="265"/>
      <c r="K643" s="298"/>
      <c r="L643" s="15"/>
      <c r="M643" s="265"/>
      <c r="N643" s="265"/>
      <c r="O643" s="299"/>
      <c r="P643" s="299"/>
      <c r="Q643" s="299"/>
      <c r="R643" s="265"/>
      <c r="S643" s="299"/>
      <c r="T643" s="299"/>
      <c r="U643" s="299"/>
      <c r="V643" s="297"/>
      <c r="W643" s="282"/>
    </row>
    <row r="644" spans="3:23" ht="13.5" customHeight="1" x14ac:dyDescent="0.15">
      <c r="C644" s="283">
        <f t="shared" si="21"/>
        <v>632</v>
      </c>
      <c r="D644" s="44" t="str">
        <f t="shared" si="19"/>
        <v/>
      </c>
      <c r="E644" s="276"/>
      <c r="F644" s="368"/>
      <c r="G644" s="368"/>
      <c r="H644" s="265"/>
      <c r="I644" s="265"/>
      <c r="J644" s="265"/>
      <c r="K644" s="298"/>
      <c r="L644" s="15"/>
      <c r="M644" s="265"/>
      <c r="N644" s="265"/>
      <c r="O644" s="299"/>
      <c r="P644" s="299"/>
      <c r="Q644" s="299"/>
      <c r="R644" s="265"/>
      <c r="S644" s="299"/>
      <c r="T644" s="299"/>
      <c r="U644" s="299"/>
      <c r="V644" s="297"/>
      <c r="W644" s="282"/>
    </row>
    <row r="645" spans="3:23" ht="13.5" customHeight="1" x14ac:dyDescent="0.15">
      <c r="C645" s="283">
        <f t="shared" si="21"/>
        <v>633</v>
      </c>
      <c r="D645" s="44" t="str">
        <f t="shared" si="19"/>
        <v/>
      </c>
      <c r="E645" s="276"/>
      <c r="F645" s="368"/>
      <c r="G645" s="368"/>
      <c r="H645" s="265"/>
      <c r="I645" s="265"/>
      <c r="J645" s="265"/>
      <c r="K645" s="298"/>
      <c r="L645" s="15"/>
      <c r="M645" s="265"/>
      <c r="N645" s="265"/>
      <c r="O645" s="299"/>
      <c r="P645" s="299"/>
      <c r="Q645" s="299"/>
      <c r="R645" s="265"/>
      <c r="S645" s="299"/>
      <c r="T645" s="299"/>
      <c r="U645" s="299"/>
      <c r="V645" s="297"/>
      <c r="W645" s="282"/>
    </row>
    <row r="646" spans="3:23" ht="13.5" customHeight="1" x14ac:dyDescent="0.15">
      <c r="C646" s="283">
        <f t="shared" si="21"/>
        <v>634</v>
      </c>
      <c r="D646" s="44" t="str">
        <f t="shared" si="19"/>
        <v/>
      </c>
      <c r="E646" s="276"/>
      <c r="F646" s="368"/>
      <c r="G646" s="368"/>
      <c r="H646" s="265"/>
      <c r="I646" s="265"/>
      <c r="J646" s="265"/>
      <c r="K646" s="298"/>
      <c r="L646" s="15"/>
      <c r="M646" s="265"/>
      <c r="N646" s="265"/>
      <c r="O646" s="299"/>
      <c r="P646" s="299"/>
      <c r="Q646" s="299"/>
      <c r="R646" s="265"/>
      <c r="S646" s="299"/>
      <c r="T646" s="299"/>
      <c r="U646" s="299"/>
      <c r="V646" s="297"/>
      <c r="W646" s="282"/>
    </row>
    <row r="647" spans="3:23" ht="13.5" customHeight="1" x14ac:dyDescent="0.15">
      <c r="C647" s="283">
        <f t="shared" si="21"/>
        <v>635</v>
      </c>
      <c r="D647" s="44" t="str">
        <f t="shared" si="19"/>
        <v/>
      </c>
      <c r="E647" s="276"/>
      <c r="F647" s="368"/>
      <c r="G647" s="368"/>
      <c r="H647" s="265"/>
      <c r="I647" s="265"/>
      <c r="J647" s="265"/>
      <c r="K647" s="298"/>
      <c r="L647" s="15"/>
      <c r="M647" s="265"/>
      <c r="N647" s="265"/>
      <c r="O647" s="299"/>
      <c r="P647" s="299"/>
      <c r="Q647" s="299"/>
      <c r="R647" s="265"/>
      <c r="S647" s="299"/>
      <c r="T647" s="299"/>
      <c r="U647" s="299"/>
      <c r="V647" s="297"/>
      <c r="W647" s="282"/>
    </row>
    <row r="648" spans="3:23" ht="13.5" customHeight="1" x14ac:dyDescent="0.15">
      <c r="C648" s="283">
        <f t="shared" si="21"/>
        <v>636</v>
      </c>
      <c r="D648" s="44" t="str">
        <f t="shared" si="19"/>
        <v/>
      </c>
      <c r="E648" s="276"/>
      <c r="F648" s="368"/>
      <c r="G648" s="368"/>
      <c r="H648" s="265"/>
      <c r="I648" s="265"/>
      <c r="J648" s="265"/>
      <c r="K648" s="298"/>
      <c r="L648" s="15"/>
      <c r="M648" s="265"/>
      <c r="N648" s="265"/>
      <c r="O648" s="299"/>
      <c r="P648" s="299"/>
      <c r="Q648" s="299"/>
      <c r="R648" s="265"/>
      <c r="S648" s="299"/>
      <c r="T648" s="299"/>
      <c r="U648" s="299"/>
      <c r="V648" s="297"/>
      <c r="W648" s="282"/>
    </row>
    <row r="649" spans="3:23" ht="13.5" customHeight="1" x14ac:dyDescent="0.15">
      <c r="C649" s="283">
        <f t="shared" si="21"/>
        <v>637</v>
      </c>
      <c r="D649" s="44" t="str">
        <f t="shared" si="19"/>
        <v/>
      </c>
      <c r="E649" s="276"/>
      <c r="F649" s="368"/>
      <c r="G649" s="368"/>
      <c r="H649" s="265"/>
      <c r="I649" s="265"/>
      <c r="J649" s="265"/>
      <c r="K649" s="298"/>
      <c r="L649" s="15"/>
      <c r="M649" s="265"/>
      <c r="N649" s="265"/>
      <c r="O649" s="299"/>
      <c r="P649" s="299"/>
      <c r="Q649" s="299"/>
      <c r="R649" s="265"/>
      <c r="S649" s="299"/>
      <c r="T649" s="299"/>
      <c r="U649" s="299"/>
      <c r="V649" s="297"/>
      <c r="W649" s="282"/>
    </row>
    <row r="650" spans="3:23" ht="13.5" customHeight="1" x14ac:dyDescent="0.15">
      <c r="C650" s="283">
        <f t="shared" si="21"/>
        <v>638</v>
      </c>
      <c r="D650" s="44" t="str">
        <f t="shared" si="19"/>
        <v/>
      </c>
      <c r="E650" s="276"/>
      <c r="F650" s="368"/>
      <c r="G650" s="368"/>
      <c r="H650" s="265"/>
      <c r="I650" s="265"/>
      <c r="J650" s="265"/>
      <c r="K650" s="298"/>
      <c r="L650" s="15"/>
      <c r="M650" s="265"/>
      <c r="N650" s="265"/>
      <c r="O650" s="299"/>
      <c r="P650" s="299"/>
      <c r="Q650" s="299"/>
      <c r="R650" s="265"/>
      <c r="S650" s="299"/>
      <c r="T650" s="299"/>
      <c r="U650" s="299"/>
      <c r="V650" s="297"/>
      <c r="W650" s="282"/>
    </row>
    <row r="651" spans="3:23" ht="13.5" customHeight="1" x14ac:dyDescent="0.15">
      <c r="C651" s="283">
        <f t="shared" si="21"/>
        <v>639</v>
      </c>
      <c r="D651" s="44" t="str">
        <f t="shared" si="19"/>
        <v/>
      </c>
      <c r="E651" s="276"/>
      <c r="F651" s="368"/>
      <c r="G651" s="368"/>
      <c r="H651" s="265"/>
      <c r="I651" s="265"/>
      <c r="J651" s="265"/>
      <c r="K651" s="298"/>
      <c r="L651" s="15"/>
      <c r="M651" s="265"/>
      <c r="N651" s="265"/>
      <c r="O651" s="299"/>
      <c r="P651" s="299"/>
      <c r="Q651" s="299"/>
      <c r="R651" s="265"/>
      <c r="S651" s="299"/>
      <c r="T651" s="299"/>
      <c r="U651" s="299"/>
      <c r="V651" s="297"/>
      <c r="W651" s="282"/>
    </row>
    <row r="652" spans="3:23" ht="13.5" customHeight="1" x14ac:dyDescent="0.15">
      <c r="C652" s="283">
        <f t="shared" si="21"/>
        <v>640</v>
      </c>
      <c r="D652" s="44" t="str">
        <f t="shared" si="19"/>
        <v/>
      </c>
      <c r="E652" s="276"/>
      <c r="F652" s="368"/>
      <c r="G652" s="368"/>
      <c r="H652" s="265"/>
      <c r="I652" s="265"/>
      <c r="J652" s="265"/>
      <c r="K652" s="298"/>
      <c r="L652" s="15"/>
      <c r="M652" s="265"/>
      <c r="N652" s="265"/>
      <c r="O652" s="299"/>
      <c r="P652" s="299"/>
      <c r="Q652" s="299"/>
      <c r="R652" s="265"/>
      <c r="S652" s="299"/>
      <c r="T652" s="299"/>
      <c r="U652" s="299"/>
      <c r="V652" s="297"/>
      <c r="W652" s="282"/>
    </row>
    <row r="653" spans="3:23" ht="13.5" customHeight="1" x14ac:dyDescent="0.15">
      <c r="C653" s="283">
        <f t="shared" si="21"/>
        <v>641</v>
      </c>
      <c r="D653" s="44" t="str">
        <f t="shared" si="19"/>
        <v/>
      </c>
      <c r="E653" s="276"/>
      <c r="F653" s="368"/>
      <c r="G653" s="368"/>
      <c r="H653" s="265"/>
      <c r="I653" s="265"/>
      <c r="J653" s="265"/>
      <c r="K653" s="298"/>
      <c r="L653" s="15"/>
      <c r="M653" s="265"/>
      <c r="N653" s="265"/>
      <c r="O653" s="299"/>
      <c r="P653" s="299"/>
      <c r="Q653" s="299"/>
      <c r="R653" s="265"/>
      <c r="S653" s="299"/>
      <c r="T653" s="299"/>
      <c r="U653" s="299"/>
      <c r="V653" s="297"/>
      <c r="W653" s="282"/>
    </row>
    <row r="654" spans="3:23" ht="13.5" customHeight="1" x14ac:dyDescent="0.15">
      <c r="C654" s="283">
        <f t="shared" si="21"/>
        <v>642</v>
      </c>
      <c r="D654" s="44" t="str">
        <f t="shared" si="19"/>
        <v/>
      </c>
      <c r="E654" s="276"/>
      <c r="F654" s="368"/>
      <c r="G654" s="368"/>
      <c r="H654" s="265"/>
      <c r="I654" s="265"/>
      <c r="J654" s="265"/>
      <c r="K654" s="298"/>
      <c r="L654" s="15"/>
      <c r="M654" s="265"/>
      <c r="N654" s="265"/>
      <c r="O654" s="299"/>
      <c r="P654" s="299"/>
      <c r="Q654" s="299"/>
      <c r="R654" s="265"/>
      <c r="S654" s="299"/>
      <c r="T654" s="299"/>
      <c r="U654" s="299"/>
      <c r="V654" s="297"/>
      <c r="W654" s="282"/>
    </row>
    <row r="655" spans="3:23" ht="13.5" customHeight="1" x14ac:dyDescent="0.15">
      <c r="C655" s="283">
        <f t="shared" ref="C655:C718" si="22">C654+1</f>
        <v>643</v>
      </c>
      <c r="D655" s="44" t="str">
        <f t="shared" si="19"/>
        <v/>
      </c>
      <c r="E655" s="276"/>
      <c r="F655" s="368"/>
      <c r="G655" s="368"/>
      <c r="H655" s="265"/>
      <c r="I655" s="265"/>
      <c r="J655" s="265"/>
      <c r="K655" s="298"/>
      <c r="L655" s="15"/>
      <c r="M655" s="265"/>
      <c r="N655" s="265"/>
      <c r="O655" s="299"/>
      <c r="P655" s="299"/>
      <c r="Q655" s="299"/>
      <c r="R655" s="265"/>
      <c r="S655" s="299"/>
      <c r="T655" s="299"/>
      <c r="U655" s="299"/>
      <c r="V655" s="297"/>
      <c r="W655" s="282"/>
    </row>
    <row r="656" spans="3:23" ht="13.5" customHeight="1" x14ac:dyDescent="0.15">
      <c r="C656" s="283">
        <f t="shared" si="22"/>
        <v>644</v>
      </c>
      <c r="D656" s="44" t="str">
        <f t="shared" si="19"/>
        <v/>
      </c>
      <c r="E656" s="276"/>
      <c r="F656" s="368"/>
      <c r="G656" s="368"/>
      <c r="H656" s="265"/>
      <c r="I656" s="265"/>
      <c r="J656" s="265"/>
      <c r="K656" s="298"/>
      <c r="L656" s="15"/>
      <c r="M656" s="265"/>
      <c r="N656" s="265"/>
      <c r="O656" s="299"/>
      <c r="P656" s="299"/>
      <c r="Q656" s="299"/>
      <c r="R656" s="265"/>
      <c r="S656" s="299"/>
      <c r="T656" s="299"/>
      <c r="U656" s="299"/>
      <c r="V656" s="297"/>
      <c r="W656" s="282"/>
    </row>
    <row r="657" spans="3:23" ht="13.5" customHeight="1" x14ac:dyDescent="0.15">
      <c r="C657" s="283">
        <f t="shared" si="22"/>
        <v>645</v>
      </c>
      <c r="D657" s="44" t="str">
        <f t="shared" si="19"/>
        <v/>
      </c>
      <c r="E657" s="276"/>
      <c r="F657" s="368"/>
      <c r="G657" s="368"/>
      <c r="H657" s="265"/>
      <c r="I657" s="265"/>
      <c r="J657" s="265"/>
      <c r="K657" s="298"/>
      <c r="L657" s="15"/>
      <c r="M657" s="265"/>
      <c r="N657" s="265"/>
      <c r="O657" s="299"/>
      <c r="P657" s="299"/>
      <c r="Q657" s="299"/>
      <c r="R657" s="265"/>
      <c r="S657" s="299"/>
      <c r="T657" s="299"/>
      <c r="U657" s="299"/>
      <c r="V657" s="297"/>
      <c r="W657" s="282"/>
    </row>
    <row r="658" spans="3:23" ht="13.5" customHeight="1" x14ac:dyDescent="0.15">
      <c r="C658" s="283">
        <f t="shared" si="22"/>
        <v>646</v>
      </c>
      <c r="D658" s="44" t="str">
        <f t="shared" si="19"/>
        <v/>
      </c>
      <c r="E658" s="276"/>
      <c r="F658" s="368"/>
      <c r="G658" s="368"/>
      <c r="H658" s="265"/>
      <c r="I658" s="265"/>
      <c r="J658" s="265"/>
      <c r="K658" s="298"/>
      <c r="L658" s="15"/>
      <c r="M658" s="265"/>
      <c r="N658" s="265"/>
      <c r="O658" s="299"/>
      <c r="P658" s="299"/>
      <c r="Q658" s="299"/>
      <c r="R658" s="265"/>
      <c r="S658" s="299"/>
      <c r="T658" s="299"/>
      <c r="U658" s="299"/>
      <c r="V658" s="297"/>
      <c r="W658" s="282"/>
    </row>
    <row r="659" spans="3:23" ht="13.5" customHeight="1" x14ac:dyDescent="0.15">
      <c r="C659" s="283">
        <f t="shared" si="22"/>
        <v>647</v>
      </c>
      <c r="D659" s="44" t="str">
        <f t="shared" si="19"/>
        <v/>
      </c>
      <c r="E659" s="276"/>
      <c r="F659" s="368"/>
      <c r="G659" s="368"/>
      <c r="H659" s="265"/>
      <c r="I659" s="265"/>
      <c r="J659" s="265"/>
      <c r="K659" s="298"/>
      <c r="L659" s="15"/>
      <c r="M659" s="265"/>
      <c r="N659" s="265"/>
      <c r="O659" s="299"/>
      <c r="P659" s="299"/>
      <c r="Q659" s="299"/>
      <c r="R659" s="265"/>
      <c r="S659" s="299"/>
      <c r="T659" s="299"/>
      <c r="U659" s="299"/>
      <c r="V659" s="297"/>
      <c r="W659" s="282"/>
    </row>
    <row r="660" spans="3:23" ht="13.5" customHeight="1" x14ac:dyDescent="0.15">
      <c r="C660" s="283">
        <f t="shared" si="22"/>
        <v>648</v>
      </c>
      <c r="D660" s="44" t="str">
        <f t="shared" si="19"/>
        <v/>
      </c>
      <c r="E660" s="276"/>
      <c r="F660" s="368"/>
      <c r="G660" s="368"/>
      <c r="H660" s="265"/>
      <c r="I660" s="265"/>
      <c r="J660" s="265"/>
      <c r="K660" s="298"/>
      <c r="L660" s="15"/>
      <c r="M660" s="265"/>
      <c r="N660" s="265"/>
      <c r="O660" s="299"/>
      <c r="P660" s="299"/>
      <c r="Q660" s="299"/>
      <c r="R660" s="265"/>
      <c r="S660" s="299"/>
      <c r="T660" s="299"/>
      <c r="U660" s="299"/>
      <c r="V660" s="297"/>
      <c r="W660" s="282"/>
    </row>
    <row r="661" spans="3:23" ht="13.5" customHeight="1" x14ac:dyDescent="0.15">
      <c r="C661" s="283">
        <f t="shared" si="22"/>
        <v>649</v>
      </c>
      <c r="D661" s="44" t="str">
        <f t="shared" si="19"/>
        <v/>
      </c>
      <c r="E661" s="276"/>
      <c r="F661" s="368"/>
      <c r="G661" s="368"/>
      <c r="H661" s="265"/>
      <c r="I661" s="265"/>
      <c r="J661" s="265"/>
      <c r="K661" s="298"/>
      <c r="L661" s="15"/>
      <c r="M661" s="265"/>
      <c r="N661" s="265"/>
      <c r="O661" s="299"/>
      <c r="P661" s="299"/>
      <c r="Q661" s="299"/>
      <c r="R661" s="265"/>
      <c r="S661" s="299"/>
      <c r="T661" s="299"/>
      <c r="U661" s="299"/>
      <c r="V661" s="297"/>
      <c r="W661" s="282"/>
    </row>
    <row r="662" spans="3:23" ht="13.5" customHeight="1" x14ac:dyDescent="0.15">
      <c r="C662" s="283">
        <f t="shared" si="22"/>
        <v>650</v>
      </c>
      <c r="D662" s="44" t="str">
        <f t="shared" si="19"/>
        <v/>
      </c>
      <c r="E662" s="276"/>
      <c r="F662" s="368"/>
      <c r="G662" s="368"/>
      <c r="H662" s="265"/>
      <c r="I662" s="265"/>
      <c r="J662" s="265"/>
      <c r="K662" s="298"/>
      <c r="L662" s="15"/>
      <c r="M662" s="265"/>
      <c r="N662" s="265"/>
      <c r="O662" s="299"/>
      <c r="P662" s="299"/>
      <c r="Q662" s="299"/>
      <c r="R662" s="265"/>
      <c r="S662" s="299"/>
      <c r="T662" s="299"/>
      <c r="U662" s="299"/>
      <c r="V662" s="297"/>
      <c r="W662" s="282"/>
    </row>
    <row r="663" spans="3:23" ht="13.5" customHeight="1" x14ac:dyDescent="0.15">
      <c r="C663" s="283">
        <f t="shared" si="22"/>
        <v>651</v>
      </c>
      <c r="D663" s="44" t="str">
        <f t="shared" si="19"/>
        <v/>
      </c>
      <c r="E663" s="276"/>
      <c r="F663" s="368"/>
      <c r="G663" s="368"/>
      <c r="H663" s="265"/>
      <c r="I663" s="265"/>
      <c r="J663" s="265"/>
      <c r="K663" s="298"/>
      <c r="L663" s="15"/>
      <c r="M663" s="265"/>
      <c r="N663" s="265"/>
      <c r="O663" s="299"/>
      <c r="P663" s="299"/>
      <c r="Q663" s="299"/>
      <c r="R663" s="265"/>
      <c r="S663" s="299"/>
      <c r="T663" s="299"/>
      <c r="U663" s="299"/>
      <c r="V663" s="297"/>
      <c r="W663" s="282"/>
    </row>
    <row r="664" spans="3:23" ht="13.5" customHeight="1" x14ac:dyDescent="0.15">
      <c r="C664" s="283">
        <f t="shared" si="22"/>
        <v>652</v>
      </c>
      <c r="D664" s="44" t="str">
        <f t="shared" si="19"/>
        <v/>
      </c>
      <c r="E664" s="276"/>
      <c r="F664" s="368"/>
      <c r="G664" s="368"/>
      <c r="H664" s="265"/>
      <c r="I664" s="265"/>
      <c r="J664" s="265"/>
      <c r="K664" s="298"/>
      <c r="L664" s="15"/>
      <c r="M664" s="265"/>
      <c r="N664" s="265"/>
      <c r="O664" s="299"/>
      <c r="P664" s="299"/>
      <c r="Q664" s="299"/>
      <c r="R664" s="265"/>
      <c r="S664" s="299"/>
      <c r="T664" s="299"/>
      <c r="U664" s="299"/>
      <c r="V664" s="297"/>
      <c r="W664" s="282"/>
    </row>
    <row r="665" spans="3:23" ht="13.5" customHeight="1" x14ac:dyDescent="0.15">
      <c r="C665" s="283">
        <f t="shared" si="22"/>
        <v>653</v>
      </c>
      <c r="D665" s="44" t="str">
        <f t="shared" si="19"/>
        <v/>
      </c>
      <c r="E665" s="276"/>
      <c r="F665" s="368"/>
      <c r="G665" s="368"/>
      <c r="H665" s="265"/>
      <c r="I665" s="265"/>
      <c r="J665" s="265"/>
      <c r="K665" s="298"/>
      <c r="L665" s="15"/>
      <c r="M665" s="265"/>
      <c r="N665" s="265"/>
      <c r="O665" s="299"/>
      <c r="P665" s="299"/>
      <c r="Q665" s="299"/>
      <c r="R665" s="265"/>
      <c r="S665" s="299"/>
      <c r="T665" s="299"/>
      <c r="U665" s="299"/>
      <c r="V665" s="297"/>
      <c r="W665" s="282"/>
    </row>
    <row r="666" spans="3:23" ht="13.5" customHeight="1" x14ac:dyDescent="0.15">
      <c r="C666" s="283">
        <f t="shared" si="22"/>
        <v>654</v>
      </c>
      <c r="D666" s="44" t="str">
        <f t="shared" si="19"/>
        <v/>
      </c>
      <c r="E666" s="276"/>
      <c r="F666" s="368"/>
      <c r="G666" s="368"/>
      <c r="H666" s="265"/>
      <c r="I666" s="265"/>
      <c r="J666" s="265"/>
      <c r="K666" s="298"/>
      <c r="L666" s="15"/>
      <c r="M666" s="265"/>
      <c r="N666" s="265"/>
      <c r="O666" s="299"/>
      <c r="P666" s="299"/>
      <c r="Q666" s="299"/>
      <c r="R666" s="265"/>
      <c r="S666" s="299"/>
      <c r="T666" s="299"/>
      <c r="U666" s="299"/>
      <c r="V666" s="297"/>
      <c r="W666" s="282"/>
    </row>
    <row r="667" spans="3:23" ht="13.5" customHeight="1" x14ac:dyDescent="0.15">
      <c r="C667" s="283">
        <f t="shared" si="22"/>
        <v>655</v>
      </c>
      <c r="D667" s="44" t="str">
        <f t="shared" si="19"/>
        <v/>
      </c>
      <c r="E667" s="276"/>
      <c r="F667" s="368"/>
      <c r="G667" s="368"/>
      <c r="H667" s="265"/>
      <c r="I667" s="265"/>
      <c r="J667" s="265"/>
      <c r="K667" s="298"/>
      <c r="L667" s="15"/>
      <c r="M667" s="265"/>
      <c r="N667" s="265"/>
      <c r="O667" s="299"/>
      <c r="P667" s="299"/>
      <c r="Q667" s="299"/>
      <c r="R667" s="265"/>
      <c r="S667" s="299"/>
      <c r="T667" s="299"/>
      <c r="U667" s="299"/>
      <c r="V667" s="297"/>
      <c r="W667" s="282"/>
    </row>
    <row r="668" spans="3:23" ht="13.5" customHeight="1" x14ac:dyDescent="0.15">
      <c r="C668" s="283">
        <f t="shared" si="22"/>
        <v>656</v>
      </c>
      <c r="D668" s="44" t="str">
        <f t="shared" si="19"/>
        <v/>
      </c>
      <c r="E668" s="276"/>
      <c r="F668" s="368"/>
      <c r="G668" s="368"/>
      <c r="H668" s="265"/>
      <c r="I668" s="265"/>
      <c r="J668" s="265"/>
      <c r="K668" s="298"/>
      <c r="L668" s="15"/>
      <c r="M668" s="265"/>
      <c r="N668" s="265"/>
      <c r="O668" s="299"/>
      <c r="P668" s="299"/>
      <c r="Q668" s="299"/>
      <c r="R668" s="265"/>
      <c r="S668" s="299"/>
      <c r="T668" s="299"/>
      <c r="U668" s="299"/>
      <c r="V668" s="297"/>
      <c r="W668" s="282"/>
    </row>
    <row r="669" spans="3:23" ht="13.5" customHeight="1" x14ac:dyDescent="0.15">
      <c r="C669" s="283">
        <f t="shared" si="22"/>
        <v>657</v>
      </c>
      <c r="D669" s="44" t="str">
        <f t="shared" si="19"/>
        <v/>
      </c>
      <c r="E669" s="276"/>
      <c r="F669" s="368"/>
      <c r="G669" s="368"/>
      <c r="H669" s="265"/>
      <c r="I669" s="265"/>
      <c r="J669" s="265"/>
      <c r="K669" s="298"/>
      <c r="L669" s="15"/>
      <c r="M669" s="265"/>
      <c r="N669" s="265"/>
      <c r="O669" s="299"/>
      <c r="P669" s="299"/>
      <c r="Q669" s="299"/>
      <c r="R669" s="265"/>
      <c r="S669" s="299"/>
      <c r="T669" s="299"/>
      <c r="U669" s="299"/>
      <c r="V669" s="297"/>
      <c r="W669" s="282"/>
    </row>
    <row r="670" spans="3:23" ht="13.5" customHeight="1" x14ac:dyDescent="0.15">
      <c r="C670" s="283">
        <f t="shared" si="22"/>
        <v>658</v>
      </c>
      <c r="D670" s="44" t="str">
        <f t="shared" si="19"/>
        <v/>
      </c>
      <c r="E670" s="276"/>
      <c r="F670" s="368"/>
      <c r="G670" s="368"/>
      <c r="H670" s="265"/>
      <c r="I670" s="265"/>
      <c r="J670" s="265"/>
      <c r="K670" s="298"/>
      <c r="L670" s="15"/>
      <c r="M670" s="265"/>
      <c r="N670" s="265"/>
      <c r="O670" s="299"/>
      <c r="P670" s="299"/>
      <c r="Q670" s="299"/>
      <c r="R670" s="265"/>
      <c r="S670" s="299"/>
      <c r="T670" s="299"/>
      <c r="U670" s="299"/>
      <c r="V670" s="297"/>
      <c r="W670" s="282"/>
    </row>
    <row r="671" spans="3:23" ht="13.5" customHeight="1" x14ac:dyDescent="0.15">
      <c r="C671" s="283">
        <f t="shared" si="22"/>
        <v>659</v>
      </c>
      <c r="D671" s="44" t="str">
        <f t="shared" si="19"/>
        <v/>
      </c>
      <c r="E671" s="276"/>
      <c r="F671" s="368"/>
      <c r="G671" s="368"/>
      <c r="H671" s="265"/>
      <c r="I671" s="265"/>
      <c r="J671" s="265"/>
      <c r="K671" s="298"/>
      <c r="L671" s="15"/>
      <c r="M671" s="265"/>
      <c r="N671" s="265"/>
      <c r="O671" s="299"/>
      <c r="P671" s="299"/>
      <c r="Q671" s="299"/>
      <c r="R671" s="265"/>
      <c r="S671" s="299"/>
      <c r="T671" s="299"/>
      <c r="U671" s="299"/>
      <c r="V671" s="297"/>
      <c r="W671" s="282"/>
    </row>
    <row r="672" spans="3:23" ht="13.5" customHeight="1" x14ac:dyDescent="0.15">
      <c r="C672" s="283">
        <f t="shared" si="22"/>
        <v>660</v>
      </c>
      <c r="D672" s="44" t="str">
        <f t="shared" si="19"/>
        <v/>
      </c>
      <c r="E672" s="276"/>
      <c r="F672" s="368"/>
      <c r="G672" s="368"/>
      <c r="H672" s="265"/>
      <c r="I672" s="265"/>
      <c r="J672" s="265"/>
      <c r="K672" s="298"/>
      <c r="L672" s="15"/>
      <c r="M672" s="265"/>
      <c r="N672" s="265"/>
      <c r="O672" s="299"/>
      <c r="P672" s="299"/>
      <c r="Q672" s="299"/>
      <c r="R672" s="265"/>
      <c r="S672" s="299"/>
      <c r="T672" s="299"/>
      <c r="U672" s="299"/>
      <c r="V672" s="297"/>
      <c r="W672" s="282"/>
    </row>
    <row r="673" spans="3:23" ht="13.5" customHeight="1" x14ac:dyDescent="0.15">
      <c r="C673" s="283">
        <f t="shared" si="22"/>
        <v>661</v>
      </c>
      <c r="D673" s="44" t="str">
        <f t="shared" si="19"/>
        <v/>
      </c>
      <c r="E673" s="276"/>
      <c r="F673" s="368"/>
      <c r="G673" s="368"/>
      <c r="H673" s="265"/>
      <c r="I673" s="265"/>
      <c r="J673" s="265"/>
      <c r="K673" s="298"/>
      <c r="L673" s="15"/>
      <c r="M673" s="265"/>
      <c r="N673" s="265"/>
      <c r="O673" s="299"/>
      <c r="P673" s="299"/>
      <c r="Q673" s="299"/>
      <c r="R673" s="265"/>
      <c r="S673" s="299"/>
      <c r="T673" s="299"/>
      <c r="U673" s="299"/>
      <c r="V673" s="297"/>
      <c r="W673" s="282"/>
    </row>
    <row r="674" spans="3:23" ht="13.5" customHeight="1" x14ac:dyDescent="0.15">
      <c r="C674" s="283">
        <f t="shared" si="22"/>
        <v>662</v>
      </c>
      <c r="D674" s="44" t="str">
        <f t="shared" si="19"/>
        <v/>
      </c>
      <c r="E674" s="276"/>
      <c r="F674" s="368"/>
      <c r="G674" s="368"/>
      <c r="H674" s="265"/>
      <c r="I674" s="265"/>
      <c r="J674" s="265"/>
      <c r="K674" s="298"/>
      <c r="L674" s="15"/>
      <c r="M674" s="265"/>
      <c r="N674" s="265"/>
      <c r="O674" s="299"/>
      <c r="P674" s="299"/>
      <c r="Q674" s="299"/>
      <c r="R674" s="265"/>
      <c r="S674" s="299"/>
      <c r="T674" s="299"/>
      <c r="U674" s="299"/>
      <c r="V674" s="297"/>
      <c r="W674" s="282"/>
    </row>
    <row r="675" spans="3:23" ht="13.5" customHeight="1" x14ac:dyDescent="0.15">
      <c r="C675" s="283">
        <f t="shared" si="22"/>
        <v>663</v>
      </c>
      <c r="D675" s="44" t="str">
        <f t="shared" si="19"/>
        <v/>
      </c>
      <c r="E675" s="276"/>
      <c r="F675" s="368"/>
      <c r="G675" s="368"/>
      <c r="H675" s="265"/>
      <c r="I675" s="265"/>
      <c r="J675" s="265"/>
      <c r="K675" s="298"/>
      <c r="L675" s="15"/>
      <c r="M675" s="265"/>
      <c r="N675" s="265"/>
      <c r="O675" s="299"/>
      <c r="P675" s="299"/>
      <c r="Q675" s="299"/>
      <c r="R675" s="265"/>
      <c r="S675" s="299"/>
      <c r="T675" s="299"/>
      <c r="U675" s="299"/>
      <c r="V675" s="297"/>
      <c r="W675" s="282"/>
    </row>
    <row r="676" spans="3:23" ht="13.5" customHeight="1" x14ac:dyDescent="0.15">
      <c r="C676" s="283">
        <f t="shared" si="22"/>
        <v>664</v>
      </c>
      <c r="D676" s="44" t="str">
        <f t="shared" si="19"/>
        <v/>
      </c>
      <c r="E676" s="276"/>
      <c r="F676" s="368"/>
      <c r="G676" s="368"/>
      <c r="H676" s="265"/>
      <c r="I676" s="265"/>
      <c r="J676" s="265"/>
      <c r="K676" s="298"/>
      <c r="L676" s="15"/>
      <c r="M676" s="265"/>
      <c r="N676" s="265"/>
      <c r="O676" s="299"/>
      <c r="P676" s="299"/>
      <c r="Q676" s="299"/>
      <c r="R676" s="265"/>
      <c r="S676" s="299"/>
      <c r="T676" s="299"/>
      <c r="U676" s="299"/>
      <c r="V676" s="297"/>
      <c r="W676" s="282"/>
    </row>
    <row r="677" spans="3:23" ht="13.5" customHeight="1" x14ac:dyDescent="0.15">
      <c r="C677" s="283">
        <f t="shared" si="22"/>
        <v>665</v>
      </c>
      <c r="D677" s="44" t="str">
        <f t="shared" si="19"/>
        <v/>
      </c>
      <c r="E677" s="276"/>
      <c r="F677" s="368"/>
      <c r="G677" s="368"/>
      <c r="H677" s="265"/>
      <c r="I677" s="265"/>
      <c r="J677" s="265"/>
      <c r="K677" s="298"/>
      <c r="L677" s="15"/>
      <c r="M677" s="265"/>
      <c r="N677" s="265"/>
      <c r="O677" s="299"/>
      <c r="P677" s="299"/>
      <c r="Q677" s="299"/>
      <c r="R677" s="265"/>
      <c r="S677" s="299"/>
      <c r="T677" s="299"/>
      <c r="U677" s="299"/>
      <c r="V677" s="297"/>
      <c r="W677" s="282"/>
    </row>
    <row r="678" spans="3:23" ht="13.5" customHeight="1" x14ac:dyDescent="0.15">
      <c r="C678" s="283">
        <f t="shared" si="22"/>
        <v>666</v>
      </c>
      <c r="D678" s="44" t="str">
        <f t="shared" si="19"/>
        <v/>
      </c>
      <c r="E678" s="276"/>
      <c r="F678" s="368"/>
      <c r="G678" s="368"/>
      <c r="H678" s="265"/>
      <c r="I678" s="265"/>
      <c r="J678" s="265"/>
      <c r="K678" s="298"/>
      <c r="L678" s="15"/>
      <c r="M678" s="265"/>
      <c r="N678" s="265"/>
      <c r="O678" s="299"/>
      <c r="P678" s="299"/>
      <c r="Q678" s="299"/>
      <c r="R678" s="265"/>
      <c r="S678" s="299"/>
      <c r="T678" s="299"/>
      <c r="U678" s="299"/>
      <c r="V678" s="297"/>
      <c r="W678" s="282"/>
    </row>
    <row r="679" spans="3:23" ht="13.5" customHeight="1" x14ac:dyDescent="0.15">
      <c r="C679" s="283">
        <f t="shared" si="22"/>
        <v>667</v>
      </c>
      <c r="D679" s="44" t="str">
        <f t="shared" si="19"/>
        <v/>
      </c>
      <c r="E679" s="276"/>
      <c r="F679" s="368"/>
      <c r="G679" s="368"/>
      <c r="H679" s="265"/>
      <c r="I679" s="265"/>
      <c r="J679" s="265"/>
      <c r="K679" s="298"/>
      <c r="L679" s="15"/>
      <c r="M679" s="265"/>
      <c r="N679" s="265"/>
      <c r="O679" s="299"/>
      <c r="P679" s="299"/>
      <c r="Q679" s="299"/>
      <c r="R679" s="265"/>
      <c r="S679" s="299"/>
      <c r="T679" s="299"/>
      <c r="U679" s="299"/>
      <c r="V679" s="297"/>
      <c r="W679" s="282"/>
    </row>
    <row r="680" spans="3:23" ht="13.5" customHeight="1" x14ac:dyDescent="0.15">
      <c r="C680" s="283">
        <f t="shared" si="22"/>
        <v>668</v>
      </c>
      <c r="D680" s="44" t="str">
        <f t="shared" si="19"/>
        <v/>
      </c>
      <c r="E680" s="276"/>
      <c r="F680" s="368"/>
      <c r="G680" s="368"/>
      <c r="H680" s="265"/>
      <c r="I680" s="265"/>
      <c r="J680" s="265"/>
      <c r="K680" s="298"/>
      <c r="L680" s="15"/>
      <c r="M680" s="265"/>
      <c r="N680" s="265"/>
      <c r="O680" s="299"/>
      <c r="P680" s="299"/>
      <c r="Q680" s="299"/>
      <c r="R680" s="265"/>
      <c r="S680" s="299"/>
      <c r="T680" s="299"/>
      <c r="U680" s="299"/>
      <c r="V680" s="297"/>
      <c r="W680" s="282"/>
    </row>
    <row r="681" spans="3:23" ht="13.5" customHeight="1" x14ac:dyDescent="0.15">
      <c r="C681" s="283">
        <f t="shared" si="22"/>
        <v>669</v>
      </c>
      <c r="D681" s="44" t="str">
        <f t="shared" si="19"/>
        <v/>
      </c>
      <c r="E681" s="276"/>
      <c r="F681" s="368"/>
      <c r="G681" s="368"/>
      <c r="H681" s="265"/>
      <c r="I681" s="265"/>
      <c r="J681" s="265"/>
      <c r="K681" s="298"/>
      <c r="L681" s="15"/>
      <c r="M681" s="265"/>
      <c r="N681" s="265"/>
      <c r="O681" s="299"/>
      <c r="P681" s="299"/>
      <c r="Q681" s="299"/>
      <c r="R681" s="265"/>
      <c r="S681" s="299"/>
      <c r="T681" s="299"/>
      <c r="U681" s="299"/>
      <c r="V681" s="297"/>
      <c r="W681" s="282"/>
    </row>
    <row r="682" spans="3:23" ht="13.5" customHeight="1" x14ac:dyDescent="0.15">
      <c r="C682" s="283">
        <f t="shared" si="22"/>
        <v>670</v>
      </c>
      <c r="D682" s="44" t="str">
        <f t="shared" si="19"/>
        <v/>
      </c>
      <c r="E682" s="276"/>
      <c r="F682" s="368"/>
      <c r="G682" s="368"/>
      <c r="H682" s="265"/>
      <c r="I682" s="265"/>
      <c r="J682" s="265"/>
      <c r="K682" s="298"/>
      <c r="L682" s="15"/>
      <c r="M682" s="265"/>
      <c r="N682" s="265"/>
      <c r="O682" s="299"/>
      <c r="P682" s="299"/>
      <c r="Q682" s="299"/>
      <c r="R682" s="265"/>
      <c r="S682" s="299"/>
      <c r="T682" s="299"/>
      <c r="U682" s="299"/>
      <c r="V682" s="297"/>
      <c r="W682" s="282"/>
    </row>
    <row r="683" spans="3:23" ht="13.5" customHeight="1" x14ac:dyDescent="0.15">
      <c r="C683" s="283">
        <f t="shared" si="22"/>
        <v>671</v>
      </c>
      <c r="D683" s="44" t="str">
        <f t="shared" si="19"/>
        <v/>
      </c>
      <c r="E683" s="276"/>
      <c r="F683" s="368"/>
      <c r="G683" s="368"/>
      <c r="H683" s="265"/>
      <c r="I683" s="265"/>
      <c r="J683" s="265"/>
      <c r="K683" s="298"/>
      <c r="L683" s="15"/>
      <c r="M683" s="265"/>
      <c r="N683" s="265"/>
      <c r="O683" s="299"/>
      <c r="P683" s="299"/>
      <c r="Q683" s="299"/>
      <c r="R683" s="265"/>
      <c r="S683" s="299"/>
      <c r="T683" s="299"/>
      <c r="U683" s="299"/>
      <c r="V683" s="297"/>
      <c r="W683" s="282"/>
    </row>
    <row r="684" spans="3:23" ht="13.5" customHeight="1" x14ac:dyDescent="0.15">
      <c r="C684" s="283">
        <f t="shared" si="22"/>
        <v>672</v>
      </c>
      <c r="D684" s="44" t="str">
        <f t="shared" si="19"/>
        <v/>
      </c>
      <c r="E684" s="276"/>
      <c r="F684" s="368"/>
      <c r="G684" s="368"/>
      <c r="H684" s="265"/>
      <c r="I684" s="265"/>
      <c r="J684" s="265"/>
      <c r="K684" s="298"/>
      <c r="L684" s="15"/>
      <c r="M684" s="265"/>
      <c r="N684" s="265"/>
      <c r="O684" s="299"/>
      <c r="P684" s="299"/>
      <c r="Q684" s="299"/>
      <c r="R684" s="265"/>
      <c r="S684" s="299"/>
      <c r="T684" s="299"/>
      <c r="U684" s="299"/>
      <c r="V684" s="297"/>
      <c r="W684" s="282"/>
    </row>
    <row r="685" spans="3:23" ht="13.5" customHeight="1" x14ac:dyDescent="0.15">
      <c r="C685" s="283">
        <f t="shared" si="22"/>
        <v>673</v>
      </c>
      <c r="D685" s="44" t="str">
        <f t="shared" si="19"/>
        <v/>
      </c>
      <c r="E685" s="276"/>
      <c r="F685" s="368"/>
      <c r="G685" s="368"/>
      <c r="H685" s="265"/>
      <c r="I685" s="265"/>
      <c r="J685" s="265"/>
      <c r="K685" s="298"/>
      <c r="L685" s="15"/>
      <c r="M685" s="265"/>
      <c r="N685" s="265"/>
      <c r="O685" s="299"/>
      <c r="P685" s="299"/>
      <c r="Q685" s="299"/>
      <c r="R685" s="265"/>
      <c r="S685" s="299"/>
      <c r="T685" s="299"/>
      <c r="U685" s="299"/>
      <c r="V685" s="297"/>
      <c r="W685" s="282"/>
    </row>
    <row r="686" spans="3:23" ht="13.5" customHeight="1" x14ac:dyDescent="0.15">
      <c r="C686" s="283">
        <f t="shared" si="22"/>
        <v>674</v>
      </c>
      <c r="D686" s="44" t="str">
        <f t="shared" si="19"/>
        <v/>
      </c>
      <c r="E686" s="276"/>
      <c r="F686" s="368"/>
      <c r="G686" s="368"/>
      <c r="H686" s="265"/>
      <c r="I686" s="265"/>
      <c r="J686" s="265"/>
      <c r="K686" s="298"/>
      <c r="L686" s="15"/>
      <c r="M686" s="265"/>
      <c r="N686" s="265"/>
      <c r="O686" s="299"/>
      <c r="P686" s="299"/>
      <c r="Q686" s="299"/>
      <c r="R686" s="265"/>
      <c r="S686" s="299"/>
      <c r="T686" s="299"/>
      <c r="U686" s="299"/>
      <c r="V686" s="297"/>
      <c r="W686" s="282"/>
    </row>
    <row r="687" spans="3:23" ht="13.5" customHeight="1" x14ac:dyDescent="0.15">
      <c r="C687" s="283">
        <f t="shared" si="22"/>
        <v>675</v>
      </c>
      <c r="D687" s="44" t="str">
        <f t="shared" si="19"/>
        <v/>
      </c>
      <c r="E687" s="276"/>
      <c r="F687" s="368"/>
      <c r="G687" s="368"/>
      <c r="H687" s="265"/>
      <c r="I687" s="265"/>
      <c r="J687" s="265"/>
      <c r="K687" s="298"/>
      <c r="L687" s="15"/>
      <c r="M687" s="265"/>
      <c r="N687" s="265"/>
      <c r="O687" s="299"/>
      <c r="P687" s="299"/>
      <c r="Q687" s="299"/>
      <c r="R687" s="265"/>
      <c r="S687" s="299"/>
      <c r="T687" s="299"/>
      <c r="U687" s="299"/>
      <c r="V687" s="297"/>
      <c r="W687" s="282"/>
    </row>
    <row r="688" spans="3:23" ht="13.5" customHeight="1" x14ac:dyDescent="0.15">
      <c r="C688" s="283">
        <f t="shared" si="22"/>
        <v>676</v>
      </c>
      <c r="D688" s="44" t="str">
        <f t="shared" si="19"/>
        <v/>
      </c>
      <c r="E688" s="276"/>
      <c r="F688" s="368"/>
      <c r="G688" s="368"/>
      <c r="H688" s="265"/>
      <c r="I688" s="265"/>
      <c r="J688" s="265"/>
      <c r="K688" s="298"/>
      <c r="L688" s="15"/>
      <c r="M688" s="265"/>
      <c r="N688" s="265"/>
      <c r="O688" s="299"/>
      <c r="P688" s="299"/>
      <c r="Q688" s="299"/>
      <c r="R688" s="265"/>
      <c r="S688" s="299"/>
      <c r="T688" s="299"/>
      <c r="U688" s="299"/>
      <c r="V688" s="297"/>
      <c r="W688" s="282"/>
    </row>
    <row r="689" spans="3:23" ht="13.5" customHeight="1" x14ac:dyDescent="0.15">
      <c r="C689" s="283">
        <f t="shared" si="22"/>
        <v>677</v>
      </c>
      <c r="D689" s="44" t="str">
        <f t="shared" si="19"/>
        <v/>
      </c>
      <c r="E689" s="276"/>
      <c r="F689" s="368"/>
      <c r="G689" s="368"/>
      <c r="H689" s="265"/>
      <c r="I689" s="265"/>
      <c r="J689" s="265"/>
      <c r="K689" s="298"/>
      <c r="L689" s="15"/>
      <c r="M689" s="265"/>
      <c r="N689" s="265"/>
      <c r="O689" s="299"/>
      <c r="P689" s="299"/>
      <c r="Q689" s="299"/>
      <c r="R689" s="265"/>
      <c r="S689" s="299"/>
      <c r="T689" s="299"/>
      <c r="U689" s="299"/>
      <c r="V689" s="297"/>
      <c r="W689" s="282"/>
    </row>
    <row r="690" spans="3:23" ht="13.5" customHeight="1" x14ac:dyDescent="0.15">
      <c r="C690" s="283">
        <f t="shared" si="22"/>
        <v>678</v>
      </c>
      <c r="D690" s="44" t="str">
        <f t="shared" si="19"/>
        <v/>
      </c>
      <c r="E690" s="276"/>
      <c r="F690" s="368"/>
      <c r="G690" s="368"/>
      <c r="H690" s="265"/>
      <c r="I690" s="265"/>
      <c r="J690" s="265"/>
      <c r="K690" s="298"/>
      <c r="L690" s="15"/>
      <c r="M690" s="265"/>
      <c r="N690" s="265"/>
      <c r="O690" s="299"/>
      <c r="P690" s="299"/>
      <c r="Q690" s="299"/>
      <c r="R690" s="265"/>
      <c r="S690" s="299"/>
      <c r="T690" s="299"/>
      <c r="U690" s="299"/>
      <c r="V690" s="297"/>
      <c r="W690" s="282"/>
    </row>
    <row r="691" spans="3:23" ht="13.5" customHeight="1" x14ac:dyDescent="0.15">
      <c r="C691" s="283">
        <f t="shared" si="22"/>
        <v>679</v>
      </c>
      <c r="D691" s="44" t="str">
        <f t="shared" si="19"/>
        <v/>
      </c>
      <c r="E691" s="276"/>
      <c r="F691" s="368"/>
      <c r="G691" s="368"/>
      <c r="H691" s="265"/>
      <c r="I691" s="265"/>
      <c r="J691" s="265"/>
      <c r="K691" s="298"/>
      <c r="L691" s="15"/>
      <c r="M691" s="265"/>
      <c r="N691" s="265"/>
      <c r="O691" s="299"/>
      <c r="P691" s="299"/>
      <c r="Q691" s="299"/>
      <c r="R691" s="265"/>
      <c r="S691" s="299"/>
      <c r="T691" s="299"/>
      <c r="U691" s="299"/>
      <c r="V691" s="297"/>
      <c r="W691" s="282"/>
    </row>
    <row r="692" spans="3:23" ht="13.5" customHeight="1" x14ac:dyDescent="0.15">
      <c r="C692" s="283">
        <f t="shared" si="22"/>
        <v>680</v>
      </c>
      <c r="D692" s="44" t="str">
        <f t="shared" si="19"/>
        <v/>
      </c>
      <c r="E692" s="276"/>
      <c r="F692" s="368"/>
      <c r="G692" s="368"/>
      <c r="H692" s="265"/>
      <c r="I692" s="265"/>
      <c r="J692" s="265"/>
      <c r="K692" s="298"/>
      <c r="L692" s="15"/>
      <c r="M692" s="265"/>
      <c r="N692" s="265"/>
      <c r="O692" s="299"/>
      <c r="P692" s="299"/>
      <c r="Q692" s="299"/>
      <c r="R692" s="265"/>
      <c r="S692" s="299"/>
      <c r="T692" s="299"/>
      <c r="U692" s="299"/>
      <c r="V692" s="297"/>
      <c r="W692" s="282"/>
    </row>
    <row r="693" spans="3:23" ht="13.5" customHeight="1" x14ac:dyDescent="0.15">
      <c r="C693" s="283">
        <f t="shared" si="22"/>
        <v>681</v>
      </c>
      <c r="D693" s="44" t="str">
        <f t="shared" si="19"/>
        <v/>
      </c>
      <c r="E693" s="276"/>
      <c r="F693" s="368"/>
      <c r="G693" s="368"/>
      <c r="H693" s="265"/>
      <c r="I693" s="265"/>
      <c r="J693" s="265"/>
      <c r="K693" s="298"/>
      <c r="L693" s="15"/>
      <c r="M693" s="265"/>
      <c r="N693" s="265"/>
      <c r="O693" s="299"/>
      <c r="P693" s="299"/>
      <c r="Q693" s="299"/>
      <c r="R693" s="265"/>
      <c r="S693" s="299"/>
      <c r="T693" s="299"/>
      <c r="U693" s="299"/>
      <c r="V693" s="297"/>
      <c r="W693" s="282"/>
    </row>
    <row r="694" spans="3:23" ht="13.5" customHeight="1" x14ac:dyDescent="0.15">
      <c r="C694" s="283">
        <f t="shared" si="22"/>
        <v>682</v>
      </c>
      <c r="D694" s="44" t="str">
        <f t="shared" si="19"/>
        <v/>
      </c>
      <c r="E694" s="276"/>
      <c r="F694" s="368"/>
      <c r="G694" s="368"/>
      <c r="H694" s="265"/>
      <c r="I694" s="265"/>
      <c r="J694" s="265"/>
      <c r="K694" s="298"/>
      <c r="L694" s="15"/>
      <c r="M694" s="265"/>
      <c r="N694" s="265"/>
      <c r="O694" s="299"/>
      <c r="P694" s="299"/>
      <c r="Q694" s="299"/>
      <c r="R694" s="265"/>
      <c r="S694" s="299"/>
      <c r="T694" s="299"/>
      <c r="U694" s="299"/>
      <c r="V694" s="297"/>
      <c r="W694" s="282"/>
    </row>
    <row r="695" spans="3:23" ht="13.5" customHeight="1" x14ac:dyDescent="0.15">
      <c r="C695" s="283">
        <f t="shared" si="22"/>
        <v>683</v>
      </c>
      <c r="D695" s="44" t="str">
        <f t="shared" si="19"/>
        <v/>
      </c>
      <c r="E695" s="276"/>
      <c r="F695" s="368"/>
      <c r="G695" s="368"/>
      <c r="H695" s="265"/>
      <c r="I695" s="265"/>
      <c r="J695" s="265"/>
      <c r="K695" s="298"/>
      <c r="L695" s="15"/>
      <c r="M695" s="265"/>
      <c r="N695" s="265"/>
      <c r="O695" s="299"/>
      <c r="P695" s="299"/>
      <c r="Q695" s="299"/>
      <c r="R695" s="265"/>
      <c r="S695" s="299"/>
      <c r="T695" s="299"/>
      <c r="U695" s="299"/>
      <c r="V695" s="297"/>
      <c r="W695" s="282"/>
    </row>
    <row r="696" spans="3:23" ht="13.5" customHeight="1" x14ac:dyDescent="0.15">
      <c r="C696" s="283">
        <f t="shared" si="22"/>
        <v>684</v>
      </c>
      <c r="D696" s="44" t="str">
        <f t="shared" si="19"/>
        <v/>
      </c>
      <c r="E696" s="276"/>
      <c r="F696" s="368"/>
      <c r="G696" s="368"/>
      <c r="H696" s="265"/>
      <c r="I696" s="265"/>
      <c r="J696" s="265"/>
      <c r="K696" s="298"/>
      <c r="L696" s="15"/>
      <c r="M696" s="265"/>
      <c r="N696" s="265"/>
      <c r="O696" s="299"/>
      <c r="P696" s="299"/>
      <c r="Q696" s="299"/>
      <c r="R696" s="265"/>
      <c r="S696" s="299"/>
      <c r="T696" s="299"/>
      <c r="U696" s="299"/>
      <c r="V696" s="297"/>
      <c r="W696" s="282"/>
    </row>
    <row r="697" spans="3:23" ht="13.5" customHeight="1" x14ac:dyDescent="0.15">
      <c r="C697" s="283">
        <f t="shared" si="22"/>
        <v>685</v>
      </c>
      <c r="D697" s="44" t="str">
        <f t="shared" si="19"/>
        <v/>
      </c>
      <c r="E697" s="276"/>
      <c r="F697" s="368"/>
      <c r="G697" s="368"/>
      <c r="H697" s="265"/>
      <c r="I697" s="265"/>
      <c r="J697" s="265"/>
      <c r="K697" s="298"/>
      <c r="L697" s="15"/>
      <c r="M697" s="265"/>
      <c r="N697" s="265"/>
      <c r="O697" s="299"/>
      <c r="P697" s="299"/>
      <c r="Q697" s="299"/>
      <c r="R697" s="265"/>
      <c r="S697" s="299"/>
      <c r="T697" s="299"/>
      <c r="U697" s="299"/>
      <c r="V697" s="297"/>
      <c r="W697" s="282"/>
    </row>
    <row r="698" spans="3:23" ht="13.5" customHeight="1" x14ac:dyDescent="0.15">
      <c r="C698" s="283">
        <f t="shared" si="22"/>
        <v>686</v>
      </c>
      <c r="D698" s="44" t="str">
        <f t="shared" si="19"/>
        <v/>
      </c>
      <c r="E698" s="276"/>
      <c r="F698" s="368"/>
      <c r="G698" s="368"/>
      <c r="H698" s="265"/>
      <c r="I698" s="265"/>
      <c r="J698" s="265"/>
      <c r="K698" s="298"/>
      <c r="L698" s="15"/>
      <c r="M698" s="265"/>
      <c r="N698" s="265"/>
      <c r="O698" s="299"/>
      <c r="P698" s="299"/>
      <c r="Q698" s="299"/>
      <c r="R698" s="265"/>
      <c r="S698" s="299"/>
      <c r="T698" s="299"/>
      <c r="U698" s="299"/>
      <c r="V698" s="297"/>
      <c r="W698" s="282"/>
    </row>
    <row r="699" spans="3:23" ht="13.5" customHeight="1" x14ac:dyDescent="0.15">
      <c r="C699" s="283">
        <f t="shared" si="22"/>
        <v>687</v>
      </c>
      <c r="D699" s="44" t="str">
        <f t="shared" si="19"/>
        <v/>
      </c>
      <c r="E699" s="276"/>
      <c r="F699" s="368"/>
      <c r="G699" s="368"/>
      <c r="H699" s="265"/>
      <c r="I699" s="265"/>
      <c r="J699" s="265"/>
      <c r="K699" s="298"/>
      <c r="L699" s="15"/>
      <c r="M699" s="265"/>
      <c r="N699" s="265"/>
      <c r="O699" s="299"/>
      <c r="P699" s="299"/>
      <c r="Q699" s="299"/>
      <c r="R699" s="265"/>
      <c r="S699" s="299"/>
      <c r="T699" s="299"/>
      <c r="U699" s="299"/>
      <c r="V699" s="297"/>
      <c r="W699" s="282"/>
    </row>
    <row r="700" spans="3:23" ht="13.5" customHeight="1" x14ac:dyDescent="0.15">
      <c r="C700" s="283">
        <f t="shared" si="22"/>
        <v>688</v>
      </c>
      <c r="D700" s="44" t="str">
        <f t="shared" si="19"/>
        <v/>
      </c>
      <c r="E700" s="276"/>
      <c r="F700" s="368"/>
      <c r="G700" s="368"/>
      <c r="H700" s="265"/>
      <c r="I700" s="265"/>
      <c r="J700" s="265"/>
      <c r="K700" s="298"/>
      <c r="L700" s="15"/>
      <c r="M700" s="265"/>
      <c r="N700" s="265"/>
      <c r="O700" s="299"/>
      <c r="P700" s="299"/>
      <c r="Q700" s="299"/>
      <c r="R700" s="265"/>
      <c r="S700" s="299"/>
      <c r="T700" s="299"/>
      <c r="U700" s="299"/>
      <c r="V700" s="297"/>
      <c r="W700" s="282"/>
    </row>
    <row r="701" spans="3:23" ht="13.5" customHeight="1" x14ac:dyDescent="0.15">
      <c r="C701" s="283">
        <f t="shared" si="22"/>
        <v>689</v>
      </c>
      <c r="D701" s="44" t="str">
        <f t="shared" si="19"/>
        <v/>
      </c>
      <c r="E701" s="276"/>
      <c r="F701" s="368"/>
      <c r="G701" s="368"/>
      <c r="H701" s="265"/>
      <c r="I701" s="265"/>
      <c r="J701" s="265"/>
      <c r="K701" s="298"/>
      <c r="L701" s="15"/>
      <c r="M701" s="265"/>
      <c r="N701" s="265"/>
      <c r="O701" s="299"/>
      <c r="P701" s="299"/>
      <c r="Q701" s="299"/>
      <c r="R701" s="265"/>
      <c r="S701" s="299"/>
      <c r="T701" s="299"/>
      <c r="U701" s="299"/>
      <c r="V701" s="297"/>
      <c r="W701" s="282"/>
    </row>
    <row r="702" spans="3:23" ht="13.5" customHeight="1" x14ac:dyDescent="0.15">
      <c r="C702" s="283">
        <f t="shared" si="22"/>
        <v>690</v>
      </c>
      <c r="D702" s="44" t="str">
        <f t="shared" si="19"/>
        <v/>
      </c>
      <c r="E702" s="276"/>
      <c r="F702" s="368"/>
      <c r="G702" s="368"/>
      <c r="H702" s="265"/>
      <c r="I702" s="265"/>
      <c r="J702" s="265"/>
      <c r="K702" s="298"/>
      <c r="L702" s="15"/>
      <c r="M702" s="265"/>
      <c r="N702" s="265"/>
      <c r="O702" s="299"/>
      <c r="P702" s="299"/>
      <c r="Q702" s="299"/>
      <c r="R702" s="265"/>
      <c r="S702" s="299"/>
      <c r="T702" s="299"/>
      <c r="U702" s="299"/>
      <c r="V702" s="297"/>
      <c r="W702" s="282"/>
    </row>
    <row r="703" spans="3:23" ht="13.5" customHeight="1" x14ac:dyDescent="0.15">
      <c r="C703" s="283">
        <f t="shared" si="22"/>
        <v>691</v>
      </c>
      <c r="D703" s="44" t="str">
        <f t="shared" si="19"/>
        <v/>
      </c>
      <c r="E703" s="276"/>
      <c r="F703" s="368"/>
      <c r="G703" s="368"/>
      <c r="H703" s="265"/>
      <c r="I703" s="265"/>
      <c r="J703" s="265"/>
      <c r="K703" s="298"/>
      <c r="L703" s="15"/>
      <c r="M703" s="265"/>
      <c r="N703" s="265"/>
      <c r="O703" s="299"/>
      <c r="P703" s="299"/>
      <c r="Q703" s="299"/>
      <c r="R703" s="265"/>
      <c r="S703" s="299"/>
      <c r="T703" s="299"/>
      <c r="U703" s="299"/>
      <c r="V703" s="297"/>
      <c r="W703" s="282"/>
    </row>
    <row r="704" spans="3:23" ht="13.5" customHeight="1" x14ac:dyDescent="0.15">
      <c r="C704" s="283">
        <f t="shared" si="22"/>
        <v>692</v>
      </c>
      <c r="D704" s="44" t="str">
        <f t="shared" si="19"/>
        <v/>
      </c>
      <c r="E704" s="276"/>
      <c r="F704" s="368"/>
      <c r="G704" s="368"/>
      <c r="H704" s="265"/>
      <c r="I704" s="265"/>
      <c r="J704" s="265"/>
      <c r="K704" s="298"/>
      <c r="L704" s="15"/>
      <c r="M704" s="265"/>
      <c r="N704" s="265"/>
      <c r="O704" s="299"/>
      <c r="P704" s="299"/>
      <c r="Q704" s="299"/>
      <c r="R704" s="265"/>
      <c r="S704" s="299"/>
      <c r="T704" s="299"/>
      <c r="U704" s="299"/>
      <c r="V704" s="297"/>
      <c r="W704" s="282"/>
    </row>
    <row r="705" spans="3:23" ht="13.5" customHeight="1" x14ac:dyDescent="0.15">
      <c r="C705" s="283">
        <f t="shared" si="22"/>
        <v>693</v>
      </c>
      <c r="D705" s="44" t="str">
        <f t="shared" si="19"/>
        <v/>
      </c>
      <c r="E705" s="276"/>
      <c r="F705" s="368"/>
      <c r="G705" s="368"/>
      <c r="H705" s="265"/>
      <c r="I705" s="265"/>
      <c r="J705" s="265"/>
      <c r="K705" s="298"/>
      <c r="L705" s="15"/>
      <c r="M705" s="265"/>
      <c r="N705" s="265"/>
      <c r="O705" s="299"/>
      <c r="P705" s="299"/>
      <c r="Q705" s="299"/>
      <c r="R705" s="265"/>
      <c r="S705" s="299"/>
      <c r="T705" s="299"/>
      <c r="U705" s="299"/>
      <c r="V705" s="297"/>
      <c r="W705" s="282"/>
    </row>
    <row r="706" spans="3:23" ht="13.5" customHeight="1" x14ac:dyDescent="0.15">
      <c r="C706" s="283">
        <f t="shared" si="22"/>
        <v>694</v>
      </c>
      <c r="D706" s="44" t="str">
        <f t="shared" si="19"/>
        <v/>
      </c>
      <c r="E706" s="276"/>
      <c r="F706" s="368"/>
      <c r="G706" s="368"/>
      <c r="H706" s="265"/>
      <c r="I706" s="265"/>
      <c r="J706" s="265"/>
      <c r="K706" s="298"/>
      <c r="L706" s="15"/>
      <c r="M706" s="265"/>
      <c r="N706" s="265"/>
      <c r="O706" s="299"/>
      <c r="P706" s="299"/>
      <c r="Q706" s="299"/>
      <c r="R706" s="265"/>
      <c r="S706" s="299"/>
      <c r="T706" s="299"/>
      <c r="U706" s="299"/>
      <c r="V706" s="297"/>
      <c r="W706" s="282"/>
    </row>
    <row r="707" spans="3:23" ht="13.5" customHeight="1" x14ac:dyDescent="0.15">
      <c r="C707" s="283">
        <f t="shared" si="22"/>
        <v>695</v>
      </c>
      <c r="D707" s="44" t="str">
        <f t="shared" si="19"/>
        <v/>
      </c>
      <c r="E707" s="276"/>
      <c r="F707" s="368"/>
      <c r="G707" s="368"/>
      <c r="H707" s="265"/>
      <c r="I707" s="265"/>
      <c r="J707" s="265"/>
      <c r="K707" s="298"/>
      <c r="L707" s="15"/>
      <c r="M707" s="265"/>
      <c r="N707" s="265"/>
      <c r="O707" s="299"/>
      <c r="P707" s="299"/>
      <c r="Q707" s="299"/>
      <c r="R707" s="265"/>
      <c r="S707" s="299"/>
      <c r="T707" s="299"/>
      <c r="U707" s="299"/>
      <c r="V707" s="297"/>
      <c r="W707" s="282"/>
    </row>
    <row r="708" spans="3:23" ht="13.5" customHeight="1" x14ac:dyDescent="0.15">
      <c r="C708" s="283">
        <f t="shared" si="22"/>
        <v>696</v>
      </c>
      <c r="D708" s="44" t="str">
        <f t="shared" si="19"/>
        <v/>
      </c>
      <c r="E708" s="276"/>
      <c r="F708" s="368"/>
      <c r="G708" s="368"/>
      <c r="H708" s="265"/>
      <c r="I708" s="265"/>
      <c r="J708" s="265"/>
      <c r="K708" s="298"/>
      <c r="L708" s="15"/>
      <c r="M708" s="265"/>
      <c r="N708" s="265"/>
      <c r="O708" s="299"/>
      <c r="P708" s="299"/>
      <c r="Q708" s="299"/>
      <c r="R708" s="265"/>
      <c r="S708" s="299"/>
      <c r="T708" s="299"/>
      <c r="U708" s="299"/>
      <c r="V708" s="297"/>
      <c r="W708" s="282"/>
    </row>
    <row r="709" spans="3:23" ht="13.5" customHeight="1" x14ac:dyDescent="0.15">
      <c r="C709" s="283">
        <f t="shared" si="22"/>
        <v>697</v>
      </c>
      <c r="D709" s="44" t="str">
        <f t="shared" si="19"/>
        <v/>
      </c>
      <c r="E709" s="276"/>
      <c r="F709" s="368"/>
      <c r="G709" s="368"/>
      <c r="H709" s="265"/>
      <c r="I709" s="265"/>
      <c r="J709" s="265"/>
      <c r="K709" s="298"/>
      <c r="L709" s="15"/>
      <c r="M709" s="265"/>
      <c r="N709" s="265"/>
      <c r="O709" s="299"/>
      <c r="P709" s="299"/>
      <c r="Q709" s="299"/>
      <c r="R709" s="265"/>
      <c r="S709" s="299"/>
      <c r="T709" s="299"/>
      <c r="U709" s="299"/>
      <c r="V709" s="297"/>
      <c r="W709" s="282"/>
    </row>
    <row r="710" spans="3:23" ht="13.5" customHeight="1" x14ac:dyDescent="0.15">
      <c r="C710" s="283">
        <f t="shared" si="22"/>
        <v>698</v>
      </c>
      <c r="D710" s="44" t="str">
        <f t="shared" si="19"/>
        <v/>
      </c>
      <c r="E710" s="276"/>
      <c r="F710" s="368"/>
      <c r="G710" s="368"/>
      <c r="H710" s="265"/>
      <c r="I710" s="265"/>
      <c r="J710" s="265"/>
      <c r="K710" s="298"/>
      <c r="L710" s="15"/>
      <c r="M710" s="265"/>
      <c r="N710" s="265"/>
      <c r="O710" s="299"/>
      <c r="P710" s="299"/>
      <c r="Q710" s="299"/>
      <c r="R710" s="265"/>
      <c r="S710" s="299"/>
      <c r="T710" s="299"/>
      <c r="U710" s="299"/>
      <c r="V710" s="297"/>
      <c r="W710" s="282"/>
    </row>
    <row r="711" spans="3:23" ht="13.5" customHeight="1" x14ac:dyDescent="0.15">
      <c r="C711" s="283">
        <f t="shared" si="22"/>
        <v>699</v>
      </c>
      <c r="D711" s="44" t="str">
        <f t="shared" si="19"/>
        <v/>
      </c>
      <c r="E711" s="276"/>
      <c r="F711" s="368"/>
      <c r="G711" s="368"/>
      <c r="H711" s="265"/>
      <c r="I711" s="265"/>
      <c r="J711" s="265"/>
      <c r="K711" s="298"/>
      <c r="L711" s="15"/>
      <c r="M711" s="265"/>
      <c r="N711" s="265"/>
      <c r="O711" s="299"/>
      <c r="P711" s="299"/>
      <c r="Q711" s="299"/>
      <c r="R711" s="265"/>
      <c r="S711" s="299"/>
      <c r="T711" s="299"/>
      <c r="U711" s="299"/>
      <c r="V711" s="297"/>
      <c r="W711" s="282"/>
    </row>
    <row r="712" spans="3:23" ht="13.5" customHeight="1" x14ac:dyDescent="0.15">
      <c r="C712" s="283">
        <f t="shared" si="22"/>
        <v>700</v>
      </c>
      <c r="D712" s="44" t="str">
        <f t="shared" si="19"/>
        <v/>
      </c>
      <c r="E712" s="276"/>
      <c r="F712" s="368"/>
      <c r="G712" s="368"/>
      <c r="H712" s="265"/>
      <c r="I712" s="265"/>
      <c r="J712" s="265"/>
      <c r="K712" s="298"/>
      <c r="L712" s="15"/>
      <c r="M712" s="265"/>
      <c r="N712" s="265"/>
      <c r="O712" s="299"/>
      <c r="P712" s="299"/>
      <c r="Q712" s="299"/>
      <c r="R712" s="265"/>
      <c r="S712" s="299"/>
      <c r="T712" s="299"/>
      <c r="U712" s="299"/>
      <c r="V712" s="297"/>
      <c r="W712" s="282"/>
    </row>
    <row r="713" spans="3:23" ht="13.5" customHeight="1" x14ac:dyDescent="0.15">
      <c r="C713" s="283">
        <f t="shared" si="22"/>
        <v>701</v>
      </c>
      <c r="D713" s="44" t="str">
        <f t="shared" si="19"/>
        <v/>
      </c>
      <c r="E713" s="276"/>
      <c r="F713" s="368"/>
      <c r="G713" s="368"/>
      <c r="H713" s="265"/>
      <c r="I713" s="265"/>
      <c r="J713" s="265"/>
      <c r="K713" s="298"/>
      <c r="L713" s="15"/>
      <c r="M713" s="265"/>
      <c r="N713" s="265"/>
      <c r="O713" s="299"/>
      <c r="P713" s="299"/>
      <c r="Q713" s="299"/>
      <c r="R713" s="265"/>
      <c r="S713" s="299"/>
      <c r="T713" s="299"/>
      <c r="U713" s="299"/>
      <c r="V713" s="297"/>
      <c r="W713" s="282"/>
    </row>
    <row r="714" spans="3:23" ht="13.5" customHeight="1" x14ac:dyDescent="0.15">
      <c r="C714" s="283">
        <f t="shared" si="22"/>
        <v>702</v>
      </c>
      <c r="D714" s="44" t="str">
        <f t="shared" si="19"/>
        <v/>
      </c>
      <c r="E714" s="276"/>
      <c r="F714" s="368"/>
      <c r="G714" s="368"/>
      <c r="H714" s="265"/>
      <c r="I714" s="265"/>
      <c r="J714" s="265"/>
      <c r="K714" s="298"/>
      <c r="L714" s="15"/>
      <c r="M714" s="265"/>
      <c r="N714" s="265"/>
      <c r="O714" s="299"/>
      <c r="P714" s="299"/>
      <c r="Q714" s="299"/>
      <c r="R714" s="265"/>
      <c r="S714" s="299"/>
      <c r="T714" s="299"/>
      <c r="U714" s="299"/>
      <c r="V714" s="297"/>
      <c r="W714" s="282"/>
    </row>
    <row r="715" spans="3:23" ht="13.5" customHeight="1" x14ac:dyDescent="0.15">
      <c r="C715" s="283">
        <f t="shared" si="22"/>
        <v>703</v>
      </c>
      <c r="D715" s="44" t="str">
        <f t="shared" si="19"/>
        <v/>
      </c>
      <c r="E715" s="276"/>
      <c r="F715" s="368"/>
      <c r="G715" s="368"/>
      <c r="H715" s="265"/>
      <c r="I715" s="265"/>
      <c r="J715" s="265"/>
      <c r="K715" s="298"/>
      <c r="L715" s="15"/>
      <c r="M715" s="265"/>
      <c r="N715" s="265"/>
      <c r="O715" s="299"/>
      <c r="P715" s="299"/>
      <c r="Q715" s="299"/>
      <c r="R715" s="265"/>
      <c r="S715" s="299"/>
      <c r="T715" s="299"/>
      <c r="U715" s="299"/>
      <c r="V715" s="297"/>
      <c r="W715" s="282"/>
    </row>
    <row r="716" spans="3:23" ht="13.5" customHeight="1" x14ac:dyDescent="0.15">
      <c r="C716" s="283">
        <f t="shared" si="22"/>
        <v>704</v>
      </c>
      <c r="D716" s="44" t="str">
        <f t="shared" si="19"/>
        <v/>
      </c>
      <c r="E716" s="276"/>
      <c r="F716" s="368"/>
      <c r="G716" s="368"/>
      <c r="H716" s="265"/>
      <c r="I716" s="265"/>
      <c r="J716" s="265"/>
      <c r="K716" s="298"/>
      <c r="L716" s="15"/>
      <c r="M716" s="265"/>
      <c r="N716" s="265"/>
      <c r="O716" s="299"/>
      <c r="P716" s="299"/>
      <c r="Q716" s="299"/>
      <c r="R716" s="265"/>
      <c r="S716" s="299"/>
      <c r="T716" s="299"/>
      <c r="U716" s="299"/>
      <c r="V716" s="297"/>
      <c r="W716" s="282"/>
    </row>
    <row r="717" spans="3:23" ht="13.5" customHeight="1" x14ac:dyDescent="0.15">
      <c r="C717" s="283">
        <f t="shared" si="22"/>
        <v>705</v>
      </c>
      <c r="D717" s="44" t="str">
        <f t="shared" si="19"/>
        <v/>
      </c>
      <c r="E717" s="276"/>
      <c r="F717" s="368"/>
      <c r="G717" s="368"/>
      <c r="H717" s="265"/>
      <c r="I717" s="265"/>
      <c r="J717" s="265"/>
      <c r="K717" s="298"/>
      <c r="L717" s="15"/>
      <c r="M717" s="265"/>
      <c r="N717" s="265"/>
      <c r="O717" s="299"/>
      <c r="P717" s="299"/>
      <c r="Q717" s="299"/>
      <c r="R717" s="265"/>
      <c r="S717" s="299"/>
      <c r="T717" s="299"/>
      <c r="U717" s="299"/>
      <c r="V717" s="297"/>
      <c r="W717" s="282"/>
    </row>
    <row r="718" spans="3:23" ht="13.5" customHeight="1" x14ac:dyDescent="0.15">
      <c r="C718" s="283">
        <f t="shared" si="22"/>
        <v>706</v>
      </c>
      <c r="D718" s="44" t="str">
        <f t="shared" si="19"/>
        <v/>
      </c>
      <c r="E718" s="276"/>
      <c r="F718" s="368"/>
      <c r="G718" s="368"/>
      <c r="H718" s="265"/>
      <c r="I718" s="265"/>
      <c r="J718" s="265"/>
      <c r="K718" s="298"/>
      <c r="L718" s="15"/>
      <c r="M718" s="265"/>
      <c r="N718" s="265"/>
      <c r="O718" s="299"/>
      <c r="P718" s="299"/>
      <c r="Q718" s="299"/>
      <c r="R718" s="265"/>
      <c r="S718" s="299"/>
      <c r="T718" s="299"/>
      <c r="U718" s="299"/>
      <c r="V718" s="297"/>
      <c r="W718" s="282"/>
    </row>
    <row r="719" spans="3:23" ht="13.5" customHeight="1" x14ac:dyDescent="0.15">
      <c r="C719" s="283">
        <f t="shared" ref="C719:C782" si="23">C718+1</f>
        <v>707</v>
      </c>
      <c r="D719" s="44" t="str">
        <f t="shared" si="19"/>
        <v/>
      </c>
      <c r="E719" s="276"/>
      <c r="F719" s="368"/>
      <c r="G719" s="368"/>
      <c r="H719" s="265"/>
      <c r="I719" s="265"/>
      <c r="J719" s="265"/>
      <c r="K719" s="298"/>
      <c r="L719" s="15"/>
      <c r="M719" s="265"/>
      <c r="N719" s="265"/>
      <c r="O719" s="299"/>
      <c r="P719" s="299"/>
      <c r="Q719" s="299"/>
      <c r="R719" s="265"/>
      <c r="S719" s="299"/>
      <c r="T719" s="299"/>
      <c r="U719" s="299"/>
      <c r="V719" s="297"/>
      <c r="W719" s="282"/>
    </row>
    <row r="720" spans="3:23" ht="13.5" customHeight="1" x14ac:dyDescent="0.15">
      <c r="C720" s="283">
        <f t="shared" si="23"/>
        <v>708</v>
      </c>
      <c r="D720" s="44" t="str">
        <f t="shared" si="19"/>
        <v/>
      </c>
      <c r="E720" s="276"/>
      <c r="F720" s="368"/>
      <c r="G720" s="368"/>
      <c r="H720" s="265"/>
      <c r="I720" s="265"/>
      <c r="J720" s="265"/>
      <c r="K720" s="298"/>
      <c r="L720" s="15"/>
      <c r="M720" s="265"/>
      <c r="N720" s="265"/>
      <c r="O720" s="299"/>
      <c r="P720" s="299"/>
      <c r="Q720" s="299"/>
      <c r="R720" s="265"/>
      <c r="S720" s="299"/>
      <c r="T720" s="299"/>
      <c r="U720" s="299"/>
      <c r="V720" s="297"/>
      <c r="W720" s="282"/>
    </row>
    <row r="721" spans="3:23" ht="13.5" customHeight="1" x14ac:dyDescent="0.15">
      <c r="C721" s="283">
        <f t="shared" si="23"/>
        <v>709</v>
      </c>
      <c r="D721" s="44" t="str">
        <f t="shared" si="19"/>
        <v/>
      </c>
      <c r="E721" s="276"/>
      <c r="F721" s="368"/>
      <c r="G721" s="368"/>
      <c r="H721" s="265"/>
      <c r="I721" s="265"/>
      <c r="J721" s="265"/>
      <c r="K721" s="298"/>
      <c r="L721" s="15"/>
      <c r="M721" s="265"/>
      <c r="N721" s="265"/>
      <c r="O721" s="299"/>
      <c r="P721" s="299"/>
      <c r="Q721" s="299"/>
      <c r="R721" s="265"/>
      <c r="S721" s="299"/>
      <c r="T721" s="299"/>
      <c r="U721" s="299"/>
      <c r="V721" s="297"/>
      <c r="W721" s="282"/>
    </row>
    <row r="722" spans="3:23" ht="13.5" customHeight="1" x14ac:dyDescent="0.15">
      <c r="C722" s="283">
        <f t="shared" si="23"/>
        <v>710</v>
      </c>
      <c r="D722" s="44" t="str">
        <f t="shared" si="19"/>
        <v/>
      </c>
      <c r="E722" s="276"/>
      <c r="F722" s="368"/>
      <c r="G722" s="368"/>
      <c r="H722" s="265"/>
      <c r="I722" s="265"/>
      <c r="J722" s="265"/>
      <c r="K722" s="298"/>
      <c r="L722" s="15"/>
      <c r="M722" s="265"/>
      <c r="N722" s="265"/>
      <c r="O722" s="299"/>
      <c r="P722" s="299"/>
      <c r="Q722" s="299"/>
      <c r="R722" s="265"/>
      <c r="S722" s="299"/>
      <c r="T722" s="299"/>
      <c r="U722" s="299"/>
      <c r="V722" s="297"/>
      <c r="W722" s="282"/>
    </row>
    <row r="723" spans="3:23" ht="13.5" customHeight="1" x14ac:dyDescent="0.15">
      <c r="C723" s="283">
        <f t="shared" si="23"/>
        <v>711</v>
      </c>
      <c r="D723" s="44" t="str">
        <f t="shared" ref="D723:D754" si="24">IF(E723="","",IF(E723&lt;=$Z$2,"○",""))</f>
        <v/>
      </c>
      <c r="E723" s="276"/>
      <c r="F723" s="368"/>
      <c r="G723" s="368"/>
      <c r="H723" s="265"/>
      <c r="I723" s="265"/>
      <c r="J723" s="265"/>
      <c r="K723" s="298"/>
      <c r="L723" s="15"/>
      <c r="M723" s="265"/>
      <c r="N723" s="265"/>
      <c r="O723" s="299"/>
      <c r="P723" s="299"/>
      <c r="Q723" s="299"/>
      <c r="R723" s="265"/>
      <c r="S723" s="299"/>
      <c r="T723" s="299"/>
      <c r="U723" s="299"/>
      <c r="V723" s="297"/>
      <c r="W723" s="282"/>
    </row>
    <row r="724" spans="3:23" ht="13.5" customHeight="1" x14ac:dyDescent="0.15">
      <c r="C724" s="283">
        <f t="shared" si="23"/>
        <v>712</v>
      </c>
      <c r="D724" s="44" t="str">
        <f t="shared" si="24"/>
        <v/>
      </c>
      <c r="E724" s="276"/>
      <c r="F724" s="368"/>
      <c r="G724" s="368"/>
      <c r="H724" s="265"/>
      <c r="I724" s="265"/>
      <c r="J724" s="265"/>
      <c r="K724" s="298"/>
      <c r="L724" s="15"/>
      <c r="M724" s="265"/>
      <c r="N724" s="265"/>
      <c r="O724" s="299"/>
      <c r="P724" s="299"/>
      <c r="Q724" s="299"/>
      <c r="R724" s="265"/>
      <c r="S724" s="299"/>
      <c r="T724" s="299"/>
      <c r="U724" s="299"/>
      <c r="V724" s="297"/>
      <c r="W724" s="282"/>
    </row>
    <row r="725" spans="3:23" ht="13.5" customHeight="1" x14ac:dyDescent="0.15">
      <c r="C725" s="283">
        <f t="shared" si="23"/>
        <v>713</v>
      </c>
      <c r="D725" s="44" t="str">
        <f t="shared" si="24"/>
        <v/>
      </c>
      <c r="E725" s="276"/>
      <c r="F725" s="368"/>
      <c r="G725" s="368"/>
      <c r="H725" s="265"/>
      <c r="I725" s="265"/>
      <c r="J725" s="265"/>
      <c r="K725" s="298"/>
      <c r="L725" s="15"/>
      <c r="M725" s="265"/>
      <c r="N725" s="265"/>
      <c r="O725" s="299"/>
      <c r="P725" s="299"/>
      <c r="Q725" s="299"/>
      <c r="R725" s="265"/>
      <c r="S725" s="299"/>
      <c r="T725" s="299"/>
      <c r="U725" s="299"/>
      <c r="V725" s="297"/>
      <c r="W725" s="282"/>
    </row>
    <row r="726" spans="3:23" ht="13.5" customHeight="1" x14ac:dyDescent="0.15">
      <c r="C726" s="283">
        <f t="shared" si="23"/>
        <v>714</v>
      </c>
      <c r="D726" s="44" t="str">
        <f t="shared" si="24"/>
        <v/>
      </c>
      <c r="E726" s="276"/>
      <c r="F726" s="368"/>
      <c r="G726" s="368"/>
      <c r="H726" s="265"/>
      <c r="I726" s="265"/>
      <c r="J726" s="265"/>
      <c r="K726" s="298"/>
      <c r="L726" s="15"/>
      <c r="M726" s="265"/>
      <c r="N726" s="265"/>
      <c r="O726" s="299"/>
      <c r="P726" s="299"/>
      <c r="Q726" s="299"/>
      <c r="R726" s="265"/>
      <c r="S726" s="299"/>
      <c r="T726" s="299"/>
      <c r="U726" s="299"/>
      <c r="V726" s="297"/>
      <c r="W726" s="282"/>
    </row>
    <row r="727" spans="3:23" ht="13.5" customHeight="1" x14ac:dyDescent="0.15">
      <c r="C727" s="283">
        <f t="shared" si="23"/>
        <v>715</v>
      </c>
      <c r="D727" s="44" t="str">
        <f t="shared" si="24"/>
        <v/>
      </c>
      <c r="E727" s="276"/>
      <c r="F727" s="368"/>
      <c r="G727" s="368"/>
      <c r="H727" s="265"/>
      <c r="I727" s="265"/>
      <c r="J727" s="265"/>
      <c r="K727" s="298"/>
      <c r="L727" s="15"/>
      <c r="M727" s="265"/>
      <c r="N727" s="265"/>
      <c r="O727" s="299"/>
      <c r="P727" s="299"/>
      <c r="Q727" s="299"/>
      <c r="R727" s="265"/>
      <c r="S727" s="299"/>
      <c r="T727" s="299"/>
      <c r="U727" s="299"/>
      <c r="V727" s="297"/>
      <c r="W727" s="282"/>
    </row>
    <row r="728" spans="3:23" ht="13.5" customHeight="1" x14ac:dyDescent="0.15">
      <c r="C728" s="283">
        <f t="shared" si="23"/>
        <v>716</v>
      </c>
      <c r="D728" s="44" t="str">
        <f t="shared" si="24"/>
        <v/>
      </c>
      <c r="E728" s="276"/>
      <c r="F728" s="368"/>
      <c r="G728" s="368"/>
      <c r="H728" s="265"/>
      <c r="I728" s="265"/>
      <c r="J728" s="265"/>
      <c r="K728" s="298"/>
      <c r="L728" s="15"/>
      <c r="M728" s="265"/>
      <c r="N728" s="265"/>
      <c r="O728" s="299"/>
      <c r="P728" s="299"/>
      <c r="Q728" s="299"/>
      <c r="R728" s="265"/>
      <c r="S728" s="299"/>
      <c r="T728" s="299"/>
      <c r="U728" s="299"/>
      <c r="V728" s="297"/>
      <c r="W728" s="282"/>
    </row>
    <row r="729" spans="3:23" ht="13.5" customHeight="1" x14ac:dyDescent="0.15">
      <c r="C729" s="283">
        <f t="shared" si="23"/>
        <v>717</v>
      </c>
      <c r="D729" s="44" t="str">
        <f t="shared" si="24"/>
        <v/>
      </c>
      <c r="E729" s="276"/>
      <c r="F729" s="368"/>
      <c r="G729" s="368"/>
      <c r="H729" s="265"/>
      <c r="I729" s="265"/>
      <c r="J729" s="265"/>
      <c r="K729" s="298"/>
      <c r="L729" s="15"/>
      <c r="M729" s="265"/>
      <c r="N729" s="265"/>
      <c r="O729" s="299"/>
      <c r="P729" s="299"/>
      <c r="Q729" s="299"/>
      <c r="R729" s="265"/>
      <c r="S729" s="299"/>
      <c r="T729" s="299"/>
      <c r="U729" s="299"/>
      <c r="V729" s="297"/>
      <c r="W729" s="282"/>
    </row>
    <row r="730" spans="3:23" ht="13.5" customHeight="1" x14ac:dyDescent="0.15">
      <c r="C730" s="283">
        <f t="shared" si="23"/>
        <v>718</v>
      </c>
      <c r="D730" s="44" t="str">
        <f t="shared" si="24"/>
        <v/>
      </c>
      <c r="E730" s="276"/>
      <c r="F730" s="368"/>
      <c r="G730" s="368"/>
      <c r="H730" s="265"/>
      <c r="I730" s="265"/>
      <c r="J730" s="265"/>
      <c r="K730" s="298"/>
      <c r="L730" s="15"/>
      <c r="M730" s="265"/>
      <c r="N730" s="265"/>
      <c r="O730" s="299"/>
      <c r="P730" s="299"/>
      <c r="Q730" s="299"/>
      <c r="R730" s="265"/>
      <c r="S730" s="299"/>
      <c r="T730" s="299"/>
      <c r="U730" s="299"/>
      <c r="V730" s="297"/>
      <c r="W730" s="282"/>
    </row>
    <row r="731" spans="3:23" ht="13.5" customHeight="1" x14ac:dyDescent="0.15">
      <c r="C731" s="283">
        <f t="shared" si="23"/>
        <v>719</v>
      </c>
      <c r="D731" s="44" t="str">
        <f t="shared" si="24"/>
        <v/>
      </c>
      <c r="E731" s="276"/>
      <c r="F731" s="368"/>
      <c r="G731" s="368"/>
      <c r="H731" s="265"/>
      <c r="I731" s="265"/>
      <c r="J731" s="265"/>
      <c r="K731" s="298"/>
      <c r="L731" s="15"/>
      <c r="M731" s="265"/>
      <c r="N731" s="265"/>
      <c r="O731" s="299"/>
      <c r="P731" s="299"/>
      <c r="Q731" s="299"/>
      <c r="R731" s="265"/>
      <c r="S731" s="299"/>
      <c r="T731" s="299"/>
      <c r="U731" s="299"/>
      <c r="V731" s="297"/>
      <c r="W731" s="282"/>
    </row>
    <row r="732" spans="3:23" ht="13.5" customHeight="1" x14ac:dyDescent="0.15">
      <c r="C732" s="283">
        <f t="shared" si="23"/>
        <v>720</v>
      </c>
      <c r="D732" s="44" t="str">
        <f t="shared" si="24"/>
        <v/>
      </c>
      <c r="E732" s="276"/>
      <c r="F732" s="368"/>
      <c r="G732" s="368"/>
      <c r="H732" s="265"/>
      <c r="I732" s="265"/>
      <c r="J732" s="265"/>
      <c r="K732" s="298"/>
      <c r="L732" s="15"/>
      <c r="M732" s="265"/>
      <c r="N732" s="265"/>
      <c r="O732" s="299"/>
      <c r="P732" s="299"/>
      <c r="Q732" s="299"/>
      <c r="R732" s="265"/>
      <c r="S732" s="299"/>
      <c r="T732" s="299"/>
      <c r="U732" s="299"/>
      <c r="V732" s="297"/>
      <c r="W732" s="282"/>
    </row>
    <row r="733" spans="3:23" ht="13.5" customHeight="1" x14ac:dyDescent="0.15">
      <c r="C733" s="283">
        <f t="shared" si="23"/>
        <v>721</v>
      </c>
      <c r="D733" s="44" t="str">
        <f t="shared" si="24"/>
        <v/>
      </c>
      <c r="E733" s="276"/>
      <c r="F733" s="368"/>
      <c r="G733" s="368"/>
      <c r="H733" s="265"/>
      <c r="I733" s="265"/>
      <c r="J733" s="265"/>
      <c r="K733" s="298"/>
      <c r="L733" s="15"/>
      <c r="M733" s="265"/>
      <c r="N733" s="265"/>
      <c r="O733" s="299"/>
      <c r="P733" s="299"/>
      <c r="Q733" s="299"/>
      <c r="R733" s="265"/>
      <c r="S733" s="299"/>
      <c r="T733" s="299"/>
      <c r="U733" s="299"/>
      <c r="V733" s="297"/>
      <c r="W733" s="282"/>
    </row>
    <row r="734" spans="3:23" ht="13.5" customHeight="1" x14ac:dyDescent="0.15">
      <c r="C734" s="283">
        <f t="shared" si="23"/>
        <v>722</v>
      </c>
      <c r="D734" s="44" t="str">
        <f t="shared" si="24"/>
        <v/>
      </c>
      <c r="E734" s="276"/>
      <c r="F734" s="368"/>
      <c r="G734" s="368"/>
      <c r="H734" s="265"/>
      <c r="I734" s="265"/>
      <c r="J734" s="265"/>
      <c r="K734" s="298"/>
      <c r="L734" s="15"/>
      <c r="M734" s="265"/>
      <c r="N734" s="265"/>
      <c r="O734" s="299"/>
      <c r="P734" s="299"/>
      <c r="Q734" s="299"/>
      <c r="R734" s="265"/>
      <c r="S734" s="299"/>
      <c r="T734" s="299"/>
      <c r="U734" s="299"/>
      <c r="V734" s="297"/>
      <c r="W734" s="282"/>
    </row>
    <row r="735" spans="3:23" ht="13.5" customHeight="1" x14ac:dyDescent="0.15">
      <c r="C735" s="283">
        <f t="shared" si="23"/>
        <v>723</v>
      </c>
      <c r="D735" s="44" t="str">
        <f t="shared" si="24"/>
        <v/>
      </c>
      <c r="E735" s="276"/>
      <c r="F735" s="368"/>
      <c r="G735" s="368"/>
      <c r="H735" s="265"/>
      <c r="I735" s="265"/>
      <c r="J735" s="265"/>
      <c r="K735" s="298"/>
      <c r="L735" s="15"/>
      <c r="M735" s="265"/>
      <c r="N735" s="265"/>
      <c r="O735" s="299"/>
      <c r="P735" s="299"/>
      <c r="Q735" s="299"/>
      <c r="R735" s="265"/>
      <c r="S735" s="299"/>
      <c r="T735" s="299"/>
      <c r="U735" s="299"/>
      <c r="V735" s="297"/>
      <c r="W735" s="282"/>
    </row>
    <row r="736" spans="3:23" ht="13.5" customHeight="1" x14ac:dyDescent="0.15">
      <c r="C736" s="283">
        <f t="shared" si="23"/>
        <v>724</v>
      </c>
      <c r="D736" s="44" t="str">
        <f t="shared" si="24"/>
        <v/>
      </c>
      <c r="E736" s="276"/>
      <c r="F736" s="368"/>
      <c r="G736" s="368"/>
      <c r="H736" s="265"/>
      <c r="I736" s="265"/>
      <c r="J736" s="265"/>
      <c r="K736" s="298"/>
      <c r="L736" s="15"/>
      <c r="M736" s="265"/>
      <c r="N736" s="265"/>
      <c r="O736" s="299"/>
      <c r="P736" s="299"/>
      <c r="Q736" s="299"/>
      <c r="R736" s="265"/>
      <c r="S736" s="299"/>
      <c r="T736" s="299"/>
      <c r="U736" s="299"/>
      <c r="V736" s="297"/>
      <c r="W736" s="282"/>
    </row>
    <row r="737" spans="3:23" ht="13.5" customHeight="1" x14ac:dyDescent="0.15">
      <c r="C737" s="283">
        <f t="shared" si="23"/>
        <v>725</v>
      </c>
      <c r="D737" s="44" t="str">
        <f t="shared" si="24"/>
        <v/>
      </c>
      <c r="E737" s="276"/>
      <c r="F737" s="368"/>
      <c r="G737" s="368"/>
      <c r="H737" s="265"/>
      <c r="I737" s="265"/>
      <c r="J737" s="265"/>
      <c r="K737" s="298"/>
      <c r="L737" s="15"/>
      <c r="M737" s="265"/>
      <c r="N737" s="265"/>
      <c r="O737" s="299"/>
      <c r="P737" s="299"/>
      <c r="Q737" s="299"/>
      <c r="R737" s="265"/>
      <c r="S737" s="299"/>
      <c r="T737" s="299"/>
      <c r="U737" s="299"/>
      <c r="V737" s="297"/>
      <c r="W737" s="282"/>
    </row>
    <row r="738" spans="3:23" ht="13.5" customHeight="1" x14ac:dyDescent="0.15">
      <c r="C738" s="283">
        <f t="shared" si="23"/>
        <v>726</v>
      </c>
      <c r="D738" s="44" t="str">
        <f t="shared" si="24"/>
        <v/>
      </c>
      <c r="E738" s="276"/>
      <c r="F738" s="368"/>
      <c r="G738" s="368"/>
      <c r="H738" s="265"/>
      <c r="I738" s="265"/>
      <c r="J738" s="265"/>
      <c r="K738" s="298"/>
      <c r="L738" s="15"/>
      <c r="M738" s="265"/>
      <c r="N738" s="265"/>
      <c r="O738" s="299"/>
      <c r="P738" s="299"/>
      <c r="Q738" s="299"/>
      <c r="R738" s="265"/>
      <c r="S738" s="299"/>
      <c r="T738" s="299"/>
      <c r="U738" s="299"/>
      <c r="V738" s="297"/>
      <c r="W738" s="282"/>
    </row>
    <row r="739" spans="3:23" ht="13.5" customHeight="1" x14ac:dyDescent="0.15">
      <c r="C739" s="283">
        <f t="shared" si="23"/>
        <v>727</v>
      </c>
      <c r="D739" s="44" t="str">
        <f t="shared" si="24"/>
        <v/>
      </c>
      <c r="E739" s="276"/>
      <c r="F739" s="368"/>
      <c r="G739" s="368"/>
      <c r="H739" s="265"/>
      <c r="I739" s="265"/>
      <c r="J739" s="265"/>
      <c r="K739" s="298"/>
      <c r="L739" s="15"/>
      <c r="M739" s="265"/>
      <c r="N739" s="265"/>
      <c r="O739" s="299"/>
      <c r="P739" s="299"/>
      <c r="Q739" s="299"/>
      <c r="R739" s="265"/>
      <c r="S739" s="299"/>
      <c r="T739" s="299"/>
      <c r="U739" s="299"/>
      <c r="V739" s="297"/>
      <c r="W739" s="282"/>
    </row>
    <row r="740" spans="3:23" ht="13.5" customHeight="1" x14ac:dyDescent="0.15">
      <c r="C740" s="283">
        <f t="shared" si="23"/>
        <v>728</v>
      </c>
      <c r="D740" s="44" t="str">
        <f t="shared" si="24"/>
        <v/>
      </c>
      <c r="E740" s="276"/>
      <c r="F740" s="368"/>
      <c r="G740" s="368"/>
      <c r="H740" s="265"/>
      <c r="I740" s="265"/>
      <c r="J740" s="265"/>
      <c r="K740" s="298"/>
      <c r="L740" s="15"/>
      <c r="M740" s="265"/>
      <c r="N740" s="265"/>
      <c r="O740" s="299"/>
      <c r="P740" s="299"/>
      <c r="Q740" s="299"/>
      <c r="R740" s="265"/>
      <c r="S740" s="299"/>
      <c r="T740" s="299"/>
      <c r="U740" s="299"/>
      <c r="V740" s="297"/>
      <c r="W740" s="282"/>
    </row>
    <row r="741" spans="3:23" ht="13.5" customHeight="1" x14ac:dyDescent="0.15">
      <c r="C741" s="283">
        <f t="shared" si="23"/>
        <v>729</v>
      </c>
      <c r="D741" s="44" t="str">
        <f t="shared" si="24"/>
        <v/>
      </c>
      <c r="E741" s="276"/>
      <c r="F741" s="368"/>
      <c r="G741" s="368"/>
      <c r="H741" s="265"/>
      <c r="I741" s="265"/>
      <c r="J741" s="265"/>
      <c r="K741" s="298"/>
      <c r="L741" s="15"/>
      <c r="M741" s="265"/>
      <c r="N741" s="265"/>
      <c r="O741" s="299"/>
      <c r="P741" s="299"/>
      <c r="Q741" s="299"/>
      <c r="R741" s="265"/>
      <c r="S741" s="299"/>
      <c r="T741" s="299"/>
      <c r="U741" s="299"/>
      <c r="V741" s="297"/>
      <c r="W741" s="282"/>
    </row>
    <row r="742" spans="3:23" ht="13.5" customHeight="1" x14ac:dyDescent="0.15">
      <c r="C742" s="283">
        <f t="shared" si="23"/>
        <v>730</v>
      </c>
      <c r="D742" s="44" t="str">
        <f t="shared" si="24"/>
        <v/>
      </c>
      <c r="E742" s="276"/>
      <c r="F742" s="368"/>
      <c r="G742" s="368"/>
      <c r="H742" s="265"/>
      <c r="I742" s="265"/>
      <c r="J742" s="265"/>
      <c r="K742" s="298"/>
      <c r="L742" s="15"/>
      <c r="M742" s="265"/>
      <c r="N742" s="265"/>
      <c r="O742" s="299"/>
      <c r="P742" s="299"/>
      <c r="Q742" s="299"/>
      <c r="R742" s="265"/>
      <c r="S742" s="299"/>
      <c r="T742" s="299"/>
      <c r="U742" s="299"/>
      <c r="V742" s="297"/>
      <c r="W742" s="282"/>
    </row>
    <row r="743" spans="3:23" ht="13.5" customHeight="1" x14ac:dyDescent="0.15">
      <c r="C743" s="283">
        <f t="shared" si="23"/>
        <v>731</v>
      </c>
      <c r="D743" s="44" t="str">
        <f t="shared" si="24"/>
        <v/>
      </c>
      <c r="E743" s="276"/>
      <c r="F743" s="368"/>
      <c r="G743" s="368"/>
      <c r="H743" s="265"/>
      <c r="I743" s="265"/>
      <c r="J743" s="265"/>
      <c r="K743" s="298"/>
      <c r="L743" s="15"/>
      <c r="M743" s="265"/>
      <c r="N743" s="265"/>
      <c r="O743" s="299"/>
      <c r="P743" s="299"/>
      <c r="Q743" s="299"/>
      <c r="R743" s="265"/>
      <c r="S743" s="299"/>
      <c r="T743" s="299"/>
      <c r="U743" s="299"/>
      <c r="V743" s="297"/>
      <c r="W743" s="282"/>
    </row>
    <row r="744" spans="3:23" ht="13.5" customHeight="1" x14ac:dyDescent="0.15">
      <c r="C744" s="283">
        <f t="shared" si="23"/>
        <v>732</v>
      </c>
      <c r="D744" s="44" t="str">
        <f t="shared" si="24"/>
        <v/>
      </c>
      <c r="E744" s="276"/>
      <c r="F744" s="368"/>
      <c r="G744" s="368"/>
      <c r="H744" s="265"/>
      <c r="I744" s="265"/>
      <c r="J744" s="265"/>
      <c r="K744" s="298"/>
      <c r="L744" s="15"/>
      <c r="M744" s="265"/>
      <c r="N744" s="265"/>
      <c r="O744" s="299"/>
      <c r="P744" s="299"/>
      <c r="Q744" s="299"/>
      <c r="R744" s="265"/>
      <c r="S744" s="299"/>
      <c r="T744" s="299"/>
      <c r="U744" s="299"/>
      <c r="V744" s="297"/>
      <c r="W744" s="282"/>
    </row>
    <row r="745" spans="3:23" ht="13.5" customHeight="1" x14ac:dyDescent="0.15">
      <c r="C745" s="283">
        <f t="shared" si="23"/>
        <v>733</v>
      </c>
      <c r="D745" s="44" t="str">
        <f t="shared" si="24"/>
        <v/>
      </c>
      <c r="E745" s="276"/>
      <c r="F745" s="368"/>
      <c r="G745" s="368"/>
      <c r="H745" s="265"/>
      <c r="I745" s="265"/>
      <c r="J745" s="265"/>
      <c r="K745" s="298"/>
      <c r="L745" s="15"/>
      <c r="M745" s="265"/>
      <c r="N745" s="265"/>
      <c r="O745" s="299"/>
      <c r="P745" s="299"/>
      <c r="Q745" s="299"/>
      <c r="R745" s="265"/>
      <c r="S745" s="299"/>
      <c r="T745" s="299"/>
      <c r="U745" s="299"/>
      <c r="V745" s="297"/>
      <c r="W745" s="282"/>
    </row>
    <row r="746" spans="3:23" ht="13.5" customHeight="1" x14ac:dyDescent="0.15">
      <c r="C746" s="283">
        <f t="shared" si="23"/>
        <v>734</v>
      </c>
      <c r="D746" s="44" t="str">
        <f t="shared" si="24"/>
        <v/>
      </c>
      <c r="E746" s="276"/>
      <c r="F746" s="368"/>
      <c r="G746" s="368"/>
      <c r="H746" s="265"/>
      <c r="I746" s="265"/>
      <c r="J746" s="265"/>
      <c r="K746" s="298"/>
      <c r="L746" s="15"/>
      <c r="M746" s="265"/>
      <c r="N746" s="265"/>
      <c r="O746" s="299"/>
      <c r="P746" s="299"/>
      <c r="Q746" s="299"/>
      <c r="R746" s="265"/>
      <c r="S746" s="299"/>
      <c r="T746" s="299"/>
      <c r="U746" s="299"/>
      <c r="V746" s="297"/>
      <c r="W746" s="282"/>
    </row>
    <row r="747" spans="3:23" ht="13.5" customHeight="1" x14ac:dyDescent="0.15">
      <c r="C747" s="283">
        <f t="shared" si="23"/>
        <v>735</v>
      </c>
      <c r="D747" s="44" t="str">
        <f t="shared" si="24"/>
        <v/>
      </c>
      <c r="E747" s="276"/>
      <c r="F747" s="368"/>
      <c r="G747" s="368"/>
      <c r="H747" s="265"/>
      <c r="I747" s="265"/>
      <c r="J747" s="265"/>
      <c r="K747" s="298"/>
      <c r="L747" s="15"/>
      <c r="M747" s="265"/>
      <c r="N747" s="265"/>
      <c r="O747" s="299"/>
      <c r="P747" s="299"/>
      <c r="Q747" s="299"/>
      <c r="R747" s="265"/>
      <c r="S747" s="299"/>
      <c r="T747" s="299"/>
      <c r="U747" s="299"/>
      <c r="V747" s="297"/>
      <c r="W747" s="282"/>
    </row>
    <row r="748" spans="3:23" ht="13.5" customHeight="1" x14ac:dyDescent="0.15">
      <c r="C748" s="283">
        <f t="shared" si="23"/>
        <v>736</v>
      </c>
      <c r="D748" s="44" t="str">
        <f t="shared" si="24"/>
        <v/>
      </c>
      <c r="E748" s="276"/>
      <c r="F748" s="368"/>
      <c r="G748" s="368"/>
      <c r="H748" s="265"/>
      <c r="I748" s="265"/>
      <c r="J748" s="265"/>
      <c r="K748" s="298"/>
      <c r="L748" s="15"/>
      <c r="M748" s="265"/>
      <c r="N748" s="265"/>
      <c r="O748" s="299"/>
      <c r="P748" s="299"/>
      <c r="Q748" s="299"/>
      <c r="R748" s="265"/>
      <c r="S748" s="299"/>
      <c r="T748" s="299"/>
      <c r="U748" s="299"/>
      <c r="V748" s="297"/>
      <c r="W748" s="282"/>
    </row>
    <row r="749" spans="3:23" ht="13.5" customHeight="1" x14ac:dyDescent="0.15">
      <c r="C749" s="283">
        <f t="shared" si="23"/>
        <v>737</v>
      </c>
      <c r="D749" s="44" t="str">
        <f t="shared" si="24"/>
        <v/>
      </c>
      <c r="E749" s="276"/>
      <c r="F749" s="368"/>
      <c r="G749" s="368"/>
      <c r="H749" s="265"/>
      <c r="I749" s="265"/>
      <c r="J749" s="265"/>
      <c r="K749" s="298"/>
      <c r="L749" s="15"/>
      <c r="M749" s="265"/>
      <c r="N749" s="265"/>
      <c r="O749" s="299"/>
      <c r="P749" s="299"/>
      <c r="Q749" s="299"/>
      <c r="R749" s="265"/>
      <c r="S749" s="299"/>
      <c r="T749" s="299"/>
      <c r="U749" s="299"/>
      <c r="V749" s="297"/>
      <c r="W749" s="282"/>
    </row>
    <row r="750" spans="3:23" ht="13.5" customHeight="1" x14ac:dyDescent="0.15">
      <c r="C750" s="283">
        <f t="shared" si="23"/>
        <v>738</v>
      </c>
      <c r="D750" s="44" t="str">
        <f t="shared" si="24"/>
        <v/>
      </c>
      <c r="E750" s="276"/>
      <c r="F750" s="368"/>
      <c r="G750" s="368"/>
      <c r="H750" s="265"/>
      <c r="I750" s="265"/>
      <c r="J750" s="265"/>
      <c r="K750" s="298"/>
      <c r="L750" s="15"/>
      <c r="M750" s="265"/>
      <c r="N750" s="265"/>
      <c r="O750" s="299"/>
      <c r="P750" s="299"/>
      <c r="Q750" s="299"/>
      <c r="R750" s="265"/>
      <c r="S750" s="299"/>
      <c r="T750" s="299"/>
      <c r="U750" s="299"/>
      <c r="V750" s="297"/>
      <c r="W750" s="282"/>
    </row>
    <row r="751" spans="3:23" ht="13.5" customHeight="1" x14ac:dyDescent="0.15">
      <c r="C751" s="283">
        <f t="shared" si="23"/>
        <v>739</v>
      </c>
      <c r="D751" s="44" t="str">
        <f t="shared" si="24"/>
        <v/>
      </c>
      <c r="E751" s="276"/>
      <c r="F751" s="368"/>
      <c r="G751" s="368"/>
      <c r="H751" s="265"/>
      <c r="I751" s="265"/>
      <c r="J751" s="265"/>
      <c r="K751" s="298"/>
      <c r="L751" s="15"/>
      <c r="M751" s="265"/>
      <c r="N751" s="265"/>
      <c r="O751" s="299"/>
      <c r="P751" s="299"/>
      <c r="Q751" s="299"/>
      <c r="R751" s="265"/>
      <c r="S751" s="299"/>
      <c r="T751" s="299"/>
      <c r="U751" s="299"/>
      <c r="V751" s="297"/>
      <c r="W751" s="282"/>
    </row>
    <row r="752" spans="3:23" ht="13.5" customHeight="1" x14ac:dyDescent="0.15">
      <c r="C752" s="283">
        <f t="shared" si="23"/>
        <v>740</v>
      </c>
      <c r="D752" s="44" t="str">
        <f t="shared" si="24"/>
        <v/>
      </c>
      <c r="E752" s="276"/>
      <c r="F752" s="368"/>
      <c r="G752" s="368"/>
      <c r="H752" s="265"/>
      <c r="I752" s="265"/>
      <c r="J752" s="265"/>
      <c r="K752" s="298"/>
      <c r="L752" s="15"/>
      <c r="M752" s="265"/>
      <c r="N752" s="265"/>
      <c r="O752" s="299"/>
      <c r="P752" s="299"/>
      <c r="Q752" s="299"/>
      <c r="R752" s="265"/>
      <c r="S752" s="299"/>
      <c r="T752" s="299"/>
      <c r="U752" s="299"/>
      <c r="V752" s="297"/>
      <c r="W752" s="282"/>
    </row>
    <row r="753" spans="3:23" ht="13.5" customHeight="1" x14ac:dyDescent="0.15">
      <c r="C753" s="283">
        <f t="shared" si="23"/>
        <v>741</v>
      </c>
      <c r="D753" s="44" t="str">
        <f t="shared" si="24"/>
        <v/>
      </c>
      <c r="E753" s="276"/>
      <c r="F753" s="368"/>
      <c r="G753" s="368"/>
      <c r="H753" s="265"/>
      <c r="I753" s="265"/>
      <c r="J753" s="265"/>
      <c r="K753" s="298"/>
      <c r="L753" s="15"/>
      <c r="M753" s="265"/>
      <c r="N753" s="265"/>
      <c r="O753" s="299"/>
      <c r="P753" s="299"/>
      <c r="Q753" s="299"/>
      <c r="R753" s="265"/>
      <c r="S753" s="299"/>
      <c r="T753" s="299"/>
      <c r="U753" s="299"/>
      <c r="V753" s="297"/>
      <c r="W753" s="282"/>
    </row>
    <row r="754" spans="3:23" ht="13.5" customHeight="1" x14ac:dyDescent="0.15">
      <c r="C754" s="283">
        <f t="shared" si="23"/>
        <v>742</v>
      </c>
      <c r="D754" s="44" t="str">
        <f t="shared" si="24"/>
        <v/>
      </c>
      <c r="E754" s="276"/>
      <c r="F754" s="368"/>
      <c r="G754" s="368"/>
      <c r="H754" s="265"/>
      <c r="I754" s="265"/>
      <c r="J754" s="265"/>
      <c r="K754" s="298"/>
      <c r="L754" s="15"/>
      <c r="M754" s="265"/>
      <c r="N754" s="265"/>
      <c r="O754" s="299"/>
      <c r="P754" s="299"/>
      <c r="Q754" s="299"/>
      <c r="R754" s="265"/>
      <c r="S754" s="299"/>
      <c r="T754" s="299"/>
      <c r="U754" s="299"/>
      <c r="V754" s="297"/>
      <c r="W754" s="282"/>
    </row>
    <row r="755" spans="3:23" ht="13.5" customHeight="1" x14ac:dyDescent="0.15">
      <c r="C755" s="283">
        <f t="shared" si="23"/>
        <v>743</v>
      </c>
      <c r="D755" s="44" t="str">
        <f t="shared" ref="D755:D786" si="25">IF(E755="","",IF(E755&lt;=$Z$2,"○",""))</f>
        <v/>
      </c>
      <c r="E755" s="276"/>
      <c r="F755" s="368"/>
      <c r="G755" s="368"/>
      <c r="H755" s="265"/>
      <c r="I755" s="265"/>
      <c r="J755" s="265"/>
      <c r="K755" s="298"/>
      <c r="L755" s="15"/>
      <c r="M755" s="265"/>
      <c r="N755" s="265"/>
      <c r="O755" s="299"/>
      <c r="P755" s="299"/>
      <c r="Q755" s="299"/>
      <c r="R755" s="265"/>
      <c r="S755" s="299"/>
      <c r="T755" s="299"/>
      <c r="U755" s="299"/>
      <c r="V755" s="297"/>
      <c r="W755" s="282"/>
    </row>
    <row r="756" spans="3:23" ht="13.5" customHeight="1" x14ac:dyDescent="0.15">
      <c r="C756" s="283">
        <f t="shared" si="23"/>
        <v>744</v>
      </c>
      <c r="D756" s="44" t="str">
        <f t="shared" si="25"/>
        <v/>
      </c>
      <c r="E756" s="276"/>
      <c r="F756" s="368"/>
      <c r="G756" s="368"/>
      <c r="H756" s="265"/>
      <c r="I756" s="265"/>
      <c r="J756" s="265"/>
      <c r="K756" s="298"/>
      <c r="L756" s="15"/>
      <c r="M756" s="265"/>
      <c r="N756" s="265"/>
      <c r="O756" s="299"/>
      <c r="P756" s="299"/>
      <c r="Q756" s="299"/>
      <c r="R756" s="265"/>
      <c r="S756" s="299"/>
      <c r="T756" s="299"/>
      <c r="U756" s="299"/>
      <c r="V756" s="297"/>
      <c r="W756" s="282"/>
    </row>
    <row r="757" spans="3:23" ht="13.5" customHeight="1" x14ac:dyDescent="0.15">
      <c r="C757" s="283">
        <f t="shared" si="23"/>
        <v>745</v>
      </c>
      <c r="D757" s="44" t="str">
        <f t="shared" si="25"/>
        <v/>
      </c>
      <c r="E757" s="276"/>
      <c r="F757" s="368"/>
      <c r="G757" s="368"/>
      <c r="H757" s="265"/>
      <c r="I757" s="265"/>
      <c r="J757" s="265"/>
      <c r="K757" s="298"/>
      <c r="L757" s="15"/>
      <c r="M757" s="265"/>
      <c r="N757" s="265"/>
      <c r="O757" s="299"/>
      <c r="P757" s="299"/>
      <c r="Q757" s="299"/>
      <c r="R757" s="265"/>
      <c r="S757" s="299"/>
      <c r="T757" s="299"/>
      <c r="U757" s="299"/>
      <c r="V757" s="297"/>
      <c r="W757" s="282"/>
    </row>
    <row r="758" spans="3:23" ht="13.5" customHeight="1" x14ac:dyDescent="0.15">
      <c r="C758" s="283">
        <f t="shared" si="23"/>
        <v>746</v>
      </c>
      <c r="D758" s="44" t="str">
        <f t="shared" si="25"/>
        <v/>
      </c>
      <c r="E758" s="276"/>
      <c r="F758" s="368"/>
      <c r="G758" s="368"/>
      <c r="H758" s="265"/>
      <c r="I758" s="265"/>
      <c r="J758" s="265"/>
      <c r="K758" s="298"/>
      <c r="L758" s="15"/>
      <c r="M758" s="265"/>
      <c r="N758" s="265"/>
      <c r="O758" s="299"/>
      <c r="P758" s="299"/>
      <c r="Q758" s="299"/>
      <c r="R758" s="265"/>
      <c r="S758" s="299"/>
      <c r="T758" s="299"/>
      <c r="U758" s="299"/>
      <c r="V758" s="297"/>
      <c r="W758" s="282"/>
    </row>
    <row r="759" spans="3:23" ht="13.5" customHeight="1" x14ac:dyDescent="0.15">
      <c r="C759" s="283">
        <f t="shared" si="23"/>
        <v>747</v>
      </c>
      <c r="D759" s="44" t="str">
        <f t="shared" si="25"/>
        <v/>
      </c>
      <c r="E759" s="276"/>
      <c r="F759" s="368"/>
      <c r="G759" s="368"/>
      <c r="H759" s="265"/>
      <c r="I759" s="265"/>
      <c r="J759" s="265"/>
      <c r="K759" s="298"/>
      <c r="L759" s="15"/>
      <c r="M759" s="265"/>
      <c r="N759" s="265"/>
      <c r="O759" s="299"/>
      <c r="P759" s="299"/>
      <c r="Q759" s="299"/>
      <c r="R759" s="265"/>
      <c r="S759" s="299"/>
      <c r="T759" s="299"/>
      <c r="U759" s="299"/>
      <c r="V759" s="297"/>
      <c r="W759" s="282"/>
    </row>
    <row r="760" spans="3:23" ht="13.5" customHeight="1" x14ac:dyDescent="0.15">
      <c r="C760" s="283">
        <f t="shared" si="23"/>
        <v>748</v>
      </c>
      <c r="D760" s="44" t="str">
        <f t="shared" si="25"/>
        <v/>
      </c>
      <c r="E760" s="276"/>
      <c r="F760" s="368"/>
      <c r="G760" s="368"/>
      <c r="H760" s="265"/>
      <c r="I760" s="265"/>
      <c r="J760" s="265"/>
      <c r="K760" s="298"/>
      <c r="L760" s="15"/>
      <c r="M760" s="265"/>
      <c r="N760" s="265"/>
      <c r="O760" s="299"/>
      <c r="P760" s="299"/>
      <c r="Q760" s="299"/>
      <c r="R760" s="265"/>
      <c r="S760" s="299"/>
      <c r="T760" s="299"/>
      <c r="U760" s="299"/>
      <c r="V760" s="297"/>
      <c r="W760" s="282"/>
    </row>
    <row r="761" spans="3:23" ht="13.5" customHeight="1" x14ac:dyDescent="0.15">
      <c r="C761" s="283">
        <f t="shared" si="23"/>
        <v>749</v>
      </c>
      <c r="D761" s="44" t="str">
        <f t="shared" si="25"/>
        <v/>
      </c>
      <c r="E761" s="276"/>
      <c r="F761" s="368"/>
      <c r="G761" s="368"/>
      <c r="H761" s="265"/>
      <c r="I761" s="265"/>
      <c r="J761" s="265"/>
      <c r="K761" s="298"/>
      <c r="L761" s="15"/>
      <c r="M761" s="265"/>
      <c r="N761" s="265"/>
      <c r="O761" s="299"/>
      <c r="P761" s="299"/>
      <c r="Q761" s="299"/>
      <c r="R761" s="265"/>
      <c r="S761" s="299"/>
      <c r="T761" s="299"/>
      <c r="U761" s="299"/>
      <c r="V761" s="297"/>
      <c r="W761" s="282"/>
    </row>
    <row r="762" spans="3:23" ht="13.5" customHeight="1" x14ac:dyDescent="0.15">
      <c r="C762" s="283">
        <f t="shared" si="23"/>
        <v>750</v>
      </c>
      <c r="D762" s="44" t="str">
        <f t="shared" si="25"/>
        <v/>
      </c>
      <c r="E762" s="276"/>
      <c r="F762" s="368"/>
      <c r="G762" s="368"/>
      <c r="H762" s="265"/>
      <c r="I762" s="265"/>
      <c r="J762" s="265"/>
      <c r="K762" s="298"/>
      <c r="L762" s="15"/>
      <c r="M762" s="265"/>
      <c r="N762" s="265"/>
      <c r="O762" s="299"/>
      <c r="P762" s="299"/>
      <c r="Q762" s="299"/>
      <c r="R762" s="265"/>
      <c r="S762" s="299"/>
      <c r="T762" s="299"/>
      <c r="U762" s="299"/>
      <c r="V762" s="297"/>
      <c r="W762" s="282"/>
    </row>
    <row r="763" spans="3:23" ht="13.5" customHeight="1" x14ac:dyDescent="0.15">
      <c r="C763" s="283">
        <f t="shared" si="23"/>
        <v>751</v>
      </c>
      <c r="D763" s="44" t="str">
        <f t="shared" si="25"/>
        <v/>
      </c>
      <c r="E763" s="276"/>
      <c r="F763" s="368"/>
      <c r="G763" s="368"/>
      <c r="H763" s="265"/>
      <c r="I763" s="265"/>
      <c r="J763" s="265"/>
      <c r="K763" s="298"/>
      <c r="L763" s="15"/>
      <c r="M763" s="265"/>
      <c r="N763" s="265"/>
      <c r="O763" s="299"/>
      <c r="P763" s="299"/>
      <c r="Q763" s="299"/>
      <c r="R763" s="265"/>
      <c r="S763" s="299"/>
      <c r="T763" s="299"/>
      <c r="U763" s="299"/>
      <c r="V763" s="297"/>
      <c r="W763" s="282"/>
    </row>
    <row r="764" spans="3:23" ht="13.5" customHeight="1" x14ac:dyDescent="0.15">
      <c r="C764" s="283">
        <f t="shared" si="23"/>
        <v>752</v>
      </c>
      <c r="D764" s="44" t="str">
        <f t="shared" si="25"/>
        <v/>
      </c>
      <c r="E764" s="276"/>
      <c r="F764" s="368"/>
      <c r="G764" s="368"/>
      <c r="H764" s="265"/>
      <c r="I764" s="265"/>
      <c r="J764" s="265"/>
      <c r="K764" s="298"/>
      <c r="L764" s="15"/>
      <c r="M764" s="265"/>
      <c r="N764" s="265"/>
      <c r="O764" s="299"/>
      <c r="P764" s="299"/>
      <c r="Q764" s="299"/>
      <c r="R764" s="265"/>
      <c r="S764" s="299"/>
      <c r="T764" s="299"/>
      <c r="U764" s="299"/>
      <c r="V764" s="297"/>
      <c r="W764" s="282"/>
    </row>
    <row r="765" spans="3:23" ht="13.5" customHeight="1" x14ac:dyDescent="0.15">
      <c r="C765" s="283">
        <f t="shared" si="23"/>
        <v>753</v>
      </c>
      <c r="D765" s="44" t="str">
        <f t="shared" si="25"/>
        <v/>
      </c>
      <c r="E765" s="276"/>
      <c r="F765" s="368"/>
      <c r="G765" s="368"/>
      <c r="H765" s="265"/>
      <c r="I765" s="265"/>
      <c r="J765" s="265"/>
      <c r="K765" s="298"/>
      <c r="L765" s="15"/>
      <c r="M765" s="265"/>
      <c r="N765" s="265"/>
      <c r="O765" s="299"/>
      <c r="P765" s="299"/>
      <c r="Q765" s="299"/>
      <c r="R765" s="265"/>
      <c r="S765" s="299"/>
      <c r="T765" s="299"/>
      <c r="U765" s="299"/>
      <c r="V765" s="297"/>
      <c r="W765" s="282"/>
    </row>
    <row r="766" spans="3:23" ht="13.5" customHeight="1" x14ac:dyDescent="0.15">
      <c r="C766" s="283">
        <f t="shared" si="23"/>
        <v>754</v>
      </c>
      <c r="D766" s="44" t="str">
        <f t="shared" si="25"/>
        <v/>
      </c>
      <c r="E766" s="276"/>
      <c r="F766" s="368"/>
      <c r="G766" s="368"/>
      <c r="H766" s="265"/>
      <c r="I766" s="265"/>
      <c r="J766" s="265"/>
      <c r="K766" s="298"/>
      <c r="L766" s="15"/>
      <c r="M766" s="265"/>
      <c r="N766" s="265"/>
      <c r="O766" s="299"/>
      <c r="P766" s="299"/>
      <c r="Q766" s="299"/>
      <c r="R766" s="265"/>
      <c r="S766" s="299"/>
      <c r="T766" s="299"/>
      <c r="U766" s="299"/>
      <c r="V766" s="297"/>
      <c r="W766" s="282"/>
    </row>
    <row r="767" spans="3:23" ht="13.5" customHeight="1" x14ac:dyDescent="0.15">
      <c r="C767" s="283">
        <f t="shared" si="23"/>
        <v>755</v>
      </c>
      <c r="D767" s="44" t="str">
        <f t="shared" si="25"/>
        <v/>
      </c>
      <c r="E767" s="276"/>
      <c r="F767" s="368"/>
      <c r="G767" s="368"/>
      <c r="H767" s="265"/>
      <c r="I767" s="265"/>
      <c r="J767" s="265"/>
      <c r="K767" s="298"/>
      <c r="L767" s="15"/>
      <c r="M767" s="265"/>
      <c r="N767" s="265"/>
      <c r="O767" s="299"/>
      <c r="P767" s="299"/>
      <c r="Q767" s="299"/>
      <c r="R767" s="265"/>
      <c r="S767" s="299"/>
      <c r="T767" s="299"/>
      <c r="U767" s="299"/>
      <c r="V767" s="297"/>
      <c r="W767" s="282"/>
    </row>
    <row r="768" spans="3:23" ht="13.5" customHeight="1" x14ac:dyDescent="0.15">
      <c r="C768" s="283">
        <f t="shared" si="23"/>
        <v>756</v>
      </c>
      <c r="D768" s="44" t="str">
        <f t="shared" si="25"/>
        <v/>
      </c>
      <c r="E768" s="276"/>
      <c r="F768" s="368"/>
      <c r="G768" s="368"/>
      <c r="H768" s="265"/>
      <c r="I768" s="265"/>
      <c r="J768" s="265"/>
      <c r="K768" s="298"/>
      <c r="L768" s="15"/>
      <c r="M768" s="265"/>
      <c r="N768" s="265"/>
      <c r="O768" s="299"/>
      <c r="P768" s="299"/>
      <c r="Q768" s="299"/>
      <c r="R768" s="265"/>
      <c r="S768" s="299"/>
      <c r="T768" s="299"/>
      <c r="U768" s="299"/>
      <c r="V768" s="297"/>
      <c r="W768" s="282"/>
    </row>
    <row r="769" spans="3:23" ht="13.5" customHeight="1" x14ac:dyDescent="0.15">
      <c r="C769" s="283">
        <f t="shared" si="23"/>
        <v>757</v>
      </c>
      <c r="D769" s="44" t="str">
        <f t="shared" si="25"/>
        <v/>
      </c>
      <c r="E769" s="276"/>
      <c r="F769" s="368"/>
      <c r="G769" s="368"/>
      <c r="H769" s="265"/>
      <c r="I769" s="265"/>
      <c r="J769" s="265"/>
      <c r="K769" s="298"/>
      <c r="L769" s="15"/>
      <c r="M769" s="265"/>
      <c r="N769" s="265"/>
      <c r="O769" s="299"/>
      <c r="P769" s="299"/>
      <c r="Q769" s="299"/>
      <c r="R769" s="265"/>
      <c r="S769" s="299"/>
      <c r="T769" s="299"/>
      <c r="U769" s="299"/>
      <c r="V769" s="297"/>
      <c r="W769" s="282"/>
    </row>
    <row r="770" spans="3:23" ht="13.5" customHeight="1" x14ac:dyDescent="0.15">
      <c r="C770" s="283">
        <f t="shared" si="23"/>
        <v>758</v>
      </c>
      <c r="D770" s="44" t="str">
        <f t="shared" si="25"/>
        <v/>
      </c>
      <c r="E770" s="276"/>
      <c r="F770" s="368"/>
      <c r="G770" s="368"/>
      <c r="H770" s="265"/>
      <c r="I770" s="265"/>
      <c r="J770" s="265"/>
      <c r="K770" s="298"/>
      <c r="L770" s="15"/>
      <c r="M770" s="265"/>
      <c r="N770" s="265"/>
      <c r="O770" s="299"/>
      <c r="P770" s="299"/>
      <c r="Q770" s="299"/>
      <c r="R770" s="265"/>
      <c r="S770" s="299"/>
      <c r="T770" s="299"/>
      <c r="U770" s="299"/>
      <c r="V770" s="297"/>
      <c r="W770" s="282"/>
    </row>
    <row r="771" spans="3:23" ht="13.5" customHeight="1" x14ac:dyDescent="0.15">
      <c r="C771" s="283">
        <f t="shared" si="23"/>
        <v>759</v>
      </c>
      <c r="D771" s="44" t="str">
        <f t="shared" si="25"/>
        <v/>
      </c>
      <c r="E771" s="276"/>
      <c r="F771" s="368"/>
      <c r="G771" s="368"/>
      <c r="H771" s="265"/>
      <c r="I771" s="265"/>
      <c r="J771" s="265"/>
      <c r="K771" s="298"/>
      <c r="L771" s="15"/>
      <c r="M771" s="265"/>
      <c r="N771" s="265"/>
      <c r="O771" s="299"/>
      <c r="P771" s="299"/>
      <c r="Q771" s="299"/>
      <c r="R771" s="265"/>
      <c r="S771" s="299"/>
      <c r="T771" s="299"/>
      <c r="U771" s="299"/>
      <c r="V771" s="297"/>
      <c r="W771" s="282"/>
    </row>
    <row r="772" spans="3:23" ht="13.5" customHeight="1" x14ac:dyDescent="0.15">
      <c r="C772" s="283">
        <f t="shared" si="23"/>
        <v>760</v>
      </c>
      <c r="D772" s="44" t="str">
        <f t="shared" si="25"/>
        <v/>
      </c>
      <c r="E772" s="276"/>
      <c r="F772" s="368"/>
      <c r="G772" s="368"/>
      <c r="H772" s="265"/>
      <c r="I772" s="265"/>
      <c r="J772" s="265"/>
      <c r="K772" s="298"/>
      <c r="L772" s="15"/>
      <c r="M772" s="265"/>
      <c r="N772" s="265"/>
      <c r="O772" s="299"/>
      <c r="P772" s="299"/>
      <c r="Q772" s="299"/>
      <c r="R772" s="265"/>
      <c r="S772" s="299"/>
      <c r="T772" s="299"/>
      <c r="U772" s="299"/>
      <c r="V772" s="297"/>
      <c r="W772" s="282"/>
    </row>
    <row r="773" spans="3:23" ht="13.5" customHeight="1" x14ac:dyDescent="0.15">
      <c r="C773" s="283">
        <f t="shared" si="23"/>
        <v>761</v>
      </c>
      <c r="D773" s="44" t="str">
        <f t="shared" si="25"/>
        <v/>
      </c>
      <c r="E773" s="276"/>
      <c r="F773" s="368"/>
      <c r="G773" s="368"/>
      <c r="H773" s="265"/>
      <c r="I773" s="265"/>
      <c r="J773" s="265"/>
      <c r="K773" s="298"/>
      <c r="L773" s="15"/>
      <c r="M773" s="265"/>
      <c r="N773" s="265"/>
      <c r="O773" s="299"/>
      <c r="P773" s="299"/>
      <c r="Q773" s="299"/>
      <c r="R773" s="265"/>
      <c r="S773" s="299"/>
      <c r="T773" s="299"/>
      <c r="U773" s="299"/>
      <c r="V773" s="297"/>
      <c r="W773" s="282"/>
    </row>
    <row r="774" spans="3:23" ht="13.5" customHeight="1" x14ac:dyDescent="0.15">
      <c r="C774" s="283">
        <f t="shared" si="23"/>
        <v>762</v>
      </c>
      <c r="D774" s="44" t="str">
        <f t="shared" si="25"/>
        <v/>
      </c>
      <c r="E774" s="276"/>
      <c r="F774" s="368"/>
      <c r="G774" s="368"/>
      <c r="H774" s="265"/>
      <c r="I774" s="265"/>
      <c r="J774" s="265"/>
      <c r="K774" s="298"/>
      <c r="L774" s="15"/>
      <c r="M774" s="265"/>
      <c r="N774" s="265"/>
      <c r="O774" s="299"/>
      <c r="P774" s="299"/>
      <c r="Q774" s="299"/>
      <c r="R774" s="265"/>
      <c r="S774" s="299"/>
      <c r="T774" s="299"/>
      <c r="U774" s="299"/>
      <c r="V774" s="297"/>
      <c r="W774" s="282"/>
    </row>
    <row r="775" spans="3:23" ht="13.5" customHeight="1" x14ac:dyDescent="0.15">
      <c r="C775" s="283">
        <f t="shared" si="23"/>
        <v>763</v>
      </c>
      <c r="D775" s="44" t="str">
        <f t="shared" si="25"/>
        <v/>
      </c>
      <c r="E775" s="276"/>
      <c r="F775" s="368"/>
      <c r="G775" s="368"/>
      <c r="H775" s="265"/>
      <c r="I775" s="265"/>
      <c r="J775" s="265"/>
      <c r="K775" s="298"/>
      <c r="L775" s="15"/>
      <c r="M775" s="265"/>
      <c r="N775" s="265"/>
      <c r="O775" s="299"/>
      <c r="P775" s="299"/>
      <c r="Q775" s="299"/>
      <c r="R775" s="265"/>
      <c r="S775" s="299"/>
      <c r="T775" s="299"/>
      <c r="U775" s="299"/>
      <c r="V775" s="297"/>
      <c r="W775" s="282"/>
    </row>
    <row r="776" spans="3:23" ht="13.5" customHeight="1" x14ac:dyDescent="0.15">
      <c r="C776" s="283">
        <f t="shared" si="23"/>
        <v>764</v>
      </c>
      <c r="D776" s="44" t="str">
        <f t="shared" si="25"/>
        <v/>
      </c>
      <c r="E776" s="276"/>
      <c r="F776" s="368"/>
      <c r="G776" s="368"/>
      <c r="H776" s="265"/>
      <c r="I776" s="265"/>
      <c r="J776" s="265"/>
      <c r="K776" s="298"/>
      <c r="L776" s="15"/>
      <c r="M776" s="265"/>
      <c r="N776" s="265"/>
      <c r="O776" s="299"/>
      <c r="P776" s="299"/>
      <c r="Q776" s="299"/>
      <c r="R776" s="265"/>
      <c r="S776" s="299"/>
      <c r="T776" s="299"/>
      <c r="U776" s="299"/>
      <c r="V776" s="297"/>
      <c r="W776" s="282"/>
    </row>
    <row r="777" spans="3:23" ht="13.5" customHeight="1" x14ac:dyDescent="0.15">
      <c r="C777" s="283">
        <f t="shared" si="23"/>
        <v>765</v>
      </c>
      <c r="D777" s="44" t="str">
        <f t="shared" si="25"/>
        <v/>
      </c>
      <c r="E777" s="276"/>
      <c r="F777" s="368"/>
      <c r="G777" s="368"/>
      <c r="H777" s="265"/>
      <c r="I777" s="265"/>
      <c r="J777" s="265"/>
      <c r="K777" s="298"/>
      <c r="L777" s="15"/>
      <c r="M777" s="265"/>
      <c r="N777" s="265"/>
      <c r="O777" s="299"/>
      <c r="P777" s="299"/>
      <c r="Q777" s="299"/>
      <c r="R777" s="265"/>
      <c r="S777" s="299"/>
      <c r="T777" s="299"/>
      <c r="U777" s="299"/>
      <c r="V777" s="297"/>
      <c r="W777" s="282"/>
    </row>
    <row r="778" spans="3:23" ht="13.5" customHeight="1" x14ac:dyDescent="0.15">
      <c r="C778" s="283">
        <f t="shared" si="23"/>
        <v>766</v>
      </c>
      <c r="D778" s="44" t="str">
        <f t="shared" si="25"/>
        <v/>
      </c>
      <c r="E778" s="276"/>
      <c r="F778" s="368"/>
      <c r="G778" s="368"/>
      <c r="H778" s="265"/>
      <c r="I778" s="265"/>
      <c r="J778" s="265"/>
      <c r="K778" s="298"/>
      <c r="L778" s="15"/>
      <c r="M778" s="265"/>
      <c r="N778" s="265"/>
      <c r="O778" s="299"/>
      <c r="P778" s="299"/>
      <c r="Q778" s="299"/>
      <c r="R778" s="265"/>
      <c r="S778" s="299"/>
      <c r="T778" s="299"/>
      <c r="U778" s="299"/>
      <c r="V778" s="297"/>
      <c r="W778" s="282"/>
    </row>
    <row r="779" spans="3:23" ht="13.5" customHeight="1" x14ac:dyDescent="0.15">
      <c r="C779" s="283">
        <f t="shared" si="23"/>
        <v>767</v>
      </c>
      <c r="D779" s="44" t="str">
        <f t="shared" si="25"/>
        <v/>
      </c>
      <c r="E779" s="276"/>
      <c r="F779" s="368"/>
      <c r="G779" s="368"/>
      <c r="H779" s="265"/>
      <c r="I779" s="265"/>
      <c r="J779" s="265"/>
      <c r="K779" s="298"/>
      <c r="L779" s="15"/>
      <c r="M779" s="265"/>
      <c r="N779" s="265"/>
      <c r="O779" s="299"/>
      <c r="P779" s="299"/>
      <c r="Q779" s="299"/>
      <c r="R779" s="265"/>
      <c r="S779" s="299"/>
      <c r="T779" s="299"/>
      <c r="U779" s="299"/>
      <c r="V779" s="297"/>
      <c r="W779" s="282"/>
    </row>
    <row r="780" spans="3:23" ht="13.5" customHeight="1" x14ac:dyDescent="0.15">
      <c r="C780" s="283">
        <f t="shared" si="23"/>
        <v>768</v>
      </c>
      <c r="D780" s="44" t="str">
        <f t="shared" si="25"/>
        <v/>
      </c>
      <c r="E780" s="276"/>
      <c r="F780" s="368"/>
      <c r="G780" s="368"/>
      <c r="H780" s="265"/>
      <c r="I780" s="265"/>
      <c r="J780" s="265"/>
      <c r="K780" s="298"/>
      <c r="L780" s="15"/>
      <c r="M780" s="265"/>
      <c r="N780" s="265"/>
      <c r="O780" s="299"/>
      <c r="P780" s="299"/>
      <c r="Q780" s="299"/>
      <c r="R780" s="265"/>
      <c r="S780" s="299"/>
      <c r="T780" s="299"/>
      <c r="U780" s="299"/>
      <c r="V780" s="297"/>
      <c r="W780" s="282"/>
    </row>
    <row r="781" spans="3:23" ht="13.5" customHeight="1" x14ac:dyDescent="0.15">
      <c r="C781" s="283">
        <f t="shared" si="23"/>
        <v>769</v>
      </c>
      <c r="D781" s="44" t="str">
        <f t="shared" si="25"/>
        <v/>
      </c>
      <c r="E781" s="276"/>
      <c r="F781" s="368"/>
      <c r="G781" s="368"/>
      <c r="H781" s="265"/>
      <c r="I781" s="265"/>
      <c r="J781" s="265"/>
      <c r="K781" s="298"/>
      <c r="L781" s="15"/>
      <c r="M781" s="265"/>
      <c r="N781" s="265"/>
      <c r="O781" s="299"/>
      <c r="P781" s="299"/>
      <c r="Q781" s="299"/>
      <c r="R781" s="265"/>
      <c r="S781" s="299"/>
      <c r="T781" s="299"/>
      <c r="U781" s="299"/>
      <c r="V781" s="297"/>
      <c r="W781" s="282"/>
    </row>
    <row r="782" spans="3:23" ht="13.5" customHeight="1" x14ac:dyDescent="0.15">
      <c r="C782" s="283">
        <f t="shared" si="23"/>
        <v>770</v>
      </c>
      <c r="D782" s="44" t="str">
        <f t="shared" si="25"/>
        <v/>
      </c>
      <c r="E782" s="276"/>
      <c r="F782" s="368"/>
      <c r="G782" s="368"/>
      <c r="H782" s="265"/>
      <c r="I782" s="265"/>
      <c r="J782" s="265"/>
      <c r="K782" s="298"/>
      <c r="L782" s="15"/>
      <c r="M782" s="265"/>
      <c r="N782" s="265"/>
      <c r="O782" s="299"/>
      <c r="P782" s="299"/>
      <c r="Q782" s="299"/>
      <c r="R782" s="265"/>
      <c r="S782" s="299"/>
      <c r="T782" s="299"/>
      <c r="U782" s="299"/>
      <c r="V782" s="297"/>
      <c r="W782" s="282"/>
    </row>
    <row r="783" spans="3:23" ht="13.5" customHeight="1" x14ac:dyDescent="0.15">
      <c r="C783" s="283">
        <f t="shared" ref="C783:C846" si="26">C782+1</f>
        <v>771</v>
      </c>
      <c r="D783" s="44" t="str">
        <f t="shared" si="25"/>
        <v/>
      </c>
      <c r="E783" s="276"/>
      <c r="F783" s="368"/>
      <c r="G783" s="368"/>
      <c r="H783" s="265"/>
      <c r="I783" s="265"/>
      <c r="J783" s="265"/>
      <c r="K783" s="298"/>
      <c r="L783" s="15"/>
      <c r="M783" s="265"/>
      <c r="N783" s="265"/>
      <c r="O783" s="299"/>
      <c r="P783" s="299"/>
      <c r="Q783" s="299"/>
      <c r="R783" s="265"/>
      <c r="S783" s="299"/>
      <c r="T783" s="299"/>
      <c r="U783" s="299"/>
      <c r="V783" s="297"/>
      <c r="W783" s="282"/>
    </row>
    <row r="784" spans="3:23" ht="13.5" customHeight="1" x14ac:dyDescent="0.15">
      <c r="C784" s="283">
        <f t="shared" si="26"/>
        <v>772</v>
      </c>
      <c r="D784" s="44" t="str">
        <f t="shared" si="25"/>
        <v/>
      </c>
      <c r="E784" s="276"/>
      <c r="F784" s="368"/>
      <c r="G784" s="368"/>
      <c r="H784" s="265"/>
      <c r="I784" s="265"/>
      <c r="J784" s="265"/>
      <c r="K784" s="298"/>
      <c r="L784" s="15"/>
      <c r="M784" s="265"/>
      <c r="N784" s="265"/>
      <c r="O784" s="299"/>
      <c r="P784" s="299"/>
      <c r="Q784" s="299"/>
      <c r="R784" s="265"/>
      <c r="S784" s="299"/>
      <c r="T784" s="299"/>
      <c r="U784" s="299"/>
      <c r="V784" s="297"/>
      <c r="W784" s="282"/>
    </row>
    <row r="785" spans="3:23" ht="13.5" customHeight="1" x14ac:dyDescent="0.15">
      <c r="C785" s="283">
        <f t="shared" si="26"/>
        <v>773</v>
      </c>
      <c r="D785" s="44" t="str">
        <f t="shared" si="25"/>
        <v/>
      </c>
      <c r="E785" s="276"/>
      <c r="F785" s="368"/>
      <c r="G785" s="368"/>
      <c r="H785" s="265"/>
      <c r="I785" s="265"/>
      <c r="J785" s="265"/>
      <c r="K785" s="298"/>
      <c r="L785" s="15"/>
      <c r="M785" s="265"/>
      <c r="N785" s="265"/>
      <c r="O785" s="299"/>
      <c r="P785" s="299"/>
      <c r="Q785" s="299"/>
      <c r="R785" s="265"/>
      <c r="S785" s="299"/>
      <c r="T785" s="299"/>
      <c r="U785" s="299"/>
      <c r="V785" s="297"/>
      <c r="W785" s="282"/>
    </row>
    <row r="786" spans="3:23" ht="13.5" customHeight="1" x14ac:dyDescent="0.15">
      <c r="C786" s="283">
        <f t="shared" si="26"/>
        <v>774</v>
      </c>
      <c r="D786" s="44" t="str">
        <f t="shared" si="25"/>
        <v/>
      </c>
      <c r="E786" s="276"/>
      <c r="F786" s="368"/>
      <c r="G786" s="368"/>
      <c r="H786" s="265"/>
      <c r="I786" s="265"/>
      <c r="J786" s="265"/>
      <c r="K786" s="298"/>
      <c r="L786" s="15"/>
      <c r="M786" s="265"/>
      <c r="N786" s="265"/>
      <c r="O786" s="299"/>
      <c r="P786" s="299"/>
      <c r="Q786" s="299"/>
      <c r="R786" s="265"/>
      <c r="S786" s="299"/>
      <c r="T786" s="299"/>
      <c r="U786" s="299"/>
      <c r="V786" s="297"/>
      <c r="W786" s="282"/>
    </row>
    <row r="787" spans="3:23" ht="13.5" customHeight="1" x14ac:dyDescent="0.15">
      <c r="C787" s="283">
        <f t="shared" si="26"/>
        <v>775</v>
      </c>
      <c r="D787" s="44" t="str">
        <f t="shared" ref="D787:D818" si="27">IF(E787="","",IF(E787&lt;=$Z$2,"○",""))</f>
        <v/>
      </c>
      <c r="E787" s="276"/>
      <c r="F787" s="368"/>
      <c r="G787" s="368"/>
      <c r="H787" s="265"/>
      <c r="I787" s="265"/>
      <c r="J787" s="265"/>
      <c r="K787" s="298"/>
      <c r="L787" s="15"/>
      <c r="M787" s="265"/>
      <c r="N787" s="265"/>
      <c r="O787" s="299"/>
      <c r="P787" s="299"/>
      <c r="Q787" s="299"/>
      <c r="R787" s="265"/>
      <c r="S787" s="299"/>
      <c r="T787" s="299"/>
      <c r="U787" s="299"/>
      <c r="V787" s="297"/>
      <c r="W787" s="282"/>
    </row>
    <row r="788" spans="3:23" ht="13.5" customHeight="1" x14ac:dyDescent="0.15">
      <c r="C788" s="283">
        <f t="shared" si="26"/>
        <v>776</v>
      </c>
      <c r="D788" s="44" t="str">
        <f t="shared" si="27"/>
        <v/>
      </c>
      <c r="E788" s="276"/>
      <c r="F788" s="368"/>
      <c r="G788" s="368"/>
      <c r="H788" s="265"/>
      <c r="I788" s="265"/>
      <c r="J788" s="265"/>
      <c r="K788" s="298"/>
      <c r="L788" s="15"/>
      <c r="M788" s="265"/>
      <c r="N788" s="265"/>
      <c r="O788" s="299"/>
      <c r="P788" s="299"/>
      <c r="Q788" s="299"/>
      <c r="R788" s="265"/>
      <c r="S788" s="299"/>
      <c r="T788" s="299"/>
      <c r="U788" s="299"/>
      <c r="V788" s="297"/>
      <c r="W788" s="282"/>
    </row>
    <row r="789" spans="3:23" ht="13.5" customHeight="1" x14ac:dyDescent="0.15">
      <c r="C789" s="283">
        <f t="shared" si="26"/>
        <v>777</v>
      </c>
      <c r="D789" s="44" t="str">
        <f t="shared" si="27"/>
        <v/>
      </c>
      <c r="E789" s="276"/>
      <c r="F789" s="368"/>
      <c r="G789" s="368"/>
      <c r="H789" s="265"/>
      <c r="I789" s="265"/>
      <c r="J789" s="265"/>
      <c r="K789" s="298"/>
      <c r="L789" s="15"/>
      <c r="M789" s="265"/>
      <c r="N789" s="265"/>
      <c r="O789" s="299"/>
      <c r="P789" s="299"/>
      <c r="Q789" s="299"/>
      <c r="R789" s="265"/>
      <c r="S789" s="299"/>
      <c r="T789" s="299"/>
      <c r="U789" s="299"/>
      <c r="V789" s="297"/>
      <c r="W789" s="282"/>
    </row>
    <row r="790" spans="3:23" ht="13.5" customHeight="1" x14ac:dyDescent="0.15">
      <c r="C790" s="283">
        <f t="shared" si="26"/>
        <v>778</v>
      </c>
      <c r="D790" s="44" t="str">
        <f t="shared" si="27"/>
        <v/>
      </c>
      <c r="E790" s="276"/>
      <c r="F790" s="368"/>
      <c r="G790" s="368"/>
      <c r="H790" s="265"/>
      <c r="I790" s="265"/>
      <c r="J790" s="265"/>
      <c r="K790" s="298"/>
      <c r="L790" s="15"/>
      <c r="M790" s="265"/>
      <c r="N790" s="265"/>
      <c r="O790" s="299"/>
      <c r="P790" s="299"/>
      <c r="Q790" s="299"/>
      <c r="R790" s="265"/>
      <c r="S790" s="299"/>
      <c r="T790" s="299"/>
      <c r="U790" s="299"/>
      <c r="V790" s="297"/>
      <c r="W790" s="282"/>
    </row>
    <row r="791" spans="3:23" ht="13.5" customHeight="1" x14ac:dyDescent="0.15">
      <c r="C791" s="283">
        <f t="shared" si="26"/>
        <v>779</v>
      </c>
      <c r="D791" s="44" t="str">
        <f t="shared" si="27"/>
        <v/>
      </c>
      <c r="E791" s="276"/>
      <c r="F791" s="368"/>
      <c r="G791" s="368"/>
      <c r="H791" s="265"/>
      <c r="I791" s="265"/>
      <c r="J791" s="265"/>
      <c r="K791" s="298"/>
      <c r="L791" s="15"/>
      <c r="M791" s="265"/>
      <c r="N791" s="265"/>
      <c r="O791" s="299"/>
      <c r="P791" s="299"/>
      <c r="Q791" s="299"/>
      <c r="R791" s="265"/>
      <c r="S791" s="299"/>
      <c r="T791" s="299"/>
      <c r="U791" s="299"/>
      <c r="V791" s="297"/>
      <c r="W791" s="282"/>
    </row>
    <row r="792" spans="3:23" ht="13.5" customHeight="1" x14ac:dyDescent="0.15">
      <c r="C792" s="283">
        <f t="shared" si="26"/>
        <v>780</v>
      </c>
      <c r="D792" s="44" t="str">
        <f t="shared" si="27"/>
        <v/>
      </c>
      <c r="E792" s="276"/>
      <c r="F792" s="368"/>
      <c r="G792" s="368"/>
      <c r="H792" s="265"/>
      <c r="I792" s="265"/>
      <c r="J792" s="265"/>
      <c r="K792" s="298"/>
      <c r="L792" s="15"/>
      <c r="M792" s="265"/>
      <c r="N792" s="265"/>
      <c r="O792" s="299"/>
      <c r="P792" s="299"/>
      <c r="Q792" s="299"/>
      <c r="R792" s="265"/>
      <c r="S792" s="299"/>
      <c r="T792" s="299"/>
      <c r="U792" s="299"/>
      <c r="V792" s="297"/>
      <c r="W792" s="282"/>
    </row>
    <row r="793" spans="3:23" ht="13.5" customHeight="1" x14ac:dyDescent="0.15">
      <c r="C793" s="283">
        <f t="shared" si="26"/>
        <v>781</v>
      </c>
      <c r="D793" s="44" t="str">
        <f t="shared" si="27"/>
        <v/>
      </c>
      <c r="E793" s="276"/>
      <c r="F793" s="368"/>
      <c r="G793" s="368"/>
      <c r="H793" s="265"/>
      <c r="I793" s="265"/>
      <c r="J793" s="265"/>
      <c r="K793" s="298"/>
      <c r="L793" s="15"/>
      <c r="M793" s="265"/>
      <c r="N793" s="265"/>
      <c r="O793" s="299"/>
      <c r="P793" s="299"/>
      <c r="Q793" s="299"/>
      <c r="R793" s="265"/>
      <c r="S793" s="299"/>
      <c r="T793" s="299"/>
      <c r="U793" s="299"/>
      <c r="V793" s="297"/>
      <c r="W793" s="282"/>
    </row>
    <row r="794" spans="3:23" ht="13.5" customHeight="1" x14ac:dyDescent="0.15">
      <c r="C794" s="283">
        <f t="shared" si="26"/>
        <v>782</v>
      </c>
      <c r="D794" s="44" t="str">
        <f t="shared" si="27"/>
        <v/>
      </c>
      <c r="E794" s="276"/>
      <c r="F794" s="368"/>
      <c r="G794" s="368"/>
      <c r="H794" s="265"/>
      <c r="I794" s="265"/>
      <c r="J794" s="265"/>
      <c r="K794" s="298"/>
      <c r="L794" s="15"/>
      <c r="M794" s="265"/>
      <c r="N794" s="265"/>
      <c r="O794" s="299"/>
      <c r="P794" s="299"/>
      <c r="Q794" s="299"/>
      <c r="R794" s="265"/>
      <c r="S794" s="299"/>
      <c r="T794" s="299"/>
      <c r="U794" s="299"/>
      <c r="V794" s="297"/>
      <c r="W794" s="282"/>
    </row>
    <row r="795" spans="3:23" ht="13.5" customHeight="1" x14ac:dyDescent="0.15">
      <c r="C795" s="283">
        <f t="shared" si="26"/>
        <v>783</v>
      </c>
      <c r="D795" s="44" t="str">
        <f t="shared" si="27"/>
        <v/>
      </c>
      <c r="E795" s="276"/>
      <c r="F795" s="368"/>
      <c r="G795" s="368"/>
      <c r="H795" s="265"/>
      <c r="I795" s="265"/>
      <c r="J795" s="265"/>
      <c r="K795" s="298"/>
      <c r="L795" s="15"/>
      <c r="M795" s="265"/>
      <c r="N795" s="265"/>
      <c r="O795" s="299"/>
      <c r="P795" s="299"/>
      <c r="Q795" s="299"/>
      <c r="R795" s="265"/>
      <c r="S795" s="299"/>
      <c r="T795" s="299"/>
      <c r="U795" s="299"/>
      <c r="V795" s="297"/>
      <c r="W795" s="282"/>
    </row>
    <row r="796" spans="3:23" ht="13.5" customHeight="1" x14ac:dyDescent="0.15">
      <c r="C796" s="283">
        <f t="shared" si="26"/>
        <v>784</v>
      </c>
      <c r="D796" s="44" t="str">
        <f t="shared" si="27"/>
        <v/>
      </c>
      <c r="E796" s="276"/>
      <c r="F796" s="368"/>
      <c r="G796" s="368"/>
      <c r="H796" s="265"/>
      <c r="I796" s="265"/>
      <c r="J796" s="265"/>
      <c r="K796" s="298"/>
      <c r="L796" s="15"/>
      <c r="M796" s="265"/>
      <c r="N796" s="265"/>
      <c r="O796" s="299"/>
      <c r="P796" s="299"/>
      <c r="Q796" s="299"/>
      <c r="R796" s="265"/>
      <c r="S796" s="299"/>
      <c r="T796" s="299"/>
      <c r="U796" s="299"/>
      <c r="V796" s="297"/>
      <c r="W796" s="282"/>
    </row>
    <row r="797" spans="3:23" ht="13.5" customHeight="1" x14ac:dyDescent="0.15">
      <c r="C797" s="283">
        <f t="shared" si="26"/>
        <v>785</v>
      </c>
      <c r="D797" s="44" t="str">
        <f t="shared" si="27"/>
        <v/>
      </c>
      <c r="E797" s="276"/>
      <c r="F797" s="368"/>
      <c r="G797" s="368"/>
      <c r="H797" s="265"/>
      <c r="I797" s="265"/>
      <c r="J797" s="265"/>
      <c r="K797" s="298"/>
      <c r="L797" s="15"/>
      <c r="M797" s="265"/>
      <c r="N797" s="265"/>
      <c r="O797" s="299"/>
      <c r="P797" s="299"/>
      <c r="Q797" s="299"/>
      <c r="R797" s="265"/>
      <c r="S797" s="299"/>
      <c r="T797" s="299"/>
      <c r="U797" s="299"/>
      <c r="V797" s="297"/>
      <c r="W797" s="282"/>
    </row>
    <row r="798" spans="3:23" ht="13.5" customHeight="1" x14ac:dyDescent="0.15">
      <c r="C798" s="283">
        <f t="shared" si="26"/>
        <v>786</v>
      </c>
      <c r="D798" s="44" t="str">
        <f t="shared" si="27"/>
        <v/>
      </c>
      <c r="E798" s="276"/>
      <c r="F798" s="368"/>
      <c r="G798" s="368"/>
      <c r="H798" s="265"/>
      <c r="I798" s="265"/>
      <c r="J798" s="265"/>
      <c r="K798" s="298"/>
      <c r="L798" s="15"/>
      <c r="M798" s="265"/>
      <c r="N798" s="265"/>
      <c r="O798" s="299"/>
      <c r="P798" s="299"/>
      <c r="Q798" s="299"/>
      <c r="R798" s="265"/>
      <c r="S798" s="299"/>
      <c r="T798" s="299"/>
      <c r="U798" s="299"/>
      <c r="V798" s="297"/>
      <c r="W798" s="282"/>
    </row>
    <row r="799" spans="3:23" ht="13.5" customHeight="1" x14ac:dyDescent="0.15">
      <c r="C799" s="283">
        <f t="shared" si="26"/>
        <v>787</v>
      </c>
      <c r="D799" s="44" t="str">
        <f t="shared" si="27"/>
        <v/>
      </c>
      <c r="E799" s="276"/>
      <c r="F799" s="368"/>
      <c r="G799" s="368"/>
      <c r="H799" s="265"/>
      <c r="I799" s="265"/>
      <c r="J799" s="265"/>
      <c r="K799" s="298"/>
      <c r="L799" s="15"/>
      <c r="M799" s="265"/>
      <c r="N799" s="265"/>
      <c r="O799" s="299"/>
      <c r="P799" s="299"/>
      <c r="Q799" s="299"/>
      <c r="R799" s="265"/>
      <c r="S799" s="299"/>
      <c r="T799" s="299"/>
      <c r="U799" s="299"/>
      <c r="V799" s="297"/>
      <c r="W799" s="282"/>
    </row>
    <row r="800" spans="3:23" ht="13.5" customHeight="1" x14ac:dyDescent="0.15">
      <c r="C800" s="283">
        <f t="shared" si="26"/>
        <v>788</v>
      </c>
      <c r="D800" s="44" t="str">
        <f t="shared" si="27"/>
        <v/>
      </c>
      <c r="E800" s="276"/>
      <c r="F800" s="368"/>
      <c r="G800" s="368"/>
      <c r="H800" s="265"/>
      <c r="I800" s="265"/>
      <c r="J800" s="265"/>
      <c r="K800" s="298"/>
      <c r="L800" s="15"/>
      <c r="M800" s="265"/>
      <c r="N800" s="265"/>
      <c r="O800" s="299"/>
      <c r="P800" s="299"/>
      <c r="Q800" s="299"/>
      <c r="R800" s="265"/>
      <c r="S800" s="299"/>
      <c r="T800" s="299"/>
      <c r="U800" s="299"/>
      <c r="V800" s="297"/>
      <c r="W800" s="282"/>
    </row>
    <row r="801" spans="3:23" ht="13.5" customHeight="1" x14ac:dyDescent="0.15">
      <c r="C801" s="283">
        <f t="shared" si="26"/>
        <v>789</v>
      </c>
      <c r="D801" s="44" t="str">
        <f t="shared" si="27"/>
        <v/>
      </c>
      <c r="E801" s="276"/>
      <c r="F801" s="368"/>
      <c r="G801" s="368"/>
      <c r="H801" s="265"/>
      <c r="I801" s="265"/>
      <c r="J801" s="265"/>
      <c r="K801" s="298"/>
      <c r="L801" s="15"/>
      <c r="M801" s="265"/>
      <c r="N801" s="265"/>
      <c r="O801" s="299"/>
      <c r="P801" s="299"/>
      <c r="Q801" s="299"/>
      <c r="R801" s="265"/>
      <c r="S801" s="299"/>
      <c r="T801" s="299"/>
      <c r="U801" s="299"/>
      <c r="V801" s="297"/>
      <c r="W801" s="282"/>
    </row>
    <row r="802" spans="3:23" ht="13.5" customHeight="1" x14ac:dyDescent="0.15">
      <c r="C802" s="283">
        <f t="shared" si="26"/>
        <v>790</v>
      </c>
      <c r="D802" s="44" t="str">
        <f t="shared" si="27"/>
        <v/>
      </c>
      <c r="E802" s="276"/>
      <c r="F802" s="368"/>
      <c r="G802" s="368"/>
      <c r="H802" s="265"/>
      <c r="I802" s="265"/>
      <c r="J802" s="265"/>
      <c r="K802" s="298"/>
      <c r="L802" s="15"/>
      <c r="M802" s="265"/>
      <c r="N802" s="265"/>
      <c r="O802" s="299"/>
      <c r="P802" s="299"/>
      <c r="Q802" s="299"/>
      <c r="R802" s="265"/>
      <c r="S802" s="299"/>
      <c r="T802" s="299"/>
      <c r="U802" s="299"/>
      <c r="V802" s="297"/>
      <c r="W802" s="282"/>
    </row>
    <row r="803" spans="3:23" ht="13.5" customHeight="1" x14ac:dyDescent="0.15">
      <c r="C803" s="283">
        <f t="shared" si="26"/>
        <v>791</v>
      </c>
      <c r="D803" s="44" t="str">
        <f t="shared" si="27"/>
        <v/>
      </c>
      <c r="E803" s="276"/>
      <c r="F803" s="368"/>
      <c r="G803" s="368"/>
      <c r="H803" s="265"/>
      <c r="I803" s="265"/>
      <c r="J803" s="265"/>
      <c r="K803" s="298"/>
      <c r="L803" s="15"/>
      <c r="M803" s="265"/>
      <c r="N803" s="265"/>
      <c r="O803" s="299"/>
      <c r="P803" s="299"/>
      <c r="Q803" s="299"/>
      <c r="R803" s="265"/>
      <c r="S803" s="299"/>
      <c r="T803" s="299"/>
      <c r="U803" s="299"/>
      <c r="V803" s="297"/>
      <c r="W803" s="282"/>
    </row>
    <row r="804" spans="3:23" ht="13.5" customHeight="1" x14ac:dyDescent="0.15">
      <c r="C804" s="283">
        <f t="shared" si="26"/>
        <v>792</v>
      </c>
      <c r="D804" s="44" t="str">
        <f t="shared" si="27"/>
        <v/>
      </c>
      <c r="E804" s="276"/>
      <c r="F804" s="368"/>
      <c r="G804" s="368"/>
      <c r="H804" s="265"/>
      <c r="I804" s="265"/>
      <c r="J804" s="265"/>
      <c r="K804" s="298"/>
      <c r="L804" s="15"/>
      <c r="M804" s="265"/>
      <c r="N804" s="265"/>
      <c r="O804" s="299"/>
      <c r="P804" s="299"/>
      <c r="Q804" s="299"/>
      <c r="R804" s="265"/>
      <c r="S804" s="299"/>
      <c r="T804" s="299"/>
      <c r="U804" s="299"/>
      <c r="V804" s="297"/>
      <c r="W804" s="282"/>
    </row>
    <row r="805" spans="3:23" ht="13.5" customHeight="1" x14ac:dyDescent="0.15">
      <c r="C805" s="283">
        <f t="shared" si="26"/>
        <v>793</v>
      </c>
      <c r="D805" s="44" t="str">
        <f t="shared" si="27"/>
        <v/>
      </c>
      <c r="E805" s="276"/>
      <c r="F805" s="368"/>
      <c r="G805" s="368"/>
      <c r="H805" s="265"/>
      <c r="I805" s="265"/>
      <c r="J805" s="265"/>
      <c r="K805" s="298"/>
      <c r="L805" s="15"/>
      <c r="M805" s="265"/>
      <c r="N805" s="265"/>
      <c r="O805" s="299"/>
      <c r="P805" s="299"/>
      <c r="Q805" s="299"/>
      <c r="R805" s="265"/>
      <c r="S805" s="299"/>
      <c r="T805" s="299"/>
      <c r="U805" s="299"/>
      <c r="V805" s="297"/>
      <c r="W805" s="282"/>
    </row>
    <row r="806" spans="3:23" ht="13.5" customHeight="1" x14ac:dyDescent="0.15">
      <c r="C806" s="283">
        <f t="shared" si="26"/>
        <v>794</v>
      </c>
      <c r="D806" s="44" t="str">
        <f t="shared" si="27"/>
        <v/>
      </c>
      <c r="E806" s="276"/>
      <c r="F806" s="368"/>
      <c r="G806" s="368"/>
      <c r="H806" s="265"/>
      <c r="I806" s="265"/>
      <c r="J806" s="265"/>
      <c r="K806" s="298"/>
      <c r="L806" s="15"/>
      <c r="M806" s="265"/>
      <c r="N806" s="265"/>
      <c r="O806" s="299"/>
      <c r="P806" s="299"/>
      <c r="Q806" s="299"/>
      <c r="R806" s="265"/>
      <c r="S806" s="299"/>
      <c r="T806" s="299"/>
      <c r="U806" s="299"/>
      <c r="V806" s="297"/>
      <c r="W806" s="282"/>
    </row>
    <row r="807" spans="3:23" ht="13.5" customHeight="1" x14ac:dyDescent="0.15">
      <c r="C807" s="283">
        <f t="shared" si="26"/>
        <v>795</v>
      </c>
      <c r="D807" s="44" t="str">
        <f t="shared" si="27"/>
        <v/>
      </c>
      <c r="E807" s="276"/>
      <c r="F807" s="368"/>
      <c r="G807" s="368"/>
      <c r="H807" s="265"/>
      <c r="I807" s="265"/>
      <c r="J807" s="265"/>
      <c r="K807" s="298"/>
      <c r="L807" s="15"/>
      <c r="M807" s="265"/>
      <c r="N807" s="265"/>
      <c r="O807" s="299"/>
      <c r="P807" s="299"/>
      <c r="Q807" s="299"/>
      <c r="R807" s="265"/>
      <c r="S807" s="299"/>
      <c r="T807" s="299"/>
      <c r="U807" s="299"/>
      <c r="V807" s="297"/>
      <c r="W807" s="282"/>
    </row>
    <row r="808" spans="3:23" ht="13.5" customHeight="1" x14ac:dyDescent="0.15">
      <c r="C808" s="283">
        <f t="shared" si="26"/>
        <v>796</v>
      </c>
      <c r="D808" s="44" t="str">
        <f t="shared" si="27"/>
        <v/>
      </c>
      <c r="E808" s="276"/>
      <c r="F808" s="368"/>
      <c r="G808" s="368"/>
      <c r="H808" s="265"/>
      <c r="I808" s="265"/>
      <c r="J808" s="265"/>
      <c r="K808" s="298"/>
      <c r="L808" s="15"/>
      <c r="M808" s="265"/>
      <c r="N808" s="265"/>
      <c r="O808" s="299"/>
      <c r="P808" s="299"/>
      <c r="Q808" s="299"/>
      <c r="R808" s="265"/>
      <c r="S808" s="299"/>
      <c r="T808" s="299"/>
      <c r="U808" s="299"/>
      <c r="V808" s="297"/>
      <c r="W808" s="282"/>
    </row>
    <row r="809" spans="3:23" ht="13.5" customHeight="1" x14ac:dyDescent="0.15">
      <c r="C809" s="283">
        <f t="shared" si="26"/>
        <v>797</v>
      </c>
      <c r="D809" s="44" t="str">
        <f t="shared" si="27"/>
        <v/>
      </c>
      <c r="E809" s="276"/>
      <c r="F809" s="368"/>
      <c r="G809" s="368"/>
      <c r="H809" s="265"/>
      <c r="I809" s="265"/>
      <c r="J809" s="265"/>
      <c r="K809" s="298"/>
      <c r="L809" s="15"/>
      <c r="M809" s="265"/>
      <c r="N809" s="265"/>
      <c r="O809" s="299"/>
      <c r="P809" s="299"/>
      <c r="Q809" s="299"/>
      <c r="R809" s="265"/>
      <c r="S809" s="299"/>
      <c r="T809" s="299"/>
      <c r="U809" s="299"/>
      <c r="V809" s="297"/>
      <c r="W809" s="282"/>
    </row>
    <row r="810" spans="3:23" ht="13.5" customHeight="1" x14ac:dyDescent="0.15">
      <c r="C810" s="283">
        <f t="shared" si="26"/>
        <v>798</v>
      </c>
      <c r="D810" s="44" t="str">
        <f t="shared" si="27"/>
        <v/>
      </c>
      <c r="E810" s="276"/>
      <c r="F810" s="368"/>
      <c r="G810" s="368"/>
      <c r="H810" s="265"/>
      <c r="I810" s="265"/>
      <c r="J810" s="265"/>
      <c r="K810" s="298"/>
      <c r="L810" s="15"/>
      <c r="M810" s="265"/>
      <c r="N810" s="265"/>
      <c r="O810" s="299"/>
      <c r="P810" s="299"/>
      <c r="Q810" s="299"/>
      <c r="R810" s="265"/>
      <c r="S810" s="299"/>
      <c r="T810" s="299"/>
      <c r="U810" s="299"/>
      <c r="V810" s="297"/>
      <c r="W810" s="282"/>
    </row>
    <row r="811" spans="3:23" ht="13.5" customHeight="1" x14ac:dyDescent="0.15">
      <c r="C811" s="283">
        <f t="shared" si="26"/>
        <v>799</v>
      </c>
      <c r="D811" s="44" t="str">
        <f t="shared" si="27"/>
        <v/>
      </c>
      <c r="E811" s="276"/>
      <c r="F811" s="368"/>
      <c r="G811" s="368"/>
      <c r="H811" s="265"/>
      <c r="I811" s="265"/>
      <c r="J811" s="265"/>
      <c r="K811" s="298"/>
      <c r="L811" s="15"/>
      <c r="M811" s="265"/>
      <c r="N811" s="265"/>
      <c r="O811" s="299"/>
      <c r="P811" s="299"/>
      <c r="Q811" s="299"/>
      <c r="R811" s="265"/>
      <c r="S811" s="299"/>
      <c r="T811" s="299"/>
      <c r="U811" s="299"/>
      <c r="V811" s="297"/>
      <c r="W811" s="282"/>
    </row>
    <row r="812" spans="3:23" ht="13.5" customHeight="1" x14ac:dyDescent="0.15">
      <c r="C812" s="283">
        <f t="shared" si="26"/>
        <v>800</v>
      </c>
      <c r="D812" s="44" t="str">
        <f t="shared" si="27"/>
        <v/>
      </c>
      <c r="E812" s="276"/>
      <c r="F812" s="368"/>
      <c r="G812" s="368"/>
      <c r="H812" s="265"/>
      <c r="I812" s="265"/>
      <c r="J812" s="265"/>
      <c r="K812" s="298"/>
      <c r="L812" s="15"/>
      <c r="M812" s="265"/>
      <c r="N812" s="265"/>
      <c r="O812" s="299"/>
      <c r="P812" s="299"/>
      <c r="Q812" s="299"/>
      <c r="R812" s="265"/>
      <c r="S812" s="299"/>
      <c r="T812" s="299"/>
      <c r="U812" s="299"/>
      <c r="V812" s="297"/>
      <c r="W812" s="282"/>
    </row>
    <row r="813" spans="3:23" ht="13.5" customHeight="1" x14ac:dyDescent="0.15">
      <c r="C813" s="283">
        <f t="shared" si="26"/>
        <v>801</v>
      </c>
      <c r="D813" s="44" t="str">
        <f t="shared" si="27"/>
        <v/>
      </c>
      <c r="E813" s="276"/>
      <c r="F813" s="368"/>
      <c r="G813" s="368"/>
      <c r="H813" s="265"/>
      <c r="I813" s="265"/>
      <c r="J813" s="265"/>
      <c r="K813" s="298"/>
      <c r="L813" s="15"/>
      <c r="M813" s="265"/>
      <c r="N813" s="265"/>
      <c r="O813" s="299"/>
      <c r="P813" s="299"/>
      <c r="Q813" s="299"/>
      <c r="R813" s="265"/>
      <c r="S813" s="299"/>
      <c r="T813" s="299"/>
      <c r="U813" s="299"/>
      <c r="V813" s="297"/>
      <c r="W813" s="282"/>
    </row>
    <row r="814" spans="3:23" ht="13.5" customHeight="1" x14ac:dyDescent="0.15">
      <c r="C814" s="283">
        <f t="shared" si="26"/>
        <v>802</v>
      </c>
      <c r="D814" s="44" t="str">
        <f t="shared" si="27"/>
        <v/>
      </c>
      <c r="E814" s="276"/>
      <c r="F814" s="368"/>
      <c r="G814" s="368"/>
      <c r="H814" s="265"/>
      <c r="I814" s="265"/>
      <c r="J814" s="265"/>
      <c r="K814" s="298"/>
      <c r="L814" s="15"/>
      <c r="M814" s="265"/>
      <c r="N814" s="265"/>
      <c r="O814" s="299"/>
      <c r="P814" s="299"/>
      <c r="Q814" s="299"/>
      <c r="R814" s="265"/>
      <c r="S814" s="299"/>
      <c r="T814" s="299"/>
      <c r="U814" s="299"/>
      <c r="V814" s="297"/>
      <c r="W814" s="282"/>
    </row>
    <row r="815" spans="3:23" ht="13.5" customHeight="1" x14ac:dyDescent="0.15">
      <c r="C815" s="283">
        <f t="shared" si="26"/>
        <v>803</v>
      </c>
      <c r="D815" s="44" t="str">
        <f t="shared" si="27"/>
        <v/>
      </c>
      <c r="E815" s="276"/>
      <c r="F815" s="368"/>
      <c r="G815" s="368"/>
      <c r="H815" s="265"/>
      <c r="I815" s="265"/>
      <c r="J815" s="265"/>
      <c r="K815" s="298"/>
      <c r="L815" s="15"/>
      <c r="M815" s="265"/>
      <c r="N815" s="265"/>
      <c r="O815" s="299"/>
      <c r="P815" s="299"/>
      <c r="Q815" s="299"/>
      <c r="R815" s="265"/>
      <c r="S815" s="299"/>
      <c r="T815" s="299"/>
      <c r="U815" s="299"/>
      <c r="V815" s="297"/>
      <c r="W815" s="282"/>
    </row>
    <row r="816" spans="3:23" ht="13.5" customHeight="1" x14ac:dyDescent="0.15">
      <c r="C816" s="283">
        <f t="shared" si="26"/>
        <v>804</v>
      </c>
      <c r="D816" s="44" t="str">
        <f t="shared" si="27"/>
        <v/>
      </c>
      <c r="E816" s="276"/>
      <c r="F816" s="368"/>
      <c r="G816" s="368"/>
      <c r="H816" s="265"/>
      <c r="I816" s="265"/>
      <c r="J816" s="265"/>
      <c r="K816" s="298"/>
      <c r="L816" s="15"/>
      <c r="M816" s="265"/>
      <c r="N816" s="265"/>
      <c r="O816" s="299"/>
      <c r="P816" s="299"/>
      <c r="Q816" s="299"/>
      <c r="R816" s="265"/>
      <c r="S816" s="299"/>
      <c r="T816" s="299"/>
      <c r="U816" s="299"/>
      <c r="V816" s="297"/>
      <c r="W816" s="282"/>
    </row>
    <row r="817" spans="3:23" ht="13.5" customHeight="1" x14ac:dyDescent="0.15">
      <c r="C817" s="283">
        <f t="shared" si="26"/>
        <v>805</v>
      </c>
      <c r="D817" s="44" t="str">
        <f t="shared" si="27"/>
        <v/>
      </c>
      <c r="E817" s="276"/>
      <c r="F817" s="368"/>
      <c r="G817" s="368"/>
      <c r="H817" s="265"/>
      <c r="I817" s="265"/>
      <c r="J817" s="265"/>
      <c r="K817" s="298"/>
      <c r="L817" s="15"/>
      <c r="M817" s="265"/>
      <c r="N817" s="265"/>
      <c r="O817" s="299"/>
      <c r="P817" s="299"/>
      <c r="Q817" s="299"/>
      <c r="R817" s="265"/>
      <c r="S817" s="299"/>
      <c r="T817" s="299"/>
      <c r="U817" s="299"/>
      <c r="V817" s="297"/>
      <c r="W817" s="282"/>
    </row>
    <row r="818" spans="3:23" ht="13.5" customHeight="1" x14ac:dyDescent="0.15">
      <c r="C818" s="283">
        <f t="shared" si="26"/>
        <v>806</v>
      </c>
      <c r="D818" s="44" t="str">
        <f t="shared" si="27"/>
        <v/>
      </c>
      <c r="E818" s="276"/>
      <c r="F818" s="368"/>
      <c r="G818" s="368"/>
      <c r="H818" s="265"/>
      <c r="I818" s="265"/>
      <c r="J818" s="265"/>
      <c r="K818" s="298"/>
      <c r="L818" s="15"/>
      <c r="M818" s="265"/>
      <c r="N818" s="265"/>
      <c r="O818" s="299"/>
      <c r="P818" s="299"/>
      <c r="Q818" s="299"/>
      <c r="R818" s="265"/>
      <c r="S818" s="299"/>
      <c r="T818" s="299"/>
      <c r="U818" s="299"/>
      <c r="V818" s="297"/>
      <c r="W818" s="282"/>
    </row>
    <row r="819" spans="3:23" ht="13.5" customHeight="1" x14ac:dyDescent="0.15">
      <c r="C819" s="283">
        <f t="shared" si="26"/>
        <v>807</v>
      </c>
      <c r="D819" s="44" t="str">
        <f t="shared" ref="D819:D850" si="28">IF(E819="","",IF(E819&lt;=$Z$2,"○",""))</f>
        <v/>
      </c>
      <c r="E819" s="276"/>
      <c r="F819" s="368"/>
      <c r="G819" s="368"/>
      <c r="H819" s="265"/>
      <c r="I819" s="265"/>
      <c r="J819" s="265"/>
      <c r="K819" s="298"/>
      <c r="L819" s="15"/>
      <c r="M819" s="265"/>
      <c r="N819" s="265"/>
      <c r="O819" s="299"/>
      <c r="P819" s="299"/>
      <c r="Q819" s="299"/>
      <c r="R819" s="265"/>
      <c r="S819" s="299"/>
      <c r="T819" s="299"/>
      <c r="U819" s="299"/>
      <c r="V819" s="297"/>
      <c r="W819" s="282"/>
    </row>
    <row r="820" spans="3:23" ht="13.5" customHeight="1" x14ac:dyDescent="0.15">
      <c r="C820" s="283">
        <f t="shared" si="26"/>
        <v>808</v>
      </c>
      <c r="D820" s="44" t="str">
        <f t="shared" si="28"/>
        <v/>
      </c>
      <c r="E820" s="276"/>
      <c r="F820" s="368"/>
      <c r="G820" s="368"/>
      <c r="H820" s="265"/>
      <c r="I820" s="265"/>
      <c r="J820" s="265"/>
      <c r="K820" s="298"/>
      <c r="L820" s="15"/>
      <c r="M820" s="265"/>
      <c r="N820" s="265"/>
      <c r="O820" s="299"/>
      <c r="P820" s="299"/>
      <c r="Q820" s="299"/>
      <c r="R820" s="265"/>
      <c r="S820" s="299"/>
      <c r="T820" s="299"/>
      <c r="U820" s="299"/>
      <c r="V820" s="297"/>
      <c r="W820" s="282"/>
    </row>
    <row r="821" spans="3:23" ht="13.5" customHeight="1" x14ac:dyDescent="0.15">
      <c r="C821" s="283">
        <f t="shared" si="26"/>
        <v>809</v>
      </c>
      <c r="D821" s="44" t="str">
        <f t="shared" si="28"/>
        <v/>
      </c>
      <c r="E821" s="276"/>
      <c r="F821" s="368"/>
      <c r="G821" s="368"/>
      <c r="H821" s="265"/>
      <c r="I821" s="265"/>
      <c r="J821" s="265"/>
      <c r="K821" s="298"/>
      <c r="L821" s="15"/>
      <c r="M821" s="265"/>
      <c r="N821" s="265"/>
      <c r="O821" s="299"/>
      <c r="P821" s="299"/>
      <c r="Q821" s="299"/>
      <c r="R821" s="265"/>
      <c r="S821" s="299"/>
      <c r="T821" s="299"/>
      <c r="U821" s="299"/>
      <c r="V821" s="297"/>
      <c r="W821" s="282"/>
    </row>
    <row r="822" spans="3:23" ht="13.5" customHeight="1" x14ac:dyDescent="0.15">
      <c r="C822" s="283">
        <f t="shared" si="26"/>
        <v>810</v>
      </c>
      <c r="D822" s="44" t="str">
        <f t="shared" si="28"/>
        <v/>
      </c>
      <c r="E822" s="276"/>
      <c r="F822" s="368"/>
      <c r="G822" s="368"/>
      <c r="H822" s="265"/>
      <c r="I822" s="265"/>
      <c r="J822" s="265"/>
      <c r="K822" s="298"/>
      <c r="L822" s="15"/>
      <c r="M822" s="265"/>
      <c r="N822" s="265"/>
      <c r="O822" s="299"/>
      <c r="P822" s="299"/>
      <c r="Q822" s="299"/>
      <c r="R822" s="265"/>
      <c r="S822" s="299"/>
      <c r="T822" s="299"/>
      <c r="U822" s="299"/>
      <c r="V822" s="297"/>
      <c r="W822" s="282"/>
    </row>
    <row r="823" spans="3:23" ht="13.5" customHeight="1" x14ac:dyDescent="0.15">
      <c r="C823" s="283">
        <f t="shared" si="26"/>
        <v>811</v>
      </c>
      <c r="D823" s="44" t="str">
        <f t="shared" si="28"/>
        <v/>
      </c>
      <c r="E823" s="276"/>
      <c r="F823" s="368"/>
      <c r="G823" s="368"/>
      <c r="H823" s="265"/>
      <c r="I823" s="265"/>
      <c r="J823" s="265"/>
      <c r="K823" s="298"/>
      <c r="L823" s="15"/>
      <c r="M823" s="265"/>
      <c r="N823" s="265"/>
      <c r="O823" s="299"/>
      <c r="P823" s="299"/>
      <c r="Q823" s="299"/>
      <c r="R823" s="265"/>
      <c r="S823" s="299"/>
      <c r="T823" s="299"/>
      <c r="U823" s="299"/>
      <c r="V823" s="297"/>
      <c r="W823" s="282"/>
    </row>
    <row r="824" spans="3:23" ht="13.5" customHeight="1" x14ac:dyDescent="0.15">
      <c r="C824" s="283">
        <f t="shared" si="26"/>
        <v>812</v>
      </c>
      <c r="D824" s="44" t="str">
        <f t="shared" si="28"/>
        <v/>
      </c>
      <c r="E824" s="276"/>
      <c r="F824" s="368"/>
      <c r="G824" s="368"/>
      <c r="H824" s="265"/>
      <c r="I824" s="265"/>
      <c r="J824" s="265"/>
      <c r="K824" s="298"/>
      <c r="L824" s="15"/>
      <c r="M824" s="265"/>
      <c r="N824" s="265"/>
      <c r="O824" s="299"/>
      <c r="P824" s="299"/>
      <c r="Q824" s="299"/>
      <c r="R824" s="265"/>
      <c r="S824" s="299"/>
      <c r="T824" s="299"/>
      <c r="U824" s="299"/>
      <c r="V824" s="297"/>
      <c r="W824" s="282"/>
    </row>
    <row r="825" spans="3:23" ht="13.5" customHeight="1" x14ac:dyDescent="0.15">
      <c r="C825" s="283">
        <f t="shared" si="26"/>
        <v>813</v>
      </c>
      <c r="D825" s="44" t="str">
        <f t="shared" si="28"/>
        <v/>
      </c>
      <c r="E825" s="276"/>
      <c r="F825" s="368"/>
      <c r="G825" s="368"/>
      <c r="H825" s="265"/>
      <c r="I825" s="265"/>
      <c r="J825" s="265"/>
      <c r="K825" s="298"/>
      <c r="L825" s="15"/>
      <c r="M825" s="265"/>
      <c r="N825" s="265"/>
      <c r="O825" s="299"/>
      <c r="P825" s="299"/>
      <c r="Q825" s="299"/>
      <c r="R825" s="265"/>
      <c r="S825" s="299"/>
      <c r="T825" s="299"/>
      <c r="U825" s="299"/>
      <c r="V825" s="297"/>
      <c r="W825" s="282"/>
    </row>
    <row r="826" spans="3:23" ht="13.5" customHeight="1" x14ac:dyDescent="0.15">
      <c r="C826" s="283">
        <f t="shared" si="26"/>
        <v>814</v>
      </c>
      <c r="D826" s="44" t="str">
        <f t="shared" si="28"/>
        <v/>
      </c>
      <c r="E826" s="276"/>
      <c r="F826" s="368"/>
      <c r="G826" s="368"/>
      <c r="H826" s="265"/>
      <c r="I826" s="265"/>
      <c r="J826" s="265"/>
      <c r="K826" s="298"/>
      <c r="L826" s="15"/>
      <c r="M826" s="265"/>
      <c r="N826" s="265"/>
      <c r="O826" s="299"/>
      <c r="P826" s="299"/>
      <c r="Q826" s="299"/>
      <c r="R826" s="265"/>
      <c r="S826" s="299"/>
      <c r="T826" s="299"/>
      <c r="U826" s="299"/>
      <c r="V826" s="297"/>
      <c r="W826" s="282"/>
    </row>
    <row r="827" spans="3:23" ht="13.5" customHeight="1" x14ac:dyDescent="0.15">
      <c r="C827" s="283">
        <f t="shared" si="26"/>
        <v>815</v>
      </c>
      <c r="D827" s="44" t="str">
        <f t="shared" si="28"/>
        <v/>
      </c>
      <c r="E827" s="276"/>
      <c r="F827" s="368"/>
      <c r="G827" s="368"/>
      <c r="H827" s="265"/>
      <c r="I827" s="265"/>
      <c r="J827" s="265"/>
      <c r="K827" s="298"/>
      <c r="L827" s="15"/>
      <c r="M827" s="265"/>
      <c r="N827" s="265"/>
      <c r="O827" s="299"/>
      <c r="P827" s="299"/>
      <c r="Q827" s="299"/>
      <c r="R827" s="265"/>
      <c r="S827" s="299"/>
      <c r="T827" s="299"/>
      <c r="U827" s="299"/>
      <c r="V827" s="297"/>
      <c r="W827" s="282"/>
    </row>
    <row r="828" spans="3:23" ht="13.5" customHeight="1" x14ac:dyDescent="0.15">
      <c r="C828" s="283">
        <f t="shared" si="26"/>
        <v>816</v>
      </c>
      <c r="D828" s="44" t="str">
        <f t="shared" si="28"/>
        <v/>
      </c>
      <c r="E828" s="276"/>
      <c r="F828" s="368"/>
      <c r="G828" s="368"/>
      <c r="H828" s="265"/>
      <c r="I828" s="265"/>
      <c r="J828" s="265"/>
      <c r="K828" s="298"/>
      <c r="L828" s="15"/>
      <c r="M828" s="265"/>
      <c r="N828" s="265"/>
      <c r="O828" s="299"/>
      <c r="P828" s="299"/>
      <c r="Q828" s="299"/>
      <c r="R828" s="265"/>
      <c r="S828" s="299"/>
      <c r="T828" s="299"/>
      <c r="U828" s="299"/>
      <c r="V828" s="297"/>
      <c r="W828" s="282"/>
    </row>
    <row r="829" spans="3:23" ht="13.5" customHeight="1" x14ac:dyDescent="0.15">
      <c r="C829" s="283">
        <f t="shared" si="26"/>
        <v>817</v>
      </c>
      <c r="D829" s="44" t="str">
        <f t="shared" si="28"/>
        <v/>
      </c>
      <c r="E829" s="276"/>
      <c r="F829" s="368"/>
      <c r="G829" s="368"/>
      <c r="H829" s="265"/>
      <c r="I829" s="265"/>
      <c r="J829" s="265"/>
      <c r="K829" s="298"/>
      <c r="L829" s="15"/>
      <c r="M829" s="265"/>
      <c r="N829" s="265"/>
      <c r="O829" s="299"/>
      <c r="P829" s="299"/>
      <c r="Q829" s="299"/>
      <c r="R829" s="265"/>
      <c r="S829" s="299"/>
      <c r="T829" s="299"/>
      <c r="U829" s="299"/>
      <c r="V829" s="297"/>
      <c r="W829" s="282"/>
    </row>
    <row r="830" spans="3:23" ht="13.5" customHeight="1" x14ac:dyDescent="0.15">
      <c r="C830" s="283">
        <f t="shared" si="26"/>
        <v>818</v>
      </c>
      <c r="D830" s="44" t="str">
        <f t="shared" si="28"/>
        <v/>
      </c>
      <c r="E830" s="276"/>
      <c r="F830" s="368"/>
      <c r="G830" s="368"/>
      <c r="H830" s="265"/>
      <c r="I830" s="265"/>
      <c r="J830" s="265"/>
      <c r="K830" s="298"/>
      <c r="L830" s="15"/>
      <c r="M830" s="265"/>
      <c r="N830" s="265"/>
      <c r="O830" s="299"/>
      <c r="P830" s="299"/>
      <c r="Q830" s="299"/>
      <c r="R830" s="265"/>
      <c r="S830" s="299"/>
      <c r="T830" s="299"/>
      <c r="U830" s="299"/>
      <c r="V830" s="297"/>
      <c r="W830" s="282"/>
    </row>
    <row r="831" spans="3:23" ht="13.5" customHeight="1" x14ac:dyDescent="0.15">
      <c r="C831" s="283">
        <f t="shared" si="26"/>
        <v>819</v>
      </c>
      <c r="D831" s="44" t="str">
        <f t="shared" si="28"/>
        <v/>
      </c>
      <c r="E831" s="276"/>
      <c r="F831" s="368"/>
      <c r="G831" s="368"/>
      <c r="H831" s="265"/>
      <c r="I831" s="265"/>
      <c r="J831" s="265"/>
      <c r="K831" s="298"/>
      <c r="L831" s="15"/>
      <c r="M831" s="265"/>
      <c r="N831" s="265"/>
      <c r="O831" s="299"/>
      <c r="P831" s="299"/>
      <c r="Q831" s="299"/>
      <c r="R831" s="265"/>
      <c r="S831" s="299"/>
      <c r="T831" s="299"/>
      <c r="U831" s="299"/>
      <c r="V831" s="297"/>
      <c r="W831" s="282"/>
    </row>
    <row r="832" spans="3:23" ht="13.5" customHeight="1" x14ac:dyDescent="0.15">
      <c r="C832" s="283">
        <f t="shared" si="26"/>
        <v>820</v>
      </c>
      <c r="D832" s="44" t="str">
        <f t="shared" si="28"/>
        <v/>
      </c>
      <c r="E832" s="276"/>
      <c r="F832" s="368"/>
      <c r="G832" s="368"/>
      <c r="H832" s="265"/>
      <c r="I832" s="265"/>
      <c r="J832" s="265"/>
      <c r="K832" s="298"/>
      <c r="L832" s="15"/>
      <c r="M832" s="265"/>
      <c r="N832" s="265"/>
      <c r="O832" s="299"/>
      <c r="P832" s="299"/>
      <c r="Q832" s="299"/>
      <c r="R832" s="265"/>
      <c r="S832" s="299"/>
      <c r="T832" s="299"/>
      <c r="U832" s="299"/>
      <c r="V832" s="297"/>
      <c r="W832" s="282"/>
    </row>
    <row r="833" spans="3:23" ht="13.5" customHeight="1" x14ac:dyDescent="0.15">
      <c r="C833" s="283">
        <f t="shared" si="26"/>
        <v>821</v>
      </c>
      <c r="D833" s="44" t="str">
        <f t="shared" si="28"/>
        <v/>
      </c>
      <c r="E833" s="276"/>
      <c r="F833" s="368"/>
      <c r="G833" s="368"/>
      <c r="H833" s="265"/>
      <c r="I833" s="265"/>
      <c r="J833" s="265"/>
      <c r="K833" s="298"/>
      <c r="L833" s="15"/>
      <c r="M833" s="265"/>
      <c r="N833" s="265"/>
      <c r="O833" s="299"/>
      <c r="P833" s="299"/>
      <c r="Q833" s="299"/>
      <c r="R833" s="265"/>
      <c r="S833" s="299"/>
      <c r="T833" s="299"/>
      <c r="U833" s="299"/>
      <c r="V833" s="297"/>
      <c r="W833" s="282"/>
    </row>
    <row r="834" spans="3:23" ht="13.5" customHeight="1" x14ac:dyDescent="0.15">
      <c r="C834" s="283">
        <f t="shared" si="26"/>
        <v>822</v>
      </c>
      <c r="D834" s="44" t="str">
        <f t="shared" si="28"/>
        <v/>
      </c>
      <c r="E834" s="276"/>
      <c r="F834" s="368"/>
      <c r="G834" s="368"/>
      <c r="H834" s="265"/>
      <c r="I834" s="265"/>
      <c r="J834" s="265"/>
      <c r="K834" s="298"/>
      <c r="L834" s="15"/>
      <c r="M834" s="265"/>
      <c r="N834" s="265"/>
      <c r="O834" s="299"/>
      <c r="P834" s="299"/>
      <c r="Q834" s="299"/>
      <c r="R834" s="265"/>
      <c r="S834" s="299"/>
      <c r="T834" s="299"/>
      <c r="U834" s="299"/>
      <c r="V834" s="297"/>
      <c r="W834" s="282"/>
    </row>
    <row r="835" spans="3:23" ht="13.5" customHeight="1" x14ac:dyDescent="0.15">
      <c r="C835" s="283">
        <f t="shared" si="26"/>
        <v>823</v>
      </c>
      <c r="D835" s="44" t="str">
        <f t="shared" si="28"/>
        <v/>
      </c>
      <c r="E835" s="276"/>
      <c r="F835" s="368"/>
      <c r="G835" s="368"/>
      <c r="H835" s="265"/>
      <c r="I835" s="265"/>
      <c r="J835" s="265"/>
      <c r="K835" s="298"/>
      <c r="L835" s="15"/>
      <c r="M835" s="265"/>
      <c r="N835" s="265"/>
      <c r="O835" s="299"/>
      <c r="P835" s="299"/>
      <c r="Q835" s="299"/>
      <c r="R835" s="265"/>
      <c r="S835" s="299"/>
      <c r="T835" s="299"/>
      <c r="U835" s="299"/>
      <c r="V835" s="297"/>
      <c r="W835" s="282"/>
    </row>
    <row r="836" spans="3:23" ht="13.5" customHeight="1" x14ac:dyDescent="0.15">
      <c r="C836" s="283">
        <f t="shared" si="26"/>
        <v>824</v>
      </c>
      <c r="D836" s="44" t="str">
        <f t="shared" si="28"/>
        <v/>
      </c>
      <c r="E836" s="276"/>
      <c r="F836" s="368"/>
      <c r="G836" s="368"/>
      <c r="H836" s="265"/>
      <c r="I836" s="265"/>
      <c r="J836" s="265"/>
      <c r="K836" s="298"/>
      <c r="L836" s="15"/>
      <c r="M836" s="265"/>
      <c r="N836" s="265"/>
      <c r="O836" s="299"/>
      <c r="P836" s="299"/>
      <c r="Q836" s="299"/>
      <c r="R836" s="265"/>
      <c r="S836" s="299"/>
      <c r="T836" s="299"/>
      <c r="U836" s="299"/>
      <c r="V836" s="297"/>
      <c r="W836" s="282"/>
    </row>
    <row r="837" spans="3:23" ht="13.5" customHeight="1" x14ac:dyDescent="0.15">
      <c r="C837" s="283">
        <f t="shared" si="26"/>
        <v>825</v>
      </c>
      <c r="D837" s="44" t="str">
        <f t="shared" si="28"/>
        <v/>
      </c>
      <c r="E837" s="276"/>
      <c r="F837" s="368"/>
      <c r="G837" s="368"/>
      <c r="H837" s="265"/>
      <c r="I837" s="265"/>
      <c r="J837" s="265"/>
      <c r="K837" s="298"/>
      <c r="L837" s="15"/>
      <c r="M837" s="265"/>
      <c r="N837" s="265"/>
      <c r="O837" s="299"/>
      <c r="P837" s="299"/>
      <c r="Q837" s="299"/>
      <c r="R837" s="265"/>
      <c r="S837" s="299"/>
      <c r="T837" s="299"/>
      <c r="U837" s="299"/>
      <c r="V837" s="297"/>
      <c r="W837" s="282"/>
    </row>
    <row r="838" spans="3:23" ht="13.5" customHeight="1" x14ac:dyDescent="0.15">
      <c r="C838" s="283">
        <f t="shared" si="26"/>
        <v>826</v>
      </c>
      <c r="D838" s="44" t="str">
        <f t="shared" si="28"/>
        <v/>
      </c>
      <c r="E838" s="276"/>
      <c r="F838" s="368"/>
      <c r="G838" s="368"/>
      <c r="H838" s="265"/>
      <c r="I838" s="265"/>
      <c r="J838" s="265"/>
      <c r="K838" s="298"/>
      <c r="L838" s="15"/>
      <c r="M838" s="265"/>
      <c r="N838" s="265"/>
      <c r="O838" s="299"/>
      <c r="P838" s="299"/>
      <c r="Q838" s="299"/>
      <c r="R838" s="265"/>
      <c r="S838" s="299"/>
      <c r="T838" s="299"/>
      <c r="U838" s="299"/>
      <c r="V838" s="297"/>
      <c r="W838" s="282"/>
    </row>
    <row r="839" spans="3:23" ht="13.5" customHeight="1" x14ac:dyDescent="0.15">
      <c r="C839" s="283">
        <f t="shared" si="26"/>
        <v>827</v>
      </c>
      <c r="D839" s="44" t="str">
        <f t="shared" si="28"/>
        <v/>
      </c>
      <c r="E839" s="276"/>
      <c r="F839" s="368"/>
      <c r="G839" s="368"/>
      <c r="H839" s="265"/>
      <c r="I839" s="265"/>
      <c r="J839" s="265"/>
      <c r="K839" s="298"/>
      <c r="L839" s="15"/>
      <c r="M839" s="265"/>
      <c r="N839" s="265"/>
      <c r="O839" s="299"/>
      <c r="P839" s="299"/>
      <c r="Q839" s="299"/>
      <c r="R839" s="265"/>
      <c r="S839" s="299"/>
      <c r="T839" s="299"/>
      <c r="U839" s="299"/>
      <c r="V839" s="297"/>
      <c r="W839" s="282"/>
    </row>
    <row r="840" spans="3:23" ht="13.5" customHeight="1" x14ac:dyDescent="0.15">
      <c r="C840" s="283">
        <f t="shared" si="26"/>
        <v>828</v>
      </c>
      <c r="D840" s="44" t="str">
        <f t="shared" si="28"/>
        <v/>
      </c>
      <c r="E840" s="276"/>
      <c r="F840" s="368"/>
      <c r="G840" s="368"/>
      <c r="H840" s="265"/>
      <c r="I840" s="265"/>
      <c r="J840" s="265"/>
      <c r="K840" s="298"/>
      <c r="L840" s="15"/>
      <c r="M840" s="265"/>
      <c r="N840" s="265"/>
      <c r="O840" s="299"/>
      <c r="P840" s="299"/>
      <c r="Q840" s="299"/>
      <c r="R840" s="265"/>
      <c r="S840" s="299"/>
      <c r="T840" s="299"/>
      <c r="U840" s="299"/>
      <c r="V840" s="297"/>
      <c r="W840" s="282"/>
    </row>
    <row r="841" spans="3:23" ht="13.5" customHeight="1" x14ac:dyDescent="0.15">
      <c r="C841" s="283">
        <f t="shared" si="26"/>
        <v>829</v>
      </c>
      <c r="D841" s="44" t="str">
        <f t="shared" si="28"/>
        <v/>
      </c>
      <c r="E841" s="276"/>
      <c r="F841" s="368"/>
      <c r="G841" s="368"/>
      <c r="H841" s="265"/>
      <c r="I841" s="265"/>
      <c r="J841" s="265"/>
      <c r="K841" s="298"/>
      <c r="L841" s="15"/>
      <c r="M841" s="265"/>
      <c r="N841" s="265"/>
      <c r="O841" s="299"/>
      <c r="P841" s="299"/>
      <c r="Q841" s="299"/>
      <c r="R841" s="265"/>
      <c r="S841" s="299"/>
      <c r="T841" s="299"/>
      <c r="U841" s="299"/>
      <c r="V841" s="297"/>
      <c r="W841" s="282"/>
    </row>
    <row r="842" spans="3:23" ht="13.5" customHeight="1" x14ac:dyDescent="0.15">
      <c r="C842" s="283">
        <f t="shared" si="26"/>
        <v>830</v>
      </c>
      <c r="D842" s="44" t="str">
        <f t="shared" si="28"/>
        <v/>
      </c>
      <c r="E842" s="276"/>
      <c r="F842" s="368"/>
      <c r="G842" s="368"/>
      <c r="H842" s="265"/>
      <c r="I842" s="265"/>
      <c r="J842" s="265"/>
      <c r="K842" s="298"/>
      <c r="L842" s="15"/>
      <c r="M842" s="265"/>
      <c r="N842" s="265"/>
      <c r="O842" s="299"/>
      <c r="P842" s="299"/>
      <c r="Q842" s="299"/>
      <c r="R842" s="265"/>
      <c r="S842" s="299"/>
      <c r="T842" s="299"/>
      <c r="U842" s="299"/>
      <c r="V842" s="297"/>
      <c r="W842" s="282"/>
    </row>
    <row r="843" spans="3:23" ht="13.5" customHeight="1" x14ac:dyDescent="0.15">
      <c r="C843" s="283">
        <f t="shared" si="26"/>
        <v>831</v>
      </c>
      <c r="D843" s="44" t="str">
        <f t="shared" si="28"/>
        <v/>
      </c>
      <c r="E843" s="276"/>
      <c r="F843" s="368"/>
      <c r="G843" s="368"/>
      <c r="H843" s="265"/>
      <c r="I843" s="265"/>
      <c r="J843" s="265"/>
      <c r="K843" s="298"/>
      <c r="L843" s="15"/>
      <c r="M843" s="265"/>
      <c r="N843" s="265"/>
      <c r="O843" s="299"/>
      <c r="P843" s="299"/>
      <c r="Q843" s="299"/>
      <c r="R843" s="265"/>
      <c r="S843" s="299"/>
      <c r="T843" s="299"/>
      <c r="U843" s="299"/>
      <c r="V843" s="297"/>
      <c r="W843" s="282"/>
    </row>
    <row r="844" spans="3:23" ht="13.5" customHeight="1" x14ac:dyDescent="0.15">
      <c r="C844" s="283">
        <f t="shared" si="26"/>
        <v>832</v>
      </c>
      <c r="D844" s="44" t="str">
        <f t="shared" si="28"/>
        <v/>
      </c>
      <c r="E844" s="276"/>
      <c r="F844" s="368"/>
      <c r="G844" s="368"/>
      <c r="H844" s="265"/>
      <c r="I844" s="265"/>
      <c r="J844" s="265"/>
      <c r="K844" s="298"/>
      <c r="L844" s="15"/>
      <c r="M844" s="265"/>
      <c r="N844" s="265"/>
      <c r="O844" s="299"/>
      <c r="P844" s="299"/>
      <c r="Q844" s="299"/>
      <c r="R844" s="265"/>
      <c r="S844" s="299"/>
      <c r="T844" s="299"/>
      <c r="U844" s="299"/>
      <c r="V844" s="297"/>
      <c r="W844" s="282"/>
    </row>
    <row r="845" spans="3:23" ht="13.5" customHeight="1" x14ac:dyDescent="0.15">
      <c r="C845" s="283">
        <f t="shared" si="26"/>
        <v>833</v>
      </c>
      <c r="D845" s="44" t="str">
        <f t="shared" si="28"/>
        <v/>
      </c>
      <c r="E845" s="276"/>
      <c r="F845" s="368"/>
      <c r="G845" s="368"/>
      <c r="H845" s="265"/>
      <c r="I845" s="265"/>
      <c r="J845" s="265"/>
      <c r="K845" s="298"/>
      <c r="L845" s="15"/>
      <c r="M845" s="265"/>
      <c r="N845" s="265"/>
      <c r="O845" s="299"/>
      <c r="P845" s="299"/>
      <c r="Q845" s="299"/>
      <c r="R845" s="265"/>
      <c r="S845" s="299"/>
      <c r="T845" s="299"/>
      <c r="U845" s="299"/>
      <c r="V845" s="297"/>
      <c r="W845" s="282"/>
    </row>
    <row r="846" spans="3:23" ht="13.5" customHeight="1" x14ac:dyDescent="0.15">
      <c r="C846" s="283">
        <f t="shared" si="26"/>
        <v>834</v>
      </c>
      <c r="D846" s="44" t="str">
        <f t="shared" si="28"/>
        <v/>
      </c>
      <c r="E846" s="276"/>
      <c r="F846" s="368"/>
      <c r="G846" s="368"/>
      <c r="H846" s="265"/>
      <c r="I846" s="265"/>
      <c r="J846" s="265"/>
      <c r="K846" s="298"/>
      <c r="L846" s="15"/>
      <c r="M846" s="265"/>
      <c r="N846" s="265"/>
      <c r="O846" s="299"/>
      <c r="P846" s="299"/>
      <c r="Q846" s="299"/>
      <c r="R846" s="265"/>
      <c r="S846" s="299"/>
      <c r="T846" s="299"/>
      <c r="U846" s="299"/>
      <c r="V846" s="297"/>
      <c r="W846" s="282"/>
    </row>
    <row r="847" spans="3:23" ht="13.5" customHeight="1" x14ac:dyDescent="0.15">
      <c r="C847" s="283">
        <f t="shared" ref="C847:C910" si="29">C846+1</f>
        <v>835</v>
      </c>
      <c r="D847" s="44" t="str">
        <f t="shared" si="28"/>
        <v/>
      </c>
      <c r="E847" s="276"/>
      <c r="F847" s="368"/>
      <c r="G847" s="368"/>
      <c r="H847" s="265"/>
      <c r="I847" s="265"/>
      <c r="J847" s="265"/>
      <c r="K847" s="298"/>
      <c r="L847" s="15"/>
      <c r="M847" s="265"/>
      <c r="N847" s="265"/>
      <c r="O847" s="299"/>
      <c r="P847" s="299"/>
      <c r="Q847" s="299"/>
      <c r="R847" s="265"/>
      <c r="S847" s="299"/>
      <c r="T847" s="299"/>
      <c r="U847" s="299"/>
      <c r="V847" s="297"/>
      <c r="W847" s="282"/>
    </row>
    <row r="848" spans="3:23" ht="13.5" customHeight="1" x14ac:dyDescent="0.15">
      <c r="C848" s="283">
        <f t="shared" si="29"/>
        <v>836</v>
      </c>
      <c r="D848" s="44" t="str">
        <f t="shared" si="28"/>
        <v/>
      </c>
      <c r="E848" s="276"/>
      <c r="F848" s="368"/>
      <c r="G848" s="368"/>
      <c r="H848" s="265"/>
      <c r="I848" s="265"/>
      <c r="J848" s="265"/>
      <c r="K848" s="298"/>
      <c r="L848" s="15"/>
      <c r="M848" s="265"/>
      <c r="N848" s="265"/>
      <c r="O848" s="299"/>
      <c r="P848" s="299"/>
      <c r="Q848" s="299"/>
      <c r="R848" s="265"/>
      <c r="S848" s="299"/>
      <c r="T848" s="299"/>
      <c r="U848" s="299"/>
      <c r="V848" s="297"/>
      <c r="W848" s="282"/>
    </row>
    <row r="849" spans="3:23" ht="13.5" customHeight="1" x14ac:dyDescent="0.15">
      <c r="C849" s="283">
        <f t="shared" si="29"/>
        <v>837</v>
      </c>
      <c r="D849" s="44" t="str">
        <f t="shared" si="28"/>
        <v/>
      </c>
      <c r="E849" s="276"/>
      <c r="F849" s="368"/>
      <c r="G849" s="368"/>
      <c r="H849" s="265"/>
      <c r="I849" s="265"/>
      <c r="J849" s="265"/>
      <c r="K849" s="298"/>
      <c r="L849" s="15"/>
      <c r="M849" s="265"/>
      <c r="N849" s="265"/>
      <c r="O849" s="299"/>
      <c r="P849" s="299"/>
      <c r="Q849" s="299"/>
      <c r="R849" s="265"/>
      <c r="S849" s="299"/>
      <c r="T849" s="299"/>
      <c r="U849" s="299"/>
      <c r="V849" s="297"/>
      <c r="W849" s="282"/>
    </row>
    <row r="850" spans="3:23" ht="13.5" customHeight="1" x14ac:dyDescent="0.15">
      <c r="C850" s="283">
        <f t="shared" si="29"/>
        <v>838</v>
      </c>
      <c r="D850" s="44" t="str">
        <f t="shared" si="28"/>
        <v/>
      </c>
      <c r="E850" s="276"/>
      <c r="F850" s="368"/>
      <c r="G850" s="368"/>
      <c r="H850" s="265"/>
      <c r="I850" s="265"/>
      <c r="J850" s="265"/>
      <c r="K850" s="298"/>
      <c r="L850" s="15"/>
      <c r="M850" s="265"/>
      <c r="N850" s="265"/>
      <c r="O850" s="299"/>
      <c r="P850" s="299"/>
      <c r="Q850" s="299"/>
      <c r="R850" s="265"/>
      <c r="S850" s="299"/>
      <c r="T850" s="299"/>
      <c r="U850" s="299"/>
      <c r="V850" s="297"/>
      <c r="W850" s="282"/>
    </row>
    <row r="851" spans="3:23" ht="13.5" customHeight="1" x14ac:dyDescent="0.15">
      <c r="C851" s="283">
        <f t="shared" si="29"/>
        <v>839</v>
      </c>
      <c r="D851" s="44" t="str">
        <f t="shared" ref="D851:D861" si="30">IF(E851="","",IF(E851&lt;=$Z$2,"○",""))</f>
        <v/>
      </c>
      <c r="E851" s="276"/>
      <c r="F851" s="368"/>
      <c r="G851" s="368"/>
      <c r="H851" s="265"/>
      <c r="I851" s="265"/>
      <c r="J851" s="265"/>
      <c r="K851" s="298"/>
      <c r="L851" s="15"/>
      <c r="M851" s="265"/>
      <c r="N851" s="265"/>
      <c r="O851" s="299"/>
      <c r="P851" s="299"/>
      <c r="Q851" s="299"/>
      <c r="R851" s="265"/>
      <c r="S851" s="299"/>
      <c r="T851" s="299"/>
      <c r="U851" s="299"/>
      <c r="V851" s="297"/>
      <c r="W851" s="282"/>
    </row>
    <row r="852" spans="3:23" ht="13.5" customHeight="1" x14ac:dyDescent="0.15">
      <c r="C852" s="283">
        <f t="shared" si="29"/>
        <v>840</v>
      </c>
      <c r="D852" s="44" t="str">
        <f t="shared" si="30"/>
        <v/>
      </c>
      <c r="E852" s="276"/>
      <c r="F852" s="368"/>
      <c r="G852" s="368"/>
      <c r="H852" s="265"/>
      <c r="I852" s="265"/>
      <c r="J852" s="265"/>
      <c r="K852" s="298"/>
      <c r="L852" s="15"/>
      <c r="M852" s="265"/>
      <c r="N852" s="265"/>
      <c r="O852" s="299"/>
      <c r="P852" s="299"/>
      <c r="Q852" s="299"/>
      <c r="R852" s="265"/>
      <c r="S852" s="299"/>
      <c r="T852" s="299"/>
      <c r="U852" s="299"/>
      <c r="V852" s="297"/>
      <c r="W852" s="282"/>
    </row>
    <row r="853" spans="3:23" ht="13.5" customHeight="1" x14ac:dyDescent="0.15">
      <c r="C853" s="283">
        <f t="shared" si="29"/>
        <v>841</v>
      </c>
      <c r="D853" s="44" t="str">
        <f t="shared" si="30"/>
        <v/>
      </c>
      <c r="E853" s="276"/>
      <c r="F853" s="368"/>
      <c r="G853" s="368"/>
      <c r="H853" s="265"/>
      <c r="I853" s="265"/>
      <c r="J853" s="265"/>
      <c r="K853" s="298"/>
      <c r="L853" s="15"/>
      <c r="M853" s="265"/>
      <c r="N853" s="265"/>
      <c r="O853" s="299"/>
      <c r="P853" s="299"/>
      <c r="Q853" s="299"/>
      <c r="R853" s="265"/>
      <c r="S853" s="299"/>
      <c r="T853" s="299"/>
      <c r="U853" s="299"/>
      <c r="V853" s="297"/>
      <c r="W853" s="282"/>
    </row>
    <row r="854" spans="3:23" ht="13.5" customHeight="1" x14ac:dyDescent="0.15">
      <c r="C854" s="283">
        <f t="shared" si="29"/>
        <v>842</v>
      </c>
      <c r="D854" s="44" t="str">
        <f t="shared" si="30"/>
        <v/>
      </c>
      <c r="E854" s="276"/>
      <c r="F854" s="368"/>
      <c r="G854" s="368"/>
      <c r="H854" s="265"/>
      <c r="I854" s="265"/>
      <c r="J854" s="265"/>
      <c r="K854" s="298"/>
      <c r="L854" s="15"/>
      <c r="M854" s="265"/>
      <c r="N854" s="265"/>
      <c r="O854" s="299"/>
      <c r="P854" s="299"/>
      <c r="Q854" s="299"/>
      <c r="R854" s="265"/>
      <c r="S854" s="299"/>
      <c r="T854" s="299"/>
      <c r="U854" s="299"/>
      <c r="V854" s="297"/>
      <c r="W854" s="282"/>
    </row>
    <row r="855" spans="3:23" ht="13.5" customHeight="1" x14ac:dyDescent="0.15">
      <c r="C855" s="283">
        <f t="shared" si="29"/>
        <v>843</v>
      </c>
      <c r="D855" s="44" t="str">
        <f t="shared" si="30"/>
        <v/>
      </c>
      <c r="E855" s="276"/>
      <c r="F855" s="368"/>
      <c r="G855" s="368"/>
      <c r="H855" s="265"/>
      <c r="I855" s="265"/>
      <c r="J855" s="265"/>
      <c r="K855" s="298"/>
      <c r="L855" s="15"/>
      <c r="M855" s="265"/>
      <c r="N855" s="265"/>
      <c r="O855" s="299"/>
      <c r="P855" s="299"/>
      <c r="Q855" s="299"/>
      <c r="R855" s="265"/>
      <c r="S855" s="299"/>
      <c r="T855" s="299"/>
      <c r="U855" s="299"/>
      <c r="V855" s="297"/>
      <c r="W855" s="282"/>
    </row>
    <row r="856" spans="3:23" ht="13.5" customHeight="1" x14ac:dyDescent="0.15">
      <c r="C856" s="283">
        <f t="shared" si="29"/>
        <v>844</v>
      </c>
      <c r="D856" s="44" t="str">
        <f t="shared" si="30"/>
        <v/>
      </c>
      <c r="E856" s="276"/>
      <c r="F856" s="368"/>
      <c r="G856" s="368"/>
      <c r="H856" s="265"/>
      <c r="I856" s="265"/>
      <c r="J856" s="265"/>
      <c r="K856" s="298"/>
      <c r="L856" s="15"/>
      <c r="M856" s="265"/>
      <c r="N856" s="265"/>
      <c r="O856" s="299"/>
      <c r="P856" s="299"/>
      <c r="Q856" s="299"/>
      <c r="R856" s="265"/>
      <c r="S856" s="299"/>
      <c r="T856" s="299"/>
      <c r="U856" s="299"/>
      <c r="V856" s="297"/>
      <c r="W856" s="282"/>
    </row>
    <row r="857" spans="3:23" ht="13.5" customHeight="1" x14ac:dyDescent="0.15">
      <c r="C857" s="283">
        <f t="shared" si="29"/>
        <v>845</v>
      </c>
      <c r="D857" s="44" t="str">
        <f t="shared" si="30"/>
        <v/>
      </c>
      <c r="E857" s="276"/>
      <c r="F857" s="368"/>
      <c r="G857" s="368"/>
      <c r="H857" s="265"/>
      <c r="I857" s="265"/>
      <c r="J857" s="265"/>
      <c r="K857" s="298"/>
      <c r="L857" s="15"/>
      <c r="M857" s="265"/>
      <c r="N857" s="265"/>
      <c r="O857" s="299"/>
      <c r="P857" s="299"/>
      <c r="Q857" s="299"/>
      <c r="R857" s="265"/>
      <c r="S857" s="299"/>
      <c r="T857" s="299"/>
      <c r="U857" s="299"/>
      <c r="V857" s="297"/>
      <c r="W857" s="282"/>
    </row>
    <row r="858" spans="3:23" ht="13.5" customHeight="1" x14ac:dyDescent="0.15">
      <c r="C858" s="283">
        <f t="shared" si="29"/>
        <v>846</v>
      </c>
      <c r="D858" s="44" t="str">
        <f t="shared" si="30"/>
        <v/>
      </c>
      <c r="E858" s="276"/>
      <c r="F858" s="368"/>
      <c r="G858" s="368"/>
      <c r="H858" s="265"/>
      <c r="I858" s="265"/>
      <c r="J858" s="265"/>
      <c r="K858" s="298"/>
      <c r="L858" s="15"/>
      <c r="M858" s="265"/>
      <c r="N858" s="265"/>
      <c r="O858" s="299"/>
      <c r="P858" s="299"/>
      <c r="Q858" s="299"/>
      <c r="R858" s="265"/>
      <c r="S858" s="299"/>
      <c r="T858" s="299"/>
      <c r="U858" s="299"/>
      <c r="V858" s="297"/>
      <c r="W858" s="282"/>
    </row>
    <row r="859" spans="3:23" ht="13.5" customHeight="1" x14ac:dyDescent="0.15">
      <c r="C859" s="283">
        <f t="shared" si="29"/>
        <v>847</v>
      </c>
      <c r="D859" s="44" t="str">
        <f t="shared" si="30"/>
        <v/>
      </c>
      <c r="E859" s="276"/>
      <c r="F859" s="368"/>
      <c r="G859" s="368"/>
      <c r="H859" s="265"/>
      <c r="I859" s="265"/>
      <c r="J859" s="265"/>
      <c r="K859" s="298"/>
      <c r="L859" s="15"/>
      <c r="M859" s="265"/>
      <c r="N859" s="265"/>
      <c r="O859" s="299"/>
      <c r="P859" s="299"/>
      <c r="Q859" s="299"/>
      <c r="R859" s="265"/>
      <c r="S859" s="299"/>
      <c r="T859" s="299"/>
      <c r="U859" s="299"/>
      <c r="V859" s="297"/>
      <c r="W859" s="282"/>
    </row>
    <row r="860" spans="3:23" ht="13.5" customHeight="1" x14ac:dyDescent="0.15">
      <c r="C860" s="283">
        <f t="shared" si="29"/>
        <v>848</v>
      </c>
      <c r="D860" s="44" t="str">
        <f t="shared" si="30"/>
        <v/>
      </c>
      <c r="E860" s="276"/>
      <c r="F860" s="368"/>
      <c r="G860" s="368"/>
      <c r="H860" s="265"/>
      <c r="I860" s="265"/>
      <c r="J860" s="265"/>
      <c r="K860" s="298"/>
      <c r="L860" s="15"/>
      <c r="M860" s="265"/>
      <c r="N860" s="265"/>
      <c r="O860" s="299"/>
      <c r="P860" s="299"/>
      <c r="Q860" s="299"/>
      <c r="R860" s="265"/>
      <c r="S860" s="299"/>
      <c r="T860" s="299"/>
      <c r="U860" s="299"/>
      <c r="V860" s="297"/>
      <c r="W860" s="282"/>
    </row>
    <row r="861" spans="3:23" ht="13.5" customHeight="1" x14ac:dyDescent="0.15">
      <c r="C861" s="283">
        <f t="shared" si="29"/>
        <v>849</v>
      </c>
      <c r="D861" s="44" t="str">
        <f t="shared" si="30"/>
        <v/>
      </c>
      <c r="E861" s="276"/>
      <c r="F861" s="368"/>
      <c r="G861" s="368"/>
      <c r="H861" s="265"/>
      <c r="I861" s="265"/>
      <c r="J861" s="265"/>
      <c r="K861" s="298"/>
      <c r="L861" s="15"/>
      <c r="M861" s="265"/>
      <c r="N861" s="265"/>
      <c r="O861" s="299"/>
      <c r="P861" s="299"/>
      <c r="Q861" s="299"/>
      <c r="R861" s="265"/>
      <c r="S861" s="299"/>
      <c r="T861" s="299"/>
      <c r="U861" s="299"/>
      <c r="V861" s="297"/>
      <c r="W861" s="282"/>
    </row>
    <row r="862" spans="3:23" ht="13.5" customHeight="1" x14ac:dyDescent="0.15">
      <c r="C862" s="283">
        <f t="shared" si="29"/>
        <v>850</v>
      </c>
      <c r="D862" s="44" t="str">
        <f t="shared" ref="D862:D925" si="31">IF(E862="","",IF(E862&lt;=$Z$2,"○",""))</f>
        <v/>
      </c>
      <c r="E862" s="276"/>
      <c r="F862" s="368"/>
      <c r="G862" s="368"/>
      <c r="H862" s="265"/>
      <c r="I862" s="265"/>
      <c r="J862" s="265"/>
      <c r="K862" s="298"/>
      <c r="L862" s="15"/>
      <c r="M862" s="265"/>
      <c r="N862" s="265"/>
      <c r="O862" s="299"/>
      <c r="P862" s="299"/>
      <c r="Q862" s="299"/>
      <c r="R862" s="265"/>
      <c r="S862" s="299"/>
      <c r="T862" s="299"/>
      <c r="U862" s="299"/>
      <c r="V862" s="297"/>
      <c r="W862" s="282"/>
    </row>
    <row r="863" spans="3:23" ht="13.5" customHeight="1" x14ac:dyDescent="0.15">
      <c r="C863" s="283">
        <f t="shared" si="29"/>
        <v>851</v>
      </c>
      <c r="D863" s="44" t="str">
        <f t="shared" si="31"/>
        <v/>
      </c>
      <c r="E863" s="276"/>
      <c r="F863" s="368"/>
      <c r="G863" s="368"/>
      <c r="H863" s="265"/>
      <c r="I863" s="265"/>
      <c r="J863" s="265"/>
      <c r="K863" s="298"/>
      <c r="L863" s="15"/>
      <c r="M863" s="265"/>
      <c r="N863" s="265"/>
      <c r="O863" s="299"/>
      <c r="P863" s="299"/>
      <c r="Q863" s="299"/>
      <c r="R863" s="265"/>
      <c r="S863" s="299"/>
      <c r="T863" s="299"/>
      <c r="U863" s="299"/>
      <c r="V863" s="297"/>
      <c r="W863" s="282"/>
    </row>
    <row r="864" spans="3:23" ht="13.5" customHeight="1" x14ac:dyDescent="0.15">
      <c r="C864" s="283">
        <f t="shared" si="29"/>
        <v>852</v>
      </c>
      <c r="D864" s="44" t="str">
        <f t="shared" si="31"/>
        <v/>
      </c>
      <c r="E864" s="276"/>
      <c r="F864" s="368"/>
      <c r="G864" s="368"/>
      <c r="H864" s="265"/>
      <c r="I864" s="265"/>
      <c r="J864" s="265"/>
      <c r="K864" s="298"/>
      <c r="L864" s="15"/>
      <c r="M864" s="265"/>
      <c r="N864" s="265"/>
      <c r="O864" s="299"/>
      <c r="P864" s="299"/>
      <c r="Q864" s="299"/>
      <c r="R864" s="265"/>
      <c r="S864" s="299"/>
      <c r="T864" s="299"/>
      <c r="U864" s="299"/>
      <c r="V864" s="297"/>
      <c r="W864" s="282"/>
    </row>
    <row r="865" spans="3:23" ht="13.5" customHeight="1" x14ac:dyDescent="0.15">
      <c r="C865" s="283">
        <f t="shared" si="29"/>
        <v>853</v>
      </c>
      <c r="D865" s="44" t="str">
        <f t="shared" si="31"/>
        <v/>
      </c>
      <c r="E865" s="276"/>
      <c r="F865" s="368"/>
      <c r="G865" s="368"/>
      <c r="H865" s="265"/>
      <c r="I865" s="265"/>
      <c r="J865" s="265"/>
      <c r="K865" s="298"/>
      <c r="L865" s="15"/>
      <c r="M865" s="265"/>
      <c r="N865" s="265"/>
      <c r="O865" s="299"/>
      <c r="P865" s="299"/>
      <c r="Q865" s="299"/>
      <c r="R865" s="265"/>
      <c r="S865" s="299"/>
      <c r="T865" s="299"/>
      <c r="U865" s="299"/>
      <c r="V865" s="297"/>
      <c r="W865" s="282"/>
    </row>
    <row r="866" spans="3:23" ht="13.5" customHeight="1" x14ac:dyDescent="0.15">
      <c r="C866" s="283">
        <f t="shared" si="29"/>
        <v>854</v>
      </c>
      <c r="D866" s="44" t="str">
        <f t="shared" si="31"/>
        <v/>
      </c>
      <c r="E866" s="276"/>
      <c r="F866" s="368"/>
      <c r="G866" s="368"/>
      <c r="H866" s="265"/>
      <c r="I866" s="265"/>
      <c r="J866" s="265"/>
      <c r="K866" s="298"/>
      <c r="L866" s="15"/>
      <c r="M866" s="265"/>
      <c r="N866" s="265"/>
      <c r="O866" s="299"/>
      <c r="P866" s="299"/>
      <c r="Q866" s="299"/>
      <c r="R866" s="265"/>
      <c r="S866" s="299"/>
      <c r="T866" s="299"/>
      <c r="U866" s="299"/>
      <c r="V866" s="297"/>
      <c r="W866" s="282"/>
    </row>
    <row r="867" spans="3:23" ht="13.5" customHeight="1" x14ac:dyDescent="0.15">
      <c r="C867" s="283">
        <f t="shared" si="29"/>
        <v>855</v>
      </c>
      <c r="D867" s="44" t="str">
        <f t="shared" si="31"/>
        <v/>
      </c>
      <c r="E867" s="276"/>
      <c r="F867" s="368"/>
      <c r="G867" s="368"/>
      <c r="H867" s="265"/>
      <c r="I867" s="265"/>
      <c r="J867" s="265"/>
      <c r="K867" s="298"/>
      <c r="L867" s="15"/>
      <c r="M867" s="265"/>
      <c r="N867" s="265"/>
      <c r="O867" s="299"/>
      <c r="P867" s="299"/>
      <c r="Q867" s="299"/>
      <c r="R867" s="265"/>
      <c r="S867" s="299"/>
      <c r="T867" s="299"/>
      <c r="U867" s="299"/>
      <c r="V867" s="297"/>
      <c r="W867" s="282"/>
    </row>
    <row r="868" spans="3:23" ht="13.5" customHeight="1" x14ac:dyDescent="0.15">
      <c r="C868" s="283">
        <f t="shared" si="29"/>
        <v>856</v>
      </c>
      <c r="D868" s="44" t="str">
        <f t="shared" si="31"/>
        <v/>
      </c>
      <c r="E868" s="276"/>
      <c r="F868" s="368"/>
      <c r="G868" s="368"/>
      <c r="H868" s="265"/>
      <c r="I868" s="265"/>
      <c r="J868" s="265"/>
      <c r="K868" s="298"/>
      <c r="L868" s="15"/>
      <c r="M868" s="265"/>
      <c r="N868" s="265"/>
      <c r="O868" s="299"/>
      <c r="P868" s="299"/>
      <c r="Q868" s="299"/>
      <c r="R868" s="265"/>
      <c r="S868" s="299"/>
      <c r="T868" s="299"/>
      <c r="U868" s="299"/>
      <c r="V868" s="297"/>
      <c r="W868" s="282"/>
    </row>
    <row r="869" spans="3:23" ht="13.5" customHeight="1" x14ac:dyDescent="0.15">
      <c r="C869" s="283">
        <f t="shared" si="29"/>
        <v>857</v>
      </c>
      <c r="D869" s="44" t="str">
        <f t="shared" si="31"/>
        <v/>
      </c>
      <c r="E869" s="276"/>
      <c r="F869" s="368"/>
      <c r="G869" s="368"/>
      <c r="H869" s="265"/>
      <c r="I869" s="265"/>
      <c r="J869" s="265"/>
      <c r="K869" s="298"/>
      <c r="L869" s="15"/>
      <c r="M869" s="265"/>
      <c r="N869" s="265"/>
      <c r="O869" s="299"/>
      <c r="P869" s="299"/>
      <c r="Q869" s="299"/>
      <c r="R869" s="265"/>
      <c r="S869" s="299"/>
      <c r="T869" s="299"/>
      <c r="U869" s="299"/>
      <c r="V869" s="297"/>
      <c r="W869" s="282"/>
    </row>
    <row r="870" spans="3:23" ht="13.5" customHeight="1" x14ac:dyDescent="0.15">
      <c r="C870" s="283">
        <f t="shared" si="29"/>
        <v>858</v>
      </c>
      <c r="D870" s="44" t="str">
        <f t="shared" si="31"/>
        <v/>
      </c>
      <c r="E870" s="276"/>
      <c r="F870" s="368"/>
      <c r="G870" s="368"/>
      <c r="H870" s="265"/>
      <c r="I870" s="265"/>
      <c r="J870" s="265"/>
      <c r="K870" s="298"/>
      <c r="L870" s="15"/>
      <c r="M870" s="265"/>
      <c r="N870" s="265"/>
      <c r="O870" s="299"/>
      <c r="P870" s="299"/>
      <c r="Q870" s="299"/>
      <c r="R870" s="265"/>
      <c r="S870" s="299"/>
      <c r="T870" s="299"/>
      <c r="U870" s="299"/>
      <c r="V870" s="297"/>
      <c r="W870" s="282"/>
    </row>
    <row r="871" spans="3:23" ht="13.5" customHeight="1" x14ac:dyDescent="0.15">
      <c r="C871" s="283">
        <f t="shared" si="29"/>
        <v>859</v>
      </c>
      <c r="D871" s="44" t="str">
        <f t="shared" si="31"/>
        <v/>
      </c>
      <c r="E871" s="276"/>
      <c r="F871" s="368"/>
      <c r="G871" s="368"/>
      <c r="H871" s="265"/>
      <c r="I871" s="265"/>
      <c r="J871" s="265"/>
      <c r="K871" s="298"/>
      <c r="L871" s="15"/>
      <c r="M871" s="265"/>
      <c r="N871" s="265"/>
      <c r="O871" s="299"/>
      <c r="P871" s="299"/>
      <c r="Q871" s="299"/>
      <c r="R871" s="265"/>
      <c r="S871" s="299"/>
      <c r="T871" s="299"/>
      <c r="U871" s="299"/>
      <c r="V871" s="297"/>
      <c r="W871" s="282"/>
    </row>
    <row r="872" spans="3:23" ht="13.5" customHeight="1" x14ac:dyDescent="0.15">
      <c r="C872" s="283">
        <f t="shared" si="29"/>
        <v>860</v>
      </c>
      <c r="D872" s="44" t="str">
        <f t="shared" si="31"/>
        <v/>
      </c>
      <c r="E872" s="276"/>
      <c r="F872" s="368"/>
      <c r="G872" s="368"/>
      <c r="H872" s="265"/>
      <c r="I872" s="265"/>
      <c r="J872" s="265"/>
      <c r="K872" s="298"/>
      <c r="L872" s="15"/>
      <c r="M872" s="265"/>
      <c r="N872" s="265"/>
      <c r="O872" s="299"/>
      <c r="P872" s="299"/>
      <c r="Q872" s="299"/>
      <c r="R872" s="265"/>
      <c r="S872" s="299"/>
      <c r="T872" s="299"/>
      <c r="U872" s="299"/>
      <c r="V872" s="297"/>
      <c r="W872" s="282"/>
    </row>
    <row r="873" spans="3:23" ht="13.5" customHeight="1" x14ac:dyDescent="0.15">
      <c r="C873" s="283">
        <f t="shared" si="29"/>
        <v>861</v>
      </c>
      <c r="D873" s="44" t="str">
        <f t="shared" si="31"/>
        <v/>
      </c>
      <c r="E873" s="276"/>
      <c r="F873" s="368"/>
      <c r="G873" s="368"/>
      <c r="H873" s="265"/>
      <c r="I873" s="265"/>
      <c r="J873" s="265"/>
      <c r="K873" s="298"/>
      <c r="L873" s="15"/>
      <c r="M873" s="265"/>
      <c r="N873" s="265"/>
      <c r="O873" s="299"/>
      <c r="P873" s="299"/>
      <c r="Q873" s="299"/>
      <c r="R873" s="265"/>
      <c r="S873" s="299"/>
      <c r="T873" s="299"/>
      <c r="U873" s="299"/>
      <c r="V873" s="297"/>
      <c r="W873" s="282"/>
    </row>
    <row r="874" spans="3:23" ht="13.5" customHeight="1" x14ac:dyDescent="0.15">
      <c r="C874" s="283">
        <f t="shared" si="29"/>
        <v>862</v>
      </c>
      <c r="D874" s="44" t="str">
        <f t="shared" si="31"/>
        <v/>
      </c>
      <c r="E874" s="276"/>
      <c r="F874" s="368"/>
      <c r="G874" s="368"/>
      <c r="H874" s="265"/>
      <c r="I874" s="265"/>
      <c r="J874" s="265"/>
      <c r="K874" s="298"/>
      <c r="L874" s="15"/>
      <c r="M874" s="265"/>
      <c r="N874" s="265"/>
      <c r="O874" s="299"/>
      <c r="P874" s="299"/>
      <c r="Q874" s="299"/>
      <c r="R874" s="265"/>
      <c r="S874" s="299"/>
      <c r="T874" s="299"/>
      <c r="U874" s="299"/>
      <c r="V874" s="297"/>
      <c r="W874" s="282"/>
    </row>
    <row r="875" spans="3:23" ht="13.5" customHeight="1" x14ac:dyDescent="0.15">
      <c r="C875" s="283">
        <f t="shared" si="29"/>
        <v>863</v>
      </c>
      <c r="D875" s="44" t="str">
        <f t="shared" si="31"/>
        <v/>
      </c>
      <c r="E875" s="276"/>
      <c r="F875" s="368"/>
      <c r="G875" s="368"/>
      <c r="H875" s="265"/>
      <c r="I875" s="265"/>
      <c r="J875" s="265"/>
      <c r="K875" s="298"/>
      <c r="L875" s="15"/>
      <c r="M875" s="265"/>
      <c r="N875" s="265"/>
      <c r="O875" s="299"/>
      <c r="P875" s="299"/>
      <c r="Q875" s="299"/>
      <c r="R875" s="265"/>
      <c r="S875" s="299"/>
      <c r="T875" s="299"/>
      <c r="U875" s="299"/>
      <c r="V875" s="297"/>
      <c r="W875" s="282"/>
    </row>
    <row r="876" spans="3:23" ht="13.5" customHeight="1" x14ac:dyDescent="0.15">
      <c r="C876" s="283">
        <f t="shared" si="29"/>
        <v>864</v>
      </c>
      <c r="D876" s="44" t="str">
        <f t="shared" si="31"/>
        <v/>
      </c>
      <c r="E876" s="276"/>
      <c r="F876" s="368"/>
      <c r="G876" s="368"/>
      <c r="H876" s="265"/>
      <c r="I876" s="265"/>
      <c r="J876" s="265"/>
      <c r="K876" s="298"/>
      <c r="L876" s="15"/>
      <c r="M876" s="265"/>
      <c r="N876" s="265"/>
      <c r="O876" s="299"/>
      <c r="P876" s="299"/>
      <c r="Q876" s="299"/>
      <c r="R876" s="265"/>
      <c r="S876" s="299"/>
      <c r="T876" s="299"/>
      <c r="U876" s="299"/>
      <c r="V876" s="297"/>
      <c r="W876" s="282"/>
    </row>
    <row r="877" spans="3:23" ht="13.5" customHeight="1" x14ac:dyDescent="0.15">
      <c r="C877" s="283">
        <f t="shared" si="29"/>
        <v>865</v>
      </c>
      <c r="D877" s="44" t="str">
        <f t="shared" si="31"/>
        <v/>
      </c>
      <c r="E877" s="276"/>
      <c r="F877" s="368"/>
      <c r="G877" s="368"/>
      <c r="H877" s="265"/>
      <c r="I877" s="265"/>
      <c r="J877" s="265"/>
      <c r="K877" s="298"/>
      <c r="L877" s="15"/>
      <c r="M877" s="265"/>
      <c r="N877" s="265"/>
      <c r="O877" s="299"/>
      <c r="P877" s="299"/>
      <c r="Q877" s="299"/>
      <c r="R877" s="265"/>
      <c r="S877" s="299"/>
      <c r="T877" s="299"/>
      <c r="U877" s="299"/>
      <c r="V877" s="297"/>
      <c r="W877" s="282"/>
    </row>
    <row r="878" spans="3:23" ht="13.5" customHeight="1" x14ac:dyDescent="0.15">
      <c r="C878" s="283">
        <f t="shared" si="29"/>
        <v>866</v>
      </c>
      <c r="D878" s="44" t="str">
        <f t="shared" si="31"/>
        <v/>
      </c>
      <c r="E878" s="276"/>
      <c r="F878" s="368"/>
      <c r="G878" s="368"/>
      <c r="H878" s="265"/>
      <c r="I878" s="265"/>
      <c r="J878" s="265"/>
      <c r="K878" s="298"/>
      <c r="L878" s="15"/>
      <c r="M878" s="265"/>
      <c r="N878" s="265"/>
      <c r="O878" s="299"/>
      <c r="P878" s="299"/>
      <c r="Q878" s="299"/>
      <c r="R878" s="265"/>
      <c r="S878" s="299"/>
      <c r="T878" s="299"/>
      <c r="U878" s="299"/>
      <c r="V878" s="297"/>
      <c r="W878" s="282"/>
    </row>
    <row r="879" spans="3:23" ht="13.5" customHeight="1" x14ac:dyDescent="0.15">
      <c r="C879" s="283">
        <f t="shared" si="29"/>
        <v>867</v>
      </c>
      <c r="D879" s="44" t="str">
        <f t="shared" si="31"/>
        <v/>
      </c>
      <c r="E879" s="276"/>
      <c r="F879" s="368"/>
      <c r="G879" s="368"/>
      <c r="H879" s="265"/>
      <c r="I879" s="265"/>
      <c r="J879" s="265"/>
      <c r="K879" s="298"/>
      <c r="L879" s="15"/>
      <c r="M879" s="265"/>
      <c r="N879" s="265"/>
      <c r="O879" s="299"/>
      <c r="P879" s="299"/>
      <c r="Q879" s="299"/>
      <c r="R879" s="265"/>
      <c r="S879" s="299"/>
      <c r="T879" s="299"/>
      <c r="U879" s="299"/>
      <c r="V879" s="297"/>
      <c r="W879" s="282"/>
    </row>
    <row r="880" spans="3:23" ht="13.5" customHeight="1" x14ac:dyDescent="0.15">
      <c r="C880" s="283">
        <f t="shared" si="29"/>
        <v>868</v>
      </c>
      <c r="D880" s="44" t="str">
        <f t="shared" si="31"/>
        <v/>
      </c>
      <c r="E880" s="276"/>
      <c r="F880" s="368"/>
      <c r="G880" s="368"/>
      <c r="H880" s="265"/>
      <c r="I880" s="265"/>
      <c r="J880" s="265"/>
      <c r="K880" s="298"/>
      <c r="L880" s="15"/>
      <c r="M880" s="265"/>
      <c r="N880" s="265"/>
      <c r="O880" s="299"/>
      <c r="P880" s="299"/>
      <c r="Q880" s="299"/>
      <c r="R880" s="265"/>
      <c r="S880" s="299"/>
      <c r="T880" s="299"/>
      <c r="U880" s="299"/>
      <c r="V880" s="297"/>
      <c r="W880" s="282"/>
    </row>
    <row r="881" spans="3:23" ht="13.5" customHeight="1" x14ac:dyDescent="0.15">
      <c r="C881" s="283">
        <f t="shared" si="29"/>
        <v>869</v>
      </c>
      <c r="D881" s="44" t="str">
        <f t="shared" si="31"/>
        <v/>
      </c>
      <c r="E881" s="276"/>
      <c r="F881" s="368"/>
      <c r="G881" s="368"/>
      <c r="H881" s="265"/>
      <c r="I881" s="265"/>
      <c r="J881" s="265"/>
      <c r="K881" s="298"/>
      <c r="L881" s="15"/>
      <c r="M881" s="265"/>
      <c r="N881" s="265"/>
      <c r="O881" s="299"/>
      <c r="P881" s="299"/>
      <c r="Q881" s="299"/>
      <c r="R881" s="265"/>
      <c r="S881" s="299"/>
      <c r="T881" s="299"/>
      <c r="U881" s="299"/>
      <c r="V881" s="297"/>
      <c r="W881" s="282"/>
    </row>
    <row r="882" spans="3:23" ht="13.5" customHeight="1" x14ac:dyDescent="0.15">
      <c r="C882" s="283">
        <f t="shared" si="29"/>
        <v>870</v>
      </c>
      <c r="D882" s="44" t="str">
        <f t="shared" si="31"/>
        <v/>
      </c>
      <c r="E882" s="276"/>
      <c r="F882" s="368"/>
      <c r="G882" s="368"/>
      <c r="H882" s="265"/>
      <c r="I882" s="265"/>
      <c r="J882" s="265"/>
      <c r="K882" s="298"/>
      <c r="L882" s="15"/>
      <c r="M882" s="265"/>
      <c r="N882" s="265"/>
      <c r="O882" s="299"/>
      <c r="P882" s="299"/>
      <c r="Q882" s="299"/>
      <c r="R882" s="265"/>
      <c r="S882" s="299"/>
      <c r="T882" s="299"/>
      <c r="U882" s="299"/>
      <c r="V882" s="297"/>
      <c r="W882" s="282"/>
    </row>
    <row r="883" spans="3:23" ht="13.5" customHeight="1" x14ac:dyDescent="0.15">
      <c r="C883" s="283">
        <f t="shared" si="29"/>
        <v>871</v>
      </c>
      <c r="D883" s="44" t="str">
        <f t="shared" si="31"/>
        <v/>
      </c>
      <c r="E883" s="276"/>
      <c r="F883" s="368"/>
      <c r="G883" s="368"/>
      <c r="H883" s="265"/>
      <c r="I883" s="265"/>
      <c r="J883" s="265"/>
      <c r="K883" s="298"/>
      <c r="L883" s="15"/>
      <c r="M883" s="265"/>
      <c r="N883" s="265"/>
      <c r="O883" s="299"/>
      <c r="P883" s="299"/>
      <c r="Q883" s="299"/>
      <c r="R883" s="265"/>
      <c r="S883" s="299"/>
      <c r="T883" s="299"/>
      <c r="U883" s="299"/>
      <c r="V883" s="297"/>
      <c r="W883" s="282"/>
    </row>
    <row r="884" spans="3:23" ht="13.5" customHeight="1" x14ac:dyDescent="0.15">
      <c r="C884" s="283">
        <f t="shared" si="29"/>
        <v>872</v>
      </c>
      <c r="D884" s="44" t="str">
        <f t="shared" si="31"/>
        <v/>
      </c>
      <c r="E884" s="276"/>
      <c r="F884" s="368"/>
      <c r="G884" s="368"/>
      <c r="H884" s="265"/>
      <c r="I884" s="265"/>
      <c r="J884" s="265"/>
      <c r="K884" s="298"/>
      <c r="L884" s="15"/>
      <c r="M884" s="265"/>
      <c r="N884" s="265"/>
      <c r="O884" s="299"/>
      <c r="P884" s="299"/>
      <c r="Q884" s="299"/>
      <c r="R884" s="265"/>
      <c r="S884" s="299"/>
      <c r="T884" s="299"/>
      <c r="U884" s="299"/>
      <c r="V884" s="297"/>
      <c r="W884" s="282"/>
    </row>
    <row r="885" spans="3:23" ht="13.5" customHeight="1" x14ac:dyDescent="0.15">
      <c r="C885" s="283">
        <f t="shared" si="29"/>
        <v>873</v>
      </c>
      <c r="D885" s="44" t="str">
        <f t="shared" si="31"/>
        <v/>
      </c>
      <c r="E885" s="276"/>
      <c r="F885" s="368"/>
      <c r="G885" s="368"/>
      <c r="H885" s="265"/>
      <c r="I885" s="265"/>
      <c r="J885" s="265"/>
      <c r="K885" s="298"/>
      <c r="L885" s="15"/>
      <c r="M885" s="265"/>
      <c r="N885" s="265"/>
      <c r="O885" s="299"/>
      <c r="P885" s="299"/>
      <c r="Q885" s="299"/>
      <c r="R885" s="265"/>
      <c r="S885" s="299"/>
      <c r="T885" s="299"/>
      <c r="U885" s="299"/>
      <c r="V885" s="297"/>
      <c r="W885" s="282"/>
    </row>
    <row r="886" spans="3:23" ht="13.5" customHeight="1" x14ac:dyDescent="0.15">
      <c r="C886" s="283">
        <f t="shared" si="29"/>
        <v>874</v>
      </c>
      <c r="D886" s="44" t="str">
        <f t="shared" si="31"/>
        <v/>
      </c>
      <c r="E886" s="276"/>
      <c r="F886" s="368"/>
      <c r="G886" s="368"/>
      <c r="H886" s="265"/>
      <c r="I886" s="265"/>
      <c r="J886" s="265"/>
      <c r="K886" s="298"/>
      <c r="L886" s="15"/>
      <c r="M886" s="265"/>
      <c r="N886" s="265"/>
      <c r="O886" s="299"/>
      <c r="P886" s="299"/>
      <c r="Q886" s="299"/>
      <c r="R886" s="265"/>
      <c r="S886" s="299"/>
      <c r="T886" s="299"/>
      <c r="U886" s="299"/>
      <c r="V886" s="297"/>
      <c r="W886" s="282"/>
    </row>
    <row r="887" spans="3:23" ht="13.5" customHeight="1" x14ac:dyDescent="0.15">
      <c r="C887" s="283">
        <f t="shared" si="29"/>
        <v>875</v>
      </c>
      <c r="D887" s="44" t="str">
        <f t="shared" si="31"/>
        <v/>
      </c>
      <c r="E887" s="276"/>
      <c r="F887" s="368"/>
      <c r="G887" s="368"/>
      <c r="H887" s="265"/>
      <c r="I887" s="265"/>
      <c r="J887" s="265"/>
      <c r="K887" s="298"/>
      <c r="L887" s="15"/>
      <c r="M887" s="265"/>
      <c r="N887" s="265"/>
      <c r="O887" s="299"/>
      <c r="P887" s="299"/>
      <c r="Q887" s="299"/>
      <c r="R887" s="265"/>
      <c r="S887" s="299"/>
      <c r="T887" s="299"/>
      <c r="U887" s="299"/>
      <c r="V887" s="297"/>
      <c r="W887" s="282"/>
    </row>
    <row r="888" spans="3:23" ht="13.5" customHeight="1" x14ac:dyDescent="0.15">
      <c r="C888" s="283">
        <f t="shared" si="29"/>
        <v>876</v>
      </c>
      <c r="D888" s="44" t="str">
        <f t="shared" si="31"/>
        <v/>
      </c>
      <c r="E888" s="276"/>
      <c r="F888" s="368"/>
      <c r="G888" s="368"/>
      <c r="H888" s="265"/>
      <c r="I888" s="265"/>
      <c r="J888" s="265"/>
      <c r="K888" s="298"/>
      <c r="L888" s="15"/>
      <c r="M888" s="265"/>
      <c r="N888" s="265"/>
      <c r="O888" s="299"/>
      <c r="P888" s="299"/>
      <c r="Q888" s="299"/>
      <c r="R888" s="265"/>
      <c r="S888" s="299"/>
      <c r="T888" s="299"/>
      <c r="U888" s="299"/>
      <c r="V888" s="297"/>
      <c r="W888" s="282"/>
    </row>
    <row r="889" spans="3:23" ht="13.5" customHeight="1" x14ac:dyDescent="0.15">
      <c r="C889" s="283">
        <f t="shared" si="29"/>
        <v>877</v>
      </c>
      <c r="D889" s="44" t="str">
        <f t="shared" si="31"/>
        <v/>
      </c>
      <c r="E889" s="276"/>
      <c r="F889" s="368"/>
      <c r="G889" s="368"/>
      <c r="H889" s="265"/>
      <c r="I889" s="265"/>
      <c r="J889" s="265"/>
      <c r="K889" s="298"/>
      <c r="L889" s="15"/>
      <c r="M889" s="265"/>
      <c r="N889" s="265"/>
      <c r="O889" s="299"/>
      <c r="P889" s="299"/>
      <c r="Q889" s="299"/>
      <c r="R889" s="265"/>
      <c r="S889" s="299"/>
      <c r="T889" s="299"/>
      <c r="U889" s="299"/>
      <c r="V889" s="297"/>
      <c r="W889" s="282"/>
    </row>
    <row r="890" spans="3:23" ht="13.5" customHeight="1" x14ac:dyDescent="0.15">
      <c r="C890" s="283">
        <f t="shared" si="29"/>
        <v>878</v>
      </c>
      <c r="D890" s="44" t="str">
        <f t="shared" si="31"/>
        <v/>
      </c>
      <c r="E890" s="276"/>
      <c r="F890" s="368"/>
      <c r="G890" s="368"/>
      <c r="H890" s="265"/>
      <c r="I890" s="265"/>
      <c r="J890" s="265"/>
      <c r="K890" s="298"/>
      <c r="L890" s="15"/>
      <c r="M890" s="265"/>
      <c r="N890" s="265"/>
      <c r="O890" s="299"/>
      <c r="P890" s="299"/>
      <c r="Q890" s="299"/>
      <c r="R890" s="265"/>
      <c r="S890" s="299"/>
      <c r="T890" s="299"/>
      <c r="U890" s="299"/>
      <c r="V890" s="297"/>
      <c r="W890" s="282"/>
    </row>
    <row r="891" spans="3:23" ht="13.5" customHeight="1" x14ac:dyDescent="0.15">
      <c r="C891" s="283">
        <f t="shared" si="29"/>
        <v>879</v>
      </c>
      <c r="D891" s="44" t="str">
        <f t="shared" si="31"/>
        <v/>
      </c>
      <c r="E891" s="276"/>
      <c r="F891" s="368"/>
      <c r="G891" s="368"/>
      <c r="H891" s="265"/>
      <c r="I891" s="265"/>
      <c r="J891" s="265"/>
      <c r="K891" s="298"/>
      <c r="L891" s="15"/>
      <c r="M891" s="265"/>
      <c r="N891" s="265"/>
      <c r="O891" s="299"/>
      <c r="P891" s="299"/>
      <c r="Q891" s="299"/>
      <c r="R891" s="265"/>
      <c r="S891" s="299"/>
      <c r="T891" s="299"/>
      <c r="U891" s="299"/>
      <c r="V891" s="297"/>
      <c r="W891" s="282"/>
    </row>
    <row r="892" spans="3:23" ht="13.5" customHeight="1" x14ac:dyDescent="0.15">
      <c r="C892" s="283">
        <f t="shared" si="29"/>
        <v>880</v>
      </c>
      <c r="D892" s="44" t="str">
        <f t="shared" si="31"/>
        <v/>
      </c>
      <c r="E892" s="276"/>
      <c r="F892" s="368"/>
      <c r="G892" s="368"/>
      <c r="H892" s="265"/>
      <c r="I892" s="265"/>
      <c r="J892" s="265"/>
      <c r="K892" s="298"/>
      <c r="L892" s="15"/>
      <c r="M892" s="265"/>
      <c r="N892" s="265"/>
      <c r="O892" s="299"/>
      <c r="P892" s="299"/>
      <c r="Q892" s="299"/>
      <c r="R892" s="265"/>
      <c r="S892" s="299"/>
      <c r="T892" s="299"/>
      <c r="U892" s="299"/>
      <c r="V892" s="297"/>
      <c r="W892" s="282"/>
    </row>
    <row r="893" spans="3:23" ht="13.5" customHeight="1" x14ac:dyDescent="0.15">
      <c r="C893" s="283">
        <f t="shared" si="29"/>
        <v>881</v>
      </c>
      <c r="D893" s="44" t="str">
        <f t="shared" si="31"/>
        <v/>
      </c>
      <c r="E893" s="276"/>
      <c r="F893" s="368"/>
      <c r="G893" s="368"/>
      <c r="H893" s="265"/>
      <c r="I893" s="265"/>
      <c r="J893" s="265"/>
      <c r="K893" s="298"/>
      <c r="L893" s="15"/>
      <c r="M893" s="265"/>
      <c r="N893" s="265"/>
      <c r="O893" s="299"/>
      <c r="P893" s="299"/>
      <c r="Q893" s="299"/>
      <c r="R893" s="265"/>
      <c r="S893" s="299"/>
      <c r="T893" s="299"/>
      <c r="U893" s="299"/>
      <c r="V893" s="297"/>
      <c r="W893" s="282"/>
    </row>
    <row r="894" spans="3:23" ht="13.5" customHeight="1" x14ac:dyDescent="0.15">
      <c r="C894" s="283">
        <f t="shared" si="29"/>
        <v>882</v>
      </c>
      <c r="D894" s="44" t="str">
        <f t="shared" si="31"/>
        <v/>
      </c>
      <c r="E894" s="276"/>
      <c r="F894" s="368"/>
      <c r="G894" s="368"/>
      <c r="H894" s="265"/>
      <c r="I894" s="265"/>
      <c r="J894" s="265"/>
      <c r="K894" s="298"/>
      <c r="L894" s="15"/>
      <c r="M894" s="265"/>
      <c r="N894" s="265"/>
      <c r="O894" s="299"/>
      <c r="P894" s="299"/>
      <c r="Q894" s="299"/>
      <c r="R894" s="265"/>
      <c r="S894" s="299"/>
      <c r="T894" s="299"/>
      <c r="U894" s="299"/>
      <c r="V894" s="297"/>
      <c r="W894" s="282"/>
    </row>
    <row r="895" spans="3:23" ht="13.5" customHeight="1" x14ac:dyDescent="0.15">
      <c r="C895" s="283">
        <f t="shared" si="29"/>
        <v>883</v>
      </c>
      <c r="D895" s="44" t="str">
        <f t="shared" si="31"/>
        <v/>
      </c>
      <c r="E895" s="276"/>
      <c r="F895" s="368"/>
      <c r="G895" s="368"/>
      <c r="H895" s="265"/>
      <c r="I895" s="265"/>
      <c r="J895" s="265"/>
      <c r="K895" s="298"/>
      <c r="L895" s="15"/>
      <c r="M895" s="265"/>
      <c r="N895" s="265"/>
      <c r="O895" s="299"/>
      <c r="P895" s="299"/>
      <c r="Q895" s="299"/>
      <c r="R895" s="265"/>
      <c r="S895" s="299"/>
      <c r="T895" s="299"/>
      <c r="U895" s="299"/>
      <c r="V895" s="297"/>
      <c r="W895" s="282"/>
    </row>
    <row r="896" spans="3:23" ht="13.5" customHeight="1" x14ac:dyDescent="0.15">
      <c r="C896" s="283">
        <f t="shared" si="29"/>
        <v>884</v>
      </c>
      <c r="D896" s="44" t="str">
        <f t="shared" si="31"/>
        <v/>
      </c>
      <c r="E896" s="276"/>
      <c r="F896" s="368"/>
      <c r="G896" s="368"/>
      <c r="H896" s="265"/>
      <c r="I896" s="265"/>
      <c r="J896" s="265"/>
      <c r="K896" s="298"/>
      <c r="L896" s="15"/>
      <c r="M896" s="265"/>
      <c r="N896" s="265"/>
      <c r="O896" s="299"/>
      <c r="P896" s="299"/>
      <c r="Q896" s="299"/>
      <c r="R896" s="265"/>
      <c r="S896" s="299"/>
      <c r="T896" s="299"/>
      <c r="U896" s="299"/>
      <c r="V896" s="297"/>
      <c r="W896" s="282"/>
    </row>
    <row r="897" spans="3:23" ht="13.5" customHeight="1" x14ac:dyDescent="0.15">
      <c r="C897" s="283">
        <f t="shared" si="29"/>
        <v>885</v>
      </c>
      <c r="D897" s="44" t="str">
        <f t="shared" si="31"/>
        <v/>
      </c>
      <c r="E897" s="276"/>
      <c r="F897" s="368"/>
      <c r="G897" s="368"/>
      <c r="H897" s="265"/>
      <c r="I897" s="265"/>
      <c r="J897" s="265"/>
      <c r="K897" s="298"/>
      <c r="L897" s="15"/>
      <c r="M897" s="265"/>
      <c r="N897" s="265"/>
      <c r="O897" s="299"/>
      <c r="P897" s="299"/>
      <c r="Q897" s="299"/>
      <c r="R897" s="265"/>
      <c r="S897" s="299"/>
      <c r="T897" s="299"/>
      <c r="U897" s="299"/>
      <c r="V897" s="297"/>
      <c r="W897" s="282"/>
    </row>
    <row r="898" spans="3:23" ht="13.5" customHeight="1" x14ac:dyDescent="0.15">
      <c r="C898" s="283">
        <f t="shared" si="29"/>
        <v>886</v>
      </c>
      <c r="D898" s="44" t="str">
        <f t="shared" si="31"/>
        <v/>
      </c>
      <c r="E898" s="276"/>
      <c r="F898" s="368"/>
      <c r="G898" s="368"/>
      <c r="H898" s="265"/>
      <c r="I898" s="265"/>
      <c r="J898" s="265"/>
      <c r="K898" s="298"/>
      <c r="L898" s="15"/>
      <c r="M898" s="265"/>
      <c r="N898" s="265"/>
      <c r="O898" s="299"/>
      <c r="P898" s="299"/>
      <c r="Q898" s="299"/>
      <c r="R898" s="265"/>
      <c r="S898" s="299"/>
      <c r="T898" s="299"/>
      <c r="U898" s="299"/>
      <c r="V898" s="297"/>
      <c r="W898" s="282"/>
    </row>
    <row r="899" spans="3:23" ht="13.5" customHeight="1" x14ac:dyDescent="0.15">
      <c r="C899" s="283">
        <f t="shared" si="29"/>
        <v>887</v>
      </c>
      <c r="D899" s="44" t="str">
        <f t="shared" si="31"/>
        <v/>
      </c>
      <c r="E899" s="276"/>
      <c r="F899" s="368"/>
      <c r="G899" s="368"/>
      <c r="H899" s="265"/>
      <c r="I899" s="265"/>
      <c r="J899" s="265"/>
      <c r="K899" s="298"/>
      <c r="L899" s="15"/>
      <c r="M899" s="265"/>
      <c r="N899" s="265"/>
      <c r="O899" s="299"/>
      <c r="P899" s="299"/>
      <c r="Q899" s="299"/>
      <c r="R899" s="265"/>
      <c r="S899" s="299"/>
      <c r="T899" s="299"/>
      <c r="U899" s="299"/>
      <c r="V899" s="297"/>
      <c r="W899" s="282"/>
    </row>
    <row r="900" spans="3:23" ht="13.5" customHeight="1" x14ac:dyDescent="0.15">
      <c r="C900" s="283">
        <f t="shared" si="29"/>
        <v>888</v>
      </c>
      <c r="D900" s="44" t="str">
        <f t="shared" si="31"/>
        <v/>
      </c>
      <c r="E900" s="276"/>
      <c r="F900" s="368"/>
      <c r="G900" s="368"/>
      <c r="H900" s="265"/>
      <c r="I900" s="265"/>
      <c r="J900" s="265"/>
      <c r="K900" s="298"/>
      <c r="L900" s="15"/>
      <c r="M900" s="265"/>
      <c r="N900" s="265"/>
      <c r="O900" s="299"/>
      <c r="P900" s="299"/>
      <c r="Q900" s="299"/>
      <c r="R900" s="265"/>
      <c r="S900" s="299"/>
      <c r="T900" s="299"/>
      <c r="U900" s="299"/>
      <c r="V900" s="297"/>
      <c r="W900" s="282"/>
    </row>
    <row r="901" spans="3:23" ht="13.5" customHeight="1" x14ac:dyDescent="0.15">
      <c r="C901" s="283">
        <f t="shared" si="29"/>
        <v>889</v>
      </c>
      <c r="D901" s="44" t="str">
        <f t="shared" si="31"/>
        <v/>
      </c>
      <c r="E901" s="276"/>
      <c r="F901" s="368"/>
      <c r="G901" s="368"/>
      <c r="H901" s="265"/>
      <c r="I901" s="265"/>
      <c r="J901" s="265"/>
      <c r="K901" s="298"/>
      <c r="L901" s="15"/>
      <c r="M901" s="265"/>
      <c r="N901" s="265"/>
      <c r="O901" s="299"/>
      <c r="P901" s="299"/>
      <c r="Q901" s="299"/>
      <c r="R901" s="265"/>
      <c r="S901" s="299"/>
      <c r="T901" s="299"/>
      <c r="U901" s="299"/>
      <c r="V901" s="297"/>
      <c r="W901" s="282"/>
    </row>
    <row r="902" spans="3:23" ht="13.5" customHeight="1" x14ac:dyDescent="0.15">
      <c r="C902" s="283">
        <f t="shared" si="29"/>
        <v>890</v>
      </c>
      <c r="D902" s="44" t="str">
        <f t="shared" si="31"/>
        <v/>
      </c>
      <c r="E902" s="276"/>
      <c r="F902" s="368"/>
      <c r="G902" s="368"/>
      <c r="H902" s="265"/>
      <c r="I902" s="265"/>
      <c r="J902" s="265"/>
      <c r="K902" s="298"/>
      <c r="L902" s="15"/>
      <c r="M902" s="265"/>
      <c r="N902" s="265"/>
      <c r="O902" s="299"/>
      <c r="P902" s="299"/>
      <c r="Q902" s="299"/>
      <c r="R902" s="265"/>
      <c r="S902" s="299"/>
      <c r="T902" s="299"/>
      <c r="U902" s="299"/>
      <c r="V902" s="297"/>
      <c r="W902" s="282"/>
    </row>
    <row r="903" spans="3:23" ht="13.5" customHeight="1" x14ac:dyDescent="0.15">
      <c r="C903" s="283">
        <f t="shared" si="29"/>
        <v>891</v>
      </c>
      <c r="D903" s="44" t="str">
        <f t="shared" si="31"/>
        <v/>
      </c>
      <c r="E903" s="276"/>
      <c r="F903" s="368"/>
      <c r="G903" s="368"/>
      <c r="H903" s="265"/>
      <c r="I903" s="265"/>
      <c r="J903" s="265"/>
      <c r="K903" s="298"/>
      <c r="L903" s="15"/>
      <c r="M903" s="265"/>
      <c r="N903" s="265"/>
      <c r="O903" s="299"/>
      <c r="P903" s="299"/>
      <c r="Q903" s="299"/>
      <c r="R903" s="265"/>
      <c r="S903" s="299"/>
      <c r="T903" s="299"/>
      <c r="U903" s="299"/>
      <c r="V903" s="297"/>
      <c r="W903" s="282"/>
    </row>
    <row r="904" spans="3:23" ht="13.5" customHeight="1" x14ac:dyDescent="0.15">
      <c r="C904" s="283">
        <f t="shared" si="29"/>
        <v>892</v>
      </c>
      <c r="D904" s="44" t="str">
        <f t="shared" si="31"/>
        <v/>
      </c>
      <c r="E904" s="276"/>
      <c r="F904" s="368"/>
      <c r="G904" s="368"/>
      <c r="H904" s="265"/>
      <c r="I904" s="265"/>
      <c r="J904" s="265"/>
      <c r="K904" s="298"/>
      <c r="L904" s="15"/>
      <c r="M904" s="265"/>
      <c r="N904" s="265"/>
      <c r="O904" s="299"/>
      <c r="P904" s="299"/>
      <c r="Q904" s="299"/>
      <c r="R904" s="265"/>
      <c r="S904" s="299"/>
      <c r="T904" s="299"/>
      <c r="U904" s="299"/>
      <c r="V904" s="297"/>
      <c r="W904" s="282"/>
    </row>
    <row r="905" spans="3:23" ht="13.5" customHeight="1" x14ac:dyDescent="0.15">
      <c r="C905" s="283">
        <f t="shared" si="29"/>
        <v>893</v>
      </c>
      <c r="D905" s="44" t="str">
        <f t="shared" si="31"/>
        <v/>
      </c>
      <c r="E905" s="276"/>
      <c r="F905" s="368"/>
      <c r="G905" s="368"/>
      <c r="H905" s="265"/>
      <c r="I905" s="265"/>
      <c r="J905" s="265"/>
      <c r="K905" s="298"/>
      <c r="L905" s="15"/>
      <c r="M905" s="265"/>
      <c r="N905" s="265"/>
      <c r="O905" s="299"/>
      <c r="P905" s="299"/>
      <c r="Q905" s="299"/>
      <c r="R905" s="265"/>
      <c r="S905" s="299"/>
      <c r="T905" s="299"/>
      <c r="U905" s="299"/>
      <c r="V905" s="297"/>
      <c r="W905" s="282"/>
    </row>
    <row r="906" spans="3:23" ht="13.5" customHeight="1" x14ac:dyDescent="0.15">
      <c r="C906" s="283">
        <f t="shared" si="29"/>
        <v>894</v>
      </c>
      <c r="D906" s="44" t="str">
        <f t="shared" si="31"/>
        <v/>
      </c>
      <c r="E906" s="276"/>
      <c r="F906" s="368"/>
      <c r="G906" s="368"/>
      <c r="H906" s="265"/>
      <c r="I906" s="265"/>
      <c r="J906" s="265"/>
      <c r="K906" s="298"/>
      <c r="L906" s="15"/>
      <c r="M906" s="265"/>
      <c r="N906" s="265"/>
      <c r="O906" s="299"/>
      <c r="P906" s="299"/>
      <c r="Q906" s="299"/>
      <c r="R906" s="265"/>
      <c r="S906" s="299"/>
      <c r="T906" s="299"/>
      <c r="U906" s="299"/>
      <c r="V906" s="297"/>
      <c r="W906" s="282"/>
    </row>
    <row r="907" spans="3:23" ht="13.5" customHeight="1" x14ac:dyDescent="0.15">
      <c r="C907" s="283">
        <f t="shared" si="29"/>
        <v>895</v>
      </c>
      <c r="D907" s="44" t="str">
        <f t="shared" si="31"/>
        <v/>
      </c>
      <c r="E907" s="276"/>
      <c r="F907" s="368"/>
      <c r="G907" s="368"/>
      <c r="H907" s="265"/>
      <c r="I907" s="265"/>
      <c r="J907" s="265"/>
      <c r="K907" s="298"/>
      <c r="L907" s="15"/>
      <c r="M907" s="265"/>
      <c r="N907" s="265"/>
      <c r="O907" s="299"/>
      <c r="P907" s="299"/>
      <c r="Q907" s="299"/>
      <c r="R907" s="265"/>
      <c r="S907" s="299"/>
      <c r="T907" s="299"/>
      <c r="U907" s="299"/>
      <c r="V907" s="297"/>
      <c r="W907" s="282"/>
    </row>
    <row r="908" spans="3:23" ht="13.5" customHeight="1" x14ac:dyDescent="0.15">
      <c r="C908" s="283">
        <f t="shared" si="29"/>
        <v>896</v>
      </c>
      <c r="D908" s="44" t="str">
        <f t="shared" si="31"/>
        <v/>
      </c>
      <c r="E908" s="276"/>
      <c r="F908" s="368"/>
      <c r="G908" s="368"/>
      <c r="H908" s="265"/>
      <c r="I908" s="265"/>
      <c r="J908" s="265"/>
      <c r="K908" s="298"/>
      <c r="L908" s="15"/>
      <c r="M908" s="265"/>
      <c r="N908" s="265"/>
      <c r="O908" s="299"/>
      <c r="P908" s="299"/>
      <c r="Q908" s="299"/>
      <c r="R908" s="265"/>
      <c r="S908" s="299"/>
      <c r="T908" s="299"/>
      <c r="U908" s="299"/>
      <c r="V908" s="297"/>
      <c r="W908" s="282"/>
    </row>
    <row r="909" spans="3:23" ht="13.5" customHeight="1" x14ac:dyDescent="0.15">
      <c r="C909" s="283">
        <f t="shared" si="29"/>
        <v>897</v>
      </c>
      <c r="D909" s="44" t="str">
        <f t="shared" si="31"/>
        <v/>
      </c>
      <c r="E909" s="276"/>
      <c r="F909" s="368"/>
      <c r="G909" s="368"/>
      <c r="H909" s="265"/>
      <c r="I909" s="265"/>
      <c r="J909" s="265"/>
      <c r="K909" s="298"/>
      <c r="L909" s="15"/>
      <c r="M909" s="265"/>
      <c r="N909" s="265"/>
      <c r="O909" s="299"/>
      <c r="P909" s="299"/>
      <c r="Q909" s="299"/>
      <c r="R909" s="265"/>
      <c r="S909" s="299"/>
      <c r="T909" s="299"/>
      <c r="U909" s="299"/>
      <c r="V909" s="297"/>
      <c r="W909" s="282"/>
    </row>
    <row r="910" spans="3:23" ht="13.5" customHeight="1" x14ac:dyDescent="0.15">
      <c r="C910" s="283">
        <f t="shared" si="29"/>
        <v>898</v>
      </c>
      <c r="D910" s="44" t="str">
        <f t="shared" si="31"/>
        <v/>
      </c>
      <c r="E910" s="276"/>
      <c r="F910" s="368"/>
      <c r="G910" s="368"/>
      <c r="H910" s="265"/>
      <c r="I910" s="265"/>
      <c r="J910" s="265"/>
      <c r="K910" s="298"/>
      <c r="L910" s="15"/>
      <c r="M910" s="265"/>
      <c r="N910" s="265"/>
      <c r="O910" s="299"/>
      <c r="P910" s="299"/>
      <c r="Q910" s="299"/>
      <c r="R910" s="265"/>
      <c r="S910" s="299"/>
      <c r="T910" s="299"/>
      <c r="U910" s="299"/>
      <c r="V910" s="297"/>
      <c r="W910" s="282"/>
    </row>
    <row r="911" spans="3:23" ht="13.5" customHeight="1" x14ac:dyDescent="0.15">
      <c r="C911" s="283">
        <f t="shared" ref="C911:C974" si="32">C910+1</f>
        <v>899</v>
      </c>
      <c r="D911" s="44" t="str">
        <f t="shared" si="31"/>
        <v/>
      </c>
      <c r="E911" s="276"/>
      <c r="F911" s="368"/>
      <c r="G911" s="368"/>
      <c r="H911" s="265"/>
      <c r="I911" s="265"/>
      <c r="J911" s="265"/>
      <c r="K911" s="298"/>
      <c r="L911" s="15"/>
      <c r="M911" s="265"/>
      <c r="N911" s="265"/>
      <c r="O911" s="299"/>
      <c r="P911" s="299"/>
      <c r="Q911" s="299"/>
      <c r="R911" s="265"/>
      <c r="S911" s="299"/>
      <c r="T911" s="299"/>
      <c r="U911" s="299"/>
      <c r="V911" s="297"/>
      <c r="W911" s="282"/>
    </row>
    <row r="912" spans="3:23" ht="13.5" customHeight="1" x14ac:dyDescent="0.15">
      <c r="C912" s="283">
        <f t="shared" si="32"/>
        <v>900</v>
      </c>
      <c r="D912" s="44" t="str">
        <f t="shared" si="31"/>
        <v/>
      </c>
      <c r="E912" s="276"/>
      <c r="F912" s="368"/>
      <c r="G912" s="368"/>
      <c r="H912" s="265"/>
      <c r="I912" s="265"/>
      <c r="J912" s="265"/>
      <c r="K912" s="298"/>
      <c r="L912" s="15"/>
      <c r="M912" s="265"/>
      <c r="N912" s="265"/>
      <c r="O912" s="299"/>
      <c r="P912" s="299"/>
      <c r="Q912" s="299"/>
      <c r="R912" s="265"/>
      <c r="S912" s="299"/>
      <c r="T912" s="299"/>
      <c r="U912" s="299"/>
      <c r="V912" s="297"/>
      <c r="W912" s="282"/>
    </row>
    <row r="913" spans="3:23" ht="13.5" customHeight="1" x14ac:dyDescent="0.15">
      <c r="C913" s="283">
        <f t="shared" si="32"/>
        <v>901</v>
      </c>
      <c r="D913" s="44" t="str">
        <f t="shared" si="31"/>
        <v/>
      </c>
      <c r="E913" s="276"/>
      <c r="F913" s="368"/>
      <c r="G913" s="368"/>
      <c r="H913" s="265"/>
      <c r="I913" s="265"/>
      <c r="J913" s="265"/>
      <c r="K913" s="298"/>
      <c r="L913" s="15"/>
      <c r="M913" s="265"/>
      <c r="N913" s="265"/>
      <c r="O913" s="299"/>
      <c r="P913" s="299"/>
      <c r="Q913" s="299"/>
      <c r="R913" s="265"/>
      <c r="S913" s="299"/>
      <c r="T913" s="299"/>
      <c r="U913" s="299"/>
      <c r="V913" s="297"/>
      <c r="W913" s="282"/>
    </row>
    <row r="914" spans="3:23" ht="13.5" customHeight="1" x14ac:dyDescent="0.15">
      <c r="C914" s="283">
        <f t="shared" si="32"/>
        <v>902</v>
      </c>
      <c r="D914" s="44" t="str">
        <f t="shared" si="31"/>
        <v/>
      </c>
      <c r="E914" s="276"/>
      <c r="F914" s="368"/>
      <c r="G914" s="368"/>
      <c r="H914" s="265"/>
      <c r="I914" s="265"/>
      <c r="J914" s="265"/>
      <c r="K914" s="298"/>
      <c r="L914" s="15"/>
      <c r="M914" s="265"/>
      <c r="N914" s="265"/>
      <c r="O914" s="299"/>
      <c r="P914" s="299"/>
      <c r="Q914" s="299"/>
      <c r="R914" s="265"/>
      <c r="S914" s="299"/>
      <c r="T914" s="299"/>
      <c r="U914" s="299"/>
      <c r="V914" s="297"/>
      <c r="W914" s="282"/>
    </row>
    <row r="915" spans="3:23" ht="13.5" customHeight="1" x14ac:dyDescent="0.15">
      <c r="C915" s="283">
        <f t="shared" si="32"/>
        <v>903</v>
      </c>
      <c r="D915" s="44" t="str">
        <f t="shared" si="31"/>
        <v/>
      </c>
      <c r="E915" s="276"/>
      <c r="F915" s="368"/>
      <c r="G915" s="368"/>
      <c r="H915" s="265"/>
      <c r="I915" s="265"/>
      <c r="J915" s="265"/>
      <c r="K915" s="298"/>
      <c r="L915" s="15"/>
      <c r="M915" s="265"/>
      <c r="N915" s="265"/>
      <c r="O915" s="299"/>
      <c r="P915" s="299"/>
      <c r="Q915" s="299"/>
      <c r="R915" s="265"/>
      <c r="S915" s="299"/>
      <c r="T915" s="299"/>
      <c r="U915" s="299"/>
      <c r="V915" s="297"/>
      <c r="W915" s="282"/>
    </row>
    <row r="916" spans="3:23" ht="13.5" customHeight="1" x14ac:dyDescent="0.15">
      <c r="C916" s="283">
        <f t="shared" si="32"/>
        <v>904</v>
      </c>
      <c r="D916" s="44" t="str">
        <f t="shared" si="31"/>
        <v/>
      </c>
      <c r="E916" s="276"/>
      <c r="F916" s="368"/>
      <c r="G916" s="368"/>
      <c r="H916" s="265"/>
      <c r="I916" s="265"/>
      <c r="J916" s="265"/>
      <c r="K916" s="298"/>
      <c r="L916" s="15"/>
      <c r="M916" s="265"/>
      <c r="N916" s="265"/>
      <c r="O916" s="299"/>
      <c r="P916" s="299"/>
      <c r="Q916" s="299"/>
      <c r="R916" s="265"/>
      <c r="S916" s="299"/>
      <c r="T916" s="299"/>
      <c r="U916" s="299"/>
      <c r="V916" s="297"/>
      <c r="W916" s="282"/>
    </row>
    <row r="917" spans="3:23" ht="13.5" customHeight="1" x14ac:dyDescent="0.15">
      <c r="C917" s="283">
        <f t="shared" si="32"/>
        <v>905</v>
      </c>
      <c r="D917" s="44" t="str">
        <f t="shared" si="31"/>
        <v/>
      </c>
      <c r="E917" s="276"/>
      <c r="F917" s="368"/>
      <c r="G917" s="368"/>
      <c r="H917" s="265"/>
      <c r="I917" s="265"/>
      <c r="J917" s="265"/>
      <c r="K917" s="298"/>
      <c r="L917" s="15"/>
      <c r="M917" s="265"/>
      <c r="N917" s="265"/>
      <c r="O917" s="299"/>
      <c r="P917" s="299"/>
      <c r="Q917" s="299"/>
      <c r="R917" s="265"/>
      <c r="S917" s="299"/>
      <c r="T917" s="299"/>
      <c r="U917" s="299"/>
      <c r="V917" s="297"/>
      <c r="W917" s="282"/>
    </row>
    <row r="918" spans="3:23" ht="13.5" customHeight="1" x14ac:dyDescent="0.15">
      <c r="C918" s="283">
        <f t="shared" si="32"/>
        <v>906</v>
      </c>
      <c r="D918" s="44" t="str">
        <f t="shared" si="31"/>
        <v/>
      </c>
      <c r="E918" s="276"/>
      <c r="F918" s="368"/>
      <c r="G918" s="368"/>
      <c r="H918" s="265"/>
      <c r="I918" s="265"/>
      <c r="J918" s="265"/>
      <c r="K918" s="298"/>
      <c r="L918" s="15"/>
      <c r="M918" s="265"/>
      <c r="N918" s="265"/>
      <c r="O918" s="299"/>
      <c r="P918" s="299"/>
      <c r="Q918" s="299"/>
      <c r="R918" s="265"/>
      <c r="S918" s="299"/>
      <c r="T918" s="299"/>
      <c r="U918" s="299"/>
      <c r="V918" s="297"/>
      <c r="W918" s="282"/>
    </row>
    <row r="919" spans="3:23" ht="13.5" customHeight="1" x14ac:dyDescent="0.15">
      <c r="C919" s="283">
        <f t="shared" si="32"/>
        <v>907</v>
      </c>
      <c r="D919" s="44" t="str">
        <f t="shared" si="31"/>
        <v/>
      </c>
      <c r="E919" s="276"/>
      <c r="F919" s="368"/>
      <c r="G919" s="368"/>
      <c r="H919" s="265"/>
      <c r="I919" s="265"/>
      <c r="J919" s="265"/>
      <c r="K919" s="298"/>
      <c r="L919" s="15"/>
      <c r="M919" s="265"/>
      <c r="N919" s="265"/>
      <c r="O919" s="299"/>
      <c r="P919" s="299"/>
      <c r="Q919" s="299"/>
      <c r="R919" s="265"/>
      <c r="S919" s="299"/>
      <c r="T919" s="299"/>
      <c r="U919" s="299"/>
      <c r="V919" s="297"/>
      <c r="W919" s="282"/>
    </row>
    <row r="920" spans="3:23" ht="13.5" customHeight="1" x14ac:dyDescent="0.15">
      <c r="C920" s="283">
        <f t="shared" si="32"/>
        <v>908</v>
      </c>
      <c r="D920" s="44" t="str">
        <f t="shared" si="31"/>
        <v/>
      </c>
      <c r="E920" s="276"/>
      <c r="F920" s="368"/>
      <c r="G920" s="368"/>
      <c r="H920" s="265"/>
      <c r="I920" s="265"/>
      <c r="J920" s="265"/>
      <c r="K920" s="298"/>
      <c r="L920" s="15"/>
      <c r="M920" s="265"/>
      <c r="N920" s="265"/>
      <c r="O920" s="299"/>
      <c r="P920" s="299"/>
      <c r="Q920" s="299"/>
      <c r="R920" s="265"/>
      <c r="S920" s="299"/>
      <c r="T920" s="299"/>
      <c r="U920" s="299"/>
      <c r="V920" s="297"/>
      <c r="W920" s="282"/>
    </row>
    <row r="921" spans="3:23" ht="13.5" customHeight="1" x14ac:dyDescent="0.15">
      <c r="C921" s="283">
        <f t="shared" si="32"/>
        <v>909</v>
      </c>
      <c r="D921" s="44" t="str">
        <f t="shared" si="31"/>
        <v/>
      </c>
      <c r="E921" s="276"/>
      <c r="F921" s="368"/>
      <c r="G921" s="368"/>
      <c r="H921" s="265"/>
      <c r="I921" s="265"/>
      <c r="J921" s="265"/>
      <c r="K921" s="298"/>
      <c r="L921" s="15"/>
      <c r="M921" s="265"/>
      <c r="N921" s="265"/>
      <c r="O921" s="299"/>
      <c r="P921" s="299"/>
      <c r="Q921" s="299"/>
      <c r="R921" s="265"/>
      <c r="S921" s="299"/>
      <c r="T921" s="299"/>
      <c r="U921" s="299"/>
      <c r="V921" s="297"/>
      <c r="W921" s="282"/>
    </row>
    <row r="922" spans="3:23" ht="13.5" customHeight="1" x14ac:dyDescent="0.15">
      <c r="C922" s="283">
        <f t="shared" si="32"/>
        <v>910</v>
      </c>
      <c r="D922" s="44" t="str">
        <f t="shared" si="31"/>
        <v/>
      </c>
      <c r="E922" s="276"/>
      <c r="F922" s="368"/>
      <c r="G922" s="368"/>
      <c r="H922" s="265"/>
      <c r="I922" s="265"/>
      <c r="J922" s="265"/>
      <c r="K922" s="298"/>
      <c r="L922" s="15"/>
      <c r="M922" s="265"/>
      <c r="N922" s="265"/>
      <c r="O922" s="299"/>
      <c r="P922" s="299"/>
      <c r="Q922" s="299"/>
      <c r="R922" s="265"/>
      <c r="S922" s="299"/>
      <c r="T922" s="299"/>
      <c r="U922" s="299"/>
      <c r="V922" s="297"/>
      <c r="W922" s="282"/>
    </row>
    <row r="923" spans="3:23" ht="13.5" customHeight="1" x14ac:dyDescent="0.15">
      <c r="C923" s="283">
        <f t="shared" si="32"/>
        <v>911</v>
      </c>
      <c r="D923" s="44" t="str">
        <f t="shared" si="31"/>
        <v/>
      </c>
      <c r="E923" s="276"/>
      <c r="F923" s="368"/>
      <c r="G923" s="368"/>
      <c r="H923" s="265"/>
      <c r="I923" s="265"/>
      <c r="J923" s="265"/>
      <c r="K923" s="298"/>
      <c r="L923" s="15"/>
      <c r="M923" s="265"/>
      <c r="N923" s="265"/>
      <c r="O923" s="299"/>
      <c r="P923" s="299"/>
      <c r="Q923" s="299"/>
      <c r="R923" s="265"/>
      <c r="S923" s="299"/>
      <c r="T923" s="299"/>
      <c r="U923" s="299"/>
      <c r="V923" s="297"/>
      <c r="W923" s="282"/>
    </row>
    <row r="924" spans="3:23" ht="13.5" customHeight="1" x14ac:dyDescent="0.15">
      <c r="C924" s="283">
        <f t="shared" si="32"/>
        <v>912</v>
      </c>
      <c r="D924" s="44" t="str">
        <f t="shared" si="31"/>
        <v/>
      </c>
      <c r="E924" s="276"/>
      <c r="F924" s="368"/>
      <c r="G924" s="368"/>
      <c r="H924" s="265"/>
      <c r="I924" s="265"/>
      <c r="J924" s="265"/>
      <c r="K924" s="298"/>
      <c r="L924" s="15"/>
      <c r="M924" s="265"/>
      <c r="N924" s="265"/>
      <c r="O924" s="299"/>
      <c r="P924" s="299"/>
      <c r="Q924" s="299"/>
      <c r="R924" s="265"/>
      <c r="S924" s="299"/>
      <c r="T924" s="299"/>
      <c r="U924" s="299"/>
      <c r="V924" s="297"/>
      <c r="W924" s="282"/>
    </row>
    <row r="925" spans="3:23" ht="13.5" customHeight="1" x14ac:dyDescent="0.15">
      <c r="C925" s="283">
        <f t="shared" si="32"/>
        <v>913</v>
      </c>
      <c r="D925" s="44" t="str">
        <f t="shared" si="31"/>
        <v/>
      </c>
      <c r="E925" s="276"/>
      <c r="F925" s="368"/>
      <c r="G925" s="368"/>
      <c r="H925" s="265"/>
      <c r="I925" s="265"/>
      <c r="J925" s="265"/>
      <c r="K925" s="298"/>
      <c r="L925" s="15"/>
      <c r="M925" s="265"/>
      <c r="N925" s="265"/>
      <c r="O925" s="299"/>
      <c r="P925" s="299"/>
      <c r="Q925" s="299"/>
      <c r="R925" s="265"/>
      <c r="S925" s="299"/>
      <c r="T925" s="299"/>
      <c r="U925" s="299"/>
      <c r="V925" s="297"/>
      <c r="W925" s="282"/>
    </row>
    <row r="926" spans="3:23" ht="13.5" customHeight="1" x14ac:dyDescent="0.15">
      <c r="C926" s="283">
        <f t="shared" si="32"/>
        <v>914</v>
      </c>
      <c r="D926" s="44" t="str">
        <f t="shared" ref="D926:D1002" si="33">IF(E926="","",IF(E926&lt;=$Z$2,"○",""))</f>
        <v/>
      </c>
      <c r="E926" s="276"/>
      <c r="F926" s="368"/>
      <c r="G926" s="368"/>
      <c r="H926" s="265"/>
      <c r="I926" s="265"/>
      <c r="J926" s="265"/>
      <c r="K926" s="298"/>
      <c r="L926" s="15"/>
      <c r="M926" s="265"/>
      <c r="N926" s="265"/>
      <c r="O926" s="299"/>
      <c r="P926" s="299"/>
      <c r="Q926" s="299"/>
      <c r="R926" s="265"/>
      <c r="S926" s="299"/>
      <c r="T926" s="299"/>
      <c r="U926" s="299"/>
      <c r="V926" s="297"/>
      <c r="W926" s="282"/>
    </row>
    <row r="927" spans="3:23" ht="13.5" customHeight="1" x14ac:dyDescent="0.15">
      <c r="C927" s="283">
        <f t="shared" si="32"/>
        <v>915</v>
      </c>
      <c r="D927" s="44" t="str">
        <f t="shared" si="33"/>
        <v/>
      </c>
      <c r="E927" s="276"/>
      <c r="F927" s="368"/>
      <c r="G927" s="368"/>
      <c r="H927" s="265"/>
      <c r="I927" s="265"/>
      <c r="J927" s="265"/>
      <c r="K927" s="298"/>
      <c r="L927" s="15"/>
      <c r="M927" s="265"/>
      <c r="N927" s="265"/>
      <c r="O927" s="299"/>
      <c r="P927" s="299"/>
      <c r="Q927" s="299"/>
      <c r="R927" s="265"/>
      <c r="S927" s="299"/>
      <c r="T927" s="299"/>
      <c r="U927" s="299"/>
      <c r="V927" s="297"/>
      <c r="W927" s="282"/>
    </row>
    <row r="928" spans="3:23" ht="13.5" customHeight="1" x14ac:dyDescent="0.15">
      <c r="C928" s="283">
        <f t="shared" si="32"/>
        <v>916</v>
      </c>
      <c r="D928" s="44" t="str">
        <f t="shared" si="33"/>
        <v/>
      </c>
      <c r="E928" s="276"/>
      <c r="F928" s="368"/>
      <c r="G928" s="368"/>
      <c r="H928" s="265"/>
      <c r="I928" s="265"/>
      <c r="J928" s="265"/>
      <c r="K928" s="298"/>
      <c r="L928" s="15"/>
      <c r="M928" s="265"/>
      <c r="N928" s="265"/>
      <c r="O928" s="299"/>
      <c r="P928" s="299"/>
      <c r="Q928" s="299"/>
      <c r="R928" s="265"/>
      <c r="S928" s="299"/>
      <c r="T928" s="299"/>
      <c r="U928" s="299"/>
      <c r="V928" s="297"/>
      <c r="W928" s="282"/>
    </row>
    <row r="929" spans="3:23" ht="13.5" customHeight="1" x14ac:dyDescent="0.15">
      <c r="C929" s="283">
        <f t="shared" si="32"/>
        <v>917</v>
      </c>
      <c r="D929" s="44" t="str">
        <f t="shared" si="33"/>
        <v/>
      </c>
      <c r="E929" s="276"/>
      <c r="F929" s="368"/>
      <c r="G929" s="368"/>
      <c r="H929" s="265"/>
      <c r="I929" s="265"/>
      <c r="J929" s="265"/>
      <c r="K929" s="298"/>
      <c r="L929" s="15"/>
      <c r="M929" s="265"/>
      <c r="N929" s="265"/>
      <c r="O929" s="299"/>
      <c r="P929" s="299"/>
      <c r="Q929" s="299"/>
      <c r="R929" s="265"/>
      <c r="S929" s="299"/>
      <c r="T929" s="299"/>
      <c r="U929" s="299"/>
      <c r="V929" s="297"/>
      <c r="W929" s="282"/>
    </row>
    <row r="930" spans="3:23" ht="13.5" customHeight="1" x14ac:dyDescent="0.15">
      <c r="C930" s="283">
        <f t="shared" si="32"/>
        <v>918</v>
      </c>
      <c r="D930" s="44" t="str">
        <f t="shared" si="33"/>
        <v/>
      </c>
      <c r="E930" s="276"/>
      <c r="F930" s="368"/>
      <c r="G930" s="368"/>
      <c r="H930" s="265"/>
      <c r="I930" s="265"/>
      <c r="J930" s="265"/>
      <c r="K930" s="298"/>
      <c r="L930" s="15"/>
      <c r="M930" s="265"/>
      <c r="N930" s="265"/>
      <c r="O930" s="299"/>
      <c r="P930" s="299"/>
      <c r="Q930" s="299"/>
      <c r="R930" s="265"/>
      <c r="S930" s="299"/>
      <c r="T930" s="299"/>
      <c r="U930" s="299"/>
      <c r="V930" s="297"/>
      <c r="W930" s="282"/>
    </row>
    <row r="931" spans="3:23" ht="13.5" customHeight="1" x14ac:dyDescent="0.15">
      <c r="C931" s="283">
        <f t="shared" si="32"/>
        <v>919</v>
      </c>
      <c r="D931" s="44" t="str">
        <f t="shared" si="33"/>
        <v/>
      </c>
      <c r="E931" s="276"/>
      <c r="F931" s="368"/>
      <c r="G931" s="368"/>
      <c r="H931" s="265"/>
      <c r="I931" s="265"/>
      <c r="J931" s="265"/>
      <c r="K931" s="298"/>
      <c r="L931" s="15"/>
      <c r="M931" s="265"/>
      <c r="N931" s="265"/>
      <c r="O931" s="299"/>
      <c r="P931" s="299"/>
      <c r="Q931" s="299"/>
      <c r="R931" s="265"/>
      <c r="S931" s="299"/>
      <c r="T931" s="299"/>
      <c r="U931" s="299"/>
      <c r="V931" s="297"/>
      <c r="W931" s="282"/>
    </row>
    <row r="932" spans="3:23" ht="13.5" customHeight="1" x14ac:dyDescent="0.15">
      <c r="C932" s="283">
        <f t="shared" si="32"/>
        <v>920</v>
      </c>
      <c r="D932" s="44" t="str">
        <f t="shared" si="33"/>
        <v/>
      </c>
      <c r="E932" s="276"/>
      <c r="F932" s="368"/>
      <c r="G932" s="368"/>
      <c r="H932" s="265"/>
      <c r="I932" s="265"/>
      <c r="J932" s="265"/>
      <c r="K932" s="298"/>
      <c r="L932" s="15"/>
      <c r="M932" s="265"/>
      <c r="N932" s="265"/>
      <c r="O932" s="299"/>
      <c r="P932" s="299"/>
      <c r="Q932" s="299"/>
      <c r="R932" s="265"/>
      <c r="S932" s="299"/>
      <c r="T932" s="299"/>
      <c r="U932" s="299"/>
      <c r="V932" s="297"/>
      <c r="W932" s="282"/>
    </row>
    <row r="933" spans="3:23" ht="13.5" customHeight="1" x14ac:dyDescent="0.15">
      <c r="C933" s="283">
        <f t="shared" si="32"/>
        <v>921</v>
      </c>
      <c r="D933" s="44" t="str">
        <f t="shared" si="33"/>
        <v/>
      </c>
      <c r="E933" s="276"/>
      <c r="F933" s="368"/>
      <c r="G933" s="368"/>
      <c r="H933" s="265"/>
      <c r="I933" s="265"/>
      <c r="J933" s="265"/>
      <c r="K933" s="298"/>
      <c r="L933" s="15"/>
      <c r="M933" s="265"/>
      <c r="N933" s="265"/>
      <c r="O933" s="299"/>
      <c r="P933" s="299"/>
      <c r="Q933" s="299"/>
      <c r="R933" s="265"/>
      <c r="S933" s="299"/>
      <c r="T933" s="299"/>
      <c r="U933" s="299"/>
      <c r="V933" s="297"/>
      <c r="W933" s="282"/>
    </row>
    <row r="934" spans="3:23" ht="13.5" customHeight="1" x14ac:dyDescent="0.15">
      <c r="C934" s="283">
        <f t="shared" si="32"/>
        <v>922</v>
      </c>
      <c r="D934" s="44" t="str">
        <f t="shared" si="33"/>
        <v/>
      </c>
      <c r="E934" s="276"/>
      <c r="F934" s="368"/>
      <c r="G934" s="368"/>
      <c r="H934" s="265"/>
      <c r="I934" s="265"/>
      <c r="J934" s="265"/>
      <c r="K934" s="298"/>
      <c r="L934" s="15"/>
      <c r="M934" s="265"/>
      <c r="N934" s="265"/>
      <c r="O934" s="299"/>
      <c r="P934" s="299"/>
      <c r="Q934" s="299"/>
      <c r="R934" s="265"/>
      <c r="S934" s="299"/>
      <c r="T934" s="299"/>
      <c r="U934" s="299"/>
      <c r="V934" s="297"/>
      <c r="W934" s="282"/>
    </row>
    <row r="935" spans="3:23" ht="13.5" customHeight="1" x14ac:dyDescent="0.15">
      <c r="C935" s="283">
        <f t="shared" si="32"/>
        <v>923</v>
      </c>
      <c r="D935" s="44" t="str">
        <f t="shared" si="33"/>
        <v/>
      </c>
      <c r="E935" s="276"/>
      <c r="F935" s="368"/>
      <c r="G935" s="368"/>
      <c r="H935" s="265"/>
      <c r="I935" s="265"/>
      <c r="J935" s="265"/>
      <c r="K935" s="298"/>
      <c r="L935" s="15"/>
      <c r="M935" s="265"/>
      <c r="N935" s="265"/>
      <c r="O935" s="299"/>
      <c r="P935" s="299"/>
      <c r="Q935" s="299"/>
      <c r="R935" s="265"/>
      <c r="S935" s="299"/>
      <c r="T935" s="299"/>
      <c r="U935" s="299"/>
      <c r="V935" s="297"/>
      <c r="W935" s="282"/>
    </row>
    <row r="936" spans="3:23" ht="13.5" customHeight="1" x14ac:dyDescent="0.15">
      <c r="C936" s="283">
        <f t="shared" si="32"/>
        <v>924</v>
      </c>
      <c r="D936" s="44" t="str">
        <f t="shared" si="33"/>
        <v/>
      </c>
      <c r="E936" s="276"/>
      <c r="F936" s="368"/>
      <c r="G936" s="368"/>
      <c r="H936" s="265"/>
      <c r="I936" s="265"/>
      <c r="J936" s="265"/>
      <c r="K936" s="298"/>
      <c r="L936" s="15"/>
      <c r="M936" s="265"/>
      <c r="N936" s="265"/>
      <c r="O936" s="299"/>
      <c r="P936" s="299"/>
      <c r="Q936" s="299"/>
      <c r="R936" s="265"/>
      <c r="S936" s="299"/>
      <c r="T936" s="299"/>
      <c r="U936" s="299"/>
      <c r="V936" s="297"/>
      <c r="W936" s="282"/>
    </row>
    <row r="937" spans="3:23" ht="13.5" customHeight="1" x14ac:dyDescent="0.15">
      <c r="C937" s="283">
        <f t="shared" si="32"/>
        <v>925</v>
      </c>
      <c r="D937" s="44" t="str">
        <f t="shared" si="33"/>
        <v/>
      </c>
      <c r="E937" s="276"/>
      <c r="F937" s="368"/>
      <c r="G937" s="368"/>
      <c r="H937" s="265"/>
      <c r="I937" s="265"/>
      <c r="J937" s="265"/>
      <c r="K937" s="298"/>
      <c r="L937" s="15"/>
      <c r="M937" s="265"/>
      <c r="N937" s="265"/>
      <c r="O937" s="299"/>
      <c r="P937" s="299"/>
      <c r="Q937" s="299"/>
      <c r="R937" s="265"/>
      <c r="S937" s="299"/>
      <c r="T937" s="299"/>
      <c r="U937" s="299"/>
      <c r="V937" s="297"/>
      <c r="W937" s="282"/>
    </row>
    <row r="938" spans="3:23" ht="13.5" customHeight="1" x14ac:dyDescent="0.15">
      <c r="C938" s="283">
        <f t="shared" si="32"/>
        <v>926</v>
      </c>
      <c r="D938" s="44" t="str">
        <f t="shared" si="33"/>
        <v/>
      </c>
      <c r="E938" s="276"/>
      <c r="F938" s="368"/>
      <c r="G938" s="368"/>
      <c r="H938" s="265"/>
      <c r="I938" s="265"/>
      <c r="J938" s="265"/>
      <c r="K938" s="298"/>
      <c r="L938" s="15"/>
      <c r="M938" s="265"/>
      <c r="N938" s="265"/>
      <c r="O938" s="299"/>
      <c r="P938" s="299"/>
      <c r="Q938" s="299"/>
      <c r="R938" s="265"/>
      <c r="S938" s="299"/>
      <c r="T938" s="299"/>
      <c r="U938" s="299"/>
      <c r="V938" s="297"/>
      <c r="W938" s="282"/>
    </row>
    <row r="939" spans="3:23" ht="13.5" customHeight="1" x14ac:dyDescent="0.15">
      <c r="C939" s="283">
        <f t="shared" si="32"/>
        <v>927</v>
      </c>
      <c r="D939" s="44" t="str">
        <f t="shared" si="33"/>
        <v/>
      </c>
      <c r="E939" s="276"/>
      <c r="F939" s="368"/>
      <c r="G939" s="368"/>
      <c r="H939" s="265"/>
      <c r="I939" s="265"/>
      <c r="J939" s="265"/>
      <c r="K939" s="298"/>
      <c r="L939" s="15"/>
      <c r="M939" s="265"/>
      <c r="N939" s="265"/>
      <c r="O939" s="299"/>
      <c r="P939" s="299"/>
      <c r="Q939" s="299"/>
      <c r="R939" s="265"/>
      <c r="S939" s="299"/>
      <c r="T939" s="299"/>
      <c r="U939" s="299"/>
      <c r="V939" s="297"/>
      <c r="W939" s="282"/>
    </row>
    <row r="940" spans="3:23" ht="13.5" customHeight="1" x14ac:dyDescent="0.15">
      <c r="C940" s="283">
        <f t="shared" si="32"/>
        <v>928</v>
      </c>
      <c r="D940" s="44" t="str">
        <f t="shared" si="33"/>
        <v/>
      </c>
      <c r="E940" s="276"/>
      <c r="F940" s="368"/>
      <c r="G940" s="368"/>
      <c r="H940" s="265"/>
      <c r="I940" s="265"/>
      <c r="J940" s="265"/>
      <c r="K940" s="298"/>
      <c r="L940" s="15"/>
      <c r="M940" s="265"/>
      <c r="N940" s="265"/>
      <c r="O940" s="299"/>
      <c r="P940" s="299"/>
      <c r="Q940" s="299"/>
      <c r="R940" s="265"/>
      <c r="S940" s="299"/>
      <c r="T940" s="299"/>
      <c r="U940" s="299"/>
      <c r="V940" s="297"/>
      <c r="W940" s="282"/>
    </row>
    <row r="941" spans="3:23" ht="13.5" customHeight="1" x14ac:dyDescent="0.15">
      <c r="C941" s="283">
        <f t="shared" si="32"/>
        <v>929</v>
      </c>
      <c r="D941" s="44" t="str">
        <f t="shared" si="33"/>
        <v/>
      </c>
      <c r="E941" s="276"/>
      <c r="F941" s="368"/>
      <c r="G941" s="368"/>
      <c r="H941" s="265"/>
      <c r="I941" s="265"/>
      <c r="J941" s="265"/>
      <c r="K941" s="298"/>
      <c r="L941" s="15"/>
      <c r="M941" s="265"/>
      <c r="N941" s="265"/>
      <c r="O941" s="299"/>
      <c r="P941" s="299"/>
      <c r="Q941" s="299"/>
      <c r="R941" s="265"/>
      <c r="S941" s="299"/>
      <c r="T941" s="299"/>
      <c r="U941" s="299"/>
      <c r="V941" s="297"/>
      <c r="W941" s="282"/>
    </row>
    <row r="942" spans="3:23" ht="13.5" customHeight="1" x14ac:dyDescent="0.15">
      <c r="C942" s="283">
        <f t="shared" si="32"/>
        <v>930</v>
      </c>
      <c r="D942" s="44" t="str">
        <f t="shared" si="33"/>
        <v/>
      </c>
      <c r="E942" s="276"/>
      <c r="F942" s="368"/>
      <c r="G942" s="368"/>
      <c r="H942" s="265"/>
      <c r="I942" s="265"/>
      <c r="J942" s="265"/>
      <c r="K942" s="298"/>
      <c r="L942" s="15"/>
      <c r="M942" s="265"/>
      <c r="N942" s="265"/>
      <c r="O942" s="299"/>
      <c r="P942" s="299"/>
      <c r="Q942" s="299"/>
      <c r="R942" s="265"/>
      <c r="S942" s="299"/>
      <c r="T942" s="299"/>
      <c r="U942" s="299"/>
      <c r="V942" s="297"/>
      <c r="W942" s="282"/>
    </row>
    <row r="943" spans="3:23" ht="13.5" customHeight="1" x14ac:dyDescent="0.15">
      <c r="C943" s="283">
        <f t="shared" si="32"/>
        <v>931</v>
      </c>
      <c r="D943" s="44" t="str">
        <f t="shared" si="33"/>
        <v/>
      </c>
      <c r="E943" s="276"/>
      <c r="F943" s="368"/>
      <c r="G943" s="368"/>
      <c r="H943" s="265"/>
      <c r="I943" s="265"/>
      <c r="J943" s="265"/>
      <c r="K943" s="298"/>
      <c r="L943" s="15"/>
      <c r="M943" s="265"/>
      <c r="N943" s="265"/>
      <c r="O943" s="299"/>
      <c r="P943" s="299"/>
      <c r="Q943" s="299"/>
      <c r="R943" s="265"/>
      <c r="S943" s="299"/>
      <c r="T943" s="299"/>
      <c r="U943" s="299"/>
      <c r="V943" s="297"/>
      <c r="W943" s="282"/>
    </row>
    <row r="944" spans="3:23" ht="13.5" customHeight="1" x14ac:dyDescent="0.15">
      <c r="C944" s="283">
        <f t="shared" si="32"/>
        <v>932</v>
      </c>
      <c r="D944" s="44" t="str">
        <f t="shared" si="33"/>
        <v/>
      </c>
      <c r="E944" s="276"/>
      <c r="F944" s="368"/>
      <c r="G944" s="368"/>
      <c r="H944" s="265"/>
      <c r="I944" s="265"/>
      <c r="J944" s="265"/>
      <c r="K944" s="298"/>
      <c r="L944" s="15"/>
      <c r="M944" s="265"/>
      <c r="N944" s="265"/>
      <c r="O944" s="299"/>
      <c r="P944" s="299"/>
      <c r="Q944" s="299"/>
      <c r="R944" s="265"/>
      <c r="S944" s="299"/>
      <c r="T944" s="299"/>
      <c r="U944" s="299"/>
      <c r="V944" s="297"/>
      <c r="W944" s="282"/>
    </row>
    <row r="945" spans="3:23" ht="13.5" customHeight="1" x14ac:dyDescent="0.15">
      <c r="C945" s="283">
        <f t="shared" si="32"/>
        <v>933</v>
      </c>
      <c r="D945" s="44" t="str">
        <f t="shared" si="33"/>
        <v/>
      </c>
      <c r="E945" s="276"/>
      <c r="F945" s="368"/>
      <c r="G945" s="368"/>
      <c r="H945" s="265"/>
      <c r="I945" s="265"/>
      <c r="J945" s="265"/>
      <c r="K945" s="298"/>
      <c r="L945" s="15"/>
      <c r="M945" s="265"/>
      <c r="N945" s="265"/>
      <c r="O945" s="299"/>
      <c r="P945" s="299"/>
      <c r="Q945" s="299"/>
      <c r="R945" s="265"/>
      <c r="S945" s="299"/>
      <c r="T945" s="299"/>
      <c r="U945" s="299"/>
      <c r="V945" s="297"/>
      <c r="W945" s="282"/>
    </row>
    <row r="946" spans="3:23" ht="13.5" customHeight="1" x14ac:dyDescent="0.15">
      <c r="C946" s="283">
        <f t="shared" si="32"/>
        <v>934</v>
      </c>
      <c r="D946" s="44" t="str">
        <f t="shared" si="33"/>
        <v/>
      </c>
      <c r="E946" s="276"/>
      <c r="F946" s="368"/>
      <c r="G946" s="368"/>
      <c r="H946" s="265"/>
      <c r="I946" s="265"/>
      <c r="J946" s="265"/>
      <c r="K946" s="298"/>
      <c r="L946" s="15"/>
      <c r="M946" s="265"/>
      <c r="N946" s="265"/>
      <c r="O946" s="299"/>
      <c r="P946" s="299"/>
      <c r="Q946" s="299"/>
      <c r="R946" s="265"/>
      <c r="S946" s="299"/>
      <c r="T946" s="299"/>
      <c r="U946" s="299"/>
      <c r="V946" s="297"/>
      <c r="W946" s="282"/>
    </row>
    <row r="947" spans="3:23" ht="13.5" customHeight="1" x14ac:dyDescent="0.15">
      <c r="C947" s="283">
        <f t="shared" si="32"/>
        <v>935</v>
      </c>
      <c r="D947" s="44" t="str">
        <f t="shared" si="33"/>
        <v/>
      </c>
      <c r="E947" s="276"/>
      <c r="F947" s="368"/>
      <c r="G947" s="368"/>
      <c r="H947" s="265"/>
      <c r="I947" s="265"/>
      <c r="J947" s="265"/>
      <c r="K947" s="298"/>
      <c r="L947" s="15"/>
      <c r="M947" s="265"/>
      <c r="N947" s="265"/>
      <c r="O947" s="299"/>
      <c r="P947" s="299"/>
      <c r="Q947" s="299"/>
      <c r="R947" s="265"/>
      <c r="S947" s="299"/>
      <c r="T947" s="299"/>
      <c r="U947" s="299"/>
      <c r="V947" s="297"/>
      <c r="W947" s="282"/>
    </row>
    <row r="948" spans="3:23" ht="13.5" customHeight="1" x14ac:dyDescent="0.15">
      <c r="C948" s="283">
        <f t="shared" si="32"/>
        <v>936</v>
      </c>
      <c r="D948" s="44" t="str">
        <f t="shared" si="33"/>
        <v/>
      </c>
      <c r="E948" s="276"/>
      <c r="F948" s="368"/>
      <c r="G948" s="368"/>
      <c r="H948" s="265"/>
      <c r="I948" s="265"/>
      <c r="J948" s="265"/>
      <c r="K948" s="298"/>
      <c r="L948" s="15"/>
      <c r="M948" s="265"/>
      <c r="N948" s="265"/>
      <c r="O948" s="299"/>
      <c r="P948" s="299"/>
      <c r="Q948" s="299"/>
      <c r="R948" s="265"/>
      <c r="S948" s="299"/>
      <c r="T948" s="299"/>
      <c r="U948" s="299"/>
      <c r="V948" s="297"/>
      <c r="W948" s="282"/>
    </row>
    <row r="949" spans="3:23" ht="13.5" customHeight="1" x14ac:dyDescent="0.15">
      <c r="C949" s="283">
        <f t="shared" si="32"/>
        <v>937</v>
      </c>
      <c r="D949" s="44" t="str">
        <f t="shared" si="33"/>
        <v/>
      </c>
      <c r="E949" s="276"/>
      <c r="F949" s="368"/>
      <c r="G949" s="368"/>
      <c r="H949" s="265"/>
      <c r="I949" s="265"/>
      <c r="J949" s="265"/>
      <c r="K949" s="298"/>
      <c r="L949" s="15"/>
      <c r="M949" s="265"/>
      <c r="N949" s="265"/>
      <c r="O949" s="299"/>
      <c r="P949" s="299"/>
      <c r="Q949" s="299"/>
      <c r="R949" s="265"/>
      <c r="S949" s="299"/>
      <c r="T949" s="299"/>
      <c r="U949" s="299"/>
      <c r="V949" s="297"/>
      <c r="W949" s="282"/>
    </row>
    <row r="950" spans="3:23" ht="13.5" customHeight="1" x14ac:dyDescent="0.15">
      <c r="C950" s="283">
        <f t="shared" si="32"/>
        <v>938</v>
      </c>
      <c r="D950" s="44" t="str">
        <f t="shared" si="33"/>
        <v/>
      </c>
      <c r="E950" s="276"/>
      <c r="F950" s="368"/>
      <c r="G950" s="368"/>
      <c r="H950" s="265"/>
      <c r="I950" s="265"/>
      <c r="J950" s="265"/>
      <c r="K950" s="298"/>
      <c r="L950" s="15"/>
      <c r="M950" s="265"/>
      <c r="N950" s="265"/>
      <c r="O950" s="299"/>
      <c r="P950" s="299"/>
      <c r="Q950" s="299"/>
      <c r="R950" s="265"/>
      <c r="S950" s="299"/>
      <c r="T950" s="299"/>
      <c r="U950" s="299"/>
      <c r="V950" s="297"/>
      <c r="W950" s="282"/>
    </row>
    <row r="951" spans="3:23" ht="13.5" customHeight="1" x14ac:dyDescent="0.15">
      <c r="C951" s="283">
        <f t="shared" si="32"/>
        <v>939</v>
      </c>
      <c r="D951" s="44" t="str">
        <f t="shared" si="33"/>
        <v/>
      </c>
      <c r="E951" s="276"/>
      <c r="F951" s="368"/>
      <c r="G951" s="368"/>
      <c r="H951" s="265"/>
      <c r="I951" s="265"/>
      <c r="J951" s="265"/>
      <c r="K951" s="298"/>
      <c r="L951" s="15"/>
      <c r="M951" s="265"/>
      <c r="N951" s="265"/>
      <c r="O951" s="299"/>
      <c r="P951" s="299"/>
      <c r="Q951" s="299"/>
      <c r="R951" s="265"/>
      <c r="S951" s="299"/>
      <c r="T951" s="299"/>
      <c r="U951" s="299"/>
      <c r="V951" s="297"/>
      <c r="W951" s="282"/>
    </row>
    <row r="952" spans="3:23" ht="13.5" customHeight="1" x14ac:dyDescent="0.15">
      <c r="C952" s="283">
        <f t="shared" si="32"/>
        <v>940</v>
      </c>
      <c r="D952" s="44" t="str">
        <f t="shared" si="33"/>
        <v/>
      </c>
      <c r="E952" s="276"/>
      <c r="F952" s="368"/>
      <c r="G952" s="368"/>
      <c r="H952" s="265"/>
      <c r="I952" s="265"/>
      <c r="J952" s="265"/>
      <c r="K952" s="298"/>
      <c r="L952" s="15"/>
      <c r="M952" s="265"/>
      <c r="N952" s="265"/>
      <c r="O952" s="299"/>
      <c r="P952" s="299"/>
      <c r="Q952" s="299"/>
      <c r="R952" s="265"/>
      <c r="S952" s="299"/>
      <c r="T952" s="299"/>
      <c r="U952" s="299"/>
      <c r="V952" s="297"/>
      <c r="W952" s="282"/>
    </row>
    <row r="953" spans="3:23" ht="13.5" customHeight="1" x14ac:dyDescent="0.15">
      <c r="C953" s="283">
        <f t="shared" si="32"/>
        <v>941</v>
      </c>
      <c r="D953" s="44" t="str">
        <f t="shared" si="33"/>
        <v/>
      </c>
      <c r="E953" s="276"/>
      <c r="F953" s="368"/>
      <c r="G953" s="368"/>
      <c r="H953" s="265"/>
      <c r="I953" s="265"/>
      <c r="J953" s="265"/>
      <c r="K953" s="298"/>
      <c r="L953" s="15"/>
      <c r="M953" s="265"/>
      <c r="N953" s="265"/>
      <c r="O953" s="299"/>
      <c r="P953" s="299"/>
      <c r="Q953" s="299"/>
      <c r="R953" s="265"/>
      <c r="S953" s="299"/>
      <c r="T953" s="299"/>
      <c r="U953" s="299"/>
      <c r="V953" s="297"/>
      <c r="W953" s="282"/>
    </row>
    <row r="954" spans="3:23" ht="13.5" customHeight="1" x14ac:dyDescent="0.15">
      <c r="C954" s="283">
        <f t="shared" si="32"/>
        <v>942</v>
      </c>
      <c r="D954" s="44" t="str">
        <f t="shared" si="33"/>
        <v/>
      </c>
      <c r="E954" s="276"/>
      <c r="F954" s="368"/>
      <c r="G954" s="368"/>
      <c r="H954" s="265"/>
      <c r="I954" s="265"/>
      <c r="J954" s="265"/>
      <c r="K954" s="298"/>
      <c r="L954" s="15"/>
      <c r="M954" s="265"/>
      <c r="N954" s="265"/>
      <c r="O954" s="299"/>
      <c r="P954" s="299"/>
      <c r="Q954" s="299"/>
      <c r="R954" s="265"/>
      <c r="S954" s="299"/>
      <c r="T954" s="299"/>
      <c r="U954" s="299"/>
      <c r="V954" s="297"/>
      <c r="W954" s="282"/>
    </row>
    <row r="955" spans="3:23" ht="13.5" customHeight="1" x14ac:dyDescent="0.15">
      <c r="C955" s="283">
        <f t="shared" si="32"/>
        <v>943</v>
      </c>
      <c r="D955" s="44" t="str">
        <f t="shared" si="33"/>
        <v/>
      </c>
      <c r="E955" s="276"/>
      <c r="F955" s="368"/>
      <c r="G955" s="368"/>
      <c r="H955" s="265"/>
      <c r="I955" s="265"/>
      <c r="J955" s="265"/>
      <c r="K955" s="298"/>
      <c r="L955" s="15"/>
      <c r="M955" s="265"/>
      <c r="N955" s="265"/>
      <c r="O955" s="299"/>
      <c r="P955" s="299"/>
      <c r="Q955" s="299"/>
      <c r="R955" s="265"/>
      <c r="S955" s="299"/>
      <c r="T955" s="299"/>
      <c r="U955" s="299"/>
      <c r="V955" s="297"/>
      <c r="W955" s="282"/>
    </row>
    <row r="956" spans="3:23" ht="13.5" customHeight="1" x14ac:dyDescent="0.15">
      <c r="C956" s="283">
        <f t="shared" si="32"/>
        <v>944</v>
      </c>
      <c r="D956" s="44" t="str">
        <f t="shared" ref="D956:D989" si="34">IF(E956="","",IF(E956&lt;=$Z$2,"○",""))</f>
        <v/>
      </c>
      <c r="E956" s="276"/>
      <c r="F956" s="368"/>
      <c r="G956" s="368"/>
      <c r="H956" s="265"/>
      <c r="I956" s="265"/>
      <c r="J956" s="265"/>
      <c r="K956" s="298"/>
      <c r="L956" s="15"/>
      <c r="M956" s="265"/>
      <c r="N956" s="265"/>
      <c r="O956" s="299"/>
      <c r="P956" s="299"/>
      <c r="Q956" s="299"/>
      <c r="R956" s="265"/>
      <c r="S956" s="299"/>
      <c r="T956" s="299"/>
      <c r="U956" s="299"/>
      <c r="V956" s="297"/>
      <c r="W956" s="282"/>
    </row>
    <row r="957" spans="3:23" ht="13.5" customHeight="1" x14ac:dyDescent="0.15">
      <c r="C957" s="283">
        <f t="shared" si="32"/>
        <v>945</v>
      </c>
      <c r="D957" s="44" t="str">
        <f t="shared" si="34"/>
        <v/>
      </c>
      <c r="E957" s="276"/>
      <c r="F957" s="368"/>
      <c r="G957" s="368"/>
      <c r="H957" s="265"/>
      <c r="I957" s="265"/>
      <c r="J957" s="265"/>
      <c r="K957" s="298"/>
      <c r="L957" s="15"/>
      <c r="M957" s="265"/>
      <c r="N957" s="265"/>
      <c r="O957" s="299"/>
      <c r="P957" s="299"/>
      <c r="Q957" s="299"/>
      <c r="R957" s="265"/>
      <c r="S957" s="299"/>
      <c r="T957" s="299"/>
      <c r="U957" s="299"/>
      <c r="V957" s="297"/>
      <c r="W957" s="282"/>
    </row>
    <row r="958" spans="3:23" ht="13.5" customHeight="1" x14ac:dyDescent="0.15">
      <c r="C958" s="283">
        <f t="shared" si="32"/>
        <v>946</v>
      </c>
      <c r="D958" s="44" t="str">
        <f t="shared" si="34"/>
        <v/>
      </c>
      <c r="E958" s="276"/>
      <c r="F958" s="368"/>
      <c r="G958" s="368"/>
      <c r="H958" s="265"/>
      <c r="I958" s="265"/>
      <c r="J958" s="265"/>
      <c r="K958" s="298"/>
      <c r="L958" s="15"/>
      <c r="M958" s="265"/>
      <c r="N958" s="265"/>
      <c r="O958" s="299"/>
      <c r="P958" s="299"/>
      <c r="Q958" s="299"/>
      <c r="R958" s="265"/>
      <c r="S958" s="299"/>
      <c r="T958" s="299"/>
      <c r="U958" s="299"/>
      <c r="V958" s="297"/>
      <c r="W958" s="282"/>
    </row>
    <row r="959" spans="3:23" ht="13.5" customHeight="1" x14ac:dyDescent="0.15">
      <c r="C959" s="283">
        <f t="shared" si="32"/>
        <v>947</v>
      </c>
      <c r="D959" s="44" t="str">
        <f t="shared" si="34"/>
        <v/>
      </c>
      <c r="E959" s="276"/>
      <c r="F959" s="368"/>
      <c r="G959" s="368"/>
      <c r="H959" s="265"/>
      <c r="I959" s="265"/>
      <c r="J959" s="265"/>
      <c r="K959" s="298"/>
      <c r="L959" s="15"/>
      <c r="M959" s="265"/>
      <c r="N959" s="265"/>
      <c r="O959" s="299"/>
      <c r="P959" s="299"/>
      <c r="Q959" s="299"/>
      <c r="R959" s="265"/>
      <c r="S959" s="299"/>
      <c r="T959" s="299"/>
      <c r="U959" s="299"/>
      <c r="V959" s="297"/>
      <c r="W959" s="282"/>
    </row>
    <row r="960" spans="3:23" ht="13.5" customHeight="1" x14ac:dyDescent="0.15">
      <c r="C960" s="283">
        <f t="shared" si="32"/>
        <v>948</v>
      </c>
      <c r="D960" s="44" t="str">
        <f t="shared" si="34"/>
        <v/>
      </c>
      <c r="E960" s="276"/>
      <c r="F960" s="368"/>
      <c r="G960" s="368"/>
      <c r="H960" s="265"/>
      <c r="I960" s="265"/>
      <c r="J960" s="265"/>
      <c r="K960" s="298"/>
      <c r="L960" s="15"/>
      <c r="M960" s="265"/>
      <c r="N960" s="265"/>
      <c r="O960" s="299"/>
      <c r="P960" s="299"/>
      <c r="Q960" s="299"/>
      <c r="R960" s="265"/>
      <c r="S960" s="299"/>
      <c r="T960" s="299"/>
      <c r="U960" s="299"/>
      <c r="V960" s="297"/>
      <c r="W960" s="282"/>
    </row>
    <row r="961" spans="3:23" ht="13.5" customHeight="1" x14ac:dyDescent="0.15">
      <c r="C961" s="283">
        <f t="shared" si="32"/>
        <v>949</v>
      </c>
      <c r="D961" s="44" t="str">
        <f t="shared" si="34"/>
        <v/>
      </c>
      <c r="E961" s="276"/>
      <c r="F961" s="368"/>
      <c r="G961" s="368"/>
      <c r="H961" s="265"/>
      <c r="I961" s="265"/>
      <c r="J961" s="265"/>
      <c r="K961" s="298"/>
      <c r="L961" s="15"/>
      <c r="M961" s="265"/>
      <c r="N961" s="265"/>
      <c r="O961" s="299"/>
      <c r="P961" s="299"/>
      <c r="Q961" s="299"/>
      <c r="R961" s="265"/>
      <c r="S961" s="299"/>
      <c r="T961" s="299"/>
      <c r="U961" s="299"/>
      <c r="V961" s="297"/>
      <c r="W961" s="282"/>
    </row>
    <row r="962" spans="3:23" ht="13.5" customHeight="1" x14ac:dyDescent="0.15">
      <c r="C962" s="283">
        <f t="shared" si="32"/>
        <v>950</v>
      </c>
      <c r="D962" s="44" t="str">
        <f t="shared" si="34"/>
        <v/>
      </c>
      <c r="E962" s="276"/>
      <c r="F962" s="368"/>
      <c r="G962" s="368"/>
      <c r="H962" s="265"/>
      <c r="I962" s="265"/>
      <c r="J962" s="265"/>
      <c r="K962" s="298"/>
      <c r="L962" s="15"/>
      <c r="M962" s="265"/>
      <c r="N962" s="265"/>
      <c r="O962" s="299"/>
      <c r="P962" s="299"/>
      <c r="Q962" s="299"/>
      <c r="R962" s="265"/>
      <c r="S962" s="299"/>
      <c r="T962" s="299"/>
      <c r="U962" s="299"/>
      <c r="V962" s="297"/>
      <c r="W962" s="282"/>
    </row>
    <row r="963" spans="3:23" ht="13.5" customHeight="1" x14ac:dyDescent="0.15">
      <c r="C963" s="283">
        <f t="shared" si="32"/>
        <v>951</v>
      </c>
      <c r="D963" s="44" t="str">
        <f t="shared" si="34"/>
        <v/>
      </c>
      <c r="E963" s="276"/>
      <c r="F963" s="368"/>
      <c r="G963" s="368"/>
      <c r="H963" s="265"/>
      <c r="I963" s="265"/>
      <c r="J963" s="265"/>
      <c r="K963" s="298"/>
      <c r="L963" s="15"/>
      <c r="M963" s="265"/>
      <c r="N963" s="265"/>
      <c r="O963" s="299"/>
      <c r="P963" s="299"/>
      <c r="Q963" s="299"/>
      <c r="R963" s="265"/>
      <c r="S963" s="299"/>
      <c r="T963" s="299"/>
      <c r="U963" s="299"/>
      <c r="V963" s="297"/>
      <c r="W963" s="282"/>
    </row>
    <row r="964" spans="3:23" ht="13.5" customHeight="1" x14ac:dyDescent="0.15">
      <c r="C964" s="283">
        <f t="shared" si="32"/>
        <v>952</v>
      </c>
      <c r="D964" s="44" t="str">
        <f t="shared" si="34"/>
        <v/>
      </c>
      <c r="E964" s="276"/>
      <c r="F964" s="368"/>
      <c r="G964" s="368"/>
      <c r="H964" s="265"/>
      <c r="I964" s="265"/>
      <c r="J964" s="265"/>
      <c r="K964" s="298"/>
      <c r="L964" s="15"/>
      <c r="M964" s="265"/>
      <c r="N964" s="265"/>
      <c r="O964" s="299"/>
      <c r="P964" s="299"/>
      <c r="Q964" s="299"/>
      <c r="R964" s="265"/>
      <c r="S964" s="299"/>
      <c r="T964" s="299"/>
      <c r="U964" s="299"/>
      <c r="V964" s="297"/>
      <c r="W964" s="282"/>
    </row>
    <row r="965" spans="3:23" ht="13.5" customHeight="1" x14ac:dyDescent="0.15">
      <c r="C965" s="283">
        <f t="shared" si="32"/>
        <v>953</v>
      </c>
      <c r="D965" s="44" t="str">
        <f t="shared" si="34"/>
        <v/>
      </c>
      <c r="E965" s="276"/>
      <c r="F965" s="368"/>
      <c r="G965" s="368"/>
      <c r="H965" s="265"/>
      <c r="I965" s="265"/>
      <c r="J965" s="265"/>
      <c r="K965" s="298"/>
      <c r="L965" s="15"/>
      <c r="M965" s="265"/>
      <c r="N965" s="265"/>
      <c r="O965" s="299"/>
      <c r="P965" s="299"/>
      <c r="Q965" s="299"/>
      <c r="R965" s="265"/>
      <c r="S965" s="299"/>
      <c r="T965" s="299"/>
      <c r="U965" s="299"/>
      <c r="V965" s="297"/>
      <c r="W965" s="282"/>
    </row>
    <row r="966" spans="3:23" ht="13.5" customHeight="1" x14ac:dyDescent="0.15">
      <c r="C966" s="283">
        <f t="shared" si="32"/>
        <v>954</v>
      </c>
      <c r="D966" s="44" t="str">
        <f t="shared" si="34"/>
        <v/>
      </c>
      <c r="E966" s="276"/>
      <c r="F966" s="368"/>
      <c r="G966" s="368"/>
      <c r="H966" s="265"/>
      <c r="I966" s="265"/>
      <c r="J966" s="265"/>
      <c r="K966" s="298"/>
      <c r="L966" s="15"/>
      <c r="M966" s="265"/>
      <c r="N966" s="265"/>
      <c r="O966" s="299"/>
      <c r="P966" s="299"/>
      <c r="Q966" s="299"/>
      <c r="R966" s="265"/>
      <c r="S966" s="299"/>
      <c r="T966" s="299"/>
      <c r="U966" s="299"/>
      <c r="V966" s="297"/>
      <c r="W966" s="282"/>
    </row>
    <row r="967" spans="3:23" ht="13.5" customHeight="1" x14ac:dyDescent="0.15">
      <c r="C967" s="283">
        <f t="shared" si="32"/>
        <v>955</v>
      </c>
      <c r="D967" s="44" t="str">
        <f t="shared" si="34"/>
        <v/>
      </c>
      <c r="E967" s="276"/>
      <c r="F967" s="368"/>
      <c r="G967" s="368"/>
      <c r="H967" s="265"/>
      <c r="I967" s="265"/>
      <c r="J967" s="265"/>
      <c r="K967" s="298"/>
      <c r="L967" s="15"/>
      <c r="M967" s="265"/>
      <c r="N967" s="265"/>
      <c r="O967" s="299"/>
      <c r="P967" s="299"/>
      <c r="Q967" s="299"/>
      <c r="R967" s="265"/>
      <c r="S967" s="299"/>
      <c r="T967" s="299"/>
      <c r="U967" s="299"/>
      <c r="V967" s="297"/>
      <c r="W967" s="282"/>
    </row>
    <row r="968" spans="3:23" ht="13.5" customHeight="1" x14ac:dyDescent="0.15">
      <c r="C968" s="283">
        <f t="shared" si="32"/>
        <v>956</v>
      </c>
      <c r="D968" s="44" t="str">
        <f t="shared" si="34"/>
        <v/>
      </c>
      <c r="E968" s="276"/>
      <c r="F968" s="368"/>
      <c r="G968" s="368"/>
      <c r="H968" s="265"/>
      <c r="I968" s="265"/>
      <c r="J968" s="265"/>
      <c r="K968" s="298"/>
      <c r="L968" s="15"/>
      <c r="M968" s="265"/>
      <c r="N968" s="265"/>
      <c r="O968" s="299"/>
      <c r="P968" s="299"/>
      <c r="Q968" s="299"/>
      <c r="R968" s="265"/>
      <c r="S968" s="299"/>
      <c r="T968" s="299"/>
      <c r="U968" s="299"/>
      <c r="V968" s="297"/>
      <c r="W968" s="282"/>
    </row>
    <row r="969" spans="3:23" ht="13.5" customHeight="1" x14ac:dyDescent="0.15">
      <c r="C969" s="283">
        <f t="shared" si="32"/>
        <v>957</v>
      </c>
      <c r="D969" s="44" t="str">
        <f t="shared" si="34"/>
        <v/>
      </c>
      <c r="E969" s="276"/>
      <c r="F969" s="368"/>
      <c r="G969" s="368"/>
      <c r="H969" s="265"/>
      <c r="I969" s="265"/>
      <c r="J969" s="265"/>
      <c r="K969" s="298"/>
      <c r="L969" s="15"/>
      <c r="M969" s="265"/>
      <c r="N969" s="265"/>
      <c r="O969" s="299"/>
      <c r="P969" s="299"/>
      <c r="Q969" s="299"/>
      <c r="R969" s="265"/>
      <c r="S969" s="299"/>
      <c r="T969" s="299"/>
      <c r="U969" s="299"/>
      <c r="V969" s="297"/>
      <c r="W969" s="282"/>
    </row>
    <row r="970" spans="3:23" ht="13.5" customHeight="1" x14ac:dyDescent="0.15">
      <c r="C970" s="283">
        <f t="shared" si="32"/>
        <v>958</v>
      </c>
      <c r="D970" s="44" t="str">
        <f t="shared" si="34"/>
        <v/>
      </c>
      <c r="E970" s="276"/>
      <c r="F970" s="368"/>
      <c r="G970" s="368"/>
      <c r="H970" s="265"/>
      <c r="I970" s="265"/>
      <c r="J970" s="265"/>
      <c r="K970" s="298"/>
      <c r="L970" s="15"/>
      <c r="M970" s="265"/>
      <c r="N970" s="265"/>
      <c r="O970" s="299"/>
      <c r="P970" s="299"/>
      <c r="Q970" s="299"/>
      <c r="R970" s="265"/>
      <c r="S970" s="299"/>
      <c r="T970" s="299"/>
      <c r="U970" s="299"/>
      <c r="V970" s="297"/>
      <c r="W970" s="282"/>
    </row>
    <row r="971" spans="3:23" ht="13.5" customHeight="1" x14ac:dyDescent="0.15">
      <c r="C971" s="283">
        <f t="shared" si="32"/>
        <v>959</v>
      </c>
      <c r="D971" s="44" t="str">
        <f t="shared" si="34"/>
        <v/>
      </c>
      <c r="E971" s="276"/>
      <c r="F971" s="368"/>
      <c r="G971" s="368"/>
      <c r="H971" s="265"/>
      <c r="I971" s="265"/>
      <c r="J971" s="265"/>
      <c r="K971" s="298"/>
      <c r="L971" s="15"/>
      <c r="M971" s="265"/>
      <c r="N971" s="265"/>
      <c r="O971" s="299"/>
      <c r="P971" s="299"/>
      <c r="Q971" s="299"/>
      <c r="R971" s="265"/>
      <c r="S971" s="299"/>
      <c r="T971" s="299"/>
      <c r="U971" s="299"/>
      <c r="V971" s="297"/>
      <c r="W971" s="282"/>
    </row>
    <row r="972" spans="3:23" ht="13.5" customHeight="1" x14ac:dyDescent="0.15">
      <c r="C972" s="283">
        <f t="shared" si="32"/>
        <v>960</v>
      </c>
      <c r="D972" s="44" t="str">
        <f t="shared" si="34"/>
        <v/>
      </c>
      <c r="E972" s="276"/>
      <c r="F972" s="368"/>
      <c r="G972" s="368"/>
      <c r="H972" s="265"/>
      <c r="I972" s="265"/>
      <c r="J972" s="265"/>
      <c r="K972" s="298"/>
      <c r="L972" s="15"/>
      <c r="M972" s="265"/>
      <c r="N972" s="265"/>
      <c r="O972" s="299"/>
      <c r="P972" s="299"/>
      <c r="Q972" s="299"/>
      <c r="R972" s="265"/>
      <c r="S972" s="299"/>
      <c r="T972" s="299"/>
      <c r="U972" s="299"/>
      <c r="V972" s="297"/>
      <c r="W972" s="282"/>
    </row>
    <row r="973" spans="3:23" ht="13.5" customHeight="1" x14ac:dyDescent="0.15">
      <c r="C973" s="283">
        <f t="shared" si="32"/>
        <v>961</v>
      </c>
      <c r="D973" s="44" t="str">
        <f t="shared" si="34"/>
        <v/>
      </c>
      <c r="E973" s="276"/>
      <c r="F973" s="368"/>
      <c r="G973" s="368"/>
      <c r="H973" s="265"/>
      <c r="I973" s="265"/>
      <c r="J973" s="265"/>
      <c r="K973" s="298"/>
      <c r="L973" s="15"/>
      <c r="M973" s="265"/>
      <c r="N973" s="265"/>
      <c r="O973" s="299"/>
      <c r="P973" s="299"/>
      <c r="Q973" s="299"/>
      <c r="R973" s="265"/>
      <c r="S973" s="299"/>
      <c r="T973" s="299"/>
      <c r="U973" s="299"/>
      <c r="V973" s="297"/>
      <c r="W973" s="282"/>
    </row>
    <row r="974" spans="3:23" ht="13.5" customHeight="1" x14ac:dyDescent="0.15">
      <c r="C974" s="283">
        <f t="shared" si="32"/>
        <v>962</v>
      </c>
      <c r="D974" s="44" t="str">
        <f t="shared" si="34"/>
        <v/>
      </c>
      <c r="E974" s="276"/>
      <c r="F974" s="368"/>
      <c r="G974" s="368"/>
      <c r="H974" s="265"/>
      <c r="I974" s="265"/>
      <c r="J974" s="265"/>
      <c r="K974" s="298"/>
      <c r="L974" s="15"/>
      <c r="M974" s="265"/>
      <c r="N974" s="265"/>
      <c r="O974" s="299"/>
      <c r="P974" s="299"/>
      <c r="Q974" s="299"/>
      <c r="R974" s="265"/>
      <c r="S974" s="299"/>
      <c r="T974" s="299"/>
      <c r="U974" s="299"/>
      <c r="V974" s="297"/>
      <c r="W974" s="282"/>
    </row>
    <row r="975" spans="3:23" ht="13.5" customHeight="1" x14ac:dyDescent="0.15">
      <c r="C975" s="283">
        <f t="shared" ref="C975:C1002" si="35">C974+1</f>
        <v>963</v>
      </c>
      <c r="D975" s="44" t="str">
        <f t="shared" si="34"/>
        <v/>
      </c>
      <c r="E975" s="276"/>
      <c r="F975" s="368"/>
      <c r="G975" s="368"/>
      <c r="H975" s="265"/>
      <c r="I975" s="265"/>
      <c r="J975" s="265"/>
      <c r="K975" s="298"/>
      <c r="L975" s="15"/>
      <c r="M975" s="265"/>
      <c r="N975" s="265"/>
      <c r="O975" s="299"/>
      <c r="P975" s="299"/>
      <c r="Q975" s="299"/>
      <c r="R975" s="265"/>
      <c r="S975" s="299"/>
      <c r="T975" s="299"/>
      <c r="U975" s="299"/>
      <c r="V975" s="297"/>
      <c r="W975" s="282"/>
    </row>
    <row r="976" spans="3:23" ht="13.5" customHeight="1" x14ac:dyDescent="0.15">
      <c r="C976" s="283">
        <f t="shared" si="35"/>
        <v>964</v>
      </c>
      <c r="D976" s="44" t="str">
        <f t="shared" ref="D976:D987" si="36">IF(E976="","",IF(E976&lt;=$Z$2,"○",""))</f>
        <v/>
      </c>
      <c r="E976" s="276"/>
      <c r="F976" s="368"/>
      <c r="G976" s="368"/>
      <c r="H976" s="265"/>
      <c r="I976" s="265"/>
      <c r="J976" s="265"/>
      <c r="K976" s="298"/>
      <c r="L976" s="15"/>
      <c r="M976" s="265"/>
      <c r="N976" s="265"/>
      <c r="O976" s="299"/>
      <c r="P976" s="299"/>
      <c r="Q976" s="299"/>
      <c r="R976" s="265"/>
      <c r="S976" s="299"/>
      <c r="T976" s="299"/>
      <c r="U976" s="299"/>
      <c r="V976" s="297"/>
      <c r="W976" s="282"/>
    </row>
    <row r="977" spans="3:23" ht="13.5" customHeight="1" x14ac:dyDescent="0.15">
      <c r="C977" s="283">
        <f t="shared" si="35"/>
        <v>965</v>
      </c>
      <c r="D977" s="44" t="str">
        <f t="shared" si="36"/>
        <v/>
      </c>
      <c r="E977" s="276"/>
      <c r="F977" s="368"/>
      <c r="G977" s="368"/>
      <c r="H977" s="265"/>
      <c r="I977" s="265"/>
      <c r="J977" s="265"/>
      <c r="K977" s="298"/>
      <c r="L977" s="15"/>
      <c r="M977" s="265"/>
      <c r="N977" s="265"/>
      <c r="O977" s="299"/>
      <c r="P977" s="299"/>
      <c r="Q977" s="299"/>
      <c r="R977" s="265"/>
      <c r="S977" s="299"/>
      <c r="T977" s="299"/>
      <c r="U977" s="299"/>
      <c r="V977" s="297"/>
      <c r="W977" s="282"/>
    </row>
    <row r="978" spans="3:23" ht="13.5" customHeight="1" x14ac:dyDescent="0.15">
      <c r="C978" s="283">
        <f t="shared" si="35"/>
        <v>966</v>
      </c>
      <c r="D978" s="44" t="str">
        <f t="shared" si="36"/>
        <v/>
      </c>
      <c r="E978" s="276"/>
      <c r="F978" s="368"/>
      <c r="G978" s="368"/>
      <c r="H978" s="265"/>
      <c r="I978" s="265"/>
      <c r="J978" s="265"/>
      <c r="K978" s="298"/>
      <c r="L978" s="15"/>
      <c r="M978" s="265"/>
      <c r="N978" s="265"/>
      <c r="O978" s="299"/>
      <c r="P978" s="299"/>
      <c r="Q978" s="299"/>
      <c r="R978" s="265"/>
      <c r="S978" s="299"/>
      <c r="T978" s="299"/>
      <c r="U978" s="299"/>
      <c r="V978" s="297"/>
      <c r="W978" s="282"/>
    </row>
    <row r="979" spans="3:23" ht="13.5" customHeight="1" x14ac:dyDescent="0.15">
      <c r="C979" s="283">
        <f t="shared" si="35"/>
        <v>967</v>
      </c>
      <c r="D979" s="44" t="str">
        <f t="shared" si="36"/>
        <v/>
      </c>
      <c r="E979" s="276"/>
      <c r="F979" s="368"/>
      <c r="G979" s="368"/>
      <c r="H979" s="265"/>
      <c r="I979" s="265"/>
      <c r="J979" s="265"/>
      <c r="K979" s="298"/>
      <c r="L979" s="15"/>
      <c r="M979" s="265"/>
      <c r="N979" s="265"/>
      <c r="O979" s="299"/>
      <c r="P979" s="299"/>
      <c r="Q979" s="299"/>
      <c r="R979" s="265"/>
      <c r="S979" s="299"/>
      <c r="T979" s="299"/>
      <c r="U979" s="299"/>
      <c r="V979" s="297"/>
      <c r="W979" s="282"/>
    </row>
    <row r="980" spans="3:23" ht="13.5" customHeight="1" x14ac:dyDescent="0.15">
      <c r="C980" s="283">
        <f t="shared" si="35"/>
        <v>968</v>
      </c>
      <c r="D980" s="44" t="str">
        <f t="shared" si="36"/>
        <v/>
      </c>
      <c r="E980" s="276"/>
      <c r="F980" s="368"/>
      <c r="G980" s="368"/>
      <c r="H980" s="265"/>
      <c r="I980" s="265"/>
      <c r="J980" s="265"/>
      <c r="K980" s="298"/>
      <c r="L980" s="15"/>
      <c r="M980" s="265"/>
      <c r="N980" s="265"/>
      <c r="O980" s="299"/>
      <c r="P980" s="299"/>
      <c r="Q980" s="299"/>
      <c r="R980" s="265"/>
      <c r="S980" s="299"/>
      <c r="T980" s="299"/>
      <c r="U980" s="299"/>
      <c r="V980" s="297"/>
      <c r="W980" s="282"/>
    </row>
    <row r="981" spans="3:23" ht="13.5" customHeight="1" x14ac:dyDescent="0.15">
      <c r="C981" s="283">
        <f t="shared" si="35"/>
        <v>969</v>
      </c>
      <c r="D981" s="44" t="str">
        <f t="shared" si="36"/>
        <v/>
      </c>
      <c r="E981" s="276"/>
      <c r="F981" s="368"/>
      <c r="G981" s="368"/>
      <c r="H981" s="265"/>
      <c r="I981" s="265"/>
      <c r="J981" s="265"/>
      <c r="K981" s="298"/>
      <c r="L981" s="15"/>
      <c r="M981" s="265"/>
      <c r="N981" s="265"/>
      <c r="O981" s="299"/>
      <c r="P981" s="299"/>
      <c r="Q981" s="299"/>
      <c r="R981" s="265"/>
      <c r="S981" s="299"/>
      <c r="T981" s="299"/>
      <c r="U981" s="299"/>
      <c r="V981" s="297"/>
      <c r="W981" s="282"/>
    </row>
    <row r="982" spans="3:23" ht="13.5" customHeight="1" x14ac:dyDescent="0.15">
      <c r="C982" s="283">
        <f t="shared" si="35"/>
        <v>970</v>
      </c>
      <c r="D982" s="44" t="str">
        <f t="shared" si="36"/>
        <v/>
      </c>
      <c r="E982" s="276"/>
      <c r="F982" s="368"/>
      <c r="G982" s="368"/>
      <c r="H982" s="265"/>
      <c r="I982" s="265"/>
      <c r="J982" s="265"/>
      <c r="K982" s="298"/>
      <c r="L982" s="15"/>
      <c r="M982" s="265"/>
      <c r="N982" s="265"/>
      <c r="O982" s="299"/>
      <c r="P982" s="299"/>
      <c r="Q982" s="299"/>
      <c r="R982" s="265"/>
      <c r="S982" s="299"/>
      <c r="T982" s="299"/>
      <c r="U982" s="299"/>
      <c r="V982" s="297"/>
      <c r="W982" s="282"/>
    </row>
    <row r="983" spans="3:23" ht="13.5" customHeight="1" x14ac:dyDescent="0.15">
      <c r="C983" s="283">
        <f t="shared" si="35"/>
        <v>971</v>
      </c>
      <c r="D983" s="44" t="str">
        <f t="shared" si="36"/>
        <v/>
      </c>
      <c r="E983" s="276"/>
      <c r="F983" s="368"/>
      <c r="G983" s="368"/>
      <c r="H983" s="265"/>
      <c r="I983" s="265"/>
      <c r="J983" s="265"/>
      <c r="K983" s="298"/>
      <c r="L983" s="15"/>
      <c r="M983" s="265"/>
      <c r="N983" s="265"/>
      <c r="O983" s="299"/>
      <c r="P983" s="299"/>
      <c r="Q983" s="299"/>
      <c r="R983" s="265"/>
      <c r="S983" s="299"/>
      <c r="T983" s="299"/>
      <c r="U983" s="299"/>
      <c r="V983" s="297"/>
      <c r="W983" s="282"/>
    </row>
    <row r="984" spans="3:23" ht="13.5" customHeight="1" x14ac:dyDescent="0.15">
      <c r="C984" s="283">
        <f t="shared" si="35"/>
        <v>972</v>
      </c>
      <c r="D984" s="44" t="str">
        <f t="shared" si="36"/>
        <v/>
      </c>
      <c r="E984" s="276"/>
      <c r="F984" s="368"/>
      <c r="G984" s="368"/>
      <c r="H984" s="265"/>
      <c r="I984" s="265"/>
      <c r="J984" s="265"/>
      <c r="K984" s="298"/>
      <c r="L984" s="15"/>
      <c r="M984" s="265"/>
      <c r="N984" s="265"/>
      <c r="O984" s="299"/>
      <c r="P984" s="299"/>
      <c r="Q984" s="299"/>
      <c r="R984" s="265"/>
      <c r="S984" s="299"/>
      <c r="T984" s="299"/>
      <c r="U984" s="299"/>
      <c r="V984" s="297"/>
      <c r="W984" s="282"/>
    </row>
    <row r="985" spans="3:23" ht="13.5" customHeight="1" x14ac:dyDescent="0.15">
      <c r="C985" s="283">
        <f t="shared" si="35"/>
        <v>973</v>
      </c>
      <c r="D985" s="44" t="str">
        <f t="shared" si="36"/>
        <v/>
      </c>
      <c r="E985" s="276"/>
      <c r="F985" s="368"/>
      <c r="G985" s="368"/>
      <c r="H985" s="265"/>
      <c r="I985" s="265"/>
      <c r="J985" s="265"/>
      <c r="K985" s="298"/>
      <c r="L985" s="15"/>
      <c r="M985" s="265"/>
      <c r="N985" s="265"/>
      <c r="O985" s="299"/>
      <c r="P985" s="299"/>
      <c r="Q985" s="299"/>
      <c r="R985" s="265"/>
      <c r="S985" s="299"/>
      <c r="T985" s="299"/>
      <c r="U985" s="299"/>
      <c r="V985" s="297"/>
      <c r="W985" s="282"/>
    </row>
    <row r="986" spans="3:23" ht="13.5" customHeight="1" x14ac:dyDescent="0.15">
      <c r="C986" s="283">
        <f t="shared" si="35"/>
        <v>974</v>
      </c>
      <c r="D986" s="44" t="str">
        <f t="shared" si="36"/>
        <v/>
      </c>
      <c r="E986" s="276"/>
      <c r="F986" s="368"/>
      <c r="G986" s="368"/>
      <c r="H986" s="265"/>
      <c r="I986" s="265"/>
      <c r="J986" s="265"/>
      <c r="K986" s="298"/>
      <c r="L986" s="15"/>
      <c r="M986" s="265"/>
      <c r="N986" s="265"/>
      <c r="O986" s="299"/>
      <c r="P986" s="299"/>
      <c r="Q986" s="299"/>
      <c r="R986" s="265"/>
      <c r="S986" s="299"/>
      <c r="T986" s="299"/>
      <c r="U986" s="299"/>
      <c r="V986" s="297"/>
      <c r="W986" s="282"/>
    </row>
    <row r="987" spans="3:23" ht="13.5" customHeight="1" x14ac:dyDescent="0.15">
      <c r="C987" s="283">
        <f t="shared" si="35"/>
        <v>975</v>
      </c>
      <c r="D987" s="44" t="str">
        <f t="shared" si="36"/>
        <v/>
      </c>
      <c r="E987" s="276"/>
      <c r="F987" s="368"/>
      <c r="G987" s="368"/>
      <c r="H987" s="265"/>
      <c r="I987" s="265"/>
      <c r="J987" s="265"/>
      <c r="K987" s="298"/>
      <c r="L987" s="15"/>
      <c r="M987" s="265"/>
      <c r="N987" s="265"/>
      <c r="O987" s="299"/>
      <c r="P987" s="299"/>
      <c r="Q987" s="299"/>
      <c r="R987" s="265"/>
      <c r="S987" s="299"/>
      <c r="T987" s="299"/>
      <c r="U987" s="299"/>
      <c r="V987" s="297"/>
      <c r="W987" s="282"/>
    </row>
    <row r="988" spans="3:23" ht="13.5" customHeight="1" x14ac:dyDescent="0.15">
      <c r="C988" s="283">
        <f t="shared" si="35"/>
        <v>976</v>
      </c>
      <c r="D988" s="44" t="str">
        <f t="shared" si="34"/>
        <v/>
      </c>
      <c r="E988" s="276"/>
      <c r="F988" s="368"/>
      <c r="G988" s="368"/>
      <c r="H988" s="265"/>
      <c r="I988" s="265"/>
      <c r="J988" s="265"/>
      <c r="K988" s="298"/>
      <c r="L988" s="15"/>
      <c r="M988" s="265"/>
      <c r="N988" s="265"/>
      <c r="O988" s="299"/>
      <c r="P988" s="299"/>
      <c r="Q988" s="299"/>
      <c r="R988" s="265"/>
      <c r="S988" s="299"/>
      <c r="T988" s="299"/>
      <c r="U988" s="299"/>
      <c r="V988" s="297"/>
      <c r="W988" s="282"/>
    </row>
    <row r="989" spans="3:23" ht="13.5" customHeight="1" x14ac:dyDescent="0.15">
      <c r="C989" s="283">
        <f t="shared" si="35"/>
        <v>977</v>
      </c>
      <c r="D989" s="44" t="str">
        <f t="shared" si="34"/>
        <v/>
      </c>
      <c r="E989" s="276"/>
      <c r="F989" s="368"/>
      <c r="G989" s="368"/>
      <c r="H989" s="265"/>
      <c r="I989" s="265"/>
      <c r="J989" s="265"/>
      <c r="K989" s="298"/>
      <c r="L989" s="15"/>
      <c r="M989" s="265"/>
      <c r="N989" s="265"/>
      <c r="O989" s="299"/>
      <c r="P989" s="299"/>
      <c r="Q989" s="299"/>
      <c r="R989" s="265"/>
      <c r="S989" s="299"/>
      <c r="T989" s="299"/>
      <c r="U989" s="299"/>
      <c r="V989" s="297"/>
      <c r="W989" s="282"/>
    </row>
    <row r="990" spans="3:23" ht="13.5" customHeight="1" x14ac:dyDescent="0.15">
      <c r="C990" s="283">
        <f t="shared" si="35"/>
        <v>978</v>
      </c>
      <c r="D990" s="44" t="str">
        <f t="shared" si="33"/>
        <v/>
      </c>
      <c r="E990" s="276"/>
      <c r="F990" s="368"/>
      <c r="G990" s="368"/>
      <c r="H990" s="265"/>
      <c r="I990" s="265"/>
      <c r="J990" s="265"/>
      <c r="K990" s="298"/>
      <c r="L990" s="15"/>
      <c r="M990" s="265"/>
      <c r="N990" s="265"/>
      <c r="O990" s="299"/>
      <c r="P990" s="299"/>
      <c r="Q990" s="299"/>
      <c r="R990" s="265"/>
      <c r="S990" s="299"/>
      <c r="T990" s="299"/>
      <c r="U990" s="299"/>
      <c r="V990" s="297"/>
      <c r="W990" s="282"/>
    </row>
    <row r="991" spans="3:23" ht="13.5" customHeight="1" x14ac:dyDescent="0.15">
      <c r="C991" s="283">
        <f t="shared" si="35"/>
        <v>979</v>
      </c>
      <c r="D991" s="44" t="str">
        <f t="shared" si="33"/>
        <v/>
      </c>
      <c r="E991" s="276"/>
      <c r="F991" s="368"/>
      <c r="G991" s="368"/>
      <c r="H991" s="265"/>
      <c r="I991" s="265"/>
      <c r="J991" s="265"/>
      <c r="K991" s="298"/>
      <c r="L991" s="15"/>
      <c r="M991" s="265"/>
      <c r="N991" s="265"/>
      <c r="O991" s="299"/>
      <c r="P991" s="299"/>
      <c r="Q991" s="299"/>
      <c r="R991" s="265"/>
      <c r="S991" s="299"/>
      <c r="T991" s="299"/>
      <c r="U991" s="299"/>
      <c r="V991" s="297"/>
      <c r="W991" s="282"/>
    </row>
    <row r="992" spans="3:23" ht="13.5" customHeight="1" x14ac:dyDescent="0.15">
      <c r="C992" s="283">
        <f t="shared" si="35"/>
        <v>980</v>
      </c>
      <c r="D992" s="44" t="str">
        <f t="shared" si="33"/>
        <v/>
      </c>
      <c r="E992" s="276"/>
      <c r="F992" s="368"/>
      <c r="G992" s="368"/>
      <c r="H992" s="265"/>
      <c r="I992" s="265"/>
      <c r="J992" s="265"/>
      <c r="K992" s="298"/>
      <c r="L992" s="15"/>
      <c r="M992" s="265"/>
      <c r="N992" s="265"/>
      <c r="O992" s="299"/>
      <c r="P992" s="299"/>
      <c r="Q992" s="299"/>
      <c r="R992" s="265"/>
      <c r="S992" s="299"/>
      <c r="T992" s="299"/>
      <c r="U992" s="299"/>
      <c r="V992" s="297"/>
      <c r="W992" s="282"/>
    </row>
    <row r="993" spans="3:23" ht="13.5" customHeight="1" x14ac:dyDescent="0.15">
      <c r="C993" s="283">
        <f t="shared" si="35"/>
        <v>981</v>
      </c>
      <c r="D993" s="44" t="str">
        <f t="shared" si="33"/>
        <v/>
      </c>
      <c r="E993" s="276"/>
      <c r="F993" s="368"/>
      <c r="G993" s="368"/>
      <c r="H993" s="265"/>
      <c r="I993" s="265"/>
      <c r="J993" s="265"/>
      <c r="K993" s="298"/>
      <c r="L993" s="15"/>
      <c r="M993" s="265"/>
      <c r="N993" s="265"/>
      <c r="O993" s="299"/>
      <c r="P993" s="299"/>
      <c r="Q993" s="299"/>
      <c r="R993" s="265"/>
      <c r="S993" s="299"/>
      <c r="T993" s="299"/>
      <c r="U993" s="299"/>
      <c r="V993" s="297"/>
      <c r="W993" s="282"/>
    </row>
    <row r="994" spans="3:23" ht="13.5" customHeight="1" x14ac:dyDescent="0.15">
      <c r="C994" s="283">
        <f t="shared" si="35"/>
        <v>982</v>
      </c>
      <c r="D994" s="44" t="str">
        <f t="shared" si="33"/>
        <v/>
      </c>
      <c r="E994" s="276"/>
      <c r="F994" s="368"/>
      <c r="G994" s="368"/>
      <c r="H994" s="265"/>
      <c r="I994" s="265"/>
      <c r="J994" s="265"/>
      <c r="K994" s="298"/>
      <c r="L994" s="15"/>
      <c r="M994" s="265"/>
      <c r="N994" s="265"/>
      <c r="O994" s="299"/>
      <c r="P994" s="299"/>
      <c r="Q994" s="299"/>
      <c r="R994" s="265"/>
      <c r="S994" s="299"/>
      <c r="T994" s="299"/>
      <c r="U994" s="299"/>
      <c r="V994" s="297"/>
      <c r="W994" s="282"/>
    </row>
    <row r="995" spans="3:23" ht="13.5" customHeight="1" x14ac:dyDescent="0.15">
      <c r="C995" s="283">
        <f t="shared" si="35"/>
        <v>983</v>
      </c>
      <c r="D995" s="44" t="str">
        <f t="shared" si="33"/>
        <v/>
      </c>
      <c r="E995" s="276"/>
      <c r="F995" s="368"/>
      <c r="G995" s="368"/>
      <c r="H995" s="265"/>
      <c r="I995" s="265"/>
      <c r="J995" s="265"/>
      <c r="K995" s="298"/>
      <c r="L995" s="15"/>
      <c r="M995" s="265"/>
      <c r="N995" s="265"/>
      <c r="O995" s="299"/>
      <c r="P995" s="299"/>
      <c r="Q995" s="299"/>
      <c r="R995" s="265"/>
      <c r="S995" s="299"/>
      <c r="T995" s="299"/>
      <c r="U995" s="299"/>
      <c r="V995" s="297"/>
      <c r="W995" s="282"/>
    </row>
    <row r="996" spans="3:23" ht="13.5" customHeight="1" x14ac:dyDescent="0.15">
      <c r="C996" s="283">
        <f t="shared" si="35"/>
        <v>984</v>
      </c>
      <c r="D996" s="44" t="str">
        <f t="shared" si="33"/>
        <v/>
      </c>
      <c r="E996" s="276"/>
      <c r="F996" s="368"/>
      <c r="G996" s="368"/>
      <c r="H996" s="265"/>
      <c r="I996" s="265"/>
      <c r="J996" s="265"/>
      <c r="K996" s="298"/>
      <c r="L996" s="15"/>
      <c r="M996" s="265"/>
      <c r="N996" s="265"/>
      <c r="O996" s="299"/>
      <c r="P996" s="299"/>
      <c r="Q996" s="299"/>
      <c r="R996" s="265"/>
      <c r="S996" s="299"/>
      <c r="T996" s="299"/>
      <c r="U996" s="299"/>
      <c r="V996" s="297"/>
      <c r="W996" s="282"/>
    </row>
    <row r="997" spans="3:23" ht="13.5" customHeight="1" x14ac:dyDescent="0.15">
      <c r="C997" s="283">
        <f t="shared" si="35"/>
        <v>985</v>
      </c>
      <c r="D997" s="44" t="str">
        <f>IF(E997="","",IF(E997&lt;=$Z$2,"○",""))</f>
        <v/>
      </c>
      <c r="E997" s="276"/>
      <c r="F997" s="368"/>
      <c r="G997" s="368"/>
      <c r="H997" s="265"/>
      <c r="I997" s="265"/>
      <c r="J997" s="265"/>
      <c r="K997" s="298"/>
      <c r="L997" s="15"/>
      <c r="M997" s="265"/>
      <c r="N997" s="265"/>
      <c r="O997" s="299"/>
      <c r="P997" s="299"/>
      <c r="Q997" s="299"/>
      <c r="R997" s="265"/>
      <c r="S997" s="299"/>
      <c r="T997" s="299"/>
      <c r="U997" s="299"/>
      <c r="V997" s="297"/>
      <c r="W997" s="282"/>
    </row>
    <row r="998" spans="3:23" ht="13.5" customHeight="1" x14ac:dyDescent="0.15">
      <c r="C998" s="283">
        <f t="shared" si="35"/>
        <v>986</v>
      </c>
      <c r="D998" s="44" t="str">
        <f>IF(E998="","",IF(E998&lt;=$Z$2,"○",""))</f>
        <v/>
      </c>
      <c r="E998" s="276"/>
      <c r="F998" s="368"/>
      <c r="G998" s="368"/>
      <c r="H998" s="265"/>
      <c r="I998" s="265"/>
      <c r="J998" s="265"/>
      <c r="K998" s="298"/>
      <c r="L998" s="15"/>
      <c r="M998" s="265"/>
      <c r="N998" s="265"/>
      <c r="O998" s="299"/>
      <c r="P998" s="299"/>
      <c r="Q998" s="299"/>
      <c r="R998" s="265"/>
      <c r="S998" s="299"/>
      <c r="T998" s="299"/>
      <c r="U998" s="299"/>
      <c r="V998" s="297"/>
      <c r="W998" s="282"/>
    </row>
    <row r="999" spans="3:23" ht="13.5" customHeight="1" x14ac:dyDescent="0.15">
      <c r="C999" s="283">
        <f t="shared" si="35"/>
        <v>987</v>
      </c>
      <c r="D999" s="44" t="str">
        <f>IF(E999="","",IF(E999&lt;=$Z$2,"○",""))</f>
        <v/>
      </c>
      <c r="E999" s="276"/>
      <c r="F999" s="368"/>
      <c r="G999" s="368"/>
      <c r="H999" s="265"/>
      <c r="I999" s="265"/>
      <c r="J999" s="265"/>
      <c r="K999" s="298"/>
      <c r="L999" s="15"/>
      <c r="M999" s="265"/>
      <c r="N999" s="265"/>
      <c r="O999" s="299"/>
      <c r="P999" s="299"/>
      <c r="Q999" s="299"/>
      <c r="R999" s="265"/>
      <c r="S999" s="299"/>
      <c r="T999" s="299"/>
      <c r="U999" s="299"/>
      <c r="V999" s="297"/>
      <c r="W999" s="282"/>
    </row>
    <row r="1000" spans="3:23" ht="13.5" customHeight="1" x14ac:dyDescent="0.15">
      <c r="C1000" s="283">
        <f t="shared" si="35"/>
        <v>988</v>
      </c>
      <c r="D1000" s="44" t="str">
        <f t="shared" si="33"/>
        <v/>
      </c>
      <c r="E1000" s="276"/>
      <c r="F1000" s="368"/>
      <c r="G1000" s="368"/>
      <c r="H1000" s="265"/>
      <c r="I1000" s="265"/>
      <c r="J1000" s="265"/>
      <c r="K1000" s="298"/>
      <c r="L1000" s="15"/>
      <c r="M1000" s="265"/>
      <c r="N1000" s="265"/>
      <c r="O1000" s="299"/>
      <c r="P1000" s="299"/>
      <c r="Q1000" s="299"/>
      <c r="R1000" s="265"/>
      <c r="S1000" s="299"/>
      <c r="T1000" s="299"/>
      <c r="U1000" s="299"/>
      <c r="V1000" s="297"/>
      <c r="W1000" s="282"/>
    </row>
    <row r="1001" spans="3:23" ht="13.5" customHeight="1" x14ac:dyDescent="0.15">
      <c r="C1001" s="283">
        <f t="shared" si="35"/>
        <v>989</v>
      </c>
      <c r="D1001" s="44" t="str">
        <f t="shared" si="33"/>
        <v/>
      </c>
      <c r="E1001" s="276"/>
      <c r="F1001" s="368"/>
      <c r="G1001" s="368"/>
      <c r="H1001" s="265"/>
      <c r="I1001" s="265"/>
      <c r="J1001" s="265"/>
      <c r="K1001" s="298"/>
      <c r="L1001" s="15"/>
      <c r="M1001" s="265"/>
      <c r="N1001" s="265"/>
      <c r="O1001" s="299"/>
      <c r="P1001" s="299"/>
      <c r="Q1001" s="299"/>
      <c r="R1001" s="265"/>
      <c r="S1001" s="299"/>
      <c r="T1001" s="299"/>
      <c r="U1001" s="299"/>
      <c r="V1001" s="297"/>
      <c r="W1001" s="282"/>
    </row>
    <row r="1002" spans="3:23" ht="13.5" customHeight="1" x14ac:dyDescent="0.15">
      <c r="C1002" s="283">
        <f t="shared" si="35"/>
        <v>990</v>
      </c>
      <c r="D1002" s="44" t="str">
        <f t="shared" si="33"/>
        <v/>
      </c>
      <c r="E1002" s="276"/>
      <c r="F1002" s="368"/>
      <c r="G1002" s="368"/>
      <c r="H1002" s="265"/>
      <c r="I1002" s="265"/>
      <c r="J1002" s="265"/>
      <c r="K1002" s="298"/>
      <c r="L1002" s="15"/>
      <c r="M1002" s="265"/>
      <c r="N1002" s="265"/>
      <c r="O1002" s="299"/>
      <c r="P1002" s="299"/>
      <c r="Q1002" s="299"/>
      <c r="R1002" s="265"/>
      <c r="S1002" s="299"/>
      <c r="T1002" s="299"/>
      <c r="U1002" s="299"/>
      <c r="V1002" s="297"/>
      <c r="W1002" s="282"/>
    </row>
    <row r="1003" spans="3:23" ht="13.5" customHeight="1" x14ac:dyDescent="0.15">
      <c r="C1003" s="35"/>
      <c r="D1003" s="35"/>
      <c r="E1003" s="1"/>
      <c r="F1003" s="35"/>
      <c r="G1003" s="35"/>
      <c r="H1003" s="3"/>
      <c r="I1003" s="3"/>
      <c r="J1003" s="3"/>
      <c r="K1003" s="300"/>
      <c r="L1003" s="77"/>
      <c r="M1003" s="3"/>
      <c r="N1003" s="3"/>
      <c r="O1003" s="3"/>
      <c r="P1003" s="3"/>
      <c r="Q1003" s="3"/>
      <c r="R1003" s="3"/>
      <c r="S1003" s="3"/>
      <c r="T1003" s="3"/>
      <c r="U1003" s="3"/>
      <c r="V1003" s="282"/>
      <c r="W1003" s="282"/>
    </row>
  </sheetData>
  <sheetProtection password="DE0B" sheet="1" selectLockedCells="1"/>
  <mergeCells count="24">
    <mergeCell ref="R5:U5"/>
    <mergeCell ref="R6:R7"/>
    <mergeCell ref="K5:K7"/>
    <mergeCell ref="L5:L7"/>
    <mergeCell ref="O5:Q5"/>
    <mergeCell ref="M5:M7"/>
    <mergeCell ref="N5:N7"/>
    <mergeCell ref="S6:S7"/>
    <mergeCell ref="T6:T7"/>
    <mergeCell ref="P6:P7"/>
    <mergeCell ref="Q6:Q7"/>
    <mergeCell ref="U6:U7"/>
    <mergeCell ref="O6:O7"/>
    <mergeCell ref="C10:F12"/>
    <mergeCell ref="H6:H7"/>
    <mergeCell ref="H5:J5"/>
    <mergeCell ref="I6:I7"/>
    <mergeCell ref="J6:J7"/>
    <mergeCell ref="C9:G9"/>
    <mergeCell ref="C5:C7"/>
    <mergeCell ref="D5:D7"/>
    <mergeCell ref="E5:E7"/>
    <mergeCell ref="F5:F7"/>
    <mergeCell ref="G5:G7"/>
  </mergeCells>
  <phoneticPr fontId="3"/>
  <conditionalFormatting sqref="M13:M1002">
    <cfRule type="expression" dxfId="32" priority="24" stopIfTrue="1">
      <formula>AND(D13="○",$H$13="○",M13="")</formula>
    </cfRule>
    <cfRule type="expression" dxfId="31" priority="25" stopIfTrue="1">
      <formula>AND(M13="○",H13="")</formula>
    </cfRule>
  </conditionalFormatting>
  <conditionalFormatting sqref="N13:N1002">
    <cfRule type="expression" dxfId="30" priority="26" stopIfTrue="1">
      <formula>AND(D13="○",N13="")</formula>
    </cfRule>
    <cfRule type="expression" dxfId="29" priority="27" stopIfTrue="1">
      <formula>AND(N13="○",$K13="")</formula>
    </cfRule>
  </conditionalFormatting>
  <conditionalFormatting sqref="O13:O1002">
    <cfRule type="expression" dxfId="28" priority="39" stopIfTrue="1">
      <formula>AND(D13="○",I13="○",O13="")</formula>
    </cfRule>
    <cfRule type="expression" dxfId="27" priority="40" stopIfTrue="1">
      <formula>AND(O13="○",OR(P13="○",Q13="○"))</formula>
    </cfRule>
    <cfRule type="expression" dxfId="26" priority="41" stopIfTrue="1">
      <formula>AND($I13="",O13="○")</formula>
    </cfRule>
  </conditionalFormatting>
  <conditionalFormatting sqref="P13:P1002">
    <cfRule type="expression" dxfId="25" priority="42" stopIfTrue="1">
      <formula>AND(D13="○",I13="○",O13="",P13="")</formula>
    </cfRule>
    <cfRule type="expression" dxfId="24" priority="43" stopIfTrue="1">
      <formula>AND(P13="○",OR(O13="○",Q13="○"))</formula>
    </cfRule>
    <cfRule type="expression" dxfId="23" priority="44" stopIfTrue="1">
      <formula>AND($I13="",P13="○")</formula>
    </cfRule>
  </conditionalFormatting>
  <conditionalFormatting sqref="Q13:Q1002">
    <cfRule type="expression" dxfId="22" priority="45" stopIfTrue="1">
      <formula>AND(D13="○",I13="○",O13="",P13="",Q13="")</formula>
    </cfRule>
    <cfRule type="expression" dxfId="21" priority="46" stopIfTrue="1">
      <formula>AND(Q13="○",OR(O13="○",P13="○"))</formula>
    </cfRule>
    <cfRule type="expression" dxfId="20" priority="47" stopIfTrue="1">
      <formula>AND($I13="",Q13="○")</formula>
    </cfRule>
  </conditionalFormatting>
  <conditionalFormatting sqref="R13:R1002">
    <cfRule type="expression" dxfId="19" priority="1" stopIfTrue="1">
      <formula>AND(D13="○",J13="○",R13="")</formula>
    </cfRule>
    <cfRule type="expression" dxfId="18" priority="2" stopIfTrue="1">
      <formula>AND(R13="○",$J13="")</formula>
    </cfRule>
  </conditionalFormatting>
  <conditionalFormatting sqref="S13:S1002">
    <cfRule type="expression" dxfId="17" priority="11" stopIfTrue="1">
      <formula>AND(S13="○",OR(T13="○",U13="○"))</formula>
    </cfRule>
    <cfRule type="expression" dxfId="16" priority="12" stopIfTrue="1">
      <formula>AND($J13="",S13="○")</formula>
    </cfRule>
    <cfRule type="expression" dxfId="15" priority="28" stopIfTrue="1">
      <formula>AND(D13="○",J13="○",S13="")</formula>
    </cfRule>
  </conditionalFormatting>
  <conditionalFormatting sqref="T13:T1002">
    <cfRule type="expression" dxfId="14" priority="3" stopIfTrue="1">
      <formula>AND(D13="○",J13="○",S13="",T13="")</formula>
    </cfRule>
    <cfRule type="expression" dxfId="13" priority="8" stopIfTrue="1">
      <formula>AND(T13="○",OR(S13="○",U13="○"))</formula>
    </cfRule>
    <cfRule type="expression" dxfId="12" priority="9" stopIfTrue="1">
      <formula>AND($J13="",T13="○")</formula>
    </cfRule>
  </conditionalFormatting>
  <conditionalFormatting sqref="U13:U1002">
    <cfRule type="expression" dxfId="11" priority="4" stopIfTrue="1">
      <formula>AND(D13="○",J13="○",S13="",T13="",U13="")</formula>
    </cfRule>
    <cfRule type="expression" dxfId="10" priority="5" stopIfTrue="1">
      <formula>AND(U13="○",OR(S13="○",T13="○"))</formula>
    </cfRule>
    <cfRule type="expression" dxfId="9" priority="6" stopIfTrue="1">
      <formula>AND($J13="",U13="○")</formula>
    </cfRule>
  </conditionalFormatting>
  <dataValidations count="3">
    <dataValidation type="list" allowBlank="1" showInputMessage="1" showErrorMessage="1" sqref="H1003:J1003" xr:uid="{00000000-0002-0000-0E00-000000000000}">
      <formula1>$X$1:$X$3</formula1>
    </dataValidation>
    <dataValidation type="list" allowBlank="1" showInputMessage="1" showErrorMessage="1" sqref="R13:R1002 M13:N1002" xr:uid="{00000000-0002-0000-0E00-000001000000}">
      <formula1>$X$1:$Z$1</formula1>
    </dataValidation>
    <dataValidation type="list" allowBlank="1" showInputMessage="1" showErrorMessage="1" sqref="H13:J1002 S13:U1002 O13:Q1002" xr:uid="{00000000-0002-0000-0E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857" max="21" man="1"/>
    <brk id="887" max="21" man="1"/>
    <brk id="947" max="21"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customWidth="1"/>
    <col min="6" max="6" width="9.625" style="1" customWidth="1"/>
    <col min="7" max="7" width="7.125" customWidth="1"/>
    <col min="8" max="8" width="15.625" customWidth="1"/>
    <col min="9" max="10" width="7.125" customWidth="1"/>
    <col min="11" max="11" width="5.625" customWidth="1"/>
    <col min="12" max="18" width="7.125" customWidth="1"/>
    <col min="19" max="20" width="2.625" customWidth="1"/>
  </cols>
  <sheetData>
    <row r="1" spans="2:43" hidden="1" x14ac:dyDescent="0.15">
      <c r="B1" s="19"/>
      <c r="J1" s="382">
        <f>IF($J$10=0,0,J11/$J$10)</f>
        <v>0</v>
      </c>
      <c r="L1" s="382">
        <f>IF($I$10=0,0,L12/$I$10)</f>
        <v>0</v>
      </c>
      <c r="M1" s="382">
        <f t="shared" ref="M1:R1" si="0">IF($J$10=0,0,M12/$J$10)</f>
        <v>0</v>
      </c>
      <c r="N1" s="382">
        <f t="shared" si="0"/>
        <v>0</v>
      </c>
      <c r="O1" s="382">
        <f t="shared" si="0"/>
        <v>0</v>
      </c>
      <c r="P1" s="382">
        <f t="shared" si="0"/>
        <v>0</v>
      </c>
      <c r="Q1" s="382">
        <f t="shared" si="0"/>
        <v>0</v>
      </c>
      <c r="R1" s="382">
        <f t="shared" si="0"/>
        <v>0</v>
      </c>
      <c r="U1" t="s">
        <v>47</v>
      </c>
      <c r="V1" t="s">
        <v>325</v>
      </c>
    </row>
    <row r="2" spans="2:43" x14ac:dyDescent="0.15">
      <c r="U2" s="1"/>
      <c r="V2" s="1" t="s">
        <v>69</v>
      </c>
      <c r="W2" s="6">
        <f>点検表!$AX$4</f>
        <v>-10</v>
      </c>
    </row>
    <row r="3" spans="2:43" ht="13.5" customHeight="1" x14ac:dyDescent="0.15">
      <c r="C3" s="1" t="s">
        <v>412</v>
      </c>
      <c r="D3" s="1"/>
      <c r="E3" s="1"/>
      <c r="F3"/>
    </row>
    <row r="4" spans="2:43" ht="13.5" customHeight="1" x14ac:dyDescent="0.15">
      <c r="I4" s="1"/>
      <c r="J4" s="1"/>
      <c r="M4" s="2"/>
      <c r="N4" s="2"/>
      <c r="O4" s="2"/>
      <c r="P4" s="2"/>
      <c r="Q4" s="2"/>
      <c r="R4" s="2"/>
      <c r="S4" s="2"/>
      <c r="T4" s="2"/>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15">
      <c r="C5" s="807" t="s">
        <v>329</v>
      </c>
      <c r="D5" s="727" t="s">
        <v>489</v>
      </c>
      <c r="E5" s="727" t="s">
        <v>330</v>
      </c>
      <c r="F5" s="727" t="s">
        <v>413</v>
      </c>
      <c r="G5" s="807" t="s">
        <v>348</v>
      </c>
      <c r="H5" s="807" t="s">
        <v>349</v>
      </c>
      <c r="I5" s="342" t="s">
        <v>30</v>
      </c>
      <c r="J5" s="727" t="s">
        <v>212</v>
      </c>
      <c r="K5" s="727" t="s">
        <v>297</v>
      </c>
      <c r="L5" s="813" t="s">
        <v>416</v>
      </c>
      <c r="M5" s="813"/>
      <c r="N5" s="813"/>
      <c r="O5" s="813"/>
      <c r="P5" s="813"/>
      <c r="Q5" s="813"/>
      <c r="R5" s="810"/>
      <c r="S5" s="253"/>
      <c r="T5" s="33"/>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15">
      <c r="C6" s="808"/>
      <c r="D6" s="797"/>
      <c r="E6" s="797"/>
      <c r="F6" s="797"/>
      <c r="G6" s="808"/>
      <c r="H6" s="808"/>
      <c r="I6" s="727" t="s">
        <v>182</v>
      </c>
      <c r="J6" s="797"/>
      <c r="K6" s="797"/>
      <c r="L6" s="816" t="s">
        <v>48</v>
      </c>
      <c r="M6" s="816" t="s">
        <v>49</v>
      </c>
      <c r="N6" s="816" t="s">
        <v>482</v>
      </c>
      <c r="O6" s="816" t="s">
        <v>50</v>
      </c>
      <c r="P6" s="816" t="s">
        <v>180</v>
      </c>
      <c r="Q6" s="816" t="s">
        <v>414</v>
      </c>
      <c r="R6" s="816" t="s">
        <v>51</v>
      </c>
      <c r="S6" s="253"/>
      <c r="T6" s="33"/>
      <c r="U6" s="1"/>
      <c r="V6" s="1">
        <f t="array" ref="V6">SUM(IF($E13:$E72=V5,$J13:$J72*$K13:$K72,0))</f>
        <v>0</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15">
      <c r="C7" s="808"/>
      <c r="D7" s="798"/>
      <c r="E7" s="808"/>
      <c r="F7" s="797"/>
      <c r="G7" s="808"/>
      <c r="H7" s="808"/>
      <c r="I7" s="798"/>
      <c r="J7" s="798"/>
      <c r="K7" s="798"/>
      <c r="L7" s="816"/>
      <c r="M7" s="816"/>
      <c r="N7" s="816"/>
      <c r="O7" s="816"/>
      <c r="P7" s="816"/>
      <c r="Q7" s="816"/>
      <c r="R7" s="816"/>
      <c r="S7" s="291"/>
      <c r="T7" s="252"/>
    </row>
    <row r="8" spans="2:43" ht="2.1" customHeight="1" x14ac:dyDescent="0.15">
      <c r="C8" s="249"/>
      <c r="D8" s="249"/>
      <c r="E8" s="249"/>
      <c r="F8" s="13"/>
      <c r="G8" s="249"/>
      <c r="H8" s="249"/>
      <c r="I8" s="259"/>
      <c r="J8" s="259"/>
      <c r="K8" s="13"/>
      <c r="L8" s="292"/>
      <c r="M8" s="292"/>
      <c r="N8" s="292"/>
      <c r="O8" s="292"/>
      <c r="P8" s="292"/>
      <c r="Q8" s="292"/>
      <c r="R8" s="292"/>
      <c r="S8" s="252"/>
      <c r="T8" s="252"/>
    </row>
    <row r="9" spans="2:43" ht="15" customHeight="1" x14ac:dyDescent="0.15">
      <c r="C9" s="804" t="s">
        <v>343</v>
      </c>
      <c r="D9" s="805"/>
      <c r="E9" s="805"/>
      <c r="F9" s="805"/>
      <c r="G9" s="805"/>
      <c r="H9" s="806"/>
      <c r="I9" s="249" t="s">
        <v>300</v>
      </c>
      <c r="J9" s="249" t="s">
        <v>300</v>
      </c>
      <c r="K9" s="249" t="s">
        <v>300</v>
      </c>
      <c r="L9" s="349" t="str">
        <f>IF($I$10=0,"      －",L$10/$I$10)</f>
        <v xml:space="preserve">      －</v>
      </c>
      <c r="M9" s="349" t="str">
        <f t="shared" ref="M9:R9" si="2">IF($J$10=0,"      －",M$10/$J$10)</f>
        <v xml:space="preserve">      －</v>
      </c>
      <c r="N9" s="349" t="str">
        <f t="shared" si="2"/>
        <v xml:space="preserve">      －</v>
      </c>
      <c r="O9" s="349" t="str">
        <f t="shared" si="2"/>
        <v xml:space="preserve">      －</v>
      </c>
      <c r="P9" s="349" t="str">
        <f t="shared" si="2"/>
        <v xml:space="preserve">      －</v>
      </c>
      <c r="Q9" s="349" t="str">
        <f t="shared" si="2"/>
        <v xml:space="preserve">      －</v>
      </c>
      <c r="R9" s="349" t="str">
        <f t="shared" si="2"/>
        <v xml:space="preserve">      －</v>
      </c>
      <c r="S9" s="341"/>
      <c r="T9" s="341"/>
    </row>
    <row r="10" spans="2:43" ht="15" customHeight="1" x14ac:dyDescent="0.15">
      <c r="C10" s="710" t="s">
        <v>345</v>
      </c>
      <c r="D10" s="711"/>
      <c r="E10" s="711"/>
      <c r="F10" s="711"/>
      <c r="G10" s="712"/>
      <c r="H10" s="249" t="s">
        <v>235</v>
      </c>
      <c r="I10" s="273">
        <f t="array" ref="I10">SUM(IF(I13:I72="○",$J13:$J72*$K13:$K72,0))</f>
        <v>0</v>
      </c>
      <c r="J10" s="273">
        <f>SUMPRODUCT(J13:J72,K13:K72)</f>
        <v>0</v>
      </c>
      <c r="K10" s="331">
        <f>SUM(K13:K72)</f>
        <v>0</v>
      </c>
      <c r="L10" s="273">
        <f t="array" ref="L10">SUM(IF(L13:L72="○",$J13:$J72*$K13:$K72,0))</f>
        <v>0</v>
      </c>
      <c r="M10" s="273">
        <f t="array" ref="M10">SUM(IF(M13:M72="○",$J13:$J72*$K13:$K72,0))</f>
        <v>0</v>
      </c>
      <c r="N10" s="273">
        <f t="array" ref="N10">SUM(IF(N13:N72="○",$J13:$J72*$K13:$K72,0))</f>
        <v>0</v>
      </c>
      <c r="O10" s="273">
        <f t="array" ref="O10">SUM(IF(O13:O72="○",$J13:$J72*$K13:$K72,0))</f>
        <v>0</v>
      </c>
      <c r="P10" s="273">
        <f t="array" ref="P10">SUM(IF(P13:P72="○",$J13:$J72*$K13:$K72,0))</f>
        <v>0</v>
      </c>
      <c r="Q10" s="273">
        <f t="array" ref="Q10">SUM(IF(Q13:Q72="○",$J13:$J72*$K13:$K72,0))</f>
        <v>0</v>
      </c>
      <c r="R10" s="273">
        <f t="array" ref="R10">SUM(IF(R13:R72="○",$J13:$J72*$K13:$K72,0))</f>
        <v>0</v>
      </c>
      <c r="S10" s="321"/>
      <c r="T10" s="321"/>
    </row>
    <row r="11" spans="2:43" ht="15" customHeight="1" x14ac:dyDescent="0.15">
      <c r="C11" s="801"/>
      <c r="D11" s="802"/>
      <c r="E11" s="802"/>
      <c r="F11" s="802"/>
      <c r="G11" s="803"/>
      <c r="H11" s="13" t="s">
        <v>492</v>
      </c>
      <c r="I11" s="273">
        <f t="array" ref="I11">SUM(IF(($D13:$D72="○")*(I13:I72="○"),$J13:$J72*$K13:$K72,0))</f>
        <v>0</v>
      </c>
      <c r="J11" s="273">
        <f t="array" ref="J11">SUM(IF($D13:$D72="○",$J13:$J72*$K13:$K72,0))</f>
        <v>0</v>
      </c>
      <c r="K11" s="331">
        <f>SUMIF($D13:$D72,"○",K13:K72)</f>
        <v>0</v>
      </c>
      <c r="L11" s="249" t="s">
        <v>300</v>
      </c>
      <c r="M11" s="249" t="s">
        <v>300</v>
      </c>
      <c r="N11" s="249" t="s">
        <v>300</v>
      </c>
      <c r="O11" s="249" t="s">
        <v>300</v>
      </c>
      <c r="P11" s="249" t="s">
        <v>300</v>
      </c>
      <c r="Q11" s="249" t="s">
        <v>300</v>
      </c>
      <c r="R11" s="249" t="s">
        <v>300</v>
      </c>
      <c r="S11" s="341"/>
      <c r="T11" s="341"/>
    </row>
    <row r="12" spans="2:43" ht="15" customHeight="1" x14ac:dyDescent="0.15">
      <c r="C12" s="804"/>
      <c r="D12" s="805"/>
      <c r="E12" s="805"/>
      <c r="F12" s="805"/>
      <c r="G12" s="806"/>
      <c r="H12" s="13" t="s">
        <v>496</v>
      </c>
      <c r="I12" s="249" t="s">
        <v>300</v>
      </c>
      <c r="J12" s="249" t="s">
        <v>300</v>
      </c>
      <c r="K12" s="249" t="s">
        <v>300</v>
      </c>
      <c r="L12" s="273">
        <f t="array" ref="L12">SUM(IF(($D13:$D72="○")*(L13:L72=""),$J13:$J72*$K13:$K72,0))</f>
        <v>0</v>
      </c>
      <c r="M12" s="273">
        <f t="array" ref="M12">SUM(IF(($D13:$D72="○")*(M13:M72=""),$J13:$J72*$K13:$K72,0))</f>
        <v>0</v>
      </c>
      <c r="N12" s="273">
        <f t="array" ref="N12">SUM(IF(($D13:$D72="○")*(N13:N72=""),$J13:$J72*$K13:$K72,0))</f>
        <v>0</v>
      </c>
      <c r="O12" s="273">
        <f t="array" ref="O12">SUM(IF(($D13:$D72="○")*(O13:O72=""),$J13:$J72*$K13:$K72,0))</f>
        <v>0</v>
      </c>
      <c r="P12" s="273">
        <f t="array" ref="P12">SUM(IF(($D13:$D72="○")*(P13:P72=""),$J13:$J72*$K13:$K72,0))</f>
        <v>0</v>
      </c>
      <c r="Q12" s="273">
        <f t="array" ref="Q12">SUM(IF(($D13:$D72="○")*(Q13:Q72=""),$J13:$J72*$K13:$K72,0))</f>
        <v>0</v>
      </c>
      <c r="R12" s="273">
        <f t="array" ref="R12">SUM(IF(($D13:$D72="○")*(R13:R72=""),$J13:$J72*$K13:$K72,0))</f>
        <v>0</v>
      </c>
      <c r="S12" s="341"/>
      <c r="T12" s="341"/>
    </row>
    <row r="13" spans="2:43" ht="12.75" customHeight="1" x14ac:dyDescent="0.15">
      <c r="C13" s="275">
        <v>1</v>
      </c>
      <c r="D13" s="44" t="str">
        <f>IF(E13="","",IF(E13&lt;=$W$2,"○",""))</f>
        <v/>
      </c>
      <c r="E13" s="314"/>
      <c r="F13" s="367"/>
      <c r="G13" s="367"/>
      <c r="H13" s="367"/>
      <c r="I13" s="296"/>
      <c r="J13" s="305"/>
      <c r="K13" s="343"/>
      <c r="L13" s="296"/>
      <c r="M13" s="277"/>
      <c r="N13" s="277"/>
      <c r="O13" s="277"/>
      <c r="P13" s="277"/>
      <c r="Q13" s="277"/>
      <c r="R13" s="277"/>
      <c r="S13" s="281"/>
      <c r="T13" s="3"/>
    </row>
    <row r="14" spans="2:43" ht="12.75" customHeight="1" x14ac:dyDescent="0.15">
      <c r="C14" s="283">
        <f t="shared" ref="C14:C42" si="3">C13+1</f>
        <v>2</v>
      </c>
      <c r="D14" s="44" t="str">
        <f t="shared" ref="D14:D72" si="4">IF(E14="","",IF(E14&lt;=$W$2,"○",""))</f>
        <v/>
      </c>
      <c r="E14" s="276"/>
      <c r="F14" s="368"/>
      <c r="G14" s="368"/>
      <c r="H14" s="368"/>
      <c r="I14" s="299"/>
      <c r="J14" s="307"/>
      <c r="K14" s="15"/>
      <c r="L14" s="299"/>
      <c r="M14" s="265"/>
      <c r="N14" s="265"/>
      <c r="O14" s="265"/>
      <c r="P14" s="265"/>
      <c r="Q14" s="265"/>
      <c r="R14" s="265"/>
      <c r="S14" s="281"/>
      <c r="T14" s="3"/>
    </row>
    <row r="15" spans="2:43" ht="12.75" customHeight="1" x14ac:dyDescent="0.15">
      <c r="C15" s="283">
        <f t="shared" si="3"/>
        <v>3</v>
      </c>
      <c r="D15" s="44" t="str">
        <f t="shared" si="4"/>
        <v/>
      </c>
      <c r="E15" s="276"/>
      <c r="F15" s="368"/>
      <c r="G15" s="368"/>
      <c r="H15" s="368"/>
      <c r="I15" s="299"/>
      <c r="J15" s="307"/>
      <c r="K15" s="15"/>
      <c r="L15" s="299"/>
      <c r="M15" s="265"/>
      <c r="N15" s="265"/>
      <c r="O15" s="265"/>
      <c r="P15" s="265"/>
      <c r="Q15" s="265"/>
      <c r="R15" s="265"/>
      <c r="S15" s="281"/>
      <c r="T15" s="3"/>
    </row>
    <row r="16" spans="2:43" ht="12.75" customHeight="1" x14ac:dyDescent="0.15">
      <c r="C16" s="283">
        <f t="shared" si="3"/>
        <v>4</v>
      </c>
      <c r="D16" s="44" t="str">
        <f t="shared" si="4"/>
        <v/>
      </c>
      <c r="E16" s="276"/>
      <c r="F16" s="368"/>
      <c r="G16" s="368"/>
      <c r="H16" s="368"/>
      <c r="I16" s="299"/>
      <c r="J16" s="307"/>
      <c r="K16" s="15"/>
      <c r="L16" s="299"/>
      <c r="M16" s="265"/>
      <c r="N16" s="265"/>
      <c r="O16" s="265"/>
      <c r="P16" s="265"/>
      <c r="Q16" s="265"/>
      <c r="R16" s="265"/>
      <c r="S16" s="281"/>
      <c r="T16" s="3"/>
    </row>
    <row r="17" spans="3:23" ht="12.75" customHeight="1" x14ac:dyDescent="0.15">
      <c r="C17" s="283">
        <f t="shared" si="3"/>
        <v>5</v>
      </c>
      <c r="D17" s="44" t="str">
        <f t="shared" si="4"/>
        <v/>
      </c>
      <c r="E17" s="276"/>
      <c r="F17" s="368"/>
      <c r="G17" s="368"/>
      <c r="H17" s="368"/>
      <c r="I17" s="299"/>
      <c r="J17" s="307"/>
      <c r="K17" s="15"/>
      <c r="L17" s="299"/>
      <c r="M17" s="265"/>
      <c r="N17" s="265"/>
      <c r="O17" s="265"/>
      <c r="P17" s="265"/>
      <c r="Q17" s="265"/>
      <c r="R17" s="265"/>
      <c r="S17" s="281"/>
      <c r="T17" s="3"/>
    </row>
    <row r="18" spans="3:23" ht="12.75" customHeight="1" x14ac:dyDescent="0.15">
      <c r="C18" s="283">
        <f t="shared" si="3"/>
        <v>6</v>
      </c>
      <c r="D18" s="44" t="str">
        <f t="shared" si="4"/>
        <v/>
      </c>
      <c r="E18" s="276"/>
      <c r="F18" s="368"/>
      <c r="G18" s="368"/>
      <c r="H18" s="368"/>
      <c r="I18" s="299"/>
      <c r="J18" s="307"/>
      <c r="K18" s="15"/>
      <c r="L18" s="299"/>
      <c r="M18" s="265"/>
      <c r="N18" s="265"/>
      <c r="O18" s="265"/>
      <c r="P18" s="265"/>
      <c r="Q18" s="265"/>
      <c r="R18" s="265"/>
      <c r="S18" s="281"/>
      <c r="T18" s="3"/>
    </row>
    <row r="19" spans="3:23" ht="12.75" customHeight="1" x14ac:dyDescent="0.15">
      <c r="C19" s="283">
        <f t="shared" si="3"/>
        <v>7</v>
      </c>
      <c r="D19" s="44" t="str">
        <f t="shared" si="4"/>
        <v/>
      </c>
      <c r="E19" s="276"/>
      <c r="F19" s="368"/>
      <c r="G19" s="368"/>
      <c r="H19" s="368"/>
      <c r="I19" s="299"/>
      <c r="J19" s="307"/>
      <c r="K19" s="15"/>
      <c r="L19" s="299"/>
      <c r="M19" s="265"/>
      <c r="N19" s="265"/>
      <c r="O19" s="265"/>
      <c r="P19" s="265"/>
      <c r="Q19" s="265"/>
      <c r="R19" s="265"/>
      <c r="S19" s="281"/>
      <c r="T19" s="3"/>
    </row>
    <row r="20" spans="3:23" ht="12.75" customHeight="1" x14ac:dyDescent="0.15">
      <c r="C20" s="283">
        <f t="shared" si="3"/>
        <v>8</v>
      </c>
      <c r="D20" s="44" t="str">
        <f t="shared" si="4"/>
        <v/>
      </c>
      <c r="E20" s="276"/>
      <c r="F20" s="368"/>
      <c r="G20" s="368"/>
      <c r="H20" s="368"/>
      <c r="I20" s="299"/>
      <c r="J20" s="307"/>
      <c r="K20" s="15"/>
      <c r="L20" s="299"/>
      <c r="M20" s="265"/>
      <c r="N20" s="265"/>
      <c r="O20" s="265"/>
      <c r="P20" s="265"/>
      <c r="Q20" s="265"/>
      <c r="R20" s="265"/>
      <c r="S20" s="281"/>
      <c r="T20" s="3"/>
    </row>
    <row r="21" spans="3:23" ht="12.75" customHeight="1" x14ac:dyDescent="0.15">
      <c r="C21" s="283">
        <f t="shared" si="3"/>
        <v>9</v>
      </c>
      <c r="D21" s="44" t="str">
        <f t="shared" si="4"/>
        <v/>
      </c>
      <c r="E21" s="276"/>
      <c r="F21" s="368"/>
      <c r="G21" s="368"/>
      <c r="H21" s="368"/>
      <c r="I21" s="299"/>
      <c r="J21" s="307"/>
      <c r="K21" s="15"/>
      <c r="L21" s="299"/>
      <c r="M21" s="265"/>
      <c r="N21" s="265"/>
      <c r="O21" s="265"/>
      <c r="P21" s="265"/>
      <c r="Q21" s="265"/>
      <c r="R21" s="265"/>
      <c r="S21" s="281"/>
      <c r="T21" s="3"/>
    </row>
    <row r="22" spans="3:23" ht="12.75" customHeight="1" x14ac:dyDescent="0.15">
      <c r="C22" s="283">
        <f t="shared" si="3"/>
        <v>10</v>
      </c>
      <c r="D22" s="44" t="str">
        <f t="shared" si="4"/>
        <v/>
      </c>
      <c r="E22" s="276"/>
      <c r="F22" s="368"/>
      <c r="G22" s="368"/>
      <c r="H22" s="368"/>
      <c r="I22" s="299"/>
      <c r="J22" s="307"/>
      <c r="K22" s="15"/>
      <c r="L22" s="299"/>
      <c r="M22" s="265"/>
      <c r="N22" s="265"/>
      <c r="O22" s="265"/>
      <c r="P22" s="265"/>
      <c r="Q22" s="265"/>
      <c r="R22" s="265"/>
      <c r="S22" s="281"/>
      <c r="T22" s="3"/>
    </row>
    <row r="23" spans="3:23" ht="12.75" customHeight="1" x14ac:dyDescent="0.15">
      <c r="C23" s="283">
        <f t="shared" si="3"/>
        <v>11</v>
      </c>
      <c r="D23" s="44" t="str">
        <f t="shared" si="4"/>
        <v/>
      </c>
      <c r="E23" s="276"/>
      <c r="F23" s="368"/>
      <c r="G23" s="368"/>
      <c r="H23" s="368"/>
      <c r="I23" s="299"/>
      <c r="J23" s="307"/>
      <c r="K23" s="15"/>
      <c r="L23" s="299"/>
      <c r="M23" s="265"/>
      <c r="N23" s="265"/>
      <c r="O23" s="265"/>
      <c r="P23" s="265"/>
      <c r="Q23" s="265"/>
      <c r="R23" s="265"/>
      <c r="S23" s="281"/>
      <c r="T23" s="3"/>
    </row>
    <row r="24" spans="3:23" ht="12.75" customHeight="1" x14ac:dyDescent="0.15">
      <c r="C24" s="283">
        <f t="shared" si="3"/>
        <v>12</v>
      </c>
      <c r="D24" s="44" t="str">
        <f t="shared" si="4"/>
        <v/>
      </c>
      <c r="E24" s="276"/>
      <c r="F24" s="368"/>
      <c r="G24" s="368"/>
      <c r="H24" s="368"/>
      <c r="I24" s="299"/>
      <c r="J24" s="307"/>
      <c r="K24" s="15"/>
      <c r="L24" s="299"/>
      <c r="M24" s="265"/>
      <c r="N24" s="265"/>
      <c r="O24" s="265"/>
      <c r="P24" s="265"/>
      <c r="Q24" s="265"/>
      <c r="R24" s="265"/>
      <c r="S24" s="281"/>
      <c r="T24" s="3"/>
      <c r="U24" s="27"/>
      <c r="V24" s="65"/>
      <c r="W24" s="335"/>
    </row>
    <row r="25" spans="3:23" ht="12.75" customHeight="1" x14ac:dyDescent="0.15">
      <c r="C25" s="283">
        <f t="shared" si="3"/>
        <v>13</v>
      </c>
      <c r="D25" s="44" t="str">
        <f t="shared" si="4"/>
        <v/>
      </c>
      <c r="E25" s="276"/>
      <c r="F25" s="368"/>
      <c r="G25" s="368"/>
      <c r="H25" s="368"/>
      <c r="I25" s="299"/>
      <c r="J25" s="307"/>
      <c r="K25" s="15"/>
      <c r="L25" s="299"/>
      <c r="M25" s="265"/>
      <c r="N25" s="265"/>
      <c r="O25" s="265"/>
      <c r="P25" s="265"/>
      <c r="Q25" s="265"/>
      <c r="R25" s="265"/>
      <c r="S25" s="281"/>
      <c r="T25" s="3"/>
    </row>
    <row r="26" spans="3:23" ht="12.75" customHeight="1" x14ac:dyDescent="0.15">
      <c r="C26" s="283">
        <f t="shared" si="3"/>
        <v>14</v>
      </c>
      <c r="D26" s="44" t="str">
        <f t="shared" si="4"/>
        <v/>
      </c>
      <c r="E26" s="276"/>
      <c r="F26" s="368"/>
      <c r="G26" s="368"/>
      <c r="H26" s="368"/>
      <c r="I26" s="299"/>
      <c r="J26" s="307"/>
      <c r="K26" s="15"/>
      <c r="L26" s="299"/>
      <c r="M26" s="265"/>
      <c r="N26" s="265"/>
      <c r="O26" s="265"/>
      <c r="P26" s="265"/>
      <c r="Q26" s="265"/>
      <c r="R26" s="265"/>
      <c r="S26" s="281"/>
      <c r="T26" s="3"/>
    </row>
    <row r="27" spans="3:23" ht="12.75" customHeight="1" x14ac:dyDescent="0.15">
      <c r="C27" s="283">
        <f t="shared" si="3"/>
        <v>15</v>
      </c>
      <c r="D27" s="44" t="str">
        <f t="shared" si="4"/>
        <v/>
      </c>
      <c r="E27" s="276"/>
      <c r="F27" s="368"/>
      <c r="G27" s="368"/>
      <c r="H27" s="368"/>
      <c r="I27" s="299"/>
      <c r="J27" s="307"/>
      <c r="K27" s="15"/>
      <c r="L27" s="299"/>
      <c r="M27" s="265"/>
      <c r="N27" s="265"/>
      <c r="O27" s="265"/>
      <c r="P27" s="265"/>
      <c r="Q27" s="265"/>
      <c r="R27" s="265"/>
      <c r="S27" s="281"/>
      <c r="T27" s="3"/>
    </row>
    <row r="28" spans="3:23" ht="12.75" customHeight="1" x14ac:dyDescent="0.15">
      <c r="C28" s="283">
        <f t="shared" si="3"/>
        <v>16</v>
      </c>
      <c r="D28" s="44" t="str">
        <f t="shared" si="4"/>
        <v/>
      </c>
      <c r="E28" s="276"/>
      <c r="F28" s="368"/>
      <c r="G28" s="368"/>
      <c r="H28" s="368"/>
      <c r="I28" s="299"/>
      <c r="J28" s="307"/>
      <c r="K28" s="15"/>
      <c r="L28" s="299"/>
      <c r="M28" s="265"/>
      <c r="N28" s="265"/>
      <c r="O28" s="265"/>
      <c r="P28" s="265"/>
      <c r="Q28" s="265"/>
      <c r="R28" s="265"/>
      <c r="S28" s="281"/>
      <c r="T28" s="3"/>
    </row>
    <row r="29" spans="3:23" ht="12.75" customHeight="1" x14ac:dyDescent="0.15">
      <c r="C29" s="283">
        <f t="shared" si="3"/>
        <v>17</v>
      </c>
      <c r="D29" s="44" t="str">
        <f t="shared" si="4"/>
        <v/>
      </c>
      <c r="E29" s="276"/>
      <c r="F29" s="368"/>
      <c r="G29" s="368"/>
      <c r="H29" s="368"/>
      <c r="I29" s="299"/>
      <c r="J29" s="307"/>
      <c r="K29" s="15"/>
      <c r="L29" s="299"/>
      <c r="M29" s="265"/>
      <c r="N29" s="265"/>
      <c r="O29" s="265"/>
      <c r="P29" s="265"/>
      <c r="Q29" s="265"/>
      <c r="R29" s="265"/>
      <c r="S29" s="281"/>
      <c r="T29" s="3"/>
    </row>
    <row r="30" spans="3:23" ht="12.75" customHeight="1" x14ac:dyDescent="0.15">
      <c r="C30" s="283">
        <f t="shared" si="3"/>
        <v>18</v>
      </c>
      <c r="D30" s="44" t="str">
        <f t="shared" si="4"/>
        <v/>
      </c>
      <c r="E30" s="276"/>
      <c r="F30" s="368"/>
      <c r="G30" s="368"/>
      <c r="H30" s="368"/>
      <c r="I30" s="299"/>
      <c r="J30" s="307"/>
      <c r="K30" s="15"/>
      <c r="L30" s="299"/>
      <c r="M30" s="265"/>
      <c r="N30" s="265"/>
      <c r="O30" s="265"/>
      <c r="P30" s="265"/>
      <c r="Q30" s="265"/>
      <c r="R30" s="265"/>
      <c r="S30" s="281"/>
      <c r="T30" s="3"/>
    </row>
    <row r="31" spans="3:23" ht="12.75" customHeight="1" x14ac:dyDescent="0.15">
      <c r="C31" s="283">
        <f t="shared" si="3"/>
        <v>19</v>
      </c>
      <c r="D31" s="44" t="str">
        <f t="shared" si="4"/>
        <v/>
      </c>
      <c r="E31" s="276"/>
      <c r="F31" s="368"/>
      <c r="G31" s="368"/>
      <c r="H31" s="368"/>
      <c r="I31" s="299"/>
      <c r="J31" s="307"/>
      <c r="K31" s="15"/>
      <c r="L31" s="299"/>
      <c r="M31" s="265"/>
      <c r="N31" s="265"/>
      <c r="O31" s="265"/>
      <c r="P31" s="265"/>
      <c r="Q31" s="265"/>
      <c r="R31" s="265"/>
      <c r="S31" s="281"/>
      <c r="T31" s="3"/>
    </row>
    <row r="32" spans="3:23" ht="12.75" customHeight="1" x14ac:dyDescent="0.15">
      <c r="C32" s="283">
        <f t="shared" si="3"/>
        <v>20</v>
      </c>
      <c r="D32" s="44" t="str">
        <f t="shared" si="4"/>
        <v/>
      </c>
      <c r="E32" s="276"/>
      <c r="F32" s="368"/>
      <c r="G32" s="368"/>
      <c r="H32" s="368"/>
      <c r="I32" s="299"/>
      <c r="J32" s="307"/>
      <c r="K32" s="15"/>
      <c r="L32" s="299"/>
      <c r="M32" s="265"/>
      <c r="N32" s="265"/>
      <c r="O32" s="265"/>
      <c r="P32" s="265"/>
      <c r="Q32" s="265"/>
      <c r="R32" s="265"/>
      <c r="S32" s="281"/>
      <c r="T32" s="3"/>
    </row>
    <row r="33" spans="3:23" ht="12.75" customHeight="1" x14ac:dyDescent="0.15">
      <c r="C33" s="283">
        <f t="shared" si="3"/>
        <v>21</v>
      </c>
      <c r="D33" s="44" t="str">
        <f t="shared" si="4"/>
        <v/>
      </c>
      <c r="E33" s="276"/>
      <c r="F33" s="368"/>
      <c r="G33" s="368"/>
      <c r="H33" s="368"/>
      <c r="I33" s="299"/>
      <c r="J33" s="307"/>
      <c r="K33" s="15"/>
      <c r="L33" s="299"/>
      <c r="M33" s="265"/>
      <c r="N33" s="265"/>
      <c r="O33" s="265"/>
      <c r="P33" s="265"/>
      <c r="Q33" s="265"/>
      <c r="R33" s="265"/>
      <c r="S33" s="281"/>
      <c r="T33" s="3"/>
    </row>
    <row r="34" spans="3:23" ht="12.75" customHeight="1" x14ac:dyDescent="0.15">
      <c r="C34" s="283">
        <f t="shared" si="3"/>
        <v>22</v>
      </c>
      <c r="D34" s="44" t="str">
        <f t="shared" si="4"/>
        <v/>
      </c>
      <c r="E34" s="276"/>
      <c r="F34" s="368"/>
      <c r="G34" s="368"/>
      <c r="H34" s="368"/>
      <c r="I34" s="299"/>
      <c r="J34" s="307"/>
      <c r="K34" s="15"/>
      <c r="L34" s="299"/>
      <c r="M34" s="265"/>
      <c r="N34" s="265"/>
      <c r="O34" s="265"/>
      <c r="P34" s="265"/>
      <c r="Q34" s="265"/>
      <c r="R34" s="265"/>
      <c r="S34" s="281"/>
      <c r="T34" s="3"/>
    </row>
    <row r="35" spans="3:23" ht="12.75" customHeight="1" x14ac:dyDescent="0.15">
      <c r="C35" s="283">
        <f t="shared" si="3"/>
        <v>23</v>
      </c>
      <c r="D35" s="44" t="str">
        <f t="shared" si="4"/>
        <v/>
      </c>
      <c r="E35" s="276"/>
      <c r="F35" s="368"/>
      <c r="G35" s="368"/>
      <c r="H35" s="368"/>
      <c r="I35" s="299"/>
      <c r="J35" s="307"/>
      <c r="K35" s="15"/>
      <c r="L35" s="299"/>
      <c r="M35" s="265"/>
      <c r="N35" s="265"/>
      <c r="O35" s="265"/>
      <c r="P35" s="265"/>
      <c r="Q35" s="265"/>
      <c r="R35" s="265"/>
      <c r="S35" s="281"/>
      <c r="T35" s="3"/>
    </row>
    <row r="36" spans="3:23" ht="12.75" customHeight="1" x14ac:dyDescent="0.15">
      <c r="C36" s="283">
        <f t="shared" si="3"/>
        <v>24</v>
      </c>
      <c r="D36" s="44" t="str">
        <f t="shared" si="4"/>
        <v/>
      </c>
      <c r="E36" s="276"/>
      <c r="F36" s="368"/>
      <c r="G36" s="368"/>
      <c r="H36" s="368"/>
      <c r="I36" s="299"/>
      <c r="J36" s="307"/>
      <c r="K36" s="15"/>
      <c r="L36" s="299"/>
      <c r="M36" s="265"/>
      <c r="N36" s="265"/>
      <c r="O36" s="265"/>
      <c r="P36" s="265"/>
      <c r="Q36" s="265"/>
      <c r="R36" s="265"/>
      <c r="S36" s="281"/>
      <c r="T36" s="3"/>
    </row>
    <row r="37" spans="3:23" ht="12.75" customHeight="1" x14ac:dyDescent="0.15">
      <c r="C37" s="283">
        <f t="shared" si="3"/>
        <v>25</v>
      </c>
      <c r="D37" s="44" t="str">
        <f t="shared" si="4"/>
        <v/>
      </c>
      <c r="E37" s="276"/>
      <c r="F37" s="368"/>
      <c r="G37" s="368"/>
      <c r="H37" s="368"/>
      <c r="I37" s="299"/>
      <c r="J37" s="307"/>
      <c r="K37" s="15"/>
      <c r="L37" s="299"/>
      <c r="M37" s="265"/>
      <c r="N37" s="265"/>
      <c r="O37" s="265"/>
      <c r="P37" s="265"/>
      <c r="Q37" s="265"/>
      <c r="R37" s="265"/>
      <c r="S37" s="281"/>
      <c r="T37" s="3"/>
    </row>
    <row r="38" spans="3:23" ht="12.75" customHeight="1" x14ac:dyDescent="0.15">
      <c r="C38" s="283">
        <f t="shared" si="3"/>
        <v>26</v>
      </c>
      <c r="D38" s="44" t="str">
        <f t="shared" si="4"/>
        <v/>
      </c>
      <c r="E38" s="276"/>
      <c r="F38" s="368"/>
      <c r="G38" s="368"/>
      <c r="H38" s="368"/>
      <c r="I38" s="299"/>
      <c r="J38" s="307"/>
      <c r="K38" s="15"/>
      <c r="L38" s="299"/>
      <c r="M38" s="265"/>
      <c r="N38" s="265"/>
      <c r="O38" s="265"/>
      <c r="P38" s="265"/>
      <c r="Q38" s="265"/>
      <c r="R38" s="265"/>
      <c r="S38" s="281"/>
      <c r="T38" s="3"/>
    </row>
    <row r="39" spans="3:23" ht="12.75" customHeight="1" x14ac:dyDescent="0.15">
      <c r="C39" s="283">
        <f t="shared" si="3"/>
        <v>27</v>
      </c>
      <c r="D39" s="44" t="str">
        <f t="shared" si="4"/>
        <v/>
      </c>
      <c r="E39" s="276"/>
      <c r="F39" s="368"/>
      <c r="G39" s="368"/>
      <c r="H39" s="368"/>
      <c r="I39" s="299"/>
      <c r="J39" s="307"/>
      <c r="K39" s="15"/>
      <c r="L39" s="299"/>
      <c r="M39" s="265"/>
      <c r="N39" s="265"/>
      <c r="O39" s="265"/>
      <c r="P39" s="265"/>
      <c r="Q39" s="265"/>
      <c r="R39" s="265"/>
      <c r="S39" s="281"/>
      <c r="T39" s="3"/>
    </row>
    <row r="40" spans="3:23" ht="12.75" customHeight="1" x14ac:dyDescent="0.15">
      <c r="C40" s="283">
        <f t="shared" si="3"/>
        <v>28</v>
      </c>
      <c r="D40" s="44" t="str">
        <f t="shared" si="4"/>
        <v/>
      </c>
      <c r="E40" s="276"/>
      <c r="F40" s="368"/>
      <c r="G40" s="368"/>
      <c r="H40" s="368"/>
      <c r="I40" s="299"/>
      <c r="J40" s="307"/>
      <c r="K40" s="15"/>
      <c r="L40" s="299"/>
      <c r="M40" s="265"/>
      <c r="N40" s="265"/>
      <c r="O40" s="265"/>
      <c r="P40" s="265"/>
      <c r="Q40" s="265"/>
      <c r="R40" s="265"/>
      <c r="S40" s="281"/>
      <c r="T40" s="3"/>
      <c r="U40" s="27"/>
    </row>
    <row r="41" spans="3:23" ht="12.75" customHeight="1" x14ac:dyDescent="0.15">
      <c r="C41" s="283">
        <f t="shared" si="3"/>
        <v>29</v>
      </c>
      <c r="D41" s="44" t="str">
        <f t="shared" si="4"/>
        <v/>
      </c>
      <c r="E41" s="276"/>
      <c r="F41" s="368"/>
      <c r="G41" s="368"/>
      <c r="H41" s="368"/>
      <c r="I41" s="299"/>
      <c r="J41" s="307"/>
      <c r="K41" s="15"/>
      <c r="L41" s="299"/>
      <c r="M41" s="265"/>
      <c r="N41" s="265"/>
      <c r="O41" s="265"/>
      <c r="P41" s="265"/>
      <c r="Q41" s="265"/>
      <c r="R41" s="265"/>
      <c r="S41" s="281"/>
      <c r="T41" s="3"/>
      <c r="U41" s="27"/>
      <c r="V41" s="65"/>
      <c r="W41" s="335"/>
    </row>
    <row r="42" spans="3:23" ht="12.75" customHeight="1" x14ac:dyDescent="0.15">
      <c r="C42" s="283">
        <f t="shared" si="3"/>
        <v>30</v>
      </c>
      <c r="D42" s="44" t="str">
        <f t="shared" si="4"/>
        <v/>
      </c>
      <c r="E42" s="276"/>
      <c r="F42" s="368"/>
      <c r="G42" s="368"/>
      <c r="H42" s="368"/>
      <c r="I42" s="299"/>
      <c r="J42" s="307"/>
      <c r="K42" s="15"/>
      <c r="L42" s="299"/>
      <c r="M42" s="265"/>
      <c r="N42" s="265"/>
      <c r="O42" s="265"/>
      <c r="P42" s="265"/>
      <c r="Q42" s="265"/>
      <c r="R42" s="265"/>
      <c r="S42" s="281"/>
      <c r="T42" s="3"/>
    </row>
    <row r="43" spans="3:23" ht="12.75" customHeight="1" x14ac:dyDescent="0.15">
      <c r="C43" s="283">
        <f>C42+1</f>
        <v>31</v>
      </c>
      <c r="D43" s="44" t="str">
        <f t="shared" si="4"/>
        <v/>
      </c>
      <c r="E43" s="276"/>
      <c r="F43" s="368"/>
      <c r="G43" s="368"/>
      <c r="H43" s="368"/>
      <c r="I43" s="299"/>
      <c r="J43" s="307"/>
      <c r="K43" s="15"/>
      <c r="L43" s="299"/>
      <c r="M43" s="265"/>
      <c r="N43" s="265"/>
      <c r="O43" s="265"/>
      <c r="P43" s="265"/>
      <c r="Q43" s="265"/>
      <c r="R43" s="265"/>
      <c r="S43" s="281"/>
      <c r="T43" s="3"/>
    </row>
    <row r="44" spans="3:23" ht="12.75" customHeight="1" x14ac:dyDescent="0.15">
      <c r="C44" s="283">
        <f t="shared" ref="C44:C72" si="5">C43+1</f>
        <v>32</v>
      </c>
      <c r="D44" s="44" t="str">
        <f t="shared" si="4"/>
        <v/>
      </c>
      <c r="E44" s="276"/>
      <c r="F44" s="368"/>
      <c r="G44" s="368"/>
      <c r="H44" s="368"/>
      <c r="I44" s="299"/>
      <c r="J44" s="307"/>
      <c r="K44" s="15"/>
      <c r="L44" s="299"/>
      <c r="M44" s="265"/>
      <c r="N44" s="265"/>
      <c r="O44" s="265"/>
      <c r="P44" s="265"/>
      <c r="Q44" s="265"/>
      <c r="R44" s="265"/>
      <c r="S44" s="281"/>
      <c r="T44" s="3"/>
    </row>
    <row r="45" spans="3:23" ht="12.75" customHeight="1" x14ac:dyDescent="0.15">
      <c r="C45" s="283">
        <f t="shared" si="5"/>
        <v>33</v>
      </c>
      <c r="D45" s="44" t="str">
        <f t="shared" si="4"/>
        <v/>
      </c>
      <c r="E45" s="276"/>
      <c r="F45" s="368"/>
      <c r="G45" s="368"/>
      <c r="H45" s="368"/>
      <c r="I45" s="299"/>
      <c r="J45" s="307"/>
      <c r="K45" s="15"/>
      <c r="L45" s="299"/>
      <c r="M45" s="265"/>
      <c r="N45" s="265"/>
      <c r="O45" s="265"/>
      <c r="P45" s="265"/>
      <c r="Q45" s="265"/>
      <c r="R45" s="265"/>
      <c r="S45" s="281"/>
      <c r="T45" s="3"/>
    </row>
    <row r="46" spans="3:23" ht="12.75" customHeight="1" x14ac:dyDescent="0.15">
      <c r="C46" s="283">
        <f t="shared" si="5"/>
        <v>34</v>
      </c>
      <c r="D46" s="44" t="str">
        <f t="shared" si="4"/>
        <v/>
      </c>
      <c r="E46" s="276"/>
      <c r="F46" s="368"/>
      <c r="G46" s="368"/>
      <c r="H46" s="368"/>
      <c r="I46" s="299"/>
      <c r="J46" s="307"/>
      <c r="K46" s="15"/>
      <c r="L46" s="299"/>
      <c r="M46" s="265"/>
      <c r="N46" s="265"/>
      <c r="O46" s="265"/>
      <c r="P46" s="265"/>
      <c r="Q46" s="265"/>
      <c r="R46" s="265"/>
      <c r="S46" s="281"/>
      <c r="T46" s="3"/>
    </row>
    <row r="47" spans="3:23" ht="12.75" customHeight="1" x14ac:dyDescent="0.15">
      <c r="C47" s="283">
        <f t="shared" si="5"/>
        <v>35</v>
      </c>
      <c r="D47" s="44" t="str">
        <f t="shared" si="4"/>
        <v/>
      </c>
      <c r="E47" s="276"/>
      <c r="F47" s="368"/>
      <c r="G47" s="368"/>
      <c r="H47" s="368"/>
      <c r="I47" s="299"/>
      <c r="J47" s="307"/>
      <c r="K47" s="15"/>
      <c r="L47" s="299"/>
      <c r="M47" s="265"/>
      <c r="N47" s="265"/>
      <c r="O47" s="265"/>
      <c r="P47" s="265"/>
      <c r="Q47" s="265"/>
      <c r="R47" s="265"/>
      <c r="S47" s="281"/>
      <c r="T47" s="3"/>
    </row>
    <row r="48" spans="3:23" ht="12.75" customHeight="1" x14ac:dyDescent="0.15">
      <c r="C48" s="283">
        <f t="shared" si="5"/>
        <v>36</v>
      </c>
      <c r="D48" s="44" t="str">
        <f t="shared" si="4"/>
        <v/>
      </c>
      <c r="E48" s="276"/>
      <c r="F48" s="368"/>
      <c r="G48" s="368"/>
      <c r="H48" s="368"/>
      <c r="I48" s="299"/>
      <c r="J48" s="307"/>
      <c r="K48" s="15"/>
      <c r="L48" s="299"/>
      <c r="M48" s="265"/>
      <c r="N48" s="265"/>
      <c r="O48" s="265"/>
      <c r="P48" s="265"/>
      <c r="Q48" s="265"/>
      <c r="R48" s="265"/>
      <c r="S48" s="281"/>
      <c r="T48" s="3"/>
    </row>
    <row r="49" spans="3:23" ht="12.75" customHeight="1" x14ac:dyDescent="0.15">
      <c r="C49" s="283">
        <f t="shared" si="5"/>
        <v>37</v>
      </c>
      <c r="D49" s="44" t="str">
        <f t="shared" si="4"/>
        <v/>
      </c>
      <c r="E49" s="276"/>
      <c r="F49" s="368"/>
      <c r="G49" s="368"/>
      <c r="H49" s="368"/>
      <c r="I49" s="299"/>
      <c r="J49" s="307"/>
      <c r="K49" s="15"/>
      <c r="L49" s="299"/>
      <c r="M49" s="265"/>
      <c r="N49" s="265"/>
      <c r="O49" s="265"/>
      <c r="P49" s="265"/>
      <c r="Q49" s="265"/>
      <c r="R49" s="265"/>
      <c r="S49" s="281"/>
      <c r="T49" s="3"/>
    </row>
    <row r="50" spans="3:23" ht="12.75" customHeight="1" x14ac:dyDescent="0.15">
      <c r="C50" s="283">
        <f t="shared" si="5"/>
        <v>38</v>
      </c>
      <c r="D50" s="44" t="str">
        <f t="shared" si="4"/>
        <v/>
      </c>
      <c r="E50" s="276"/>
      <c r="F50" s="368"/>
      <c r="G50" s="368"/>
      <c r="H50" s="368"/>
      <c r="I50" s="299"/>
      <c r="J50" s="307"/>
      <c r="K50" s="15"/>
      <c r="L50" s="299"/>
      <c r="M50" s="265"/>
      <c r="N50" s="265"/>
      <c r="O50" s="265"/>
      <c r="P50" s="265"/>
      <c r="Q50" s="265"/>
      <c r="R50" s="265"/>
      <c r="S50" s="281"/>
      <c r="T50" s="3"/>
    </row>
    <row r="51" spans="3:23" ht="12.75" customHeight="1" x14ac:dyDescent="0.15">
      <c r="C51" s="283">
        <f t="shared" si="5"/>
        <v>39</v>
      </c>
      <c r="D51" s="44" t="str">
        <f t="shared" si="4"/>
        <v/>
      </c>
      <c r="E51" s="276"/>
      <c r="F51" s="368"/>
      <c r="G51" s="368"/>
      <c r="H51" s="368"/>
      <c r="I51" s="299"/>
      <c r="J51" s="307"/>
      <c r="K51" s="15"/>
      <c r="L51" s="299"/>
      <c r="M51" s="265"/>
      <c r="N51" s="265"/>
      <c r="O51" s="265"/>
      <c r="P51" s="265"/>
      <c r="Q51" s="265"/>
      <c r="R51" s="265"/>
      <c r="S51" s="281"/>
      <c r="T51" s="3"/>
    </row>
    <row r="52" spans="3:23" ht="12.75" customHeight="1" x14ac:dyDescent="0.15">
      <c r="C52" s="283">
        <f t="shared" si="5"/>
        <v>40</v>
      </c>
      <c r="D52" s="44" t="str">
        <f t="shared" si="4"/>
        <v/>
      </c>
      <c r="E52" s="276"/>
      <c r="F52" s="368"/>
      <c r="G52" s="368"/>
      <c r="H52" s="368"/>
      <c r="I52" s="299"/>
      <c r="J52" s="307"/>
      <c r="K52" s="15"/>
      <c r="L52" s="299"/>
      <c r="M52" s="265"/>
      <c r="N52" s="265"/>
      <c r="O52" s="265"/>
      <c r="P52" s="265"/>
      <c r="Q52" s="265"/>
      <c r="R52" s="265"/>
      <c r="S52" s="281"/>
      <c r="T52" s="3"/>
    </row>
    <row r="53" spans="3:23" ht="12.75" customHeight="1" x14ac:dyDescent="0.15">
      <c r="C53" s="283">
        <f t="shared" si="5"/>
        <v>41</v>
      </c>
      <c r="D53" s="44" t="str">
        <f t="shared" si="4"/>
        <v/>
      </c>
      <c r="E53" s="276"/>
      <c r="F53" s="368"/>
      <c r="G53" s="368"/>
      <c r="H53" s="368"/>
      <c r="I53" s="299"/>
      <c r="J53" s="307"/>
      <c r="K53" s="15"/>
      <c r="L53" s="299"/>
      <c r="M53" s="265"/>
      <c r="N53" s="265"/>
      <c r="O53" s="265"/>
      <c r="P53" s="265"/>
      <c r="Q53" s="265"/>
      <c r="R53" s="265"/>
      <c r="S53" s="281"/>
      <c r="T53" s="3"/>
    </row>
    <row r="54" spans="3:23" ht="12.75" customHeight="1" x14ac:dyDescent="0.15">
      <c r="C54" s="283">
        <f t="shared" si="5"/>
        <v>42</v>
      </c>
      <c r="D54" s="44" t="str">
        <f t="shared" si="4"/>
        <v/>
      </c>
      <c r="E54" s="276"/>
      <c r="F54" s="368"/>
      <c r="G54" s="368"/>
      <c r="H54" s="368"/>
      <c r="I54" s="299"/>
      <c r="J54" s="307"/>
      <c r="K54" s="15"/>
      <c r="L54" s="299"/>
      <c r="M54" s="265"/>
      <c r="N54" s="265"/>
      <c r="O54" s="265"/>
      <c r="P54" s="265"/>
      <c r="Q54" s="265"/>
      <c r="R54" s="265"/>
      <c r="S54" s="281"/>
      <c r="T54" s="3"/>
      <c r="U54" s="27"/>
      <c r="V54" s="65"/>
      <c r="W54" s="335"/>
    </row>
    <row r="55" spans="3:23" ht="12.75" customHeight="1" x14ac:dyDescent="0.15">
      <c r="C55" s="283">
        <f t="shared" si="5"/>
        <v>43</v>
      </c>
      <c r="D55" s="44" t="str">
        <f t="shared" si="4"/>
        <v/>
      </c>
      <c r="E55" s="276"/>
      <c r="F55" s="368"/>
      <c r="G55" s="368"/>
      <c r="H55" s="368"/>
      <c r="I55" s="299"/>
      <c r="J55" s="307"/>
      <c r="K55" s="15"/>
      <c r="L55" s="299"/>
      <c r="M55" s="265"/>
      <c r="N55" s="265"/>
      <c r="O55" s="265"/>
      <c r="P55" s="265"/>
      <c r="Q55" s="265"/>
      <c r="R55" s="265"/>
      <c r="S55" s="281"/>
      <c r="T55" s="3"/>
    </row>
    <row r="56" spans="3:23" ht="12.75" customHeight="1" x14ac:dyDescent="0.15">
      <c r="C56" s="283">
        <f t="shared" si="5"/>
        <v>44</v>
      </c>
      <c r="D56" s="44" t="str">
        <f t="shared" si="4"/>
        <v/>
      </c>
      <c r="E56" s="276"/>
      <c r="F56" s="368"/>
      <c r="G56" s="368"/>
      <c r="H56" s="368"/>
      <c r="I56" s="299"/>
      <c r="J56" s="307"/>
      <c r="K56" s="15"/>
      <c r="L56" s="299"/>
      <c r="M56" s="265"/>
      <c r="N56" s="265"/>
      <c r="O56" s="265"/>
      <c r="P56" s="265"/>
      <c r="Q56" s="265"/>
      <c r="R56" s="265"/>
      <c r="S56" s="281"/>
      <c r="T56" s="3"/>
    </row>
    <row r="57" spans="3:23" ht="12.75" customHeight="1" x14ac:dyDescent="0.15">
      <c r="C57" s="283">
        <f t="shared" si="5"/>
        <v>45</v>
      </c>
      <c r="D57" s="44" t="str">
        <f t="shared" si="4"/>
        <v/>
      </c>
      <c r="E57" s="276"/>
      <c r="F57" s="368"/>
      <c r="G57" s="368"/>
      <c r="H57" s="368"/>
      <c r="I57" s="299"/>
      <c r="J57" s="307"/>
      <c r="K57" s="15"/>
      <c r="L57" s="299"/>
      <c r="M57" s="265"/>
      <c r="N57" s="265"/>
      <c r="O57" s="265"/>
      <c r="P57" s="265"/>
      <c r="Q57" s="265"/>
      <c r="R57" s="265"/>
      <c r="S57" s="281"/>
      <c r="T57" s="3"/>
    </row>
    <row r="58" spans="3:23" ht="12.75" customHeight="1" x14ac:dyDescent="0.15">
      <c r="C58" s="283">
        <f t="shared" si="5"/>
        <v>46</v>
      </c>
      <c r="D58" s="44" t="str">
        <f t="shared" si="4"/>
        <v/>
      </c>
      <c r="E58" s="276"/>
      <c r="F58" s="368"/>
      <c r="G58" s="368"/>
      <c r="H58" s="368"/>
      <c r="I58" s="299"/>
      <c r="J58" s="307"/>
      <c r="K58" s="15"/>
      <c r="L58" s="299"/>
      <c r="M58" s="265"/>
      <c r="N58" s="265"/>
      <c r="O58" s="265"/>
      <c r="P58" s="265"/>
      <c r="Q58" s="265"/>
      <c r="R58" s="265"/>
      <c r="S58" s="281"/>
      <c r="T58" s="3"/>
    </row>
    <row r="59" spans="3:23" ht="12.75" customHeight="1" x14ac:dyDescent="0.15">
      <c r="C59" s="283">
        <f t="shared" si="5"/>
        <v>47</v>
      </c>
      <c r="D59" s="44" t="str">
        <f t="shared" si="4"/>
        <v/>
      </c>
      <c r="E59" s="276"/>
      <c r="F59" s="368"/>
      <c r="G59" s="368"/>
      <c r="H59" s="368"/>
      <c r="I59" s="299"/>
      <c r="J59" s="307"/>
      <c r="K59" s="15"/>
      <c r="L59" s="299"/>
      <c r="M59" s="265"/>
      <c r="N59" s="265"/>
      <c r="O59" s="265"/>
      <c r="P59" s="265"/>
      <c r="Q59" s="265"/>
      <c r="R59" s="265"/>
      <c r="S59" s="281"/>
      <c r="T59" s="3"/>
    </row>
    <row r="60" spans="3:23" ht="12.75" customHeight="1" x14ac:dyDescent="0.15">
      <c r="C60" s="283">
        <f t="shared" si="5"/>
        <v>48</v>
      </c>
      <c r="D60" s="44" t="str">
        <f t="shared" si="4"/>
        <v/>
      </c>
      <c r="E60" s="276"/>
      <c r="F60" s="368"/>
      <c r="G60" s="368"/>
      <c r="H60" s="368"/>
      <c r="I60" s="299"/>
      <c r="J60" s="307"/>
      <c r="K60" s="15"/>
      <c r="L60" s="299"/>
      <c r="M60" s="265"/>
      <c r="N60" s="265"/>
      <c r="O60" s="265"/>
      <c r="P60" s="265"/>
      <c r="Q60" s="265"/>
      <c r="R60" s="265"/>
      <c r="S60" s="281"/>
      <c r="T60" s="3"/>
    </row>
    <row r="61" spans="3:23" ht="12.75" customHeight="1" x14ac:dyDescent="0.15">
      <c r="C61" s="283">
        <f t="shared" si="5"/>
        <v>49</v>
      </c>
      <c r="D61" s="44" t="str">
        <f t="shared" si="4"/>
        <v/>
      </c>
      <c r="E61" s="276"/>
      <c r="F61" s="368"/>
      <c r="G61" s="368"/>
      <c r="H61" s="368"/>
      <c r="I61" s="299"/>
      <c r="J61" s="307"/>
      <c r="K61" s="15"/>
      <c r="L61" s="299"/>
      <c r="M61" s="265"/>
      <c r="N61" s="265"/>
      <c r="O61" s="265"/>
      <c r="P61" s="265"/>
      <c r="Q61" s="265"/>
      <c r="R61" s="265"/>
      <c r="S61" s="281"/>
      <c r="T61" s="3"/>
    </row>
    <row r="62" spans="3:23" ht="12.75" customHeight="1" x14ac:dyDescent="0.15">
      <c r="C62" s="283">
        <f t="shared" si="5"/>
        <v>50</v>
      </c>
      <c r="D62" s="44" t="str">
        <f t="shared" si="4"/>
        <v/>
      </c>
      <c r="E62" s="276"/>
      <c r="F62" s="368"/>
      <c r="G62" s="368"/>
      <c r="H62" s="368"/>
      <c r="I62" s="299"/>
      <c r="J62" s="307"/>
      <c r="K62" s="15"/>
      <c r="L62" s="299"/>
      <c r="M62" s="265"/>
      <c r="N62" s="265"/>
      <c r="O62" s="265"/>
      <c r="P62" s="265"/>
      <c r="Q62" s="265"/>
      <c r="R62" s="265"/>
      <c r="S62" s="281"/>
      <c r="T62" s="3"/>
    </row>
    <row r="63" spans="3:23" ht="12.75" customHeight="1" x14ac:dyDescent="0.15">
      <c r="C63" s="283">
        <f t="shared" si="5"/>
        <v>51</v>
      </c>
      <c r="D63" s="44" t="str">
        <f t="shared" si="4"/>
        <v/>
      </c>
      <c r="E63" s="276"/>
      <c r="F63" s="368"/>
      <c r="G63" s="368"/>
      <c r="H63" s="368"/>
      <c r="I63" s="299"/>
      <c r="J63" s="307"/>
      <c r="K63" s="15"/>
      <c r="L63" s="299"/>
      <c r="M63" s="265"/>
      <c r="N63" s="265"/>
      <c r="O63" s="265"/>
      <c r="P63" s="265"/>
      <c r="Q63" s="265"/>
      <c r="R63" s="265"/>
      <c r="S63" s="281"/>
      <c r="T63" s="3"/>
    </row>
    <row r="64" spans="3:23" ht="12.75" customHeight="1" x14ac:dyDescent="0.15">
      <c r="C64" s="283">
        <f t="shared" si="5"/>
        <v>52</v>
      </c>
      <c r="D64" s="44" t="str">
        <f t="shared" si="4"/>
        <v/>
      </c>
      <c r="E64" s="276"/>
      <c r="F64" s="368"/>
      <c r="G64" s="368"/>
      <c r="H64" s="368"/>
      <c r="I64" s="299"/>
      <c r="J64" s="307"/>
      <c r="K64" s="15"/>
      <c r="L64" s="299"/>
      <c r="M64" s="265"/>
      <c r="N64" s="265"/>
      <c r="O64" s="265"/>
      <c r="P64" s="265"/>
      <c r="Q64" s="265"/>
      <c r="R64" s="265"/>
      <c r="S64" s="281"/>
      <c r="T64" s="3"/>
    </row>
    <row r="65" spans="3:23" ht="12.75" customHeight="1" x14ac:dyDescent="0.15">
      <c r="C65" s="283">
        <f t="shared" si="5"/>
        <v>53</v>
      </c>
      <c r="D65" s="44" t="str">
        <f t="shared" si="4"/>
        <v/>
      </c>
      <c r="E65" s="276"/>
      <c r="F65" s="368"/>
      <c r="G65" s="368"/>
      <c r="H65" s="368"/>
      <c r="I65" s="299"/>
      <c r="J65" s="307"/>
      <c r="K65" s="15"/>
      <c r="L65" s="299"/>
      <c r="M65" s="265"/>
      <c r="N65" s="265"/>
      <c r="O65" s="265"/>
      <c r="P65" s="265"/>
      <c r="Q65" s="265"/>
      <c r="R65" s="265"/>
      <c r="S65" s="281"/>
      <c r="T65" s="3"/>
    </row>
    <row r="66" spans="3:23" ht="12.75" customHeight="1" x14ac:dyDescent="0.15">
      <c r="C66" s="283">
        <f t="shared" si="5"/>
        <v>54</v>
      </c>
      <c r="D66" s="44" t="str">
        <f t="shared" si="4"/>
        <v/>
      </c>
      <c r="E66" s="276"/>
      <c r="F66" s="368"/>
      <c r="G66" s="368"/>
      <c r="H66" s="368"/>
      <c r="I66" s="299"/>
      <c r="J66" s="307"/>
      <c r="K66" s="15"/>
      <c r="L66" s="299"/>
      <c r="M66" s="265"/>
      <c r="N66" s="265"/>
      <c r="O66" s="265"/>
      <c r="P66" s="265"/>
      <c r="Q66" s="265"/>
      <c r="R66" s="265"/>
      <c r="S66" s="281"/>
      <c r="T66" s="3"/>
    </row>
    <row r="67" spans="3:23" ht="12.75" customHeight="1" x14ac:dyDescent="0.15">
      <c r="C67" s="283">
        <f t="shared" si="5"/>
        <v>55</v>
      </c>
      <c r="D67" s="44" t="str">
        <f t="shared" si="4"/>
        <v/>
      </c>
      <c r="E67" s="276"/>
      <c r="F67" s="368"/>
      <c r="G67" s="368"/>
      <c r="H67" s="368"/>
      <c r="I67" s="299"/>
      <c r="J67" s="307"/>
      <c r="K67" s="15"/>
      <c r="L67" s="299"/>
      <c r="M67" s="265"/>
      <c r="N67" s="265"/>
      <c r="O67" s="265"/>
      <c r="P67" s="265"/>
      <c r="Q67" s="265"/>
      <c r="R67" s="265"/>
      <c r="S67" s="281"/>
      <c r="T67" s="3"/>
    </row>
    <row r="68" spans="3:23" ht="12.75" customHeight="1" x14ac:dyDescent="0.15">
      <c r="C68" s="283">
        <f t="shared" si="5"/>
        <v>56</v>
      </c>
      <c r="D68" s="44" t="str">
        <f t="shared" si="4"/>
        <v/>
      </c>
      <c r="E68" s="276"/>
      <c r="F68" s="368"/>
      <c r="G68" s="368"/>
      <c r="H68" s="368"/>
      <c r="I68" s="299"/>
      <c r="J68" s="307"/>
      <c r="K68" s="15"/>
      <c r="L68" s="299"/>
      <c r="M68" s="265"/>
      <c r="N68" s="265"/>
      <c r="O68" s="265"/>
      <c r="P68" s="265"/>
      <c r="Q68" s="265"/>
      <c r="R68" s="265"/>
      <c r="S68" s="281"/>
      <c r="T68" s="3"/>
    </row>
    <row r="69" spans="3:23" ht="12.75" customHeight="1" x14ac:dyDescent="0.15">
      <c r="C69" s="283">
        <f t="shared" si="5"/>
        <v>57</v>
      </c>
      <c r="D69" s="44" t="str">
        <f t="shared" si="4"/>
        <v/>
      </c>
      <c r="E69" s="276"/>
      <c r="F69" s="368"/>
      <c r="G69" s="368"/>
      <c r="H69" s="368"/>
      <c r="I69" s="299"/>
      <c r="J69" s="307"/>
      <c r="K69" s="15"/>
      <c r="L69" s="299"/>
      <c r="M69" s="265"/>
      <c r="N69" s="265"/>
      <c r="O69" s="265"/>
      <c r="P69" s="265"/>
      <c r="Q69" s="265"/>
      <c r="R69" s="265"/>
      <c r="S69" s="281"/>
      <c r="T69" s="3"/>
    </row>
    <row r="70" spans="3:23" ht="12.75" customHeight="1" x14ac:dyDescent="0.15">
      <c r="C70" s="283">
        <f t="shared" si="5"/>
        <v>58</v>
      </c>
      <c r="D70" s="44" t="str">
        <f t="shared" si="4"/>
        <v/>
      </c>
      <c r="E70" s="276"/>
      <c r="F70" s="368"/>
      <c r="G70" s="368"/>
      <c r="H70" s="368"/>
      <c r="I70" s="299"/>
      <c r="J70" s="307"/>
      <c r="K70" s="15"/>
      <c r="L70" s="299"/>
      <c r="M70" s="265"/>
      <c r="N70" s="265"/>
      <c r="O70" s="265"/>
      <c r="P70" s="265"/>
      <c r="Q70" s="265"/>
      <c r="R70" s="265"/>
      <c r="S70" s="281"/>
      <c r="T70" s="3"/>
      <c r="U70" s="27"/>
    </row>
    <row r="71" spans="3:23" ht="12.75" customHeight="1" x14ac:dyDescent="0.15">
      <c r="C71" s="283">
        <f t="shared" si="5"/>
        <v>59</v>
      </c>
      <c r="D71" s="44" t="str">
        <f t="shared" si="4"/>
        <v/>
      </c>
      <c r="E71" s="276"/>
      <c r="F71" s="368"/>
      <c r="G71" s="368"/>
      <c r="H71" s="368"/>
      <c r="I71" s="299"/>
      <c r="J71" s="307"/>
      <c r="K71" s="15"/>
      <c r="L71" s="299"/>
      <c r="M71" s="265"/>
      <c r="N71" s="265"/>
      <c r="O71" s="265"/>
      <c r="P71" s="265"/>
      <c r="Q71" s="265"/>
      <c r="R71" s="265"/>
      <c r="S71" s="281"/>
      <c r="T71" s="3"/>
      <c r="U71" s="27"/>
      <c r="V71" s="65"/>
      <c r="W71" s="335"/>
    </row>
    <row r="72" spans="3:23" ht="12.75" customHeight="1" x14ac:dyDescent="0.15">
      <c r="C72" s="283">
        <f t="shared" si="5"/>
        <v>60</v>
      </c>
      <c r="D72" s="44" t="str">
        <f t="shared" si="4"/>
        <v/>
      </c>
      <c r="E72" s="276"/>
      <c r="F72" s="368"/>
      <c r="G72" s="368"/>
      <c r="H72" s="368"/>
      <c r="I72" s="299"/>
      <c r="J72" s="307"/>
      <c r="K72" s="15"/>
      <c r="L72" s="299"/>
      <c r="M72" s="265"/>
      <c r="N72" s="265"/>
      <c r="O72" s="265"/>
      <c r="P72" s="265"/>
      <c r="Q72" s="265"/>
      <c r="R72" s="265"/>
      <c r="S72" s="281"/>
      <c r="T72" s="3"/>
    </row>
    <row r="73" spans="3:23" ht="12.75" customHeight="1" x14ac:dyDescent="0.15">
      <c r="C73" s="35"/>
      <c r="D73" s="35"/>
      <c r="E73" s="35"/>
      <c r="F73" s="35"/>
      <c r="G73" s="35"/>
      <c r="H73" s="35"/>
      <c r="I73" s="3"/>
      <c r="J73" s="310"/>
      <c r="K73" s="77"/>
      <c r="L73" s="3"/>
      <c r="M73" s="3"/>
      <c r="N73" s="3"/>
      <c r="O73" s="3"/>
      <c r="P73" s="3"/>
      <c r="Q73" s="3"/>
      <c r="R73" s="3"/>
      <c r="S73" s="3"/>
      <c r="T73" s="3"/>
    </row>
  </sheetData>
  <sheetProtection password="DE0B" sheet="1" selectLockedCells="1"/>
  <mergeCells count="19">
    <mergeCell ref="C10:G12"/>
    <mergeCell ref="C5:C7"/>
    <mergeCell ref="F5:F7"/>
    <mergeCell ref="G5:G7"/>
    <mergeCell ref="H5:H7"/>
    <mergeCell ref="E5:E7"/>
    <mergeCell ref="R6:R7"/>
    <mergeCell ref="D5:D7"/>
    <mergeCell ref="C9:H9"/>
    <mergeCell ref="I6:I7"/>
    <mergeCell ref="L6:L7"/>
    <mergeCell ref="M6:M7"/>
    <mergeCell ref="N6:N7"/>
    <mergeCell ref="O6:O7"/>
    <mergeCell ref="P6:P7"/>
    <mergeCell ref="L5:R5"/>
    <mergeCell ref="J5:J7"/>
    <mergeCell ref="K5:K7"/>
    <mergeCell ref="Q6:Q7"/>
  </mergeCells>
  <phoneticPr fontId="3"/>
  <conditionalFormatting sqref="L13:L73">
    <cfRule type="expression" dxfId="8" priority="7" stopIfTrue="1">
      <formula>AND(D13="○",I13="○",L13="")</formula>
    </cfRule>
    <cfRule type="expression" dxfId="7" priority="14" stopIfTrue="1">
      <formula>AND(I13="",L13="○")</formula>
    </cfRule>
  </conditionalFormatting>
  <conditionalFormatting sqref="M13:M72">
    <cfRule type="expression" dxfId="6" priority="6" stopIfTrue="1">
      <formula>AND(D13="○",M13="")</formula>
    </cfRule>
  </conditionalFormatting>
  <conditionalFormatting sqref="M13:R72">
    <cfRule type="expression" dxfId="5" priority="8" stopIfTrue="1">
      <formula>AND($J13="",M13="○")</formula>
    </cfRule>
  </conditionalFormatting>
  <conditionalFormatting sqref="N13:N72">
    <cfRule type="expression" dxfId="4" priority="5" stopIfTrue="1">
      <formula>AND(D13="○",N13="")</formula>
    </cfRule>
  </conditionalFormatting>
  <conditionalFormatting sqref="O13:O72">
    <cfRule type="expression" dxfId="3" priority="4" stopIfTrue="1">
      <formula>AND(D13="○",O13="")</formula>
    </cfRule>
  </conditionalFormatting>
  <conditionalFormatting sqref="P13:P72">
    <cfRule type="expression" dxfId="2" priority="3" stopIfTrue="1">
      <formula>AND(D13="○",P13="")</formula>
    </cfRule>
  </conditionalFormatting>
  <conditionalFormatting sqref="Q13:Q72">
    <cfRule type="expression" dxfId="1" priority="2" stopIfTrue="1">
      <formula>AND(D13="○",Q13="")</formula>
    </cfRule>
  </conditionalFormatting>
  <conditionalFormatting sqref="R13:R72">
    <cfRule type="expression" dxfId="0" priority="1" stopIfTrue="1">
      <formula>AND(D13="○",R13="")</formula>
    </cfRule>
  </conditionalFormatting>
  <dataValidations count="2">
    <dataValidation type="list" allowBlank="1" showInputMessage="1" showErrorMessage="1" sqref="L13:R72 I13:I72" xr:uid="{00000000-0002-0000-0F00-000000000000}">
      <formula1>$U$1:$U$2</formula1>
    </dataValidation>
    <dataValidation type="list" allowBlank="1" showInputMessage="1" showErrorMessage="1" sqref="L73:R73 I73" xr:uid="{00000000-0002-0000-0F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504"/>
  <sheetViews>
    <sheetView showGridLines="0" view="pageBreakPreview" zoomScale="85" zoomScaleNormal="100" zoomScaleSheetLayoutView="85" zoomScalePageLayoutView="40" workbookViewId="0">
      <selection activeCell="B4" sqref="B4"/>
    </sheetView>
  </sheetViews>
  <sheetFormatPr defaultColWidth="0" defaultRowHeight="13.5" customHeight="1" zeroHeight="1" x14ac:dyDescent="0.15"/>
  <cols>
    <col min="1" max="1" width="1" customWidth="1"/>
    <col min="2" max="2" width="2.25" customWidth="1"/>
    <col min="3" max="3" width="17.5" customWidth="1"/>
    <col min="4" max="4" width="4.75" customWidth="1"/>
    <col min="5" max="6" width="3.625" customWidth="1"/>
    <col min="7" max="7" width="10.25" customWidth="1"/>
    <col min="8" max="8" width="30.375" customWidth="1"/>
    <col min="9" max="13" width="10.25" customWidth="1"/>
    <col min="14" max="14" width="9.75" customWidth="1"/>
    <col min="15" max="15" width="2.5" customWidth="1"/>
    <col min="16" max="16" width="1.125" customWidth="1"/>
    <col min="17" max="19" width="8.375" hidden="1" customWidth="1"/>
    <col min="20" max="20" width="7.625" hidden="1" customWidth="1"/>
    <col min="21" max="21" width="7.5" style="1" hidden="1" customWidth="1"/>
    <col min="22" max="22" width="7.625" style="1" hidden="1" customWidth="1"/>
    <col min="23" max="23" width="8.75" style="1" hidden="1" customWidth="1"/>
    <col min="24" max="24" width="8.625" style="1" hidden="1" customWidth="1"/>
    <col min="25" max="25" width="8.625" style="3" hidden="1" customWidth="1"/>
    <col min="26" max="28" width="8.625" style="1" hidden="1" customWidth="1"/>
    <col min="29" max="29" width="8.625" style="3" hidden="1" customWidth="1"/>
    <col min="30" max="30" width="8.625" style="1" hidden="1" customWidth="1"/>
    <col min="31" max="36" width="8.625" style="3" hidden="1" customWidth="1"/>
    <col min="37" max="49" width="8.625" style="65" hidden="1" customWidth="1"/>
    <col min="50" max="54" width="8.625" hidden="1" customWidth="1"/>
    <col min="55" max="66" width="9.75" hidden="1" customWidth="1"/>
    <col min="67" max="74" width="9" hidden="1" customWidth="1"/>
    <col min="75" max="79" width="9" style="29" hidden="1" customWidth="1"/>
    <col min="80" max="83" width="9" hidden="1" customWidth="1"/>
    <col min="84" max="84" width="9" style="65" hidden="1" customWidth="1"/>
    <col min="85" max="89" width="0" hidden="1" customWidth="1"/>
    <col min="90" max="16384" width="9" hidden="1"/>
  </cols>
  <sheetData>
    <row r="1" spans="1:84" ht="4.5" customHeight="1" x14ac:dyDescent="0.15">
      <c r="A1" s="1"/>
      <c r="N1" s="1"/>
      <c r="O1" s="1"/>
      <c r="P1" s="1"/>
      <c r="Q1" s="1"/>
      <c r="R1" s="1"/>
      <c r="S1" s="1"/>
      <c r="T1" s="1"/>
      <c r="U1" s="36"/>
      <c r="V1"/>
      <c r="W1"/>
      <c r="X1"/>
      <c r="Y1" s="27"/>
      <c r="Z1" s="27"/>
      <c r="AA1"/>
      <c r="AC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W1"/>
      <c r="BX1"/>
      <c r="BY1"/>
      <c r="BZ1"/>
      <c r="CA1"/>
      <c r="CF1"/>
    </row>
    <row r="2" spans="1:84" ht="4.5" customHeight="1" x14ac:dyDescent="0.15">
      <c r="A2" s="28"/>
      <c r="B2" s="19"/>
      <c r="C2" s="1"/>
      <c r="D2" s="1"/>
      <c r="E2" s="1"/>
      <c r="F2" s="1"/>
      <c r="G2" s="1"/>
      <c r="H2" s="1"/>
      <c r="I2" s="1"/>
      <c r="J2" s="1"/>
      <c r="K2" s="1"/>
      <c r="L2" s="1"/>
      <c r="M2" s="1"/>
      <c r="N2" s="1"/>
      <c r="O2" s="1"/>
      <c r="P2" s="1"/>
      <c r="Q2" s="1"/>
      <c r="R2" s="1"/>
      <c r="S2" s="1"/>
      <c r="T2" s="1"/>
      <c r="U2" s="2"/>
      <c r="Z2" s="3"/>
      <c r="AC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W2"/>
      <c r="BX2"/>
      <c r="BY2"/>
      <c r="BZ2"/>
      <c r="CA2"/>
      <c r="CF2"/>
    </row>
    <row r="3" spans="1:84" ht="6.75" customHeight="1" x14ac:dyDescent="0.15">
      <c r="A3" s="1"/>
      <c r="B3" s="38"/>
      <c r="C3" s="39"/>
      <c r="D3" s="39"/>
      <c r="E3" s="39"/>
      <c r="F3" s="39"/>
      <c r="G3" s="39"/>
      <c r="H3" s="39"/>
      <c r="I3" s="39"/>
      <c r="J3" s="39"/>
      <c r="K3" s="21"/>
      <c r="L3" s="21"/>
      <c r="M3" s="21"/>
      <c r="N3" s="21"/>
      <c r="O3" s="23"/>
      <c r="P3" s="1"/>
      <c r="Q3" s="1"/>
      <c r="R3" s="1"/>
      <c r="S3" s="1"/>
      <c r="T3" s="1"/>
      <c r="U3" s="2"/>
      <c r="Z3" s="3"/>
      <c r="AB3" s="8"/>
      <c r="AC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W3"/>
      <c r="BX3"/>
      <c r="BY3"/>
      <c r="BZ3"/>
      <c r="CA3"/>
      <c r="CF3"/>
    </row>
    <row r="4" spans="1:84" ht="24.75" customHeight="1" x14ac:dyDescent="0.15">
      <c r="A4" s="1"/>
      <c r="B4" s="40"/>
      <c r="C4" s="46" t="s">
        <v>552</v>
      </c>
      <c r="D4" s="42"/>
      <c r="E4" s="42"/>
      <c r="F4" s="24"/>
      <c r="G4" s="24"/>
      <c r="H4" s="24"/>
      <c r="I4" s="24"/>
      <c r="J4" s="24"/>
      <c r="K4" s="24"/>
      <c r="L4" s="24"/>
      <c r="M4" s="24"/>
      <c r="N4" s="24"/>
      <c r="O4" s="22"/>
      <c r="P4" s="1"/>
      <c r="Q4" s="1"/>
      <c r="R4" t="s">
        <v>550</v>
      </c>
      <c r="S4" s="1"/>
      <c r="T4" s="1"/>
      <c r="U4" s="2"/>
      <c r="Z4" s="3"/>
      <c r="AC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W4"/>
      <c r="BX4"/>
      <c r="BY4"/>
      <c r="BZ4"/>
      <c r="CA4"/>
      <c r="CF4"/>
    </row>
    <row r="5" spans="1:84" ht="8.25" customHeight="1" x14ac:dyDescent="0.15">
      <c r="A5" s="1"/>
      <c r="B5" s="40"/>
      <c r="C5" s="1"/>
      <c r="D5" s="1"/>
      <c r="E5" s="1"/>
      <c r="F5" s="1"/>
      <c r="G5" s="1"/>
      <c r="H5" s="1"/>
      <c r="I5" s="1"/>
      <c r="J5" s="1"/>
      <c r="K5" s="1"/>
      <c r="L5" s="1"/>
      <c r="M5" s="1"/>
      <c r="N5" s="2"/>
      <c r="O5" s="22"/>
      <c r="P5" s="1"/>
      <c r="Q5" s="1"/>
      <c r="R5" s="1"/>
      <c r="S5" s="1"/>
      <c r="T5" s="1"/>
      <c r="U5" s="2"/>
      <c r="Z5" s="3"/>
      <c r="AC5"/>
      <c r="AD5"/>
      <c r="AE5"/>
      <c r="AF5"/>
      <c r="AG5"/>
      <c r="AH5"/>
      <c r="AI5"/>
      <c r="AJ5"/>
      <c r="AK5"/>
      <c r="AL5"/>
      <c r="AM5"/>
      <c r="AN5"/>
      <c r="AO5"/>
      <c r="AP5"/>
      <c r="AQ5"/>
      <c r="AR5"/>
      <c r="AS5"/>
      <c r="AT5"/>
      <c r="AU5"/>
      <c r="AV5"/>
      <c r="AW5"/>
      <c r="BW5"/>
      <c r="BX5"/>
      <c r="BY5"/>
      <c r="BZ5"/>
      <c r="CA5"/>
      <c r="CF5"/>
    </row>
    <row r="6" spans="1:84" x14ac:dyDescent="0.15">
      <c r="A6" s="1"/>
      <c r="B6" s="40"/>
      <c r="C6" s="34" t="s">
        <v>293</v>
      </c>
      <c r="D6" s="666" t="str">
        <f>IF(点検表!$G$9="","",点検表!$G$9)</f>
        <v/>
      </c>
      <c r="E6" s="667"/>
      <c r="F6" s="668"/>
      <c r="G6" s="8"/>
      <c r="H6" s="8"/>
      <c r="I6" s="8"/>
      <c r="J6" s="8"/>
      <c r="K6" s="8"/>
      <c r="L6" s="8" t="s">
        <v>174</v>
      </c>
      <c r="M6" s="8"/>
      <c r="N6" s="8"/>
      <c r="O6" s="22"/>
      <c r="P6" s="1"/>
      <c r="Q6" s="1"/>
      <c r="S6" s="1"/>
      <c r="T6" s="1"/>
      <c r="U6" s="2"/>
      <c r="X6" s="1" t="s">
        <v>548</v>
      </c>
      <c r="Z6" s="3"/>
      <c r="AC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W6"/>
      <c r="BX6"/>
      <c r="BY6"/>
      <c r="BZ6"/>
      <c r="CA6"/>
      <c r="CF6"/>
    </row>
    <row r="7" spans="1:84" x14ac:dyDescent="0.15">
      <c r="A7" s="1"/>
      <c r="B7" s="40"/>
      <c r="C7" s="34" t="s">
        <v>284</v>
      </c>
      <c r="D7" s="663" t="str">
        <f>IF(点検表!$G$10="","",点検表!$G$10)</f>
        <v/>
      </c>
      <c r="E7" s="664"/>
      <c r="F7" s="664"/>
      <c r="G7" s="664"/>
      <c r="H7" s="664"/>
      <c r="I7" s="665"/>
      <c r="J7" s="8"/>
      <c r="K7" s="8"/>
      <c r="L7" s="506" t="s">
        <v>1005</v>
      </c>
      <c r="M7" s="506" t="s">
        <v>1006</v>
      </c>
      <c r="N7" s="506" t="s">
        <v>1007</v>
      </c>
      <c r="O7" s="22"/>
      <c r="P7" s="1"/>
      <c r="Q7" s="1"/>
      <c r="R7" s="3" t="s">
        <v>100</v>
      </c>
      <c r="S7" s="3" t="s">
        <v>101</v>
      </c>
      <c r="T7" s="3" t="s">
        <v>102</v>
      </c>
      <c r="U7" s="2"/>
      <c r="X7" s="93">
        <f>SUM(X11:X90)</f>
        <v>0</v>
      </c>
      <c r="Y7" s="93">
        <f>SUM(Y11:Y90)</f>
        <v>0</v>
      </c>
      <c r="Z7" s="93">
        <f>SUM(Z11:Z90)</f>
        <v>0</v>
      </c>
      <c r="AC7" s="1"/>
      <c r="AE7"/>
      <c r="AF7"/>
      <c r="AG7"/>
      <c r="AH7"/>
      <c r="AI7"/>
      <c r="AJ7"/>
      <c r="AK7"/>
      <c r="AL7"/>
      <c r="AM7"/>
      <c r="AN7"/>
      <c r="AO7"/>
      <c r="AP7"/>
      <c r="AQ7"/>
      <c r="AR7"/>
      <c r="AS7"/>
      <c r="AT7"/>
      <c r="AU7"/>
      <c r="AV7"/>
      <c r="AW7"/>
      <c r="BJ7" s="1"/>
      <c r="BK7" s="1"/>
      <c r="BW7"/>
      <c r="BX7"/>
      <c r="BY7"/>
      <c r="BZ7"/>
      <c r="CA7"/>
      <c r="CF7"/>
    </row>
    <row r="8" spans="1:84" x14ac:dyDescent="0.15">
      <c r="A8" s="1"/>
      <c r="B8" s="40"/>
      <c r="C8" s="34" t="s">
        <v>68</v>
      </c>
      <c r="D8" s="666" t="str">
        <f>IF(点検表!G12="","",点検表!G12)</f>
        <v/>
      </c>
      <c r="E8" s="667"/>
      <c r="F8" s="668"/>
      <c r="G8" s="8"/>
      <c r="H8" s="8"/>
      <c r="I8" s="8"/>
      <c r="J8" s="8"/>
      <c r="K8" s="8"/>
      <c r="L8" s="507">
        <f>COUNTIF($N$10:$N$90,R7)</f>
        <v>0</v>
      </c>
      <c r="M8" s="507">
        <f>COUNTIF($N$10:$N$90,S7)</f>
        <v>0</v>
      </c>
      <c r="N8" s="507">
        <f>COUNTIF($N$10:$N$90,T7)</f>
        <v>0</v>
      </c>
      <c r="O8" s="22"/>
      <c r="P8" s="1"/>
      <c r="Q8" s="1"/>
      <c r="R8" s="1"/>
      <c r="S8" s="1"/>
      <c r="T8" s="1"/>
      <c r="U8" s="2"/>
      <c r="X8" s="2" t="s">
        <v>549</v>
      </c>
      <c r="Y8" s="2" t="s">
        <v>549</v>
      </c>
      <c r="Z8" s="2" t="s">
        <v>549</v>
      </c>
      <c r="AC8"/>
      <c r="AD8"/>
      <c r="AE8"/>
      <c r="AF8"/>
      <c r="AG8"/>
      <c r="AH8"/>
      <c r="AI8"/>
      <c r="AJ8"/>
      <c r="AK8"/>
      <c r="AL8"/>
      <c r="AM8"/>
      <c r="AN8"/>
      <c r="AO8"/>
      <c r="AP8"/>
      <c r="AQ8"/>
      <c r="AR8"/>
      <c r="AS8"/>
      <c r="AT8"/>
      <c r="AU8"/>
      <c r="AV8"/>
      <c r="AW8"/>
      <c r="BL8" s="1"/>
      <c r="BM8" s="1"/>
      <c r="BW8"/>
      <c r="BX8"/>
      <c r="BY8"/>
      <c r="BZ8"/>
      <c r="CA8"/>
      <c r="CF8"/>
    </row>
    <row r="9" spans="1:84" ht="8.25" customHeight="1" x14ac:dyDescent="0.15">
      <c r="A9" s="1"/>
      <c r="B9" s="40"/>
      <c r="C9" s="8"/>
      <c r="D9" s="8"/>
      <c r="E9" s="8"/>
      <c r="F9" s="8"/>
      <c r="G9" s="8"/>
      <c r="H9" s="8"/>
      <c r="I9" s="8"/>
      <c r="J9" s="8"/>
      <c r="K9" s="8"/>
      <c r="L9" s="8"/>
      <c r="M9" s="8"/>
      <c r="N9" s="34"/>
      <c r="O9" s="22"/>
      <c r="P9" s="1"/>
      <c r="Q9" s="1"/>
      <c r="R9" s="1"/>
      <c r="S9" s="1"/>
      <c r="T9" s="1"/>
      <c r="U9" s="2"/>
      <c r="Z9" s="3"/>
      <c r="AC9"/>
      <c r="AD9"/>
      <c r="AE9"/>
      <c r="AF9"/>
      <c r="AG9"/>
      <c r="AH9"/>
      <c r="AI9"/>
      <c r="AJ9"/>
      <c r="AK9"/>
      <c r="AL9"/>
      <c r="AM9"/>
      <c r="AN9"/>
      <c r="AO9"/>
      <c r="AP9"/>
      <c r="AQ9"/>
      <c r="AR9"/>
      <c r="AS9"/>
      <c r="AT9"/>
      <c r="AU9"/>
      <c r="AV9"/>
      <c r="AW9"/>
      <c r="BW9"/>
      <c r="BX9"/>
      <c r="BY9"/>
      <c r="BZ9"/>
      <c r="CA9"/>
      <c r="CF9"/>
    </row>
    <row r="10" spans="1:84" ht="24" customHeight="1" x14ac:dyDescent="0.15">
      <c r="B10" s="40"/>
      <c r="C10" s="508" t="s">
        <v>103</v>
      </c>
      <c r="D10" s="509"/>
      <c r="E10" s="510" t="s">
        <v>257</v>
      </c>
      <c r="F10" s="511" t="s">
        <v>104</v>
      </c>
      <c r="G10" s="512"/>
      <c r="H10" s="513" t="s">
        <v>27</v>
      </c>
      <c r="I10" s="513"/>
      <c r="J10" s="513"/>
      <c r="K10" s="513"/>
      <c r="L10" s="513"/>
      <c r="M10" s="513"/>
      <c r="N10" s="513" t="s">
        <v>997</v>
      </c>
      <c r="O10" s="105"/>
      <c r="R10" s="13" t="str">
        <f>点検表!X88</f>
        <v>評価点</v>
      </c>
      <c r="S10" s="13" t="str">
        <f>点検表!Y88</f>
        <v>ｴﾈﾙｷﾞｰ
消費先区分</v>
      </c>
      <c r="T10" s="13" t="str">
        <f>点検表!Z88</f>
        <v>ｴﾈﾙｷﾞｰ
消費先比率</v>
      </c>
      <c r="U10" s="13" t="str">
        <f>点検表!AA88</f>
        <v>省エネ率</v>
      </c>
      <c r="V10" s="13" t="str">
        <f>点検表!AB88</f>
        <v>用途補正
係数</v>
      </c>
      <c r="W10" s="13" t="str">
        <f>点検表!AC88</f>
        <v>適用範囲
補正係数</v>
      </c>
      <c r="X10" s="13" t="str">
        <f>点検表!AD88</f>
        <v>省エネ効果
（現時点）</v>
      </c>
      <c r="Y10" s="13" t="str">
        <f>点検表!AE88</f>
        <v>省エネ
ポテンシャル</v>
      </c>
      <c r="Z10" s="13" t="str">
        <f>点検表!AF88</f>
        <v>省エネ余地
（現時点）</v>
      </c>
      <c r="AA10"/>
      <c r="AB10"/>
      <c r="AC10"/>
      <c r="AD10"/>
      <c r="AE10"/>
      <c r="AF10"/>
      <c r="AG10"/>
      <c r="AH10"/>
      <c r="AI10"/>
      <c r="AJ10"/>
      <c r="AK10"/>
      <c r="AL10"/>
      <c r="AM10"/>
      <c r="AN10"/>
      <c r="AO10"/>
      <c r="AP10"/>
      <c r="AQ10"/>
      <c r="AR10"/>
      <c r="AS10"/>
      <c r="AT10"/>
      <c r="AU10"/>
      <c r="AV10"/>
      <c r="AW10"/>
      <c r="BW10"/>
      <c r="BX10"/>
      <c r="BY10"/>
      <c r="BZ10"/>
      <c r="CA10"/>
      <c r="CF10"/>
    </row>
    <row r="11" spans="1:84" ht="13.7" customHeight="1" x14ac:dyDescent="0.15">
      <c r="B11" s="40"/>
      <c r="C11" s="514" t="str">
        <f>点検表!C89</f>
        <v>エネルギーの見える化</v>
      </c>
      <c r="D11" s="365" t="s">
        <v>117</v>
      </c>
      <c r="E11" s="515">
        <f>点検表!C91</f>
        <v>1</v>
      </c>
      <c r="F11" s="516" t="str">
        <f>点検表!D91</f>
        <v>Ⅰ</v>
      </c>
      <c r="G11" s="517">
        <f>点検表!E91</f>
        <v>3.1</v>
      </c>
      <c r="H11" s="518" t="str">
        <f>点検表!F91</f>
        <v>エネルギー管理システムの導入</v>
      </c>
      <c r="I11" s="519"/>
      <c r="J11" s="520"/>
      <c r="K11" s="520"/>
      <c r="L11" s="520"/>
      <c r="M11" s="521"/>
      <c r="N11" s="365" t="str">
        <f>点検表!T91</f>
        <v>-</v>
      </c>
      <c r="O11" s="105"/>
      <c r="R11" s="1" t="str">
        <f>点検表!X91</f>
        <v>-</v>
      </c>
      <c r="S11" s="385" t="str">
        <f>点検表!Y91</f>
        <v>全般</v>
      </c>
      <c r="T11" s="222">
        <f>点検表!Z91</f>
        <v>1</v>
      </c>
      <c r="U11" s="385">
        <f>点検表!AA91</f>
        <v>0.03</v>
      </c>
      <c r="V11" s="1">
        <f>点検表!AB91</f>
        <v>1</v>
      </c>
      <c r="W11" s="399">
        <f>点検表!AC91</f>
        <v>1</v>
      </c>
      <c r="X11" s="197" t="str">
        <f>点検表!AD91</f>
        <v>-</v>
      </c>
      <c r="Y11" s="197">
        <f>点検表!AE91</f>
        <v>0</v>
      </c>
      <c r="Z11" s="402">
        <f>点検表!AF91</f>
        <v>0</v>
      </c>
      <c r="AA11"/>
      <c r="AB11"/>
      <c r="AC11"/>
      <c r="AD11"/>
      <c r="AE11"/>
      <c r="AF11"/>
      <c r="AG11"/>
      <c r="AH11"/>
      <c r="AI11"/>
      <c r="AJ11"/>
      <c r="AK11"/>
      <c r="AL11"/>
      <c r="AM11"/>
      <c r="AN11"/>
      <c r="AO11"/>
      <c r="AP11"/>
      <c r="AQ11"/>
      <c r="AR11"/>
      <c r="AS11"/>
      <c r="AT11"/>
      <c r="AU11"/>
      <c r="AV11"/>
      <c r="AW11"/>
      <c r="BW11"/>
      <c r="BX11"/>
      <c r="BY11"/>
      <c r="BZ11"/>
      <c r="CA11"/>
      <c r="CF11"/>
    </row>
    <row r="12" spans="1:84" ht="13.7" customHeight="1" x14ac:dyDescent="0.15">
      <c r="B12" s="40"/>
      <c r="C12" s="656" t="str">
        <f>点検表!C92</f>
        <v>蒸気供給設備、熱源・熱搬送設備、冷却設備、コージェネレーション設備</v>
      </c>
      <c r="D12" s="650" t="s">
        <v>998</v>
      </c>
      <c r="E12" s="515">
        <f>点検表!C94</f>
        <v>2</v>
      </c>
      <c r="F12" s="522" t="str">
        <f>点検表!D94</f>
        <v>Ⅱ</v>
      </c>
      <c r="G12" s="517" t="str">
        <f>点検表!E94</f>
        <v>1a.1</v>
      </c>
      <c r="H12" s="518" t="str">
        <f>点検表!F94</f>
        <v>高効率蒸気ボイラー及び高効率熱源機器の導入</v>
      </c>
      <c r="I12" s="519"/>
      <c r="J12" s="520"/>
      <c r="K12" s="520"/>
      <c r="L12" s="520"/>
      <c r="M12" s="521"/>
      <c r="N12" s="365" t="str">
        <f>点検表!T94</f>
        <v>-</v>
      </c>
      <c r="O12" s="105"/>
      <c r="R12" s="1" t="str">
        <f>点検表!X94</f>
        <v>-</v>
      </c>
      <c r="S12" s="385" t="str">
        <f>点検表!Y94</f>
        <v>蒸気＋熱源</v>
      </c>
      <c r="T12" s="222">
        <f>点検表!Z94</f>
        <v>0</v>
      </c>
      <c r="U12" s="385">
        <f>点検表!AA94</f>
        <v>0.28199999999999997</v>
      </c>
      <c r="V12" s="1">
        <f>点検表!AB94</f>
        <v>1</v>
      </c>
      <c r="W12" s="399">
        <f>点検表!AC94</f>
        <v>1</v>
      </c>
      <c r="X12" s="197" t="str">
        <f>点検表!AD94</f>
        <v>-</v>
      </c>
      <c r="Y12" s="197">
        <f>点検表!AE94</f>
        <v>0</v>
      </c>
      <c r="Z12" s="402">
        <f>点検表!AF94</f>
        <v>0</v>
      </c>
      <c r="AA12"/>
      <c r="AB12"/>
      <c r="AC12"/>
      <c r="AD12"/>
      <c r="AE12"/>
      <c r="AF12"/>
      <c r="AG12"/>
      <c r="AH12"/>
      <c r="AI12"/>
      <c r="AJ12"/>
      <c r="AK12"/>
      <c r="AL12"/>
      <c r="AM12"/>
      <c r="AN12"/>
      <c r="AO12"/>
      <c r="AP12"/>
      <c r="AQ12"/>
      <c r="AR12"/>
      <c r="AS12"/>
      <c r="AT12"/>
      <c r="AU12"/>
      <c r="AV12"/>
      <c r="AW12"/>
      <c r="BW12"/>
      <c r="BX12"/>
      <c r="BY12"/>
      <c r="BZ12"/>
      <c r="CA12"/>
      <c r="CF12"/>
    </row>
    <row r="13" spans="1:84" ht="13.7" customHeight="1" x14ac:dyDescent="0.15">
      <c r="B13" s="40"/>
      <c r="C13" s="657"/>
      <c r="D13" s="651"/>
      <c r="E13" s="523">
        <f>点検表!C101</f>
        <v>3</v>
      </c>
      <c r="F13" s="524" t="str">
        <f>点検表!D101</f>
        <v>Ⅱ</v>
      </c>
      <c r="G13" s="656" t="str">
        <f>点検表!E101</f>
        <v>1b.4
1b.7</v>
      </c>
      <c r="H13" s="525" t="str">
        <f>点検表!F101</f>
        <v>高効率冷却塔及び省エネ制御の導入</v>
      </c>
      <c r="I13" s="518" t="s">
        <v>547</v>
      </c>
      <c r="J13" s="520"/>
      <c r="K13" s="520"/>
      <c r="L13" s="520"/>
      <c r="M13" s="521"/>
      <c r="N13" s="526" t="str">
        <f>点検表!T101</f>
        <v>-</v>
      </c>
      <c r="O13" s="105"/>
      <c r="R13" s="1">
        <f>点検表!X103</f>
        <v>0</v>
      </c>
      <c r="S13" s="385" t="str">
        <f>点検表!Y103</f>
        <v>冷却塔</v>
      </c>
      <c r="T13" s="222">
        <f>点検表!Z103</f>
        <v>0</v>
      </c>
      <c r="U13" s="385">
        <f>点検表!AA103</f>
        <v>0.48599999999999999</v>
      </c>
      <c r="V13" s="1">
        <f>点検表!AB103</f>
        <v>1</v>
      </c>
      <c r="W13" s="406">
        <f>点検表!AC103</f>
        <v>1</v>
      </c>
      <c r="X13" s="197">
        <f>点検表!AD103</f>
        <v>0</v>
      </c>
      <c r="Y13" s="197">
        <f>点検表!AE103</f>
        <v>0</v>
      </c>
      <c r="Z13" s="402">
        <f>点検表!AF103</f>
        <v>0</v>
      </c>
      <c r="AA13"/>
      <c r="AB13"/>
      <c r="AC13"/>
      <c r="AD13"/>
      <c r="AE13"/>
      <c r="AF13"/>
      <c r="AG13"/>
      <c r="AH13"/>
      <c r="AI13"/>
      <c r="AJ13"/>
      <c r="AK13"/>
      <c r="AL13"/>
      <c r="AM13"/>
      <c r="AN13"/>
      <c r="AO13"/>
      <c r="AP13"/>
      <c r="AQ13"/>
      <c r="AR13"/>
      <c r="AS13"/>
      <c r="AT13"/>
      <c r="AU13"/>
      <c r="AV13"/>
      <c r="AW13"/>
      <c r="BW13"/>
      <c r="BX13"/>
      <c r="BY13"/>
      <c r="BZ13"/>
      <c r="CA13"/>
      <c r="CF13"/>
    </row>
    <row r="14" spans="1:84" ht="13.7" customHeight="1" x14ac:dyDescent="0.15">
      <c r="B14" s="40"/>
      <c r="C14" s="657"/>
      <c r="D14" s="651"/>
      <c r="E14" s="527"/>
      <c r="F14" s="528"/>
      <c r="G14" s="669"/>
      <c r="H14" s="529"/>
      <c r="I14" s="518" t="str">
        <f>点検表!O111</f>
        <v>冷却塔ファン等の台数制御又は発停制御</v>
      </c>
      <c r="J14" s="520"/>
      <c r="K14" s="520"/>
      <c r="L14" s="520"/>
      <c r="M14" s="521"/>
      <c r="N14" s="530"/>
      <c r="O14" s="105"/>
      <c r="R14" s="1" t="str">
        <f>点検表!X111</f>
        <v>-</v>
      </c>
      <c r="S14" s="385" t="str">
        <f>点検表!Y111</f>
        <v>冷却塔</v>
      </c>
      <c r="T14" s="222">
        <f>点検表!Z111</f>
        <v>0</v>
      </c>
      <c r="U14" s="384">
        <f>点検表!AA111</f>
        <v>0.15</v>
      </c>
      <c r="V14" s="1">
        <f>点検表!AB111</f>
        <v>1</v>
      </c>
      <c r="W14" s="399">
        <f>点検表!AC111</f>
        <v>1</v>
      </c>
      <c r="X14" s="197" t="str">
        <f>点検表!AD111</f>
        <v>-</v>
      </c>
      <c r="Y14" s="197">
        <f>点検表!AE111</f>
        <v>0</v>
      </c>
      <c r="Z14" s="402">
        <f>点検表!AF111</f>
        <v>0</v>
      </c>
      <c r="AA14"/>
      <c r="AB14"/>
      <c r="AC14"/>
      <c r="AD14"/>
      <c r="AE14"/>
      <c r="AF14"/>
      <c r="AG14"/>
      <c r="AH14"/>
      <c r="AI14"/>
      <c r="AJ14"/>
      <c r="AK14"/>
      <c r="AL14"/>
      <c r="AM14"/>
      <c r="AN14"/>
      <c r="AO14"/>
      <c r="AP14"/>
      <c r="AQ14"/>
      <c r="AR14"/>
      <c r="AS14"/>
      <c r="AT14"/>
      <c r="AU14"/>
      <c r="AV14"/>
      <c r="AW14"/>
      <c r="BW14"/>
      <c r="BX14"/>
      <c r="BY14"/>
      <c r="BZ14"/>
      <c r="CA14"/>
      <c r="CF14"/>
    </row>
    <row r="15" spans="1:84" ht="13.7" customHeight="1" x14ac:dyDescent="0.15">
      <c r="B15" s="40"/>
      <c r="C15" s="657"/>
      <c r="D15" s="651"/>
      <c r="E15" s="523">
        <f>点検表!C112</f>
        <v>4</v>
      </c>
      <c r="F15" s="524" t="str">
        <f>点検表!D112</f>
        <v>Ⅱ</v>
      </c>
      <c r="G15" s="656" t="str">
        <f>点検表!E112</f>
        <v>1b.5
1b.8
1b.11
1b.12
1b.13</v>
      </c>
      <c r="H15" s="525" t="str">
        <f>点検表!F112</f>
        <v>高効率熱源ポンプ及び省エネ制御の導入</v>
      </c>
      <c r="I15" s="518" t="s">
        <v>423</v>
      </c>
      <c r="J15" s="520"/>
      <c r="K15" s="520"/>
      <c r="L15" s="520"/>
      <c r="M15" s="521"/>
      <c r="N15" s="526" t="str">
        <f>点検表!T112</f>
        <v>-</v>
      </c>
      <c r="O15" s="105"/>
      <c r="R15" s="1">
        <f>点検表!X115</f>
        <v>0</v>
      </c>
      <c r="S15" s="384" t="str">
        <f>点検表!Y115</f>
        <v>熱搬送</v>
      </c>
      <c r="T15" s="222">
        <f>点検表!Z115</f>
        <v>0</v>
      </c>
      <c r="U15" s="385">
        <f>点検表!AA115</f>
        <v>9.6000000000000002E-2</v>
      </c>
      <c r="V15" s="1">
        <f>点検表!AB115</f>
        <v>1</v>
      </c>
      <c r="W15" s="399">
        <f>点検表!AC115</f>
        <v>1</v>
      </c>
      <c r="X15" s="197">
        <f>点検表!AD115</f>
        <v>0</v>
      </c>
      <c r="Y15" s="197">
        <f>点検表!AE115</f>
        <v>0</v>
      </c>
      <c r="Z15" s="402">
        <f>点検表!AF115</f>
        <v>0</v>
      </c>
      <c r="AA15"/>
      <c r="AB15"/>
      <c r="AC15"/>
      <c r="AD15"/>
      <c r="AE15"/>
      <c r="AF15"/>
      <c r="AG15"/>
      <c r="AH15"/>
      <c r="AI15"/>
      <c r="AJ15"/>
      <c r="AK15"/>
      <c r="AL15"/>
      <c r="AM15"/>
      <c r="AN15"/>
      <c r="AO15"/>
      <c r="AP15"/>
      <c r="AQ15"/>
      <c r="AR15"/>
      <c r="AS15"/>
      <c r="AT15"/>
      <c r="AU15"/>
      <c r="AV15"/>
      <c r="AW15"/>
      <c r="BW15"/>
      <c r="BX15"/>
      <c r="BY15"/>
      <c r="BZ15"/>
      <c r="CA15"/>
      <c r="CF15"/>
    </row>
    <row r="16" spans="1:84" ht="13.7" customHeight="1" x14ac:dyDescent="0.15">
      <c r="B16" s="40"/>
      <c r="C16" s="88"/>
      <c r="D16" s="651"/>
      <c r="E16" s="531"/>
      <c r="F16" s="532"/>
      <c r="G16" s="657"/>
      <c r="H16" s="533"/>
      <c r="I16" s="518" t="str">
        <f>点検表!O118</f>
        <v>熱源2次ポンプ変流量制御</v>
      </c>
      <c r="J16" s="520"/>
      <c r="K16" s="520"/>
      <c r="L16" s="520"/>
      <c r="M16" s="521"/>
      <c r="N16" s="526"/>
      <c r="O16" s="105"/>
      <c r="R16" s="1" t="str">
        <f>点検表!X118</f>
        <v>-</v>
      </c>
      <c r="S16" s="385" t="str">
        <f>点検表!Y118</f>
        <v>熱搬送</v>
      </c>
      <c r="T16" s="222">
        <f>点検表!Z118</f>
        <v>0</v>
      </c>
      <c r="U16" s="385">
        <f>点検表!AA118</f>
        <v>0.09</v>
      </c>
      <c r="V16" s="1">
        <f>点検表!AB118</f>
        <v>1</v>
      </c>
      <c r="W16" s="399">
        <f>点検表!AC118</f>
        <v>1</v>
      </c>
      <c r="X16" s="197" t="str">
        <f>点検表!AD118</f>
        <v>-</v>
      </c>
      <c r="Y16" s="197">
        <f>点検表!AE118</f>
        <v>0</v>
      </c>
      <c r="Z16" s="402">
        <f>点検表!AF118</f>
        <v>0</v>
      </c>
      <c r="AA16"/>
      <c r="AB16"/>
      <c r="AC16"/>
      <c r="AD16"/>
      <c r="AE16"/>
      <c r="AF16"/>
      <c r="AG16"/>
      <c r="AH16"/>
      <c r="AI16"/>
      <c r="AJ16"/>
      <c r="AK16"/>
      <c r="AL16"/>
      <c r="AM16"/>
      <c r="AN16"/>
      <c r="AO16"/>
      <c r="AP16"/>
      <c r="AQ16"/>
      <c r="AR16"/>
      <c r="AS16"/>
      <c r="AT16"/>
      <c r="AU16"/>
      <c r="AV16"/>
      <c r="AW16"/>
      <c r="BW16"/>
      <c r="BX16"/>
      <c r="BY16"/>
      <c r="BZ16"/>
      <c r="CA16"/>
      <c r="CF16"/>
    </row>
    <row r="17" spans="2:84" ht="13.7" customHeight="1" x14ac:dyDescent="0.15">
      <c r="B17" s="40"/>
      <c r="C17" s="88"/>
      <c r="D17" s="651"/>
      <c r="E17" s="531"/>
      <c r="F17" s="532"/>
      <c r="G17" s="657"/>
      <c r="H17" s="533"/>
      <c r="I17" s="518" t="str">
        <f>点検表!O119</f>
        <v>熱源1次ポンプ変流量制御</v>
      </c>
      <c r="J17" s="520"/>
      <c r="K17" s="520"/>
      <c r="L17" s="520"/>
      <c r="M17" s="521"/>
      <c r="N17" s="526"/>
      <c r="O17" s="105"/>
      <c r="R17" s="1" t="str">
        <f>点検表!X119</f>
        <v>-</v>
      </c>
      <c r="S17" s="385" t="str">
        <f>点検表!Y119</f>
        <v>熱搬送</v>
      </c>
      <c r="T17" s="222">
        <f>点検表!Z119</f>
        <v>0</v>
      </c>
      <c r="U17" s="385">
        <f>点検表!AA119</f>
        <v>4.4000000000000004E-2</v>
      </c>
      <c r="V17" s="1">
        <f>点検表!AB119</f>
        <v>1</v>
      </c>
      <c r="W17" s="399">
        <f>点検表!AC119</f>
        <v>1</v>
      </c>
      <c r="X17" s="197" t="str">
        <f>点検表!AD119</f>
        <v>-</v>
      </c>
      <c r="Y17" s="197">
        <f>点検表!AE119</f>
        <v>0</v>
      </c>
      <c r="Z17" s="402">
        <f>点検表!AF119</f>
        <v>0</v>
      </c>
      <c r="AA17"/>
      <c r="AB17"/>
      <c r="AC17"/>
      <c r="AD17"/>
      <c r="AE17"/>
      <c r="AF17"/>
      <c r="AG17"/>
      <c r="AH17"/>
      <c r="AI17"/>
      <c r="AJ17"/>
      <c r="AK17"/>
      <c r="AL17"/>
      <c r="AM17"/>
      <c r="AN17"/>
      <c r="AO17"/>
      <c r="AP17"/>
      <c r="AQ17"/>
      <c r="AR17"/>
      <c r="AS17"/>
      <c r="AT17"/>
      <c r="AU17"/>
      <c r="AV17"/>
      <c r="AW17"/>
      <c r="BW17"/>
      <c r="BX17"/>
      <c r="BY17"/>
      <c r="BZ17"/>
      <c r="CA17"/>
      <c r="CF17"/>
    </row>
    <row r="18" spans="2:84" ht="13.7" customHeight="1" x14ac:dyDescent="0.15">
      <c r="B18" s="40"/>
      <c r="C18" s="88"/>
      <c r="D18" s="651"/>
      <c r="E18" s="531"/>
      <c r="F18" s="532"/>
      <c r="G18" s="657"/>
      <c r="H18" s="533"/>
      <c r="I18" s="518" t="str">
        <f>点検表!O120</f>
        <v>冷却水ポンプ変流量制御</v>
      </c>
      <c r="J18" s="520"/>
      <c r="K18" s="520"/>
      <c r="L18" s="520"/>
      <c r="M18" s="521"/>
      <c r="N18" s="526"/>
      <c r="O18" s="105"/>
      <c r="R18" s="1" t="str">
        <f>点検表!X120</f>
        <v>-</v>
      </c>
      <c r="S18" s="385" t="str">
        <f>点検表!Y120</f>
        <v>熱搬送</v>
      </c>
      <c r="T18" s="222">
        <f>点検表!Z120</f>
        <v>0</v>
      </c>
      <c r="U18" s="385">
        <f>点検表!AA120</f>
        <v>7.4999999999999997E-2</v>
      </c>
      <c r="V18" s="1">
        <f>点検表!AB120</f>
        <v>1</v>
      </c>
      <c r="W18" s="399">
        <f>点検表!AC120</f>
        <v>1</v>
      </c>
      <c r="X18" s="197" t="str">
        <f>点検表!AD120</f>
        <v>-</v>
      </c>
      <c r="Y18" s="197">
        <f>点検表!AE120</f>
        <v>0</v>
      </c>
      <c r="Z18" s="402">
        <f>点検表!AF120</f>
        <v>0</v>
      </c>
      <c r="AA18"/>
      <c r="AB18"/>
      <c r="AC18"/>
      <c r="AD18"/>
      <c r="AE18"/>
      <c r="AF18"/>
      <c r="AG18"/>
      <c r="AH18"/>
      <c r="AI18"/>
      <c r="AJ18"/>
      <c r="AK18"/>
      <c r="AL18"/>
      <c r="AM18"/>
      <c r="AN18"/>
      <c r="AO18"/>
      <c r="AP18"/>
      <c r="AQ18"/>
      <c r="AR18"/>
      <c r="AS18"/>
      <c r="AT18"/>
      <c r="AU18"/>
      <c r="AV18"/>
      <c r="AW18"/>
      <c r="BW18"/>
      <c r="BX18"/>
      <c r="BY18"/>
      <c r="BZ18"/>
      <c r="CA18"/>
      <c r="CF18"/>
    </row>
    <row r="19" spans="2:84" ht="13.7" customHeight="1" x14ac:dyDescent="0.15">
      <c r="B19" s="40"/>
      <c r="C19" s="88"/>
      <c r="D19" s="651"/>
      <c r="E19" s="527"/>
      <c r="F19" s="534"/>
      <c r="G19" s="669"/>
      <c r="H19" s="529"/>
      <c r="I19" s="518" t="str">
        <f>点検表!O121</f>
        <v>熱源2次ポンプ末端差圧制御</v>
      </c>
      <c r="J19" s="520"/>
      <c r="K19" s="520"/>
      <c r="L19" s="520"/>
      <c r="M19" s="521"/>
      <c r="N19" s="530"/>
      <c r="O19" s="105"/>
      <c r="R19" s="1" t="str">
        <f>点検表!X121</f>
        <v>-</v>
      </c>
      <c r="S19" s="385" t="str">
        <f>点検表!Y121</f>
        <v>熱搬送</v>
      </c>
      <c r="T19" s="222">
        <f>点検表!Z121</f>
        <v>0</v>
      </c>
      <c r="U19" s="385">
        <f>点検表!AA121</f>
        <v>3.2500000000000001E-2</v>
      </c>
      <c r="V19" s="1">
        <f>点検表!AB121</f>
        <v>1</v>
      </c>
      <c r="W19" s="399">
        <f>点検表!AC121</f>
        <v>1</v>
      </c>
      <c r="X19" s="197" t="str">
        <f>点検表!AD121</f>
        <v>-</v>
      </c>
      <c r="Y19" s="197">
        <f>点検表!AE121</f>
        <v>0</v>
      </c>
      <c r="Z19" s="402">
        <f>点検表!AF121</f>
        <v>0</v>
      </c>
      <c r="AA19"/>
      <c r="AB19"/>
      <c r="AC19"/>
      <c r="AD19"/>
      <c r="AE19"/>
      <c r="AF19"/>
      <c r="AG19"/>
      <c r="AH19"/>
      <c r="AI19"/>
      <c r="AJ19"/>
      <c r="AK19"/>
      <c r="AL19"/>
      <c r="AM19"/>
      <c r="AN19"/>
      <c r="AO19"/>
      <c r="AP19"/>
      <c r="AQ19"/>
      <c r="AR19"/>
      <c r="AS19"/>
      <c r="AT19"/>
      <c r="AU19"/>
      <c r="AV19"/>
      <c r="AW19"/>
      <c r="BW19"/>
      <c r="BX19"/>
      <c r="BY19"/>
      <c r="BZ19"/>
      <c r="CA19"/>
      <c r="CF19"/>
    </row>
    <row r="20" spans="2:84" ht="13.7" customHeight="1" x14ac:dyDescent="0.15">
      <c r="B20" s="40"/>
      <c r="C20" s="88"/>
      <c r="D20" s="651"/>
      <c r="E20" s="535">
        <f>点検表!C122</f>
        <v>5</v>
      </c>
      <c r="F20" s="516" t="str">
        <f>点検表!D122</f>
        <v>Ⅱ</v>
      </c>
      <c r="G20" s="517" t="str">
        <f>点検表!E122</f>
        <v>1a.2</v>
      </c>
      <c r="H20" s="518" t="str">
        <f>点検表!F122</f>
        <v>蒸気ボイラーのエコノマイザー又はエアヒーターの導入</v>
      </c>
      <c r="I20" s="519"/>
      <c r="J20" s="520"/>
      <c r="K20" s="520"/>
      <c r="L20" s="520"/>
      <c r="M20" s="521"/>
      <c r="N20" s="365" t="str">
        <f>点検表!T122</f>
        <v>-</v>
      </c>
      <c r="O20" s="105"/>
      <c r="R20" s="1" t="str">
        <f>点検表!X122</f>
        <v>-</v>
      </c>
      <c r="S20" s="385" t="str">
        <f>点検表!Y122</f>
        <v>蒸気供給</v>
      </c>
      <c r="T20" s="222">
        <f>点検表!Z122</f>
        <v>0</v>
      </c>
      <c r="U20" s="385">
        <f>点検表!AA122</f>
        <v>6.2E-2</v>
      </c>
      <c r="V20" s="1">
        <f>点検表!AB122</f>
        <v>1</v>
      </c>
      <c r="W20" s="406">
        <f>点検表!AC122</f>
        <v>1</v>
      </c>
      <c r="X20" s="197" t="str">
        <f>点検表!AD122</f>
        <v>-</v>
      </c>
      <c r="Y20" s="197">
        <f>点検表!AE122</f>
        <v>0</v>
      </c>
      <c r="Z20" s="402">
        <f>点検表!AF122</f>
        <v>0</v>
      </c>
      <c r="AA20"/>
      <c r="AB20"/>
      <c r="AC20"/>
      <c r="AD20"/>
      <c r="AE20"/>
      <c r="AF20"/>
      <c r="AG20"/>
      <c r="AH20"/>
      <c r="AI20"/>
      <c r="AJ20"/>
      <c r="AK20"/>
      <c r="AL20"/>
      <c r="AM20"/>
      <c r="AN20"/>
      <c r="AO20"/>
      <c r="AP20"/>
      <c r="AQ20"/>
      <c r="AR20"/>
      <c r="AS20"/>
      <c r="AT20"/>
      <c r="AU20"/>
      <c r="AV20"/>
      <c r="AW20"/>
      <c r="BW20"/>
      <c r="BX20"/>
      <c r="BY20"/>
      <c r="BZ20"/>
      <c r="CA20"/>
      <c r="CF20"/>
    </row>
    <row r="21" spans="2:84" ht="13.7" customHeight="1" x14ac:dyDescent="0.15">
      <c r="B21" s="40"/>
      <c r="C21" s="88"/>
      <c r="D21" s="651"/>
      <c r="E21" s="535">
        <f>点検表!C123</f>
        <v>6</v>
      </c>
      <c r="F21" s="522" t="str">
        <f>点検表!D123</f>
        <v>Ⅱ</v>
      </c>
      <c r="G21" s="517" t="str">
        <f>点検表!E123</f>
        <v>1b.9</v>
      </c>
      <c r="H21" s="518" t="str">
        <f>点検表!F123</f>
        <v>大温度差送水システムの導入</v>
      </c>
      <c r="I21" s="519"/>
      <c r="J21" s="520"/>
      <c r="K21" s="520"/>
      <c r="L21" s="520"/>
      <c r="M21" s="521"/>
      <c r="N21" s="365" t="str">
        <f>点検表!T123</f>
        <v>-</v>
      </c>
      <c r="O21" s="105"/>
      <c r="R21" s="1" t="str">
        <f>点検表!X123</f>
        <v>-</v>
      </c>
      <c r="S21" s="385" t="str">
        <f>点検表!Y123</f>
        <v>熱搬送</v>
      </c>
      <c r="T21" s="222">
        <f>点検表!Z123</f>
        <v>0</v>
      </c>
      <c r="U21" s="385">
        <f>点検表!AA123</f>
        <v>0.21</v>
      </c>
      <c r="V21" s="1">
        <f>点検表!AB123</f>
        <v>1</v>
      </c>
      <c r="W21" s="399">
        <f>点検表!AC123</f>
        <v>1</v>
      </c>
      <c r="X21" s="197" t="str">
        <f>点検表!AD123</f>
        <v>-</v>
      </c>
      <c r="Y21" s="197">
        <f>点検表!AE123</f>
        <v>0</v>
      </c>
      <c r="Z21" s="402">
        <f>点検表!AF123</f>
        <v>0</v>
      </c>
      <c r="AA21"/>
      <c r="AB21"/>
      <c r="AC21"/>
      <c r="AD21"/>
      <c r="AE21"/>
      <c r="AF21"/>
      <c r="AG21"/>
      <c r="AH21"/>
      <c r="AI21"/>
      <c r="AJ21"/>
      <c r="AK21"/>
      <c r="AL21"/>
      <c r="AM21"/>
      <c r="AN21"/>
      <c r="AO21"/>
      <c r="AP21"/>
      <c r="AQ21"/>
      <c r="AR21"/>
      <c r="AS21"/>
      <c r="AT21"/>
      <c r="AU21"/>
      <c r="AV21"/>
      <c r="AW21"/>
      <c r="BW21"/>
      <c r="BX21"/>
      <c r="BY21"/>
      <c r="BZ21"/>
      <c r="CA21"/>
      <c r="CF21"/>
    </row>
    <row r="22" spans="2:84" ht="13.7" customHeight="1" x14ac:dyDescent="0.15">
      <c r="B22" s="40"/>
      <c r="C22" s="88"/>
      <c r="D22" s="651"/>
      <c r="E22" s="535">
        <f>点検表!C124</f>
        <v>7</v>
      </c>
      <c r="F22" s="522" t="str">
        <f>点検表!D124</f>
        <v>Ⅱ</v>
      </c>
      <c r="G22" s="517" t="str">
        <f>点検表!E124</f>
        <v>1a.3</v>
      </c>
      <c r="H22" s="518" t="str">
        <f>点検表!F124</f>
        <v>蒸気弁・フランジ部の断熱</v>
      </c>
      <c r="I22" s="519"/>
      <c r="J22" s="520"/>
      <c r="K22" s="520"/>
      <c r="L22" s="520"/>
      <c r="M22" s="521"/>
      <c r="N22" s="365" t="str">
        <f>点検表!T124</f>
        <v>-</v>
      </c>
      <c r="O22" s="105"/>
      <c r="R22" s="1" t="str">
        <f>点検表!X124</f>
        <v>-</v>
      </c>
      <c r="S22" s="385" t="str">
        <f>点検表!Y124</f>
        <v>蒸気供給</v>
      </c>
      <c r="T22" s="222">
        <f>点検表!Z124</f>
        <v>0</v>
      </c>
      <c r="U22" s="385">
        <f>点検表!AA124</f>
        <v>0.02</v>
      </c>
      <c r="V22" s="1">
        <f>点検表!AB124</f>
        <v>1</v>
      </c>
      <c r="W22" s="399">
        <f>点検表!AC124</f>
        <v>1</v>
      </c>
      <c r="X22" s="197" t="str">
        <f>点検表!AD124</f>
        <v>-</v>
      </c>
      <c r="Y22" s="197">
        <f>点検表!AE124</f>
        <v>0</v>
      </c>
      <c r="Z22" s="402">
        <f>点検表!AF124</f>
        <v>0</v>
      </c>
      <c r="AA22"/>
      <c r="AB22"/>
      <c r="AC22"/>
      <c r="AD22"/>
      <c r="AE22"/>
      <c r="AF22"/>
      <c r="AG22"/>
      <c r="AH22"/>
      <c r="AI22"/>
      <c r="AJ22"/>
      <c r="AK22"/>
      <c r="AL22"/>
      <c r="AM22"/>
      <c r="AN22"/>
      <c r="AO22"/>
      <c r="AP22"/>
      <c r="AQ22"/>
      <c r="AR22"/>
      <c r="AS22"/>
      <c r="AT22"/>
      <c r="AU22"/>
      <c r="AV22"/>
      <c r="AW22"/>
      <c r="BW22"/>
      <c r="BX22"/>
      <c r="BY22"/>
      <c r="BZ22"/>
      <c r="CA22"/>
      <c r="CF22"/>
    </row>
    <row r="23" spans="2:84" ht="13.7" customHeight="1" x14ac:dyDescent="0.15">
      <c r="B23" s="40"/>
      <c r="C23" s="88"/>
      <c r="D23" s="651"/>
      <c r="E23" s="535">
        <f>点検表!C125</f>
        <v>8</v>
      </c>
      <c r="F23" s="522" t="str">
        <f>点検表!D125</f>
        <v>Ⅱ</v>
      </c>
      <c r="G23" s="517" t="str">
        <f>点検表!E125</f>
        <v>1a.6</v>
      </c>
      <c r="H23" s="518" t="str">
        <f>点検表!F125</f>
        <v>蒸気ドレン回収設備の導入</v>
      </c>
      <c r="I23" s="519"/>
      <c r="J23" s="520"/>
      <c r="K23" s="520"/>
      <c r="L23" s="520"/>
      <c r="M23" s="521"/>
      <c r="N23" s="365" t="str">
        <f>点検表!T125</f>
        <v>-</v>
      </c>
      <c r="O23" s="105"/>
      <c r="R23" s="1" t="str">
        <f>点検表!X125</f>
        <v>-</v>
      </c>
      <c r="S23" s="385" t="str">
        <f>点検表!Y125</f>
        <v>蒸気供給</v>
      </c>
      <c r="T23" s="222">
        <f>点検表!Z125</f>
        <v>0</v>
      </c>
      <c r="U23" s="385">
        <f>点検表!AA125</f>
        <v>3.2000000000000001E-2</v>
      </c>
      <c r="V23" s="1">
        <f>点検表!AB125</f>
        <v>1</v>
      </c>
      <c r="W23" s="399">
        <f>点検表!AC125</f>
        <v>1</v>
      </c>
      <c r="X23" s="197" t="str">
        <f>点検表!AD125</f>
        <v>-</v>
      </c>
      <c r="Y23" s="197">
        <f>点検表!AE125</f>
        <v>0</v>
      </c>
      <c r="Z23" s="402">
        <f>点検表!AF125</f>
        <v>0</v>
      </c>
      <c r="AA23"/>
      <c r="AB23"/>
      <c r="AC23"/>
      <c r="AD23"/>
      <c r="AE23"/>
      <c r="AF23"/>
      <c r="AG23"/>
      <c r="AH23"/>
      <c r="AI23"/>
      <c r="AJ23"/>
      <c r="AK23"/>
      <c r="AL23"/>
      <c r="AM23"/>
      <c r="AN23"/>
      <c r="AO23"/>
      <c r="AP23"/>
      <c r="AQ23"/>
      <c r="AR23"/>
      <c r="AS23"/>
      <c r="AT23"/>
      <c r="AU23"/>
      <c r="AV23"/>
      <c r="AW23"/>
      <c r="BW23"/>
      <c r="BX23"/>
      <c r="BY23"/>
      <c r="BZ23"/>
      <c r="CA23"/>
      <c r="CF23"/>
    </row>
    <row r="24" spans="2:84" ht="13.7" customHeight="1" x14ac:dyDescent="0.15">
      <c r="B24" s="40"/>
      <c r="C24" s="88"/>
      <c r="D24" s="651"/>
      <c r="E24" s="535">
        <f>点検表!C126</f>
        <v>9</v>
      </c>
      <c r="F24" s="522" t="str">
        <f>点検表!D126</f>
        <v>Ⅱ</v>
      </c>
      <c r="G24" s="517" t="str">
        <f>点検表!E126</f>
        <v>1a.9</v>
      </c>
      <c r="H24" s="518" t="str">
        <f>点検表!F126</f>
        <v>省エネ型スチームトラップの導入</v>
      </c>
      <c r="I24" s="519"/>
      <c r="J24" s="520"/>
      <c r="K24" s="520"/>
      <c r="L24" s="520"/>
      <c r="M24" s="521"/>
      <c r="N24" s="365" t="str">
        <f>点検表!T126</f>
        <v>-</v>
      </c>
      <c r="O24" s="105"/>
      <c r="R24" s="1" t="str">
        <f>点検表!X126</f>
        <v>-</v>
      </c>
      <c r="S24" s="385" t="str">
        <f>点検表!Y126</f>
        <v>蒸気供給</v>
      </c>
      <c r="T24" s="222">
        <f>点検表!Z126</f>
        <v>0</v>
      </c>
      <c r="U24" s="385">
        <f>点検表!AA126</f>
        <v>0.02</v>
      </c>
      <c r="V24" s="1">
        <f>点検表!AB126</f>
        <v>1</v>
      </c>
      <c r="W24" s="399">
        <f>点検表!AC126</f>
        <v>1</v>
      </c>
      <c r="X24" s="197" t="str">
        <f>点検表!AD126</f>
        <v>-</v>
      </c>
      <c r="Y24" s="197">
        <f>点検表!AE126</f>
        <v>0</v>
      </c>
      <c r="Z24" s="402">
        <f>点検表!AF126</f>
        <v>0</v>
      </c>
      <c r="AA24"/>
      <c r="AB24"/>
      <c r="AC24"/>
      <c r="AD24"/>
      <c r="AE24"/>
      <c r="AF24"/>
      <c r="AG24"/>
      <c r="AH24"/>
      <c r="AI24"/>
      <c r="AJ24"/>
      <c r="AK24"/>
      <c r="AL24"/>
      <c r="AM24"/>
      <c r="AN24"/>
      <c r="AO24"/>
      <c r="AP24"/>
      <c r="AQ24"/>
      <c r="AR24"/>
      <c r="AS24"/>
      <c r="AT24"/>
      <c r="AU24"/>
      <c r="AV24"/>
      <c r="AW24"/>
      <c r="BW24"/>
      <c r="BX24"/>
      <c r="BY24"/>
      <c r="BZ24"/>
      <c r="CA24"/>
      <c r="CF24"/>
    </row>
    <row r="25" spans="2:84" ht="13.7" customHeight="1" x14ac:dyDescent="0.15">
      <c r="B25" s="40"/>
      <c r="C25" s="88"/>
      <c r="D25" s="651"/>
      <c r="E25" s="535">
        <f>点検表!C127</f>
        <v>10</v>
      </c>
      <c r="F25" s="516" t="str">
        <f>点検表!D127</f>
        <v>Ⅱ</v>
      </c>
      <c r="G25" s="517" t="str">
        <f>点検表!E127</f>
        <v>1b.14</v>
      </c>
      <c r="H25" s="536" t="str">
        <f>点検表!F127</f>
        <v>熱交換器の断熱</v>
      </c>
      <c r="I25" s="519"/>
      <c r="J25" s="520"/>
      <c r="K25" s="520"/>
      <c r="L25" s="520"/>
      <c r="M25" s="521"/>
      <c r="N25" s="365" t="str">
        <f>点検表!T127</f>
        <v>-</v>
      </c>
      <c r="O25" s="105"/>
      <c r="R25" s="1" t="str">
        <f>点検表!X127</f>
        <v>-</v>
      </c>
      <c r="S25" s="385" t="str">
        <f>点検表!Y127</f>
        <v>熱　源</v>
      </c>
      <c r="T25" s="222">
        <f>点検表!Z127</f>
        <v>0</v>
      </c>
      <c r="U25" s="384">
        <f>点検表!AA127</f>
        <v>7.0000000000000001E-3</v>
      </c>
      <c r="V25" s="1">
        <f>点検表!AB127</f>
        <v>1</v>
      </c>
      <c r="W25" s="399">
        <f>点検表!AC127</f>
        <v>1</v>
      </c>
      <c r="X25" s="197" t="str">
        <f>点検表!AD127</f>
        <v>-</v>
      </c>
      <c r="Y25" s="197">
        <f>点検表!AE127</f>
        <v>0</v>
      </c>
      <c r="Z25" s="402">
        <f>点検表!AF127</f>
        <v>0</v>
      </c>
      <c r="AA25"/>
      <c r="AB25"/>
      <c r="AC25"/>
      <c r="AD25"/>
      <c r="AE25"/>
      <c r="AF25"/>
      <c r="AG25"/>
      <c r="AH25"/>
      <c r="AI25"/>
      <c r="AJ25"/>
      <c r="AK25"/>
      <c r="AL25"/>
      <c r="AM25"/>
      <c r="AN25"/>
      <c r="AO25"/>
      <c r="AP25"/>
      <c r="AQ25"/>
      <c r="AR25"/>
      <c r="AS25"/>
      <c r="AT25"/>
      <c r="AU25"/>
      <c r="AV25"/>
      <c r="AW25"/>
      <c r="BW25"/>
      <c r="BX25"/>
      <c r="BY25"/>
      <c r="BZ25"/>
      <c r="CA25"/>
      <c r="CF25"/>
    </row>
    <row r="26" spans="2:84" ht="13.7" customHeight="1" x14ac:dyDescent="0.15">
      <c r="B26" s="40"/>
      <c r="C26" s="88"/>
      <c r="D26" s="652"/>
      <c r="E26" s="535">
        <f>点検表!C128</f>
        <v>11</v>
      </c>
      <c r="F26" s="522" t="str">
        <f>点検表!D128</f>
        <v>Ⅱ</v>
      </c>
      <c r="G26" s="517" t="str">
        <f>点検表!E128</f>
        <v>1c.1</v>
      </c>
      <c r="H26" s="518" t="str">
        <f>点検表!F128</f>
        <v>高効率コージェネレーションの導入</v>
      </c>
      <c r="I26" s="519"/>
      <c r="J26" s="520"/>
      <c r="K26" s="520"/>
      <c r="L26" s="520"/>
      <c r="M26" s="521"/>
      <c r="N26" s="365" t="str">
        <f>点検表!T128</f>
        <v>-</v>
      </c>
      <c r="O26" s="105"/>
      <c r="R26" s="1" t="str">
        <f>点検表!X128</f>
        <v>-</v>
      </c>
      <c r="S26" s="385" t="str">
        <f>点検表!Y128</f>
        <v>コージェネ</v>
      </c>
      <c r="T26" s="222">
        <f>点検表!Z128</f>
        <v>0</v>
      </c>
      <c r="U26" s="386">
        <f>点検表!AA128</f>
        <v>0.1</v>
      </c>
      <c r="V26" s="1">
        <f>点検表!AB128</f>
        <v>1</v>
      </c>
      <c r="W26" s="399">
        <f>点検表!AC128</f>
        <v>1</v>
      </c>
      <c r="X26" s="197" t="str">
        <f>点検表!AD128</f>
        <v>-</v>
      </c>
      <c r="Y26" s="197">
        <f>点検表!AE128</f>
        <v>0</v>
      </c>
      <c r="Z26" s="402">
        <f>点検表!AF128</f>
        <v>0</v>
      </c>
      <c r="AA26"/>
      <c r="AB26"/>
      <c r="AC26"/>
      <c r="AD26"/>
      <c r="AE26"/>
      <c r="AF26"/>
      <c r="AG26"/>
      <c r="AH26"/>
      <c r="AI26"/>
      <c r="AJ26"/>
      <c r="AK26"/>
      <c r="AL26"/>
      <c r="AM26"/>
      <c r="AN26"/>
      <c r="AO26"/>
      <c r="AP26"/>
      <c r="AQ26"/>
      <c r="AR26"/>
      <c r="AS26"/>
      <c r="AT26"/>
      <c r="AU26"/>
      <c r="AV26"/>
      <c r="AW26"/>
      <c r="BW26"/>
      <c r="BX26"/>
      <c r="BY26"/>
      <c r="BZ26"/>
      <c r="CA26"/>
      <c r="CF26"/>
    </row>
    <row r="27" spans="2:84" ht="13.7" customHeight="1" x14ac:dyDescent="0.15">
      <c r="B27" s="40"/>
      <c r="C27" s="88"/>
      <c r="D27" s="651" t="s">
        <v>999</v>
      </c>
      <c r="E27" s="537">
        <f>点検表!C135</f>
        <v>12</v>
      </c>
      <c r="F27" s="516" t="str">
        <f>点検表!D135</f>
        <v>Ⅲ</v>
      </c>
      <c r="G27" s="517" t="s">
        <v>1000</v>
      </c>
      <c r="H27" s="518" t="str">
        <f>点検表!F135</f>
        <v>燃焼機器の空気比の管理</v>
      </c>
      <c r="I27" s="519"/>
      <c r="J27" s="520"/>
      <c r="K27" s="520"/>
      <c r="L27" s="520"/>
      <c r="M27" s="521"/>
      <c r="N27" s="365" t="str">
        <f>点検表!T135</f>
        <v>-</v>
      </c>
      <c r="O27" s="105"/>
      <c r="R27" s="387" t="str">
        <f>点検表!X135</f>
        <v>-</v>
      </c>
      <c r="S27" s="385" t="str">
        <f>点検表!Y135</f>
        <v>蒸気＋熱源</v>
      </c>
      <c r="T27" s="222">
        <f>点検表!Z135</f>
        <v>0</v>
      </c>
      <c r="U27" s="385">
        <f>点検表!AA135</f>
        <v>0.02</v>
      </c>
      <c r="V27" s="1">
        <f>点検表!AB135</f>
        <v>1</v>
      </c>
      <c r="W27" s="399">
        <f>点検表!AC135</f>
        <v>1</v>
      </c>
      <c r="X27" s="197" t="str">
        <f>点検表!AD135</f>
        <v>-</v>
      </c>
      <c r="Y27" s="197">
        <f>点検表!AE135</f>
        <v>0</v>
      </c>
      <c r="Z27" s="402">
        <f>点検表!AF135</f>
        <v>0</v>
      </c>
      <c r="AA27"/>
      <c r="AB27"/>
      <c r="AC27"/>
      <c r="AD27"/>
      <c r="AE27"/>
      <c r="AF27"/>
      <c r="AG27"/>
      <c r="AH27"/>
      <c r="AI27"/>
      <c r="AJ27"/>
      <c r="AK27"/>
      <c r="AL27"/>
      <c r="AM27"/>
      <c r="AN27"/>
      <c r="AO27"/>
      <c r="AP27"/>
      <c r="AQ27"/>
      <c r="AR27"/>
      <c r="AS27"/>
      <c r="AT27"/>
      <c r="AU27"/>
      <c r="AV27"/>
      <c r="AW27"/>
      <c r="BW27"/>
      <c r="BX27"/>
      <c r="BY27"/>
      <c r="BZ27"/>
      <c r="CA27"/>
      <c r="CF27"/>
    </row>
    <row r="28" spans="2:84" ht="13.7" customHeight="1" x14ac:dyDescent="0.15">
      <c r="B28" s="40"/>
      <c r="C28" s="88"/>
      <c r="D28" s="651"/>
      <c r="E28" s="537">
        <f>点検表!C136</f>
        <v>13</v>
      </c>
      <c r="F28" s="516" t="str">
        <f>点検表!D136</f>
        <v>Ⅲ</v>
      </c>
      <c r="G28" s="517" t="str">
        <f>点検表!E136</f>
        <v>1b.2</v>
      </c>
      <c r="H28" s="518" t="str">
        <f>点検表!F136</f>
        <v>冷凍機の冷却水温度設定値の調整</v>
      </c>
      <c r="I28" s="519"/>
      <c r="J28" s="520"/>
      <c r="K28" s="520"/>
      <c r="L28" s="520"/>
      <c r="M28" s="521"/>
      <c r="N28" s="365" t="str">
        <f>点検表!T136</f>
        <v>-</v>
      </c>
      <c r="O28" s="105"/>
      <c r="R28" s="387" t="str">
        <f>点検表!X136</f>
        <v>-</v>
      </c>
      <c r="S28" s="385" t="str">
        <f>点検表!Y136</f>
        <v>熱　源</v>
      </c>
      <c r="T28" s="222">
        <f>点検表!Z136</f>
        <v>0</v>
      </c>
      <c r="U28" s="384">
        <f>点検表!AA136</f>
        <v>0.02</v>
      </c>
      <c r="V28" s="1">
        <f>点検表!AB136</f>
        <v>1</v>
      </c>
      <c r="W28" s="399">
        <f>点検表!AC136</f>
        <v>1</v>
      </c>
      <c r="X28" s="197" t="str">
        <f>点検表!AD136</f>
        <v>-</v>
      </c>
      <c r="Y28" s="197">
        <f>点検表!AE136</f>
        <v>0</v>
      </c>
      <c r="Z28" s="402">
        <f>点検表!AF136</f>
        <v>0</v>
      </c>
      <c r="AA28"/>
      <c r="AB28"/>
      <c r="AC28"/>
      <c r="AD28"/>
      <c r="AE28"/>
      <c r="AF28"/>
      <c r="AG28"/>
      <c r="AH28"/>
      <c r="AI28"/>
      <c r="AJ28"/>
      <c r="AK28"/>
      <c r="AL28"/>
      <c r="AM28"/>
      <c r="AN28"/>
      <c r="AO28"/>
      <c r="AP28"/>
      <c r="AQ28"/>
      <c r="AR28"/>
      <c r="AS28"/>
      <c r="AT28"/>
      <c r="AU28"/>
      <c r="AV28"/>
      <c r="AW28"/>
      <c r="BW28"/>
      <c r="BX28"/>
      <c r="BY28"/>
      <c r="BZ28"/>
      <c r="CA28"/>
      <c r="CF28"/>
    </row>
    <row r="29" spans="2:84" ht="13.7" customHeight="1" x14ac:dyDescent="0.15">
      <c r="B29" s="40"/>
      <c r="C29" s="88"/>
      <c r="D29" s="651"/>
      <c r="E29" s="537">
        <f>点検表!C137</f>
        <v>14</v>
      </c>
      <c r="F29" s="516" t="str">
        <f>点検表!D137</f>
        <v>Ⅲ</v>
      </c>
      <c r="G29" s="517" t="str">
        <f>点検表!E137</f>
        <v>1b.8</v>
      </c>
      <c r="H29" s="518" t="str">
        <f>点検表!F137</f>
        <v>部分負荷時の熱源運転の適正化</v>
      </c>
      <c r="I29" s="519"/>
      <c r="J29" s="520"/>
      <c r="K29" s="520"/>
      <c r="L29" s="520"/>
      <c r="M29" s="521"/>
      <c r="N29" s="365" t="str">
        <f>点検表!T137</f>
        <v>-</v>
      </c>
      <c r="O29" s="105"/>
      <c r="R29" s="387" t="str">
        <f>点検表!X137</f>
        <v>-</v>
      </c>
      <c r="S29" s="385" t="str">
        <f>点検表!Y137</f>
        <v>熱　源</v>
      </c>
      <c r="T29" s="222">
        <f>点検表!Z137</f>
        <v>0</v>
      </c>
      <c r="U29" s="384">
        <f>点検表!AA137</f>
        <v>0.03</v>
      </c>
      <c r="V29" s="1">
        <f>点検表!AB137</f>
        <v>1</v>
      </c>
      <c r="W29" s="399">
        <f>点検表!AC137</f>
        <v>1</v>
      </c>
      <c r="X29" s="197" t="str">
        <f>点検表!AD137</f>
        <v>-</v>
      </c>
      <c r="Y29" s="197">
        <f>点検表!AE137</f>
        <v>0</v>
      </c>
      <c r="Z29" s="402">
        <f>点検表!AF137</f>
        <v>0</v>
      </c>
      <c r="AA29"/>
      <c r="AB29"/>
      <c r="AC29"/>
      <c r="AD29"/>
      <c r="AE29"/>
      <c r="AF29"/>
      <c r="AG29"/>
      <c r="AH29"/>
      <c r="AI29"/>
      <c r="AJ29"/>
      <c r="AK29"/>
      <c r="AL29"/>
      <c r="AM29"/>
      <c r="AN29"/>
      <c r="AO29"/>
      <c r="AP29"/>
      <c r="AQ29"/>
      <c r="AR29"/>
      <c r="AS29"/>
      <c r="AT29"/>
      <c r="AU29"/>
      <c r="AV29"/>
      <c r="AW29"/>
      <c r="BW29"/>
      <c r="BX29"/>
      <c r="BY29"/>
      <c r="BZ29"/>
      <c r="CA29"/>
      <c r="CF29"/>
    </row>
    <row r="30" spans="2:84" ht="13.7" customHeight="1" x14ac:dyDescent="0.15">
      <c r="B30" s="40"/>
      <c r="C30" s="88"/>
      <c r="D30" s="651"/>
      <c r="E30" s="537">
        <f>点検表!C138</f>
        <v>15</v>
      </c>
      <c r="F30" s="516" t="str">
        <f>点検表!D138</f>
        <v>Ⅲ</v>
      </c>
      <c r="G30" s="517" t="str">
        <f>点検表!E138</f>
        <v>1b.9</v>
      </c>
      <c r="H30" s="518" t="str">
        <f>点検表!F138</f>
        <v>部分負荷時の熱源ポンプ運転の適正化</v>
      </c>
      <c r="I30" s="519"/>
      <c r="J30" s="520"/>
      <c r="K30" s="520"/>
      <c r="L30" s="520"/>
      <c r="M30" s="521"/>
      <c r="N30" s="365" t="str">
        <f>点検表!T138</f>
        <v>-</v>
      </c>
      <c r="O30" s="105"/>
      <c r="R30" s="387" t="str">
        <f>点検表!X138</f>
        <v>-</v>
      </c>
      <c r="S30" s="385" t="str">
        <f>点検表!Y138</f>
        <v>熱搬送</v>
      </c>
      <c r="T30" s="222">
        <f>点検表!Z138</f>
        <v>0</v>
      </c>
      <c r="U30" s="384">
        <f>点検表!AA138</f>
        <v>0.03</v>
      </c>
      <c r="V30" s="1">
        <f>点検表!AB138</f>
        <v>1</v>
      </c>
      <c r="W30" s="399">
        <f>点検表!AC138</f>
        <v>1</v>
      </c>
      <c r="X30" s="197" t="str">
        <f>点検表!AD138</f>
        <v>-</v>
      </c>
      <c r="Y30" s="197">
        <f>点検表!AE138</f>
        <v>0</v>
      </c>
      <c r="Z30" s="402">
        <f>点検表!AF138</f>
        <v>0</v>
      </c>
      <c r="AA30"/>
      <c r="AB30"/>
      <c r="AC30"/>
      <c r="AD30"/>
      <c r="AE30"/>
      <c r="AF30"/>
      <c r="AG30"/>
      <c r="AH30"/>
      <c r="AI30"/>
      <c r="AJ30"/>
      <c r="AK30"/>
      <c r="AL30"/>
      <c r="AM30"/>
      <c r="AN30"/>
      <c r="AO30"/>
      <c r="AP30"/>
      <c r="AQ30"/>
      <c r="AR30"/>
      <c r="AS30"/>
      <c r="AT30"/>
      <c r="AU30"/>
      <c r="AV30"/>
      <c r="AW30"/>
      <c r="BW30"/>
      <c r="BX30"/>
      <c r="BY30"/>
      <c r="BZ30"/>
      <c r="CA30"/>
      <c r="CF30"/>
    </row>
    <row r="31" spans="2:84" ht="13.7" customHeight="1" x14ac:dyDescent="0.15">
      <c r="B31" s="40"/>
      <c r="C31" s="88"/>
      <c r="D31" s="651"/>
      <c r="E31" s="537">
        <f>点検表!C139</f>
        <v>16</v>
      </c>
      <c r="F31" s="516" t="str">
        <f>点検表!D139</f>
        <v>Ⅲ</v>
      </c>
      <c r="G31" s="517" t="str">
        <f>点検表!E139</f>
        <v>1b.7</v>
      </c>
      <c r="H31" s="518" t="str">
        <f>点検表!F139</f>
        <v>熱源機器の冷温水出口温度設定値の調整</v>
      </c>
      <c r="I31" s="519"/>
      <c r="J31" s="520"/>
      <c r="K31" s="520"/>
      <c r="L31" s="520"/>
      <c r="M31" s="521"/>
      <c r="N31" s="365" t="str">
        <f>点検表!T139</f>
        <v>-</v>
      </c>
      <c r="O31" s="105"/>
      <c r="R31" s="387" t="str">
        <f>点検表!X139</f>
        <v>-</v>
      </c>
      <c r="S31" s="385" t="str">
        <f>点検表!Y139</f>
        <v>熱　源</v>
      </c>
      <c r="T31" s="222">
        <f>点検表!Z139</f>
        <v>0</v>
      </c>
      <c r="U31" s="385">
        <f>点検表!AA139</f>
        <v>1.4999999999999999E-2</v>
      </c>
      <c r="V31" s="1">
        <f>点検表!AB139</f>
        <v>1</v>
      </c>
      <c r="W31" s="399">
        <f>点検表!AC139</f>
        <v>1</v>
      </c>
      <c r="X31" s="197" t="str">
        <f>点検表!AD139</f>
        <v>-</v>
      </c>
      <c r="Y31" s="197">
        <f>点検表!AE139</f>
        <v>0</v>
      </c>
      <c r="Z31" s="402">
        <f>点検表!AF139</f>
        <v>0</v>
      </c>
      <c r="AA31"/>
      <c r="AB31"/>
      <c r="AC31"/>
      <c r="AD31"/>
      <c r="AE31"/>
      <c r="AF31"/>
      <c r="AG31"/>
      <c r="AH31"/>
      <c r="AI31"/>
      <c r="AJ31"/>
      <c r="AK31"/>
      <c r="AL31"/>
      <c r="AM31"/>
      <c r="AN31"/>
      <c r="AO31"/>
      <c r="AP31"/>
      <c r="AQ31"/>
      <c r="AR31"/>
      <c r="AS31"/>
      <c r="AT31"/>
      <c r="AU31"/>
      <c r="AV31"/>
      <c r="AW31"/>
      <c r="BW31"/>
      <c r="BX31"/>
      <c r="BY31"/>
      <c r="BZ31"/>
      <c r="CA31"/>
      <c r="CF31"/>
    </row>
    <row r="32" spans="2:84" ht="13.7" customHeight="1" x14ac:dyDescent="0.15">
      <c r="B32" s="40"/>
      <c r="C32" s="88"/>
      <c r="D32" s="651"/>
      <c r="E32" s="537">
        <f>点検表!C140</f>
        <v>17</v>
      </c>
      <c r="F32" s="516" t="str">
        <f>点検表!D140</f>
        <v>Ⅲ</v>
      </c>
      <c r="G32" s="538" t="s">
        <v>1001</v>
      </c>
      <c r="H32" s="518" t="str">
        <f>点検表!F140</f>
        <v>冷温水管、蒸気管等の保温の確認</v>
      </c>
      <c r="I32" s="519"/>
      <c r="J32" s="520"/>
      <c r="K32" s="520"/>
      <c r="L32" s="520"/>
      <c r="M32" s="521"/>
      <c r="N32" s="365" t="str">
        <f>点検表!T140</f>
        <v>-</v>
      </c>
      <c r="O32" s="105"/>
      <c r="R32" s="387" t="str">
        <f>点検表!X140</f>
        <v>-</v>
      </c>
      <c r="S32" s="385" t="str">
        <f>点検表!Y140</f>
        <v>蒸気＋熱源</v>
      </c>
      <c r="T32" s="222">
        <f>点検表!Z140</f>
        <v>0</v>
      </c>
      <c r="U32" s="385">
        <f>点検表!AA140</f>
        <v>5.0000000000000001E-3</v>
      </c>
      <c r="V32" s="1">
        <f>点検表!AB140</f>
        <v>1</v>
      </c>
      <c r="W32" s="399">
        <f>点検表!AC140</f>
        <v>1</v>
      </c>
      <c r="X32" s="197" t="str">
        <f>点検表!AD140</f>
        <v>-</v>
      </c>
      <c r="Y32" s="197">
        <f>点検表!AE140</f>
        <v>0</v>
      </c>
      <c r="Z32" s="402">
        <f>点検表!AF140</f>
        <v>0</v>
      </c>
      <c r="AA32"/>
      <c r="AB32"/>
      <c r="AC32"/>
      <c r="AD32"/>
      <c r="AE32"/>
      <c r="AF32"/>
      <c r="AG32"/>
      <c r="AH32"/>
      <c r="AI32"/>
      <c r="AJ32"/>
      <c r="AK32"/>
      <c r="AL32"/>
      <c r="AM32"/>
      <c r="AN32"/>
      <c r="AO32"/>
      <c r="AP32"/>
      <c r="AQ32"/>
      <c r="AR32"/>
      <c r="AS32"/>
      <c r="AT32"/>
      <c r="AU32"/>
      <c r="AV32"/>
      <c r="AW32"/>
      <c r="BW32"/>
      <c r="BX32"/>
      <c r="BY32"/>
      <c r="BZ32"/>
      <c r="CA32"/>
      <c r="CF32"/>
    </row>
    <row r="33" spans="2:84" ht="13.7" customHeight="1" x14ac:dyDescent="0.15">
      <c r="B33" s="40"/>
      <c r="C33" s="88"/>
      <c r="D33" s="651"/>
      <c r="E33" s="537">
        <f>点検表!C141</f>
        <v>18</v>
      </c>
      <c r="F33" s="516" t="str">
        <f>点検表!D141</f>
        <v>Ⅲ</v>
      </c>
      <c r="G33" s="517" t="str">
        <f>点検表!E141</f>
        <v>1b.4</v>
      </c>
      <c r="H33" s="518" t="str">
        <f>点検表!F141</f>
        <v>インバータ制御系統のバルブの開度調整</v>
      </c>
      <c r="I33" s="519"/>
      <c r="J33" s="520"/>
      <c r="K33" s="520"/>
      <c r="L33" s="520"/>
      <c r="M33" s="521"/>
      <c r="N33" s="365" t="str">
        <f>点検表!T141</f>
        <v>-</v>
      </c>
      <c r="O33" s="105"/>
      <c r="R33" s="387" t="str">
        <f>点検表!X141</f>
        <v>-</v>
      </c>
      <c r="S33" s="385" t="str">
        <f>点検表!Y141</f>
        <v>熱搬送</v>
      </c>
      <c r="T33" s="222">
        <f>点検表!Z141</f>
        <v>0</v>
      </c>
      <c r="U33" s="385">
        <f>点検表!AA141</f>
        <v>2.3E-2</v>
      </c>
      <c r="V33" s="1">
        <f>点検表!AB141</f>
        <v>1</v>
      </c>
      <c r="W33" s="399">
        <f>点検表!AC141</f>
        <v>1</v>
      </c>
      <c r="X33" s="197" t="str">
        <f>点検表!AD141</f>
        <v>-</v>
      </c>
      <c r="Y33" s="197">
        <f>点検表!AE141</f>
        <v>0</v>
      </c>
      <c r="Z33" s="402">
        <f>点検表!AF141</f>
        <v>0</v>
      </c>
      <c r="AA33"/>
      <c r="AB33"/>
      <c r="AC33"/>
      <c r="AD33"/>
      <c r="AE33"/>
      <c r="AF33"/>
      <c r="AG33"/>
      <c r="AH33"/>
      <c r="AI33"/>
      <c r="AJ33"/>
      <c r="AK33"/>
      <c r="AL33"/>
      <c r="AM33"/>
      <c r="AN33"/>
      <c r="AO33"/>
      <c r="AP33"/>
      <c r="AQ33"/>
      <c r="AR33"/>
      <c r="AS33"/>
      <c r="AT33"/>
      <c r="AU33"/>
      <c r="AV33"/>
      <c r="AW33"/>
      <c r="BW33"/>
      <c r="BX33"/>
      <c r="BY33"/>
      <c r="BZ33"/>
      <c r="CA33"/>
      <c r="CF33"/>
    </row>
    <row r="34" spans="2:84" ht="13.7" customHeight="1" x14ac:dyDescent="0.15">
      <c r="B34" s="40"/>
      <c r="C34" s="88"/>
      <c r="D34" s="651"/>
      <c r="E34" s="537">
        <f>点検表!C142</f>
        <v>19</v>
      </c>
      <c r="F34" s="516" t="str">
        <f>点検表!D142</f>
        <v>Ⅲ</v>
      </c>
      <c r="G34" s="538" t="s">
        <v>1002</v>
      </c>
      <c r="H34" s="518" t="str">
        <f>点検表!F142</f>
        <v>熱源不要期間の熱源機器等停止</v>
      </c>
      <c r="I34" s="519"/>
      <c r="J34" s="520"/>
      <c r="K34" s="520"/>
      <c r="L34" s="520"/>
      <c r="M34" s="521"/>
      <c r="N34" s="365" t="str">
        <f>点検表!T142</f>
        <v>-</v>
      </c>
      <c r="O34" s="105"/>
      <c r="R34" s="387" t="str">
        <f>点検表!X142</f>
        <v>-</v>
      </c>
      <c r="S34" s="385" t="str">
        <f>点検表!Y142</f>
        <v>蒸気＋熱源</v>
      </c>
      <c r="T34" s="222">
        <f>点検表!Z142</f>
        <v>0</v>
      </c>
      <c r="U34" s="385">
        <f>点検表!AA142</f>
        <v>0.01</v>
      </c>
      <c r="V34" s="1">
        <f>点検表!AB142</f>
        <v>1</v>
      </c>
      <c r="W34" s="399">
        <f>点検表!AC142</f>
        <v>1</v>
      </c>
      <c r="X34" s="197" t="str">
        <f>点検表!AD142</f>
        <v>-</v>
      </c>
      <c r="Y34" s="197">
        <f>点検表!AE142</f>
        <v>0</v>
      </c>
      <c r="Z34" s="402">
        <f>点検表!AF142</f>
        <v>0</v>
      </c>
      <c r="AA34"/>
      <c r="AB34"/>
      <c r="AC34"/>
      <c r="AD34"/>
      <c r="AE34"/>
      <c r="AF34"/>
      <c r="AG34"/>
      <c r="AH34"/>
      <c r="AI34"/>
      <c r="AJ34"/>
      <c r="AK34"/>
      <c r="AL34"/>
      <c r="AM34"/>
      <c r="AN34"/>
      <c r="AO34"/>
      <c r="AP34"/>
      <c r="AQ34"/>
      <c r="AR34"/>
      <c r="AS34"/>
      <c r="AT34"/>
      <c r="AU34"/>
      <c r="AV34"/>
      <c r="AW34"/>
      <c r="BW34"/>
      <c r="BX34"/>
      <c r="BY34"/>
      <c r="BZ34"/>
      <c r="CA34"/>
      <c r="CF34"/>
    </row>
    <row r="35" spans="2:84" ht="13.7" customHeight="1" x14ac:dyDescent="0.15">
      <c r="B35" s="40"/>
      <c r="C35" s="88"/>
      <c r="D35" s="651"/>
      <c r="E35" s="537">
        <f>点検表!C143</f>
        <v>20</v>
      </c>
      <c r="F35" s="516" t="str">
        <f>点検表!D143</f>
        <v>Ⅲ</v>
      </c>
      <c r="G35" s="538" t="str">
        <f>点検表!E143</f>
        <v>1b.12</v>
      </c>
      <c r="H35" s="518" t="str">
        <f>点検表!F143</f>
        <v>空調開始時の熱源起動時間の適正化</v>
      </c>
      <c r="I35" s="519"/>
      <c r="J35" s="520"/>
      <c r="K35" s="520"/>
      <c r="L35" s="520"/>
      <c r="M35" s="521"/>
      <c r="N35" s="365" t="str">
        <f>点検表!T143</f>
        <v>-</v>
      </c>
      <c r="O35" s="105"/>
      <c r="R35" s="387" t="str">
        <f>点検表!X143</f>
        <v>-</v>
      </c>
      <c r="S35" s="385" t="str">
        <f>点検表!Y143</f>
        <v>蒸気＋熱源</v>
      </c>
      <c r="T35" s="222">
        <f>点検表!Z143</f>
        <v>0</v>
      </c>
      <c r="U35" s="385">
        <f>点検表!AA143</f>
        <v>0.01</v>
      </c>
      <c r="V35" s="1">
        <f>点検表!AB143</f>
        <v>1</v>
      </c>
      <c r="W35" s="399">
        <f>点検表!AC143</f>
        <v>1</v>
      </c>
      <c r="X35" s="197" t="str">
        <f>点検表!AD143</f>
        <v>-</v>
      </c>
      <c r="Y35" s="197">
        <f>点検表!AE143</f>
        <v>0</v>
      </c>
      <c r="Z35" s="402">
        <f>点検表!AF143</f>
        <v>0</v>
      </c>
      <c r="AA35"/>
      <c r="AB35"/>
      <c r="AC35"/>
      <c r="AD35"/>
      <c r="AE35"/>
      <c r="AF35"/>
      <c r="AG35"/>
      <c r="AH35"/>
      <c r="AI35"/>
      <c r="AJ35"/>
      <c r="AK35"/>
      <c r="AL35"/>
      <c r="AM35"/>
      <c r="AN35"/>
      <c r="AO35"/>
      <c r="AP35"/>
      <c r="AQ35"/>
      <c r="AR35"/>
      <c r="AS35"/>
      <c r="AT35"/>
      <c r="AU35"/>
      <c r="AV35"/>
      <c r="AW35"/>
      <c r="BW35"/>
      <c r="BX35"/>
      <c r="BY35"/>
      <c r="BZ35"/>
      <c r="CA35"/>
      <c r="CF35"/>
    </row>
    <row r="36" spans="2:84" ht="13.7" customHeight="1" x14ac:dyDescent="0.15">
      <c r="B36" s="40"/>
      <c r="C36" s="81"/>
      <c r="D36" s="652"/>
      <c r="E36" s="537">
        <f>点検表!C144</f>
        <v>21</v>
      </c>
      <c r="F36" s="539" t="str">
        <f>点検表!D144</f>
        <v>Ⅲ</v>
      </c>
      <c r="G36" s="517" t="s">
        <v>1003</v>
      </c>
      <c r="H36" s="518" t="str">
        <f>点検表!F144</f>
        <v>熱源機器の点検・清掃</v>
      </c>
      <c r="I36" s="519"/>
      <c r="J36" s="520"/>
      <c r="K36" s="520"/>
      <c r="L36" s="520"/>
      <c r="M36" s="521"/>
      <c r="N36" s="365" t="str">
        <f>点検表!T144</f>
        <v>-</v>
      </c>
      <c r="O36" s="105"/>
      <c r="R36" s="387" t="str">
        <f>点検表!X144</f>
        <v>-</v>
      </c>
      <c r="S36" s="385" t="str">
        <f>点検表!Y144</f>
        <v>蒸気＋熱源</v>
      </c>
      <c r="T36" s="222">
        <f>点検表!Z144</f>
        <v>0</v>
      </c>
      <c r="U36" s="384">
        <f>点検表!AA144</f>
        <v>5.0000000000000001E-3</v>
      </c>
      <c r="V36" s="1">
        <f>点検表!AB144</f>
        <v>1</v>
      </c>
      <c r="W36" s="399">
        <f>点検表!AC144</f>
        <v>1</v>
      </c>
      <c r="X36" s="197" t="str">
        <f>点検表!AD144</f>
        <v>-</v>
      </c>
      <c r="Y36" s="197">
        <f>点検表!AE144</f>
        <v>0</v>
      </c>
      <c r="Z36" s="402">
        <f>点検表!AF144</f>
        <v>0</v>
      </c>
      <c r="AA36"/>
      <c r="AB36"/>
      <c r="AC36"/>
      <c r="AD36"/>
      <c r="AE36"/>
      <c r="AF36"/>
      <c r="AG36"/>
      <c r="AH36"/>
      <c r="AI36"/>
      <c r="AJ36"/>
      <c r="AK36"/>
      <c r="AL36"/>
      <c r="AM36"/>
      <c r="AN36"/>
      <c r="AO36"/>
      <c r="AP36"/>
      <c r="AQ36"/>
      <c r="AR36"/>
      <c r="AS36"/>
      <c r="AT36"/>
      <c r="AU36"/>
      <c r="AV36"/>
      <c r="AW36"/>
      <c r="BW36"/>
      <c r="BX36"/>
      <c r="BY36"/>
      <c r="BZ36"/>
      <c r="CA36"/>
      <c r="CF36"/>
    </row>
    <row r="37" spans="2:84" ht="13.7" customHeight="1" x14ac:dyDescent="0.15">
      <c r="B37" s="40"/>
      <c r="C37" s="514" t="str">
        <f>点検表!C145</f>
        <v>空調・換気設備</v>
      </c>
      <c r="D37" s="650" t="s">
        <v>998</v>
      </c>
      <c r="E37" s="535">
        <f>点検表!C147</f>
        <v>22</v>
      </c>
      <c r="F37" s="516" t="str">
        <f>点検表!D147</f>
        <v>Ⅱ</v>
      </c>
      <c r="G37" s="517" t="str">
        <f>点検表!E147</f>
        <v>2a.3</v>
      </c>
      <c r="H37" s="518" t="str">
        <f>点検表!F147</f>
        <v>高効率空調機の導入</v>
      </c>
      <c r="I37" s="519"/>
      <c r="J37" s="520"/>
      <c r="K37" s="520"/>
      <c r="L37" s="520"/>
      <c r="M37" s="521"/>
      <c r="N37" s="365" t="str">
        <f>点検表!T147</f>
        <v>-</v>
      </c>
      <c r="O37" s="105"/>
      <c r="R37" s="1">
        <f>点検表!X148</f>
        <v>0</v>
      </c>
      <c r="S37" s="385" t="str">
        <f>点検表!Y148</f>
        <v>空調機</v>
      </c>
      <c r="T37" s="222">
        <f>点検表!Z148</f>
        <v>0</v>
      </c>
      <c r="U37" s="385">
        <f>点検表!AA148</f>
        <v>5.1999999999999998E-2</v>
      </c>
      <c r="V37" s="1">
        <f>点検表!AB148</f>
        <v>1</v>
      </c>
      <c r="W37" s="1">
        <f>点検表!AC148</f>
        <v>1</v>
      </c>
      <c r="X37" s="197">
        <f>点検表!AD148</f>
        <v>0</v>
      </c>
      <c r="Y37" s="197">
        <f>点検表!AE148</f>
        <v>0</v>
      </c>
      <c r="Z37" s="402">
        <f>点検表!AF148</f>
        <v>0</v>
      </c>
      <c r="AA37"/>
      <c r="AB37"/>
      <c r="AC37"/>
      <c r="AD37"/>
      <c r="AE37"/>
      <c r="AF37"/>
      <c r="AG37"/>
      <c r="AH37"/>
      <c r="AI37"/>
      <c r="AJ37"/>
      <c r="AK37"/>
      <c r="AL37"/>
      <c r="AM37"/>
      <c r="AN37"/>
      <c r="AO37"/>
      <c r="AP37"/>
      <c r="AQ37"/>
      <c r="AR37"/>
      <c r="AS37"/>
      <c r="AT37"/>
      <c r="AU37"/>
      <c r="AV37"/>
      <c r="AW37"/>
      <c r="BW37"/>
      <c r="BX37"/>
      <c r="BY37"/>
      <c r="BZ37"/>
      <c r="CA37"/>
      <c r="CF37"/>
    </row>
    <row r="38" spans="2:84" ht="13.7" customHeight="1" x14ac:dyDescent="0.15">
      <c r="B38" s="40"/>
      <c r="C38" s="88"/>
      <c r="D38" s="651"/>
      <c r="E38" s="535">
        <f>点検表!C154</f>
        <v>23</v>
      </c>
      <c r="F38" s="539" t="str">
        <f>点検表!D154</f>
        <v>Ⅱ</v>
      </c>
      <c r="G38" s="517" t="str">
        <f>点検表!E154</f>
        <v>2a.1</v>
      </c>
      <c r="H38" s="518" t="str">
        <f>点検表!F154</f>
        <v>高効率パッケージ形空調機の導入</v>
      </c>
      <c r="I38" s="519"/>
      <c r="J38" s="520"/>
      <c r="K38" s="520"/>
      <c r="L38" s="520"/>
      <c r="M38" s="521"/>
      <c r="N38" s="365" t="str">
        <f>点検表!T154</f>
        <v>-</v>
      </c>
      <c r="O38" s="105"/>
      <c r="R38" s="1">
        <f>点検表!X157</f>
        <v>0</v>
      </c>
      <c r="S38" s="385" t="str">
        <f>点検表!Y157</f>
        <v>ﾊﾟｯｹｰｼﾞ空調</v>
      </c>
      <c r="T38" s="222">
        <f>点検表!Z157</f>
        <v>0</v>
      </c>
      <c r="U38" s="385">
        <f>点検表!AA157</f>
        <v>0.3</v>
      </c>
      <c r="V38" s="1">
        <f>点検表!AB157</f>
        <v>1</v>
      </c>
      <c r="W38" s="399">
        <f>点検表!AC157</f>
        <v>1</v>
      </c>
      <c r="X38" s="197">
        <f>点検表!AD157</f>
        <v>0</v>
      </c>
      <c r="Y38" s="197">
        <f>点検表!AE157</f>
        <v>0</v>
      </c>
      <c r="Z38" s="402">
        <f>点検表!AF157</f>
        <v>0</v>
      </c>
      <c r="AA38"/>
      <c r="AB38"/>
      <c r="AC38"/>
      <c r="AD38"/>
      <c r="AE38"/>
      <c r="AF38"/>
      <c r="AG38"/>
      <c r="AH38"/>
      <c r="AI38"/>
      <c r="AJ38"/>
      <c r="AK38"/>
      <c r="AL38"/>
      <c r="AM38"/>
      <c r="AN38"/>
      <c r="AO38"/>
      <c r="AP38"/>
      <c r="AQ38"/>
      <c r="AR38"/>
      <c r="AS38"/>
      <c r="AT38"/>
      <c r="AU38"/>
      <c r="AV38"/>
      <c r="AW38"/>
      <c r="BW38"/>
      <c r="BX38"/>
      <c r="BY38"/>
      <c r="BZ38"/>
      <c r="CA38"/>
      <c r="CF38"/>
    </row>
    <row r="39" spans="2:84" ht="13.7" customHeight="1" x14ac:dyDescent="0.15">
      <c r="B39" s="40"/>
      <c r="C39" s="88"/>
      <c r="D39" s="651"/>
      <c r="E39" s="535">
        <f>点検表!C162</f>
        <v>24</v>
      </c>
      <c r="F39" s="516" t="str">
        <f>点検表!D162</f>
        <v>Ⅱ</v>
      </c>
      <c r="G39" s="517" t="str">
        <f>点検表!E162</f>
        <v>2a.5</v>
      </c>
      <c r="H39" s="518" t="str">
        <f>点検表!F162</f>
        <v>ウォーミングアップ時の外気遮断制御の導入</v>
      </c>
      <c r="I39" s="519"/>
      <c r="J39" s="520"/>
      <c r="K39" s="520"/>
      <c r="L39" s="520"/>
      <c r="M39" s="521"/>
      <c r="N39" s="365" t="str">
        <f>点検表!T162</f>
        <v>-</v>
      </c>
      <c r="O39" s="105"/>
      <c r="R39" s="1" t="str">
        <f>点検表!X162</f>
        <v>-</v>
      </c>
      <c r="S39" s="384" t="str">
        <f>点検表!Y162</f>
        <v>一般空調機</v>
      </c>
      <c r="T39" s="222">
        <f>点検表!Z162</f>
        <v>0</v>
      </c>
      <c r="U39" s="384">
        <f>点検表!AA162</f>
        <v>2.1999999999999999E-2</v>
      </c>
      <c r="V39" s="1">
        <f>点検表!AB162</f>
        <v>1</v>
      </c>
      <c r="W39" s="399">
        <f>点検表!AC162</f>
        <v>1</v>
      </c>
      <c r="X39" s="197" t="str">
        <f>点検表!AD162</f>
        <v>-</v>
      </c>
      <c r="Y39" s="197">
        <f>点検表!AE162</f>
        <v>0</v>
      </c>
      <c r="Z39" s="402">
        <f>点検表!AF162</f>
        <v>0</v>
      </c>
      <c r="AA39"/>
      <c r="AB39"/>
      <c r="AC39"/>
      <c r="AD39"/>
      <c r="AE39"/>
      <c r="AF39"/>
      <c r="AG39"/>
      <c r="AH39"/>
      <c r="AI39"/>
      <c r="AJ39"/>
      <c r="AK39"/>
      <c r="AL39"/>
      <c r="AM39"/>
      <c r="AN39"/>
      <c r="AO39"/>
      <c r="AP39"/>
      <c r="AQ39"/>
      <c r="AR39"/>
      <c r="AS39"/>
      <c r="AT39"/>
      <c r="AU39"/>
      <c r="AV39"/>
      <c r="AW39"/>
      <c r="BW39"/>
      <c r="BX39"/>
      <c r="BY39"/>
      <c r="BZ39"/>
      <c r="CA39"/>
      <c r="CF39"/>
    </row>
    <row r="40" spans="2:84" ht="13.7" customHeight="1" x14ac:dyDescent="0.15">
      <c r="B40" s="40"/>
      <c r="C40" s="88"/>
      <c r="D40" s="651"/>
      <c r="E40" s="535">
        <f>点検表!C163</f>
        <v>25</v>
      </c>
      <c r="F40" s="516" t="str">
        <f>点検表!D163</f>
        <v>Ⅱ</v>
      </c>
      <c r="G40" s="517" t="str">
        <f>点検表!E163</f>
        <v>2a.6</v>
      </c>
      <c r="H40" s="518" t="str">
        <f>点検表!F163</f>
        <v>空調機の変風量システムの導入</v>
      </c>
      <c r="I40" s="519"/>
      <c r="J40" s="520"/>
      <c r="K40" s="520"/>
      <c r="L40" s="520"/>
      <c r="M40" s="521"/>
      <c r="N40" s="365" t="str">
        <f>点検表!T163</f>
        <v>-</v>
      </c>
      <c r="O40" s="105"/>
      <c r="R40" s="1" t="str">
        <f>点検表!X163</f>
        <v>-</v>
      </c>
      <c r="S40" s="385" t="str">
        <f>点検表!Y163</f>
        <v>一般空調機</v>
      </c>
      <c r="T40" s="222">
        <f>点検表!Z163</f>
        <v>0</v>
      </c>
      <c r="U40" s="385">
        <f>点検表!AA163</f>
        <v>8.2000000000000003E-2</v>
      </c>
      <c r="V40" s="1">
        <f>点検表!AB163</f>
        <v>1</v>
      </c>
      <c r="W40" s="399">
        <f>点検表!AC163</f>
        <v>1</v>
      </c>
      <c r="X40" s="197" t="str">
        <f>点検表!AD163</f>
        <v>-</v>
      </c>
      <c r="Y40" s="197">
        <f>点検表!AE163</f>
        <v>0</v>
      </c>
      <c r="Z40" s="402">
        <f>点検表!AF163</f>
        <v>0</v>
      </c>
      <c r="AA40"/>
      <c r="AB40"/>
      <c r="AC40"/>
      <c r="AD40"/>
      <c r="AE40"/>
      <c r="AF40"/>
      <c r="AG40"/>
      <c r="AH40"/>
      <c r="AI40"/>
      <c r="AJ40"/>
      <c r="AK40"/>
      <c r="AL40"/>
      <c r="AM40"/>
      <c r="AN40"/>
      <c r="AO40"/>
      <c r="AP40"/>
      <c r="AQ40"/>
      <c r="AR40"/>
      <c r="AS40"/>
      <c r="AT40"/>
      <c r="AU40"/>
      <c r="AV40"/>
      <c r="AW40"/>
      <c r="BW40"/>
      <c r="BX40"/>
      <c r="BY40"/>
      <c r="BZ40"/>
      <c r="CA40"/>
      <c r="CF40"/>
    </row>
    <row r="41" spans="2:84" ht="13.7" customHeight="1" x14ac:dyDescent="0.15">
      <c r="B41" s="40"/>
      <c r="C41" s="88"/>
      <c r="D41" s="651"/>
      <c r="E41" s="535">
        <f>点検表!C164</f>
        <v>26</v>
      </c>
      <c r="F41" s="516" t="str">
        <f>点検表!D164</f>
        <v>Ⅱ</v>
      </c>
      <c r="G41" s="517" t="str">
        <f>点検表!E164</f>
        <v>2a.7</v>
      </c>
      <c r="H41" s="518" t="str">
        <f>点検表!F164</f>
        <v>空調機の気化式加湿器の導入</v>
      </c>
      <c r="I41" s="519"/>
      <c r="J41" s="520"/>
      <c r="K41" s="520"/>
      <c r="L41" s="520"/>
      <c r="M41" s="521"/>
      <c r="N41" s="365" t="str">
        <f>点検表!T164</f>
        <v>-</v>
      </c>
      <c r="O41" s="105"/>
      <c r="R41" s="1" t="str">
        <f>点検表!X164</f>
        <v>-</v>
      </c>
      <c r="S41" s="384" t="str">
        <f>点検表!Y164</f>
        <v>一般空調機</v>
      </c>
      <c r="T41" s="222">
        <f>点検表!Z164</f>
        <v>0</v>
      </c>
      <c r="U41" s="384">
        <f>点検表!AA164</f>
        <v>0.01</v>
      </c>
      <c r="V41" s="1">
        <f>点検表!AB164</f>
        <v>1</v>
      </c>
      <c r="W41" s="399">
        <f>点検表!AC164</f>
        <v>1</v>
      </c>
      <c r="X41" s="197" t="str">
        <f>点検表!AD164</f>
        <v>-</v>
      </c>
      <c r="Y41" s="197">
        <f>点検表!AE164</f>
        <v>0</v>
      </c>
      <c r="Z41" s="402">
        <f>点検表!AF164</f>
        <v>0</v>
      </c>
      <c r="AA41"/>
      <c r="AB41"/>
      <c r="AC41"/>
      <c r="AD41"/>
      <c r="AE41"/>
      <c r="AF41"/>
      <c r="AG41"/>
      <c r="AH41"/>
      <c r="AI41"/>
      <c r="AJ41"/>
      <c r="AK41"/>
      <c r="AL41"/>
      <c r="AM41"/>
      <c r="AN41"/>
      <c r="AO41"/>
      <c r="AP41"/>
      <c r="AQ41"/>
      <c r="AR41"/>
      <c r="AS41"/>
      <c r="AT41"/>
      <c r="AU41"/>
      <c r="AV41"/>
      <c r="AW41"/>
      <c r="BW41"/>
      <c r="BX41"/>
      <c r="BY41"/>
      <c r="BZ41"/>
      <c r="CA41"/>
      <c r="CF41"/>
    </row>
    <row r="42" spans="2:84" ht="13.7" customHeight="1" x14ac:dyDescent="0.15">
      <c r="B42" s="40"/>
      <c r="C42" s="88"/>
      <c r="D42" s="651"/>
      <c r="E42" s="535">
        <f>点検表!C165</f>
        <v>27</v>
      </c>
      <c r="F42" s="516" t="str">
        <f>点検表!D165</f>
        <v>Ⅱ</v>
      </c>
      <c r="G42" s="517" t="str">
        <f>点検表!E165</f>
        <v>2a.8</v>
      </c>
      <c r="H42" s="518" t="str">
        <f>点検表!F165</f>
        <v>外気冷房システムの導入</v>
      </c>
      <c r="I42" s="519"/>
      <c r="J42" s="520"/>
      <c r="K42" s="520"/>
      <c r="L42" s="520"/>
      <c r="M42" s="521"/>
      <c r="N42" s="365" t="str">
        <f>点検表!T165</f>
        <v>-</v>
      </c>
      <c r="O42" s="105"/>
      <c r="R42" s="1" t="str">
        <f>点検表!X165</f>
        <v>-</v>
      </c>
      <c r="S42" s="385" t="str">
        <f>点検表!Y165</f>
        <v>一般空調機</v>
      </c>
      <c r="T42" s="222">
        <f>点検表!Z165</f>
        <v>0</v>
      </c>
      <c r="U42" s="385">
        <f>点検表!AA165</f>
        <v>3.1E-2</v>
      </c>
      <c r="V42" s="1">
        <f>点検表!AB165</f>
        <v>1</v>
      </c>
      <c r="W42" s="399">
        <f>点検表!AC165</f>
        <v>1</v>
      </c>
      <c r="X42" s="197" t="str">
        <f>点検表!AD165</f>
        <v>-</v>
      </c>
      <c r="Y42" s="197">
        <f>点検表!AE165</f>
        <v>0</v>
      </c>
      <c r="Z42" s="402">
        <f>点検表!AF165</f>
        <v>0</v>
      </c>
      <c r="AA42"/>
      <c r="AB42"/>
      <c r="AC42"/>
      <c r="AD42"/>
      <c r="AE42"/>
      <c r="AF42"/>
      <c r="AG42"/>
      <c r="AH42"/>
      <c r="AI42"/>
      <c r="AJ42"/>
      <c r="AK42"/>
      <c r="AL42"/>
      <c r="AM42"/>
      <c r="AN42"/>
      <c r="AO42"/>
      <c r="AP42"/>
      <c r="AQ42"/>
      <c r="AR42"/>
      <c r="AS42"/>
      <c r="AT42"/>
      <c r="AU42"/>
      <c r="AV42"/>
      <c r="AW42"/>
      <c r="BW42"/>
      <c r="BX42"/>
      <c r="BY42"/>
      <c r="BZ42"/>
      <c r="CA42"/>
      <c r="CF42"/>
    </row>
    <row r="43" spans="2:84" ht="13.7" customHeight="1" x14ac:dyDescent="0.15">
      <c r="B43" s="40"/>
      <c r="C43" s="88"/>
      <c r="D43" s="651"/>
      <c r="E43" s="535">
        <f>点検表!C166</f>
        <v>28</v>
      </c>
      <c r="F43" s="516" t="str">
        <f>点検表!D166</f>
        <v>Ⅱ</v>
      </c>
      <c r="G43" s="517" t="str">
        <f>点検表!E166</f>
        <v>2a.10</v>
      </c>
      <c r="H43" s="518" t="str">
        <f>点検表!F166</f>
        <v>CO2濃度による外気量制御の導入</v>
      </c>
      <c r="I43" s="519"/>
      <c r="J43" s="520"/>
      <c r="K43" s="520"/>
      <c r="L43" s="520"/>
      <c r="M43" s="521"/>
      <c r="N43" s="365" t="str">
        <f>点検表!T166</f>
        <v>-</v>
      </c>
      <c r="O43" s="105"/>
      <c r="R43" s="1" t="str">
        <f>点検表!X166</f>
        <v>-</v>
      </c>
      <c r="S43" s="385" t="str">
        <f>点検表!Y166</f>
        <v>一般空調機</v>
      </c>
      <c r="T43" s="222">
        <f>点検表!Z166</f>
        <v>0</v>
      </c>
      <c r="U43" s="385">
        <f>点検表!AA166</f>
        <v>5.7000000000000002E-2</v>
      </c>
      <c r="V43" s="1">
        <f>点検表!AB166</f>
        <v>1</v>
      </c>
      <c r="W43" s="399">
        <f>点検表!AC166</f>
        <v>1</v>
      </c>
      <c r="X43" s="197" t="str">
        <f>点検表!AD166</f>
        <v>-</v>
      </c>
      <c r="Y43" s="197">
        <f>点検表!AE166</f>
        <v>0</v>
      </c>
      <c r="Z43" s="402">
        <f>点検表!AF166</f>
        <v>0</v>
      </c>
      <c r="AA43"/>
      <c r="AB43"/>
      <c r="AC43"/>
      <c r="AD43"/>
      <c r="AE43"/>
      <c r="AF43"/>
      <c r="AG43"/>
      <c r="AH43"/>
      <c r="AI43"/>
      <c r="AJ43"/>
      <c r="AK43"/>
      <c r="AL43"/>
      <c r="AM43"/>
      <c r="AN43"/>
      <c r="AO43"/>
      <c r="AP43"/>
      <c r="AQ43"/>
      <c r="AR43"/>
      <c r="AS43"/>
      <c r="AT43"/>
      <c r="AU43"/>
      <c r="AV43"/>
      <c r="AW43"/>
      <c r="BW43"/>
      <c r="BX43"/>
      <c r="BY43"/>
      <c r="BZ43"/>
      <c r="CA43"/>
      <c r="CF43"/>
    </row>
    <row r="44" spans="2:84" ht="13.7" customHeight="1" x14ac:dyDescent="0.15">
      <c r="B44" s="40"/>
      <c r="C44" s="88"/>
      <c r="D44" s="651"/>
      <c r="E44" s="535">
        <f>点検表!C167</f>
        <v>29</v>
      </c>
      <c r="F44" s="539" t="str">
        <f>点検表!D167</f>
        <v>Ⅱ</v>
      </c>
      <c r="G44" s="517" t="str">
        <f>点検表!E167</f>
        <v>2a.11</v>
      </c>
      <c r="H44" s="518" t="str">
        <f>点検表!F167</f>
        <v>ファンコイルユニットの比例制御の導入</v>
      </c>
      <c r="I44" s="519"/>
      <c r="J44" s="520"/>
      <c r="K44" s="520"/>
      <c r="L44" s="520"/>
      <c r="M44" s="521"/>
      <c r="N44" s="365" t="str">
        <f>点検表!T167</f>
        <v>-</v>
      </c>
      <c r="O44" s="105"/>
      <c r="R44" s="1" t="str">
        <f>点検表!X167</f>
        <v>-</v>
      </c>
      <c r="S44" s="385" t="str">
        <f>点検表!Y167</f>
        <v>熱搬送</v>
      </c>
      <c r="T44" s="222">
        <f>点検表!Z167</f>
        <v>0</v>
      </c>
      <c r="U44" s="385">
        <f>点検表!AA167</f>
        <v>1E-3</v>
      </c>
      <c r="V44" s="1">
        <f>点検表!AB167</f>
        <v>1</v>
      </c>
      <c r="W44" s="399">
        <f>点検表!AC167</f>
        <v>1</v>
      </c>
      <c r="X44" s="197" t="str">
        <f>点検表!AD167</f>
        <v>-</v>
      </c>
      <c r="Y44" s="197">
        <f>点検表!AE167</f>
        <v>0</v>
      </c>
      <c r="Z44" s="402">
        <f>点検表!AF167</f>
        <v>0</v>
      </c>
      <c r="AA44"/>
      <c r="AB44"/>
      <c r="AC44"/>
      <c r="AD44"/>
      <c r="AE44"/>
      <c r="AF44"/>
      <c r="AG44"/>
      <c r="AH44"/>
      <c r="AI44"/>
      <c r="AJ44"/>
      <c r="AK44"/>
      <c r="AL44"/>
      <c r="AM44"/>
      <c r="AN44"/>
      <c r="AO44"/>
      <c r="AP44"/>
      <c r="AQ44"/>
      <c r="AR44"/>
      <c r="AS44"/>
      <c r="AT44"/>
      <c r="AU44"/>
      <c r="AV44"/>
      <c r="AW44"/>
      <c r="BW44"/>
      <c r="BX44"/>
      <c r="BY44"/>
      <c r="BZ44"/>
      <c r="CA44"/>
      <c r="CF44"/>
    </row>
    <row r="45" spans="2:84" ht="13.7" customHeight="1" x14ac:dyDescent="0.15">
      <c r="B45" s="40"/>
      <c r="C45" s="88"/>
      <c r="D45" s="651"/>
      <c r="E45" s="535">
        <f>点検表!C168</f>
        <v>30</v>
      </c>
      <c r="F45" s="516" t="str">
        <f>点検表!D168</f>
        <v>Ⅱ</v>
      </c>
      <c r="G45" s="517" t="str">
        <f>点検表!E168</f>
        <v>2a.12</v>
      </c>
      <c r="H45" s="518" t="str">
        <f>点検表!F168</f>
        <v>空調の最適起動制御の導入</v>
      </c>
      <c r="I45" s="519"/>
      <c r="J45" s="520"/>
      <c r="K45" s="520"/>
      <c r="L45" s="520"/>
      <c r="M45" s="521"/>
      <c r="N45" s="365" t="str">
        <f>点検表!T168</f>
        <v>-</v>
      </c>
      <c r="O45" s="105"/>
      <c r="R45" s="1" t="str">
        <f>点検表!X168</f>
        <v>-</v>
      </c>
      <c r="S45" s="385" t="str">
        <f>点検表!Y168</f>
        <v>一般空調機</v>
      </c>
      <c r="T45" s="222">
        <f>点検表!Z168</f>
        <v>0</v>
      </c>
      <c r="U45" s="384">
        <f>点検表!AA168</f>
        <v>1.0999999999999999E-2</v>
      </c>
      <c r="V45" s="1">
        <f>点検表!AB168</f>
        <v>1</v>
      </c>
      <c r="W45" s="399">
        <f>点検表!AC168</f>
        <v>1</v>
      </c>
      <c r="X45" s="197" t="str">
        <f>点検表!AD168</f>
        <v>-</v>
      </c>
      <c r="Y45" s="197">
        <f>点検表!AE168</f>
        <v>0</v>
      </c>
      <c r="Z45" s="402">
        <f>点検表!AF168</f>
        <v>0</v>
      </c>
      <c r="AA45"/>
      <c r="AB45"/>
      <c r="AC45"/>
      <c r="AD45"/>
      <c r="AE45"/>
      <c r="AF45"/>
      <c r="AG45"/>
      <c r="AH45"/>
      <c r="AI45"/>
      <c r="AJ45"/>
      <c r="AK45"/>
      <c r="AL45"/>
      <c r="AM45"/>
      <c r="AN45"/>
      <c r="AO45"/>
      <c r="AP45"/>
      <c r="AQ45"/>
      <c r="AR45"/>
      <c r="AS45"/>
      <c r="AT45"/>
      <c r="AU45"/>
      <c r="AV45"/>
      <c r="AW45"/>
      <c r="BW45"/>
      <c r="BX45"/>
      <c r="BY45"/>
      <c r="BZ45"/>
      <c r="CA45"/>
      <c r="CF45"/>
    </row>
    <row r="46" spans="2:84" ht="13.7" customHeight="1" x14ac:dyDescent="0.15">
      <c r="B46" s="40"/>
      <c r="C46" s="88"/>
      <c r="D46" s="651"/>
      <c r="E46" s="535">
        <f>点検表!C169</f>
        <v>31</v>
      </c>
      <c r="F46" s="516" t="str">
        <f>点検表!D169</f>
        <v>Ⅱ</v>
      </c>
      <c r="G46" s="517" t="str">
        <f>点検表!E169</f>
        <v>2a.13</v>
      </c>
      <c r="H46" s="518" t="str">
        <f>点検表!F169</f>
        <v>全熱交換器の導入</v>
      </c>
      <c r="I46" s="519"/>
      <c r="J46" s="520"/>
      <c r="K46" s="520"/>
      <c r="L46" s="520"/>
      <c r="M46" s="521"/>
      <c r="N46" s="365" t="str">
        <f>点検表!T169</f>
        <v>-</v>
      </c>
      <c r="O46" s="105"/>
      <c r="R46" s="1" t="str">
        <f>点検表!X169</f>
        <v>-</v>
      </c>
      <c r="S46" s="384" t="str">
        <f>点検表!Y169</f>
        <v>一般空調機</v>
      </c>
      <c r="T46" s="222">
        <f>点検表!Z169</f>
        <v>0</v>
      </c>
      <c r="U46" s="384">
        <f>点検表!AA169</f>
        <v>7.1999999999999995E-2</v>
      </c>
      <c r="V46" s="1">
        <f>点検表!AB169</f>
        <v>1</v>
      </c>
      <c r="W46" s="399">
        <f>点検表!AC169</f>
        <v>1</v>
      </c>
      <c r="X46" s="197" t="str">
        <f>点検表!AD169</f>
        <v>-</v>
      </c>
      <c r="Y46" s="197">
        <f>点検表!AE169</f>
        <v>0</v>
      </c>
      <c r="Z46" s="402">
        <f>点検表!AF169</f>
        <v>0</v>
      </c>
      <c r="AA46"/>
      <c r="AB46"/>
      <c r="AC46"/>
      <c r="AD46"/>
      <c r="AE46"/>
      <c r="AF46"/>
      <c r="AG46"/>
      <c r="AH46"/>
      <c r="AI46"/>
      <c r="AJ46"/>
      <c r="AK46"/>
      <c r="AL46"/>
      <c r="AM46"/>
      <c r="AN46"/>
      <c r="AO46"/>
      <c r="AP46"/>
      <c r="AQ46"/>
      <c r="AR46"/>
      <c r="AS46"/>
      <c r="AT46"/>
      <c r="AU46"/>
      <c r="AV46"/>
      <c r="AW46"/>
      <c r="BW46"/>
      <c r="BX46"/>
      <c r="BY46"/>
      <c r="BZ46"/>
      <c r="CA46"/>
      <c r="CF46"/>
    </row>
    <row r="47" spans="2:84" ht="13.7" customHeight="1" x14ac:dyDescent="0.15">
      <c r="B47" s="40"/>
      <c r="C47" s="88"/>
      <c r="D47" s="651"/>
      <c r="E47" s="535">
        <f>点検表!C170</f>
        <v>32</v>
      </c>
      <c r="F47" s="516" t="str">
        <f>点検表!D170</f>
        <v>Ⅱ</v>
      </c>
      <c r="G47" s="517" t="str">
        <f>点検表!E170</f>
        <v>2a.14</v>
      </c>
      <c r="H47" s="518" t="str">
        <f>点検表!F170</f>
        <v>大温度差送風空調システムの導入</v>
      </c>
      <c r="I47" s="519"/>
      <c r="J47" s="520"/>
      <c r="K47" s="520"/>
      <c r="L47" s="520"/>
      <c r="M47" s="521"/>
      <c r="N47" s="365" t="str">
        <f>点検表!T170</f>
        <v>-</v>
      </c>
      <c r="O47" s="105"/>
      <c r="R47" s="1" t="str">
        <f>点検表!X170</f>
        <v>-</v>
      </c>
      <c r="S47" s="385" t="str">
        <f>点検表!Y170</f>
        <v>一般空調機</v>
      </c>
      <c r="T47" s="222">
        <f>点検表!Z170</f>
        <v>0</v>
      </c>
      <c r="U47" s="385">
        <f>点検表!AA170</f>
        <v>1.6E-2</v>
      </c>
      <c r="V47" s="1">
        <f>点検表!AB170</f>
        <v>1</v>
      </c>
      <c r="W47" s="399">
        <f>点検表!AC170</f>
        <v>1</v>
      </c>
      <c r="X47" s="197" t="str">
        <f>点検表!AD170</f>
        <v>-</v>
      </c>
      <c r="Y47" s="197">
        <f>点検表!AE170</f>
        <v>0</v>
      </c>
      <c r="Z47" s="402">
        <f>点検表!AF170</f>
        <v>0</v>
      </c>
      <c r="AA47"/>
      <c r="AB47"/>
      <c r="AC47"/>
      <c r="AD47"/>
      <c r="AE47"/>
      <c r="AF47"/>
      <c r="AG47"/>
      <c r="AH47"/>
      <c r="AI47"/>
      <c r="AJ47"/>
      <c r="AK47"/>
      <c r="AL47"/>
      <c r="AM47"/>
      <c r="AN47"/>
      <c r="AO47"/>
      <c r="AP47"/>
      <c r="AQ47"/>
      <c r="AR47"/>
      <c r="AS47"/>
      <c r="AT47"/>
      <c r="AU47"/>
      <c r="AV47"/>
      <c r="AW47"/>
      <c r="BW47"/>
      <c r="BX47"/>
      <c r="BY47"/>
      <c r="BZ47"/>
      <c r="CA47"/>
      <c r="CF47"/>
    </row>
    <row r="48" spans="2:84" ht="13.7" customHeight="1" x14ac:dyDescent="0.15">
      <c r="B48" s="40"/>
      <c r="C48" s="88"/>
      <c r="D48" s="651"/>
      <c r="E48" s="535">
        <f>点検表!C171</f>
        <v>33</v>
      </c>
      <c r="F48" s="539" t="str">
        <f>点検表!D171</f>
        <v>Ⅱ</v>
      </c>
      <c r="G48" s="517" t="str">
        <f>点検表!E171</f>
        <v>2a.4</v>
      </c>
      <c r="H48" s="518" t="str">
        <f>点検表!F171</f>
        <v>高効率空調・換気用ファンの導入</v>
      </c>
      <c r="I48" s="519"/>
      <c r="J48" s="520"/>
      <c r="K48" s="520"/>
      <c r="L48" s="520"/>
      <c r="M48" s="521"/>
      <c r="N48" s="365" t="str">
        <f>点検表!T171</f>
        <v>-</v>
      </c>
      <c r="O48" s="105"/>
      <c r="R48" s="1">
        <f>点検表!X173</f>
        <v>1</v>
      </c>
      <c r="S48" s="385" t="str">
        <f>点検表!Y173</f>
        <v>換　気</v>
      </c>
      <c r="T48" s="222">
        <f>点検表!Z173</f>
        <v>0</v>
      </c>
      <c r="U48" s="385">
        <f>点検表!AA173</f>
        <v>0.13100000000000001</v>
      </c>
      <c r="V48" s="1">
        <f>点検表!AB173</f>
        <v>1</v>
      </c>
      <c r="W48" s="399">
        <f>点検表!AC173</f>
        <v>1</v>
      </c>
      <c r="X48" s="197">
        <f>点検表!AD173</f>
        <v>0</v>
      </c>
      <c r="Y48" s="197">
        <f>点検表!AE173</f>
        <v>0</v>
      </c>
      <c r="Z48" s="402">
        <f>点検表!AF173</f>
        <v>0</v>
      </c>
      <c r="AA48"/>
      <c r="AB48"/>
      <c r="AC48"/>
      <c r="AD48"/>
      <c r="AE48"/>
      <c r="AF48"/>
      <c r="AG48"/>
      <c r="AH48"/>
      <c r="AI48"/>
      <c r="AJ48"/>
      <c r="AK48"/>
      <c r="AL48"/>
      <c r="AM48"/>
      <c r="AN48"/>
      <c r="AO48"/>
      <c r="AP48"/>
      <c r="AQ48"/>
      <c r="AR48"/>
      <c r="AS48"/>
      <c r="AT48"/>
      <c r="AU48"/>
      <c r="AV48"/>
      <c r="AW48"/>
      <c r="BW48"/>
      <c r="BX48"/>
      <c r="BY48"/>
      <c r="BZ48"/>
      <c r="CA48"/>
      <c r="CF48"/>
    </row>
    <row r="49" spans="2:84" ht="13.7" customHeight="1" x14ac:dyDescent="0.15">
      <c r="B49" s="40"/>
      <c r="C49" s="88"/>
      <c r="D49" s="651"/>
      <c r="E49" s="535">
        <f>点検表!C177</f>
        <v>34</v>
      </c>
      <c r="F49" s="539" t="str">
        <f>点検表!D177</f>
        <v>Ⅱ</v>
      </c>
      <c r="G49" s="517" t="str">
        <f>点検表!E177</f>
        <v>2a.2</v>
      </c>
      <c r="H49" s="518" t="str">
        <f>点検表!F177</f>
        <v>電気室・エレベーター機械室の温度制御の導入</v>
      </c>
      <c r="I49" s="519"/>
      <c r="J49" s="520"/>
      <c r="K49" s="520"/>
      <c r="L49" s="520"/>
      <c r="M49" s="521"/>
      <c r="N49" s="365" t="str">
        <f>点検表!T177</f>
        <v>-</v>
      </c>
      <c r="O49" s="105"/>
      <c r="R49" s="1" t="str">
        <f>点検表!X177</f>
        <v>-</v>
      </c>
      <c r="S49" s="385" t="str">
        <f>点検表!Y177</f>
        <v>換　気</v>
      </c>
      <c r="T49" s="222">
        <f>点検表!Z177</f>
        <v>0</v>
      </c>
      <c r="U49" s="385">
        <f>点検表!AA177</f>
        <v>0.01</v>
      </c>
      <c r="V49" s="1">
        <f>点検表!AB177</f>
        <v>1</v>
      </c>
      <c r="W49" s="399">
        <f>点検表!AC177</f>
        <v>1</v>
      </c>
      <c r="X49" s="197" t="str">
        <f>点検表!AD177</f>
        <v>-</v>
      </c>
      <c r="Y49" s="197">
        <f>点検表!AE177</f>
        <v>0</v>
      </c>
      <c r="Z49" s="402">
        <f>点検表!AF177</f>
        <v>0</v>
      </c>
      <c r="AA49"/>
      <c r="AB49"/>
      <c r="AC49"/>
      <c r="AD49"/>
      <c r="AE49"/>
      <c r="AF49"/>
      <c r="AG49"/>
      <c r="AH49"/>
      <c r="AI49"/>
      <c r="AJ49"/>
      <c r="AK49"/>
      <c r="AL49"/>
      <c r="AM49"/>
      <c r="AN49"/>
      <c r="AO49"/>
      <c r="AP49"/>
      <c r="AQ49"/>
      <c r="AR49"/>
      <c r="AS49"/>
      <c r="AT49"/>
      <c r="AU49"/>
      <c r="AV49"/>
      <c r="AW49"/>
      <c r="BW49"/>
      <c r="BX49"/>
      <c r="BY49"/>
      <c r="BZ49"/>
      <c r="CA49"/>
      <c r="CF49"/>
    </row>
    <row r="50" spans="2:84" ht="13.7" customHeight="1" x14ac:dyDescent="0.15">
      <c r="B50" s="40"/>
      <c r="C50" s="88"/>
      <c r="D50" s="651"/>
      <c r="E50" s="540">
        <f>点検表!C178</f>
        <v>35</v>
      </c>
      <c r="F50" s="540" t="str">
        <f>点検表!D178</f>
        <v>Ⅱ</v>
      </c>
      <c r="G50" s="541" t="str">
        <f>点検表!E178</f>
        <v>2a.18</v>
      </c>
      <c r="H50" s="525" t="str">
        <f>点検表!F178</f>
        <v>高効率厨房換気システムの導入</v>
      </c>
      <c r="I50" s="542" t="str">
        <f>点検表!O179</f>
        <v>置換換気方式又は給排気形フード</v>
      </c>
      <c r="J50" s="82"/>
      <c r="K50" s="82"/>
      <c r="L50" s="82"/>
      <c r="M50" s="83"/>
      <c r="N50" s="526" t="str">
        <f>点検表!T178</f>
        <v>-</v>
      </c>
      <c r="O50" s="105"/>
      <c r="R50" s="1" t="str">
        <f>点検表!X179</f>
        <v>-</v>
      </c>
      <c r="S50" s="385" t="str">
        <f>点検表!Y179</f>
        <v>厨　房</v>
      </c>
      <c r="T50" s="222">
        <f>点検表!Z179</f>
        <v>0</v>
      </c>
      <c r="U50" s="385">
        <f>点検表!AA179</f>
        <v>0.1</v>
      </c>
      <c r="V50" s="1">
        <f>点検表!AB179</f>
        <v>1</v>
      </c>
      <c r="W50" s="399">
        <f>点検表!AC179</f>
        <v>1</v>
      </c>
      <c r="X50" s="197" t="str">
        <f>点検表!AD179</f>
        <v>-</v>
      </c>
      <c r="Y50" s="197">
        <f>点検表!AE179</f>
        <v>0</v>
      </c>
      <c r="Z50" s="402">
        <f>点検表!AF179</f>
        <v>0</v>
      </c>
      <c r="AA50"/>
      <c r="AB50"/>
      <c r="AC50"/>
      <c r="AD50"/>
      <c r="AE50"/>
      <c r="AF50"/>
      <c r="AG50"/>
      <c r="AH50"/>
      <c r="AI50"/>
      <c r="AJ50"/>
      <c r="AK50"/>
      <c r="AL50"/>
      <c r="AM50"/>
      <c r="AN50"/>
      <c r="AO50"/>
      <c r="AP50"/>
      <c r="AQ50"/>
      <c r="AR50"/>
      <c r="AS50"/>
      <c r="AT50"/>
      <c r="AU50"/>
      <c r="AV50"/>
      <c r="AW50"/>
      <c r="BW50"/>
      <c r="BX50"/>
      <c r="BY50"/>
      <c r="BZ50"/>
      <c r="CA50"/>
      <c r="CF50"/>
    </row>
    <row r="51" spans="2:84" ht="13.7" customHeight="1" x14ac:dyDescent="0.15">
      <c r="B51" s="40"/>
      <c r="C51" s="88"/>
      <c r="D51" s="651"/>
      <c r="E51" s="543"/>
      <c r="F51" s="544"/>
      <c r="G51" s="545"/>
      <c r="H51" s="529"/>
      <c r="I51" s="546" t="str">
        <f>点検表!O180</f>
        <v>外気処理空調機の風量モード切換制御（強中弱等）</v>
      </c>
      <c r="J51" s="520"/>
      <c r="K51" s="520"/>
      <c r="L51" s="520"/>
      <c r="M51" s="521"/>
      <c r="N51" s="530"/>
      <c r="O51" s="105"/>
      <c r="R51" s="1" t="str">
        <f>点検表!X180</f>
        <v>-</v>
      </c>
      <c r="S51" s="385" t="str">
        <f>点検表!Y180</f>
        <v>厨　房</v>
      </c>
      <c r="T51" s="222">
        <f>点検表!Z180</f>
        <v>0</v>
      </c>
      <c r="U51" s="385">
        <f>点検表!AA180</f>
        <v>3.7999999999999999E-2</v>
      </c>
      <c r="V51" s="1">
        <f>点検表!AB180</f>
        <v>1</v>
      </c>
      <c r="W51" s="399">
        <f>点検表!AC180</f>
        <v>1</v>
      </c>
      <c r="X51" s="197" t="str">
        <f>点検表!AD180</f>
        <v>-</v>
      </c>
      <c r="Y51" s="197">
        <f>点検表!AE180</f>
        <v>0</v>
      </c>
      <c r="Z51" s="402">
        <f>点検表!AF180</f>
        <v>0</v>
      </c>
      <c r="AA51"/>
      <c r="AB51"/>
      <c r="AC51"/>
      <c r="AD51"/>
      <c r="AE51"/>
      <c r="AF51"/>
      <c r="AG51"/>
      <c r="AH51"/>
      <c r="AI51"/>
      <c r="AJ51"/>
      <c r="AK51"/>
      <c r="AL51"/>
      <c r="AM51"/>
      <c r="AN51"/>
      <c r="AO51"/>
      <c r="AP51"/>
      <c r="AQ51"/>
      <c r="AR51"/>
      <c r="AS51"/>
      <c r="AT51"/>
      <c r="AU51"/>
      <c r="AV51"/>
      <c r="AW51"/>
      <c r="BW51"/>
      <c r="BX51"/>
      <c r="BY51"/>
      <c r="BZ51"/>
      <c r="CA51"/>
      <c r="CF51"/>
    </row>
    <row r="52" spans="2:84" ht="13.7" customHeight="1" x14ac:dyDescent="0.15">
      <c r="B52" s="40"/>
      <c r="C52" s="88"/>
      <c r="D52" s="652"/>
      <c r="E52" s="535">
        <f>点検表!C181</f>
        <v>36</v>
      </c>
      <c r="F52" s="539" t="str">
        <f>点検表!D181</f>
        <v>Ⅱ</v>
      </c>
      <c r="G52" s="517" t="str">
        <f>点検表!E181</f>
        <v>2a.22</v>
      </c>
      <c r="H52" s="518" t="str">
        <f>点検表!F181</f>
        <v>ファンの手動調整用インバータの導入</v>
      </c>
      <c r="I52" s="519"/>
      <c r="J52" s="520"/>
      <c r="K52" s="520"/>
      <c r="L52" s="520"/>
      <c r="M52" s="521"/>
      <c r="N52" s="365" t="str">
        <f>点検表!T181</f>
        <v>-</v>
      </c>
      <c r="O52" s="105"/>
      <c r="R52" s="1" t="str">
        <f>点検表!X181</f>
        <v>-</v>
      </c>
      <c r="S52" s="384" t="str">
        <f>点検表!Y181</f>
        <v>換　気</v>
      </c>
      <c r="T52" s="222">
        <f>点検表!Z181</f>
        <v>0</v>
      </c>
      <c r="U52" s="384">
        <f>点検表!AA181</f>
        <v>0.01</v>
      </c>
      <c r="V52" s="1">
        <f>点検表!AB181</f>
        <v>1</v>
      </c>
      <c r="W52" s="399">
        <f>点検表!AC181</f>
        <v>1</v>
      </c>
      <c r="X52" s="197" t="str">
        <f>点検表!AD181</f>
        <v>-</v>
      </c>
      <c r="Y52" s="197">
        <f>点検表!AE181</f>
        <v>0</v>
      </c>
      <c r="Z52" s="402">
        <f>点検表!AF181</f>
        <v>0</v>
      </c>
      <c r="AA52"/>
      <c r="AB52"/>
      <c r="AC52"/>
      <c r="AD52"/>
      <c r="AE52"/>
      <c r="AF52"/>
      <c r="AG52"/>
      <c r="AH52"/>
      <c r="AI52"/>
      <c r="AJ52"/>
      <c r="AK52"/>
      <c r="AL52"/>
      <c r="AM52"/>
      <c r="AN52"/>
      <c r="AO52"/>
      <c r="AP52"/>
      <c r="AQ52"/>
      <c r="AR52"/>
      <c r="AS52"/>
      <c r="AT52"/>
      <c r="AU52"/>
      <c r="AV52"/>
      <c r="AW52"/>
      <c r="BW52"/>
      <c r="BX52"/>
      <c r="BY52"/>
      <c r="BZ52"/>
      <c r="CA52"/>
      <c r="CF52"/>
    </row>
    <row r="53" spans="2:84" ht="13.7" customHeight="1" x14ac:dyDescent="0.15">
      <c r="B53" s="40"/>
      <c r="C53" s="88"/>
      <c r="D53" s="650" t="s">
        <v>999</v>
      </c>
      <c r="E53" s="537">
        <f>点検表!C182</f>
        <v>37</v>
      </c>
      <c r="F53" s="516" t="str">
        <f>点検表!D182</f>
        <v>Ⅲ</v>
      </c>
      <c r="G53" s="517" t="str">
        <f>点検表!E182</f>
        <v>3a.2</v>
      </c>
      <c r="H53" s="518" t="str">
        <f>点検表!F182</f>
        <v>室使用開始時の空調起動時間の
適正化</v>
      </c>
      <c r="I53" s="519"/>
      <c r="J53" s="520"/>
      <c r="K53" s="520"/>
      <c r="L53" s="520"/>
      <c r="M53" s="521"/>
      <c r="N53" s="365" t="str">
        <f>点検表!T182</f>
        <v>-</v>
      </c>
      <c r="O53" s="105"/>
      <c r="R53" s="1" t="str">
        <f>点検表!X182</f>
        <v>-</v>
      </c>
      <c r="S53" s="385" t="str">
        <f>点検表!Y182</f>
        <v>一般空調</v>
      </c>
      <c r="T53" s="222">
        <f>点検表!Z182</f>
        <v>0</v>
      </c>
      <c r="U53" s="385">
        <f>点検表!AA182</f>
        <v>3.8999999999999998E-3</v>
      </c>
      <c r="V53" s="1">
        <f>点検表!AB182</f>
        <v>1</v>
      </c>
      <c r="W53" s="399">
        <f>点検表!AC182</f>
        <v>1</v>
      </c>
      <c r="X53" s="197" t="str">
        <f>点検表!AD182</f>
        <v>-</v>
      </c>
      <c r="Y53" s="197">
        <f>点検表!AE182</f>
        <v>0</v>
      </c>
      <c r="Z53" s="402">
        <f>点検表!AF182</f>
        <v>0</v>
      </c>
      <c r="AA53"/>
      <c r="AB53"/>
      <c r="AC53"/>
      <c r="AD53"/>
      <c r="AE53"/>
      <c r="AF53"/>
      <c r="AG53"/>
      <c r="AH53"/>
      <c r="AI53"/>
      <c r="AJ53"/>
      <c r="AK53"/>
      <c r="AL53"/>
      <c r="AM53"/>
      <c r="AN53"/>
      <c r="AO53"/>
      <c r="AP53"/>
      <c r="AQ53"/>
      <c r="AR53"/>
      <c r="AS53"/>
      <c r="AT53"/>
      <c r="AU53"/>
      <c r="AV53"/>
      <c r="AW53"/>
      <c r="BW53"/>
      <c r="BX53"/>
      <c r="BY53"/>
      <c r="BZ53"/>
      <c r="CA53"/>
      <c r="CF53"/>
    </row>
    <row r="54" spans="2:84" ht="13.7" customHeight="1" x14ac:dyDescent="0.15">
      <c r="B54" s="40"/>
      <c r="C54" s="88"/>
      <c r="D54" s="651"/>
      <c r="E54" s="537">
        <f>点検表!C183</f>
        <v>38</v>
      </c>
      <c r="F54" s="547" t="str">
        <f>点検表!D183</f>
        <v>Ⅲ</v>
      </c>
      <c r="G54" s="517" t="s">
        <v>1004</v>
      </c>
      <c r="H54" s="518" t="str">
        <f>点検表!F183</f>
        <v>夏季居室の室内温度の適正化
・クールビズの実施</v>
      </c>
      <c r="I54" s="519"/>
      <c r="J54" s="520"/>
      <c r="K54" s="520"/>
      <c r="L54" s="520"/>
      <c r="M54" s="521"/>
      <c r="N54" s="365" t="str">
        <f>点検表!T183</f>
        <v>-</v>
      </c>
      <c r="O54" s="105"/>
      <c r="R54" s="1" t="str">
        <f>点検表!X184</f>
        <v>-</v>
      </c>
      <c r="S54" s="385" t="str">
        <f>点検表!Y184</f>
        <v>一般空調</v>
      </c>
      <c r="T54" s="222">
        <f>点検表!Z184</f>
        <v>0</v>
      </c>
      <c r="U54" s="385">
        <f>点検表!AA184</f>
        <v>1.1399999999999999E-2</v>
      </c>
      <c r="V54" s="1">
        <f>点検表!AB184</f>
        <v>1</v>
      </c>
      <c r="W54" s="399">
        <f>点検表!AC184</f>
        <v>1</v>
      </c>
      <c r="X54" s="197" t="str">
        <f>点検表!AD184</f>
        <v>-</v>
      </c>
      <c r="Y54" s="197">
        <f>点検表!AE184</f>
        <v>0</v>
      </c>
      <c r="Z54" s="402">
        <f>点検表!AF184</f>
        <v>0</v>
      </c>
      <c r="AA54"/>
      <c r="AB54"/>
      <c r="AC54"/>
      <c r="AD54"/>
      <c r="AE54"/>
      <c r="AF54"/>
      <c r="AG54"/>
      <c r="AH54"/>
      <c r="AI54"/>
      <c r="AJ54"/>
      <c r="AK54"/>
      <c r="AL54"/>
      <c r="AM54"/>
      <c r="AN54"/>
      <c r="AO54"/>
      <c r="AP54"/>
      <c r="AQ54"/>
      <c r="AR54"/>
      <c r="AS54"/>
      <c r="AT54"/>
      <c r="AU54"/>
      <c r="AV54"/>
      <c r="AW54"/>
      <c r="BW54"/>
      <c r="BX54"/>
      <c r="BY54"/>
      <c r="BZ54"/>
      <c r="CA54"/>
      <c r="CF54"/>
    </row>
    <row r="55" spans="2:84" ht="13.7" customHeight="1" x14ac:dyDescent="0.15">
      <c r="B55" s="40"/>
      <c r="C55" s="88"/>
      <c r="D55" s="651"/>
      <c r="E55" s="537">
        <f>点検表!C190</f>
        <v>39</v>
      </c>
      <c r="F55" s="516" t="str">
        <f>点検表!D190</f>
        <v>Ⅲ</v>
      </c>
      <c r="G55" s="517" t="str">
        <f>点検表!E190</f>
        <v>3a.3</v>
      </c>
      <c r="H55" s="518" t="str">
        <f>点検表!F190</f>
        <v>換気ファンの間欠運転の実施</v>
      </c>
      <c r="I55" s="519"/>
      <c r="J55" s="520"/>
      <c r="K55" s="520"/>
      <c r="L55" s="520"/>
      <c r="M55" s="521"/>
      <c r="N55" s="365" t="str">
        <f>点検表!T190</f>
        <v>-</v>
      </c>
      <c r="O55" s="105"/>
      <c r="R55" s="1" t="str">
        <f>点検表!X190</f>
        <v>-</v>
      </c>
      <c r="S55" s="385" t="str">
        <f>点検表!Y190</f>
        <v>換　気</v>
      </c>
      <c r="T55" s="222">
        <f>点検表!Z190</f>
        <v>0</v>
      </c>
      <c r="U55" s="385">
        <f>点検表!AA190</f>
        <v>0.05</v>
      </c>
      <c r="V55" s="1">
        <f>点検表!AB190</f>
        <v>1</v>
      </c>
      <c r="W55" s="399">
        <f>点検表!AC190</f>
        <v>1</v>
      </c>
      <c r="X55" s="197" t="str">
        <f>点検表!AD190</f>
        <v>-</v>
      </c>
      <c r="Y55" s="197">
        <f>点検表!AE190</f>
        <v>0</v>
      </c>
      <c r="Z55" s="402">
        <f>点検表!AF190</f>
        <v>0</v>
      </c>
      <c r="AA55"/>
      <c r="AB55"/>
      <c r="AC55"/>
      <c r="AD55"/>
      <c r="AE55"/>
      <c r="AF55"/>
      <c r="AG55"/>
      <c r="AH55"/>
      <c r="AI55"/>
      <c r="AJ55"/>
      <c r="AK55"/>
      <c r="AL55"/>
      <c r="AM55"/>
      <c r="AN55"/>
      <c r="AO55"/>
      <c r="AP55"/>
      <c r="AQ55"/>
      <c r="AR55"/>
      <c r="AS55"/>
      <c r="AT55"/>
      <c r="AU55"/>
      <c r="AV55"/>
      <c r="AW55"/>
      <c r="BW55"/>
      <c r="BX55"/>
      <c r="BY55"/>
      <c r="BZ55"/>
      <c r="CA55"/>
      <c r="CF55"/>
    </row>
    <row r="56" spans="2:84" ht="13.7" customHeight="1" x14ac:dyDescent="0.15">
      <c r="B56" s="40"/>
      <c r="C56" s="88"/>
      <c r="D56" s="651"/>
      <c r="E56" s="537">
        <f>点検表!C191</f>
        <v>40</v>
      </c>
      <c r="F56" s="516" t="str">
        <f>点検表!D191</f>
        <v>Ⅲ</v>
      </c>
      <c r="G56" s="517" t="str">
        <f>点検表!E191</f>
        <v>3a.7</v>
      </c>
      <c r="H56" s="518" t="str">
        <f>点検表!F191</f>
        <v>居室以外の室内温度の緩和</v>
      </c>
      <c r="I56" s="519"/>
      <c r="J56" s="520"/>
      <c r="K56" s="520"/>
      <c r="L56" s="520"/>
      <c r="M56" s="521"/>
      <c r="N56" s="365" t="str">
        <f>点検表!T191</f>
        <v>-</v>
      </c>
      <c r="O56" s="105"/>
      <c r="R56" s="387" t="str">
        <f>点検表!X191</f>
        <v>-</v>
      </c>
      <c r="S56" s="385" t="str">
        <f>点検表!Y191</f>
        <v>一般空調</v>
      </c>
      <c r="T56" s="222">
        <f>点検表!Z191</f>
        <v>0</v>
      </c>
      <c r="U56" s="385">
        <f>点検表!AA191</f>
        <v>1.5E-3</v>
      </c>
      <c r="V56" s="1">
        <f>点検表!AB191</f>
        <v>1</v>
      </c>
      <c r="W56" s="399">
        <f>点検表!AC191</f>
        <v>1</v>
      </c>
      <c r="X56" s="197" t="str">
        <f>点検表!AD191</f>
        <v>-</v>
      </c>
      <c r="Y56" s="197">
        <f>点検表!AE191</f>
        <v>0</v>
      </c>
      <c r="Z56" s="402">
        <f>点検表!AF191</f>
        <v>0</v>
      </c>
      <c r="AA56"/>
      <c r="AB56"/>
      <c r="AC56"/>
      <c r="AD56"/>
      <c r="AE56"/>
      <c r="AF56"/>
      <c r="AG56"/>
      <c r="AH56"/>
      <c r="AI56"/>
      <c r="AJ56"/>
      <c r="AK56"/>
      <c r="AL56"/>
      <c r="AM56"/>
      <c r="AN56"/>
      <c r="AO56"/>
      <c r="AP56"/>
      <c r="AQ56"/>
      <c r="AR56"/>
      <c r="AS56"/>
      <c r="AT56"/>
      <c r="AU56"/>
      <c r="AV56"/>
      <c r="AW56"/>
      <c r="BW56"/>
      <c r="BX56"/>
      <c r="BY56"/>
      <c r="BZ56"/>
      <c r="CA56"/>
      <c r="CF56"/>
    </row>
    <row r="57" spans="2:84" ht="13.7" customHeight="1" x14ac:dyDescent="0.15">
      <c r="B57" s="40"/>
      <c r="C57" s="88"/>
      <c r="D57" s="651"/>
      <c r="E57" s="537">
        <f>点検表!C192</f>
        <v>41</v>
      </c>
      <c r="F57" s="516" t="str">
        <f>点検表!D192</f>
        <v>Ⅲ</v>
      </c>
      <c r="G57" s="517" t="str">
        <f>点検表!E192</f>
        <v>3a.5</v>
      </c>
      <c r="H57" s="518" t="str">
        <f>点検表!F192</f>
        <v>エレベータ機械室・電気室の室内設定温度の適正化</v>
      </c>
      <c r="I57" s="519"/>
      <c r="J57" s="520"/>
      <c r="K57" s="520"/>
      <c r="L57" s="520"/>
      <c r="M57" s="521"/>
      <c r="N57" s="365" t="str">
        <f>点検表!T192</f>
        <v>-</v>
      </c>
      <c r="O57" s="105"/>
      <c r="R57" s="1" t="str">
        <f>点検表!X192</f>
        <v>-</v>
      </c>
      <c r="S57" s="385" t="str">
        <f>点検表!Y192</f>
        <v>換　気</v>
      </c>
      <c r="T57" s="222">
        <f>点検表!Z192</f>
        <v>0</v>
      </c>
      <c r="U57" s="384">
        <f>点検表!AA192</f>
        <v>8.9999999999999993E-3</v>
      </c>
      <c r="V57" s="1">
        <f>点検表!AB192</f>
        <v>1</v>
      </c>
      <c r="W57" s="399">
        <f>点検表!AC192</f>
        <v>1</v>
      </c>
      <c r="X57" s="197" t="str">
        <f>点検表!AD192</f>
        <v>-</v>
      </c>
      <c r="Y57" s="197">
        <f>点検表!AE192</f>
        <v>0</v>
      </c>
      <c r="Z57" s="402">
        <f>点検表!AF192</f>
        <v>0</v>
      </c>
      <c r="AA57"/>
      <c r="AB57"/>
      <c r="AC57"/>
      <c r="AD57"/>
      <c r="AE57"/>
      <c r="AF57"/>
      <c r="AG57"/>
      <c r="AH57"/>
      <c r="AI57"/>
      <c r="AJ57"/>
      <c r="AK57"/>
      <c r="AL57"/>
      <c r="AM57"/>
      <c r="AN57"/>
      <c r="AO57"/>
      <c r="AP57"/>
      <c r="AQ57"/>
      <c r="AR57"/>
      <c r="AS57"/>
      <c r="AT57"/>
      <c r="AU57"/>
      <c r="AV57"/>
      <c r="AW57"/>
      <c r="BW57"/>
      <c r="BX57"/>
      <c r="BY57"/>
      <c r="BZ57"/>
      <c r="CA57"/>
      <c r="CF57"/>
    </row>
    <row r="58" spans="2:84" ht="13.7" customHeight="1" x14ac:dyDescent="0.15">
      <c r="B58" s="40"/>
      <c r="C58" s="88"/>
      <c r="D58" s="651"/>
      <c r="E58" s="537">
        <f>点検表!C193</f>
        <v>42</v>
      </c>
      <c r="F58" s="539" t="str">
        <f>点検表!D193</f>
        <v>Ⅲ</v>
      </c>
      <c r="G58" s="517" t="str">
        <f>点検表!E193</f>
        <v>4a.1</v>
      </c>
      <c r="H58" s="518" t="str">
        <f>点検表!F193</f>
        <v>空調機等のフィルターの清浄</v>
      </c>
      <c r="I58" s="519"/>
      <c r="J58" s="520"/>
      <c r="K58" s="520"/>
      <c r="L58" s="520"/>
      <c r="M58" s="521"/>
      <c r="N58" s="365" t="str">
        <f>点検表!T193</f>
        <v>-</v>
      </c>
      <c r="O58" s="105"/>
      <c r="R58" s="1" t="str">
        <f>点検表!X193</f>
        <v>-</v>
      </c>
      <c r="S58" s="385" t="str">
        <f>点検表!Y193</f>
        <v>一般空調</v>
      </c>
      <c r="T58" s="222">
        <f>点検表!Z193</f>
        <v>0</v>
      </c>
      <c r="U58" s="384">
        <f>点検表!AA193</f>
        <v>1E-3</v>
      </c>
      <c r="V58" s="1">
        <f>点検表!AB193</f>
        <v>1</v>
      </c>
      <c r="W58" s="399">
        <f>点検表!AC193</f>
        <v>1</v>
      </c>
      <c r="X58" s="197" t="str">
        <f>点検表!AD193</f>
        <v>-</v>
      </c>
      <c r="Y58" s="197">
        <f>点検表!AE193</f>
        <v>0</v>
      </c>
      <c r="Z58" s="402">
        <f>点検表!AF193</f>
        <v>0</v>
      </c>
      <c r="AA58"/>
      <c r="AB58"/>
      <c r="AC58"/>
      <c r="AD58"/>
      <c r="AE58"/>
      <c r="AF58"/>
      <c r="AG58"/>
      <c r="AH58"/>
      <c r="AI58"/>
      <c r="AJ58"/>
      <c r="AK58"/>
      <c r="AL58"/>
      <c r="AM58"/>
      <c r="AN58"/>
      <c r="AO58"/>
      <c r="AP58"/>
      <c r="AQ58"/>
      <c r="AR58"/>
      <c r="AS58"/>
      <c r="AT58"/>
      <c r="AU58"/>
      <c r="AV58"/>
      <c r="AW58"/>
      <c r="BW58"/>
      <c r="BX58"/>
      <c r="BY58"/>
      <c r="BZ58"/>
      <c r="CA58"/>
      <c r="CF58"/>
    </row>
    <row r="59" spans="2:84" ht="13.7" customHeight="1" x14ac:dyDescent="0.15">
      <c r="B59" s="40"/>
      <c r="C59" s="81"/>
      <c r="D59" s="652"/>
      <c r="E59" s="537">
        <f>点検表!C194</f>
        <v>43</v>
      </c>
      <c r="F59" s="539" t="str">
        <f>点検表!D194</f>
        <v>Ⅲ</v>
      </c>
      <c r="G59" s="517" t="str">
        <f>点検表!E194</f>
        <v>4a.6</v>
      </c>
      <c r="H59" s="518" t="str">
        <f>点検表!F194</f>
        <v>省エネファンベルトへの交換</v>
      </c>
      <c r="I59" s="519"/>
      <c r="J59" s="520"/>
      <c r="K59" s="520"/>
      <c r="L59" s="520"/>
      <c r="M59" s="521"/>
      <c r="N59" s="365" t="str">
        <f>点検表!T194</f>
        <v>-</v>
      </c>
      <c r="O59" s="105"/>
      <c r="R59" s="1" t="str">
        <f>点検表!X194</f>
        <v>-</v>
      </c>
      <c r="S59" s="385" t="str">
        <f>点検表!Y194</f>
        <v>換　気</v>
      </c>
      <c r="T59" s="222">
        <f>点検表!Z194</f>
        <v>0</v>
      </c>
      <c r="U59" s="385">
        <f>点検表!AA194</f>
        <v>2.7E-2</v>
      </c>
      <c r="V59" s="1">
        <f>点検表!AB194</f>
        <v>1</v>
      </c>
      <c r="W59" s="399">
        <f>点検表!AC194</f>
        <v>1</v>
      </c>
      <c r="X59" s="197" t="str">
        <f>点検表!AD194</f>
        <v>-</v>
      </c>
      <c r="Y59" s="197">
        <f>点検表!AE194</f>
        <v>0</v>
      </c>
      <c r="Z59" s="402">
        <f>点検表!AF194</f>
        <v>0</v>
      </c>
      <c r="AA59"/>
      <c r="AB59"/>
      <c r="AC59"/>
      <c r="AD59"/>
      <c r="AE59"/>
      <c r="AF59"/>
      <c r="AG59"/>
      <c r="AH59"/>
      <c r="AI59"/>
      <c r="AJ59"/>
      <c r="AK59"/>
      <c r="AL59"/>
      <c r="AM59"/>
      <c r="AN59"/>
      <c r="AO59"/>
      <c r="AP59"/>
      <c r="AQ59"/>
      <c r="AR59"/>
      <c r="AS59"/>
      <c r="AT59"/>
      <c r="AU59"/>
      <c r="AV59"/>
      <c r="AW59"/>
      <c r="BW59"/>
      <c r="BX59"/>
      <c r="BY59"/>
      <c r="BZ59"/>
      <c r="CA59"/>
      <c r="CF59"/>
    </row>
    <row r="60" spans="2:84" ht="13.7" customHeight="1" x14ac:dyDescent="0.15">
      <c r="B60" s="40"/>
      <c r="C60" s="656" t="str">
        <f>点検表!C195</f>
        <v>受変電設備、照明設備</v>
      </c>
      <c r="D60" s="650" t="s">
        <v>998</v>
      </c>
      <c r="E60" s="548">
        <f>点検表!C197</f>
        <v>44</v>
      </c>
      <c r="F60" s="540" t="str">
        <f>点検表!D197</f>
        <v>Ⅱ</v>
      </c>
      <c r="G60" s="653" t="str">
        <f>点検表!E197</f>
        <v>2b.1
2b.6
2b.7</v>
      </c>
      <c r="H60" s="525" t="str">
        <f>点検表!F197</f>
        <v>高効率照明及び省エネ制御の導入</v>
      </c>
      <c r="I60" s="542" t="s">
        <v>545</v>
      </c>
      <c r="J60" s="82"/>
      <c r="K60" s="82"/>
      <c r="L60" s="82"/>
      <c r="M60" s="83"/>
      <c r="N60" s="526" t="str">
        <f>点検表!T197</f>
        <v>-</v>
      </c>
      <c r="O60" s="105"/>
      <c r="R60" s="399">
        <f>点検表!X202</f>
        <v>0</v>
      </c>
      <c r="S60" s="385" t="str">
        <f>点検表!Y202</f>
        <v>照　明</v>
      </c>
      <c r="T60" s="222">
        <f>点検表!Z202</f>
        <v>0</v>
      </c>
      <c r="U60" s="385">
        <f>点検表!AA202</f>
        <v>0.7</v>
      </c>
      <c r="V60" s="1">
        <f>点検表!AB202</f>
        <v>1</v>
      </c>
      <c r="W60" s="399">
        <f>点検表!AC202</f>
        <v>1</v>
      </c>
      <c r="X60" s="197">
        <f>点検表!AD202</f>
        <v>0</v>
      </c>
      <c r="Y60" s="197">
        <f>点検表!AE202</f>
        <v>0</v>
      </c>
      <c r="Z60" s="402">
        <f>点検表!AF202</f>
        <v>0</v>
      </c>
      <c r="AA60"/>
      <c r="AB60"/>
      <c r="AC60"/>
      <c r="AD60"/>
      <c r="AE60"/>
      <c r="AF60"/>
      <c r="AG60"/>
      <c r="AH60"/>
      <c r="AI60"/>
      <c r="AJ60"/>
      <c r="AK60"/>
      <c r="AL60"/>
      <c r="AM60"/>
      <c r="AN60"/>
      <c r="AO60"/>
      <c r="AP60"/>
      <c r="AQ60"/>
      <c r="AR60"/>
      <c r="AS60"/>
      <c r="AT60"/>
      <c r="AU60"/>
      <c r="AV60"/>
      <c r="AW60"/>
      <c r="BW60"/>
      <c r="BX60"/>
      <c r="BY60"/>
      <c r="BZ60"/>
      <c r="CA60"/>
      <c r="CF60"/>
    </row>
    <row r="61" spans="2:84" ht="13.7" customHeight="1" x14ac:dyDescent="0.15">
      <c r="B61" s="40"/>
      <c r="C61" s="657"/>
      <c r="D61" s="651"/>
      <c r="E61" s="549"/>
      <c r="F61" s="550"/>
      <c r="G61" s="654"/>
      <c r="H61" s="533"/>
      <c r="I61" s="518" t="s">
        <v>546</v>
      </c>
      <c r="J61" s="520"/>
      <c r="K61" s="520"/>
      <c r="L61" s="520"/>
      <c r="M61" s="521"/>
      <c r="N61" s="526"/>
      <c r="O61" s="105"/>
      <c r="R61" s="399">
        <f>点検表!X203</f>
        <v>0</v>
      </c>
      <c r="S61" s="385" t="str">
        <f>点検表!Y203</f>
        <v>照　明</v>
      </c>
      <c r="T61" s="93">
        <f>点検表!Z203</f>
        <v>0</v>
      </c>
      <c r="U61" s="385">
        <f>点検表!AA203</f>
        <v>0.3</v>
      </c>
      <c r="V61" s="1">
        <f>点検表!AB203</f>
        <v>1</v>
      </c>
      <c r="W61" s="399">
        <f>点検表!AC203</f>
        <v>1</v>
      </c>
      <c r="X61" s="197">
        <f>点検表!AD203</f>
        <v>0</v>
      </c>
      <c r="Y61" s="197">
        <f>点検表!AE203</f>
        <v>0</v>
      </c>
      <c r="Z61" s="414">
        <f>点検表!AF203</f>
        <v>0</v>
      </c>
      <c r="AA61"/>
      <c r="AB61"/>
      <c r="AC61"/>
      <c r="AD61"/>
      <c r="AE61"/>
      <c r="AF61"/>
      <c r="AG61"/>
      <c r="AH61"/>
      <c r="AI61"/>
      <c r="AJ61"/>
      <c r="AK61"/>
      <c r="AL61"/>
      <c r="AM61"/>
      <c r="AN61"/>
      <c r="AO61"/>
      <c r="AP61"/>
      <c r="AQ61"/>
      <c r="AR61"/>
      <c r="AS61"/>
      <c r="AT61"/>
      <c r="AU61"/>
      <c r="AV61"/>
      <c r="AW61"/>
      <c r="BW61"/>
      <c r="BX61"/>
      <c r="BY61"/>
      <c r="BZ61"/>
      <c r="CA61"/>
      <c r="CF61"/>
    </row>
    <row r="62" spans="2:84" ht="13.7" customHeight="1" x14ac:dyDescent="0.15">
      <c r="B62" s="40"/>
      <c r="C62" s="88"/>
      <c r="D62" s="651"/>
      <c r="E62" s="551"/>
      <c r="F62" s="549"/>
      <c r="G62" s="654"/>
      <c r="H62" s="419"/>
      <c r="I62" s="518" t="str">
        <f>点検表!O204</f>
        <v>初期照度補正制御</v>
      </c>
      <c r="J62" s="520"/>
      <c r="K62" s="520"/>
      <c r="L62" s="520"/>
      <c r="M62" s="521"/>
      <c r="N62" s="526"/>
      <c r="O62" s="105"/>
      <c r="R62" s="401">
        <f>点検表!X204</f>
        <v>0</v>
      </c>
      <c r="S62" s="385" t="str">
        <f>点検表!Y204</f>
        <v>照　明</v>
      </c>
      <c r="T62" s="222">
        <f>点検表!Z204</f>
        <v>0</v>
      </c>
      <c r="U62" s="385">
        <f>点検表!AA204</f>
        <v>0.105</v>
      </c>
      <c r="V62" s="1">
        <f>点検表!AB204</f>
        <v>1</v>
      </c>
      <c r="W62" s="400">
        <f>点検表!AC204</f>
        <v>1</v>
      </c>
      <c r="X62" s="197">
        <f>点検表!AD204</f>
        <v>0</v>
      </c>
      <c r="Y62" s="197">
        <f>点検表!AE204</f>
        <v>0</v>
      </c>
      <c r="Z62" s="403">
        <f>点検表!AF204</f>
        <v>0</v>
      </c>
      <c r="AA62"/>
      <c r="AB62"/>
      <c r="AC62"/>
      <c r="AD62"/>
      <c r="AE62"/>
      <c r="AF62"/>
      <c r="AG62"/>
      <c r="AH62"/>
      <c r="AI62"/>
      <c r="AJ62"/>
      <c r="AK62"/>
      <c r="AL62"/>
      <c r="AM62"/>
      <c r="AN62"/>
      <c r="AO62"/>
      <c r="AP62"/>
      <c r="AQ62"/>
      <c r="AR62"/>
      <c r="AS62"/>
      <c r="AT62"/>
      <c r="AU62"/>
      <c r="AV62"/>
      <c r="AW62"/>
      <c r="BW62"/>
      <c r="BX62"/>
      <c r="BY62"/>
      <c r="BZ62"/>
      <c r="CA62"/>
      <c r="CF62"/>
    </row>
    <row r="63" spans="2:84" ht="13.7" customHeight="1" x14ac:dyDescent="0.15">
      <c r="B63" s="40"/>
      <c r="C63" s="88"/>
      <c r="D63" s="651"/>
      <c r="E63" s="552"/>
      <c r="F63" s="544"/>
      <c r="G63" s="655"/>
      <c r="H63" s="415"/>
      <c r="I63" s="518" t="str">
        <f>点検表!O205</f>
        <v>昼光利用制御</v>
      </c>
      <c r="J63" s="520"/>
      <c r="K63" s="520"/>
      <c r="L63" s="520"/>
      <c r="M63" s="521"/>
      <c r="N63" s="530"/>
      <c r="O63" s="105"/>
      <c r="R63" s="401">
        <f>点検表!X205</f>
        <v>0</v>
      </c>
      <c r="S63" s="385" t="str">
        <f>点検表!Y205</f>
        <v>照　明</v>
      </c>
      <c r="T63" s="222">
        <f>点検表!Z205</f>
        <v>0</v>
      </c>
      <c r="U63" s="385">
        <f>点検表!AA205</f>
        <v>0.08</v>
      </c>
      <c r="V63" s="1">
        <f>点検表!AB205</f>
        <v>1</v>
      </c>
      <c r="W63" s="400">
        <f>点検表!AC205</f>
        <v>1</v>
      </c>
      <c r="X63" s="197">
        <f>点検表!AD205</f>
        <v>0</v>
      </c>
      <c r="Y63" s="197">
        <f>点検表!AE205</f>
        <v>0</v>
      </c>
      <c r="Z63" s="403">
        <f>点検表!AF205</f>
        <v>0</v>
      </c>
      <c r="AA63"/>
      <c r="AB63"/>
      <c r="AC63"/>
      <c r="AD63"/>
      <c r="AE63"/>
      <c r="AF63"/>
      <c r="AG63"/>
      <c r="AH63"/>
      <c r="AI63"/>
      <c r="AJ63"/>
      <c r="AK63"/>
      <c r="AL63"/>
      <c r="AM63"/>
      <c r="AN63"/>
      <c r="AO63"/>
      <c r="AP63"/>
      <c r="AQ63"/>
      <c r="AR63"/>
      <c r="AS63"/>
      <c r="AT63"/>
      <c r="AU63"/>
      <c r="AV63"/>
      <c r="AW63"/>
      <c r="BW63"/>
      <c r="BX63"/>
      <c r="BY63"/>
      <c r="BZ63"/>
      <c r="CA63"/>
      <c r="CF63"/>
    </row>
    <row r="64" spans="2:84" ht="13.7" customHeight="1" x14ac:dyDescent="0.15">
      <c r="B64" s="40"/>
      <c r="C64" s="88"/>
      <c r="D64" s="651"/>
      <c r="E64" s="535">
        <f>点検表!C206</f>
        <v>45</v>
      </c>
      <c r="F64" s="539" t="str">
        <f>点検表!D206</f>
        <v>Ⅱ</v>
      </c>
      <c r="G64" s="538" t="str">
        <f>点検表!E206</f>
        <v>2b.2</v>
      </c>
      <c r="H64" s="518" t="str">
        <f>点検表!F206</f>
        <v>高輝度型誘導灯・蓄光型誘導灯の導入</v>
      </c>
      <c r="I64" s="519"/>
      <c r="J64" s="520"/>
      <c r="K64" s="520"/>
      <c r="L64" s="520"/>
      <c r="M64" s="521"/>
      <c r="N64" s="365" t="str">
        <f>点検表!T206</f>
        <v>-</v>
      </c>
      <c r="O64" s="105"/>
      <c r="R64" s="1">
        <f>点検表!X206</f>
        <v>0</v>
      </c>
      <c r="S64" s="385" t="str">
        <f>点検表!Y206</f>
        <v>照　明</v>
      </c>
      <c r="T64" s="222">
        <f>点検表!Z206</f>
        <v>0</v>
      </c>
      <c r="U64" s="385">
        <f>点検表!AA206</f>
        <v>1.7999999999999999E-2</v>
      </c>
      <c r="V64" s="1">
        <f>点検表!AB206</f>
        <v>1</v>
      </c>
      <c r="W64" s="399">
        <f>点検表!AC206</f>
        <v>1</v>
      </c>
      <c r="X64" s="197">
        <f>点検表!AD206</f>
        <v>0</v>
      </c>
      <c r="Y64" s="197">
        <f>点検表!AE206</f>
        <v>0</v>
      </c>
      <c r="Z64" s="402">
        <f>点検表!AF206</f>
        <v>0</v>
      </c>
      <c r="AA64"/>
      <c r="AB64"/>
      <c r="AC64"/>
      <c r="AD64"/>
      <c r="AE64"/>
      <c r="AF64"/>
      <c r="AG64"/>
      <c r="AH64"/>
      <c r="AI64"/>
      <c r="AJ64"/>
      <c r="AK64"/>
      <c r="AL64"/>
      <c r="AM64"/>
      <c r="AN64"/>
      <c r="AO64"/>
      <c r="AP64"/>
      <c r="AQ64"/>
      <c r="AR64"/>
      <c r="AS64"/>
      <c r="AT64"/>
      <c r="AU64"/>
      <c r="AV64"/>
      <c r="AW64"/>
      <c r="BW64"/>
      <c r="BX64"/>
      <c r="BY64"/>
      <c r="BZ64"/>
      <c r="CA64"/>
      <c r="CF64"/>
    </row>
    <row r="65" spans="1:89" ht="13.7" customHeight="1" x14ac:dyDescent="0.15">
      <c r="B65" s="40"/>
      <c r="C65" s="88"/>
      <c r="D65" s="651"/>
      <c r="E65" s="535">
        <f>点検表!C207</f>
        <v>46</v>
      </c>
      <c r="F65" s="539" t="str">
        <f>点検表!D207</f>
        <v>Ⅱ</v>
      </c>
      <c r="G65" s="538" t="str">
        <f>点検表!E207</f>
        <v>1d.1</v>
      </c>
      <c r="H65" s="518" t="str">
        <f>点検表!F207</f>
        <v>高効率変圧器の導入</v>
      </c>
      <c r="I65" s="519"/>
      <c r="J65" s="520"/>
      <c r="K65" s="520"/>
      <c r="L65" s="520"/>
      <c r="M65" s="521"/>
      <c r="N65" s="365" t="str">
        <f>点検表!T207</f>
        <v>-</v>
      </c>
      <c r="O65" s="105"/>
      <c r="R65" s="413">
        <f>点検表!X209</f>
        <v>0</v>
      </c>
      <c r="S65" s="385" t="str">
        <f>点検表!Y209</f>
        <v>受変電</v>
      </c>
      <c r="T65" s="222">
        <f>点検表!Z209</f>
        <v>0</v>
      </c>
      <c r="U65" s="385">
        <f>点検表!AA209</f>
        <v>0.2</v>
      </c>
      <c r="V65" s="1">
        <f>点検表!AB209</f>
        <v>1</v>
      </c>
      <c r="W65" s="399">
        <f>点検表!AC209</f>
        <v>1</v>
      </c>
      <c r="X65" s="197">
        <f>点検表!AD209</f>
        <v>0</v>
      </c>
      <c r="Y65" s="197">
        <f>点検表!AE209</f>
        <v>0</v>
      </c>
      <c r="Z65" s="402">
        <f>点検表!AF209</f>
        <v>0</v>
      </c>
      <c r="AA65"/>
      <c r="AB65"/>
      <c r="AC65"/>
      <c r="AD65"/>
      <c r="AE65"/>
      <c r="AF65"/>
      <c r="AG65"/>
      <c r="AH65"/>
      <c r="AI65"/>
      <c r="AJ65"/>
      <c r="AK65"/>
      <c r="AL65"/>
      <c r="AM65"/>
      <c r="AN65"/>
      <c r="AO65"/>
      <c r="AP65"/>
      <c r="AQ65"/>
      <c r="AR65"/>
      <c r="AS65"/>
      <c r="AT65"/>
      <c r="AU65"/>
      <c r="AV65"/>
      <c r="AW65"/>
      <c r="BW65"/>
      <c r="BX65"/>
      <c r="BY65"/>
      <c r="BZ65"/>
      <c r="CA65"/>
      <c r="CF65"/>
    </row>
    <row r="66" spans="1:89" ht="13.7" customHeight="1" x14ac:dyDescent="0.15">
      <c r="B66" s="40"/>
      <c r="C66" s="88"/>
      <c r="D66" s="651"/>
      <c r="E66" s="535">
        <f>点検表!C212</f>
        <v>47</v>
      </c>
      <c r="F66" s="539" t="str">
        <f>点検表!D212</f>
        <v>Ⅱ</v>
      </c>
      <c r="G66" s="517" t="str">
        <f>点検表!E212</f>
        <v>2b.4</v>
      </c>
      <c r="H66" s="518" t="str">
        <f>点検表!F212</f>
        <v>照明の人感センサーによる在室検知制御の導入</v>
      </c>
      <c r="I66" s="519"/>
      <c r="J66" s="520"/>
      <c r="K66" s="520"/>
      <c r="L66" s="520"/>
      <c r="M66" s="521"/>
      <c r="N66" s="365" t="str">
        <f>点検表!T212</f>
        <v>-</v>
      </c>
      <c r="O66" s="105"/>
      <c r="R66" s="1">
        <f>点検表!X213</f>
        <v>0</v>
      </c>
      <c r="S66" s="385" t="str">
        <f>点検表!Y213</f>
        <v>照　明</v>
      </c>
      <c r="T66" s="222">
        <f>点検表!Z213</f>
        <v>0</v>
      </c>
      <c r="U66" s="384">
        <f>点検表!AA213</f>
        <v>0.03</v>
      </c>
      <c r="V66" s="1">
        <f>点検表!AB213</f>
        <v>1</v>
      </c>
      <c r="W66" s="399">
        <f>点検表!AC213</f>
        <v>1</v>
      </c>
      <c r="X66" s="197">
        <f>点検表!AD213</f>
        <v>0</v>
      </c>
      <c r="Y66" s="197">
        <f>点検表!AE213</f>
        <v>0</v>
      </c>
      <c r="Z66" s="402">
        <f>点検表!AF213</f>
        <v>0</v>
      </c>
      <c r="AA66"/>
      <c r="AB66"/>
      <c r="AC66"/>
      <c r="AD66"/>
      <c r="AE66"/>
      <c r="AF66"/>
      <c r="AG66"/>
      <c r="AH66"/>
      <c r="AI66"/>
      <c r="AJ66"/>
      <c r="AK66"/>
      <c r="AL66"/>
      <c r="AM66"/>
      <c r="AN66"/>
      <c r="AO66"/>
      <c r="AP66"/>
      <c r="AQ66"/>
      <c r="AR66"/>
      <c r="AS66"/>
      <c r="AT66"/>
      <c r="AU66"/>
      <c r="AV66"/>
      <c r="AW66"/>
      <c r="BW66"/>
      <c r="BX66"/>
      <c r="BY66"/>
      <c r="BZ66"/>
      <c r="CA66"/>
      <c r="CF66"/>
    </row>
    <row r="67" spans="1:89" ht="13.7" customHeight="1" x14ac:dyDescent="0.15">
      <c r="B67" s="40"/>
      <c r="C67" s="88"/>
      <c r="D67" s="652"/>
      <c r="E67" s="535">
        <f>点検表!C218</f>
        <v>48</v>
      </c>
      <c r="F67" s="539" t="str">
        <f>点検表!D218</f>
        <v>Ⅱ</v>
      </c>
      <c r="G67" s="538" t="str">
        <f>点検表!E218</f>
        <v>2b.8</v>
      </c>
      <c r="H67" s="518" t="str">
        <f>点検表!F218</f>
        <v>照明のタイムスケジュール制御の導入</v>
      </c>
      <c r="I67" s="520"/>
      <c r="J67" s="520"/>
      <c r="K67" s="520"/>
      <c r="L67" s="520"/>
      <c r="M67" s="521"/>
      <c r="N67" s="365" t="str">
        <f>点検表!T218</f>
        <v>-</v>
      </c>
      <c r="O67" s="105"/>
      <c r="R67" s="1" t="str">
        <f>点検表!X218</f>
        <v>-</v>
      </c>
      <c r="S67" s="385" t="str">
        <f>点検表!Y218</f>
        <v>照　明</v>
      </c>
      <c r="T67" s="222">
        <f>点検表!Z218</f>
        <v>0</v>
      </c>
      <c r="U67" s="385">
        <f>点検表!AA218</f>
        <v>2.5000000000000001E-2</v>
      </c>
      <c r="V67" s="1">
        <f>点検表!AB218</f>
        <v>1</v>
      </c>
      <c r="W67" s="399">
        <f>点検表!AC218</f>
        <v>1</v>
      </c>
      <c r="X67" s="197" t="str">
        <f>点検表!AD218</f>
        <v>-</v>
      </c>
      <c r="Y67" s="197">
        <f>点検表!AE218</f>
        <v>0</v>
      </c>
      <c r="Z67" s="402">
        <f>点検表!AF218</f>
        <v>0</v>
      </c>
      <c r="AA67"/>
      <c r="AB67"/>
      <c r="AC67"/>
      <c r="AD67"/>
      <c r="AE67"/>
      <c r="AF67"/>
      <c r="AG67"/>
      <c r="AH67"/>
      <c r="AI67"/>
      <c r="AJ67"/>
      <c r="AK67"/>
      <c r="AL67"/>
      <c r="AM67"/>
      <c r="AN67"/>
      <c r="AO67"/>
      <c r="AP67"/>
      <c r="AQ67"/>
      <c r="AR67"/>
      <c r="AS67"/>
      <c r="AT67"/>
      <c r="AU67"/>
      <c r="AV67"/>
      <c r="AW67"/>
      <c r="BW67"/>
      <c r="BX67"/>
      <c r="BY67"/>
      <c r="BZ67"/>
      <c r="CA67"/>
      <c r="CF67"/>
    </row>
    <row r="68" spans="1:89" ht="13.7" customHeight="1" x14ac:dyDescent="0.15">
      <c r="B68" s="40"/>
      <c r="C68" s="88"/>
      <c r="D68" s="650" t="s">
        <v>999</v>
      </c>
      <c r="E68" s="537">
        <f>点検表!C219</f>
        <v>49</v>
      </c>
      <c r="F68" s="516" t="str">
        <f>点検表!D219</f>
        <v>Ⅲ</v>
      </c>
      <c r="G68" s="517" t="str">
        <f>点検表!E219</f>
        <v>3b.1</v>
      </c>
      <c r="H68" s="518" t="str">
        <f>点検表!F219</f>
        <v>照度条件の緩和</v>
      </c>
      <c r="I68" s="519"/>
      <c r="J68" s="520"/>
      <c r="K68" s="520"/>
      <c r="L68" s="520"/>
      <c r="M68" s="521"/>
      <c r="N68" s="365" t="str">
        <f>点検表!T219</f>
        <v>-</v>
      </c>
      <c r="O68" s="105"/>
      <c r="R68" s="387" t="str">
        <f>点検表!X220</f>
        <v>-</v>
      </c>
      <c r="S68" s="385" t="str">
        <f>点検表!Y220</f>
        <v>照　明</v>
      </c>
      <c r="T68" s="222">
        <f>点検表!Z220</f>
        <v>0</v>
      </c>
      <c r="U68" s="385">
        <f>点検表!AA220</f>
        <v>0.06</v>
      </c>
      <c r="V68" s="1">
        <f>点検表!AB220</f>
        <v>1</v>
      </c>
      <c r="W68" s="399">
        <f>点検表!AC220</f>
        <v>1</v>
      </c>
      <c r="X68" s="197" t="str">
        <f>点検表!AD220</f>
        <v>-</v>
      </c>
      <c r="Y68" s="197">
        <f>点検表!AE220</f>
        <v>0</v>
      </c>
      <c r="Z68" s="402">
        <f>点検表!AF220</f>
        <v>0</v>
      </c>
      <c r="AA68"/>
      <c r="AB68"/>
      <c r="AC68"/>
      <c r="AD68"/>
      <c r="AE68"/>
      <c r="AF68"/>
      <c r="AG68"/>
      <c r="AH68"/>
      <c r="AI68"/>
      <c r="AJ68"/>
      <c r="AK68"/>
      <c r="AL68"/>
      <c r="AM68"/>
      <c r="AN68"/>
      <c r="AO68"/>
      <c r="AP68"/>
      <c r="AQ68"/>
      <c r="AR68"/>
      <c r="AS68"/>
      <c r="AT68"/>
      <c r="AU68"/>
      <c r="AV68"/>
      <c r="AW68"/>
      <c r="BW68"/>
      <c r="BX68"/>
      <c r="BY68"/>
      <c r="BZ68"/>
      <c r="CA68"/>
      <c r="CF68"/>
    </row>
    <row r="69" spans="1:89" ht="13.7" customHeight="1" x14ac:dyDescent="0.15">
      <c r="B69" s="40"/>
      <c r="C69" s="81"/>
      <c r="D69" s="651"/>
      <c r="E69" s="535">
        <f>点検表!C222</f>
        <v>50</v>
      </c>
      <c r="F69" s="516" t="str">
        <f>点検表!D222</f>
        <v>Ⅲ</v>
      </c>
      <c r="G69" s="538" t="str">
        <f>点検表!E222</f>
        <v>3b.2</v>
      </c>
      <c r="H69" s="518" t="str">
        <f>点検表!F222</f>
        <v>居室の昼休み及び時間外の消灯及び間引点灯</v>
      </c>
      <c r="I69" s="519"/>
      <c r="J69" s="520"/>
      <c r="K69" s="520"/>
      <c r="L69" s="520"/>
      <c r="M69" s="521"/>
      <c r="N69" s="365" t="str">
        <f>点検表!T222</f>
        <v>-</v>
      </c>
      <c r="O69" s="105"/>
      <c r="R69" s="387">
        <f>点検表!X223</f>
        <v>0</v>
      </c>
      <c r="S69" s="385" t="str">
        <f>点検表!Y223</f>
        <v>照　明</v>
      </c>
      <c r="T69" s="222">
        <f>点検表!Z223</f>
        <v>0</v>
      </c>
      <c r="U69" s="385">
        <f>点検表!AA223</f>
        <v>2.5000000000000001E-2</v>
      </c>
      <c r="V69" s="1">
        <f>点検表!AB223</f>
        <v>1</v>
      </c>
      <c r="W69" s="406">
        <f>点検表!AC223</f>
        <v>1</v>
      </c>
      <c r="X69" s="197">
        <f>点検表!AD223</f>
        <v>0</v>
      </c>
      <c r="Y69" s="197">
        <f>点検表!AE223</f>
        <v>0</v>
      </c>
      <c r="Z69" s="402">
        <f>点検表!AF223</f>
        <v>0</v>
      </c>
      <c r="AA69"/>
      <c r="AB69"/>
      <c r="AC69"/>
      <c r="AD69"/>
      <c r="AE69"/>
      <c r="AF69"/>
      <c r="AG69"/>
      <c r="AH69"/>
      <c r="AI69"/>
      <c r="AJ69"/>
      <c r="AK69"/>
      <c r="AL69"/>
      <c r="AM69"/>
      <c r="AN69"/>
      <c r="AO69"/>
      <c r="AP69"/>
      <c r="AQ69"/>
      <c r="AR69"/>
      <c r="AS69"/>
      <c r="AT69"/>
      <c r="AU69"/>
      <c r="AV69"/>
      <c r="AW69"/>
      <c r="BW69"/>
      <c r="BX69"/>
      <c r="BY69"/>
      <c r="BZ69"/>
      <c r="CA69"/>
      <c r="CF69"/>
    </row>
    <row r="70" spans="1:89" ht="13.7" customHeight="1" x14ac:dyDescent="0.15">
      <c r="B70" s="40"/>
      <c r="C70" s="658" t="str">
        <f>点検表!C225</f>
        <v>給水・給湯設備、衛生設備</v>
      </c>
      <c r="D70" s="650" t="s">
        <v>998</v>
      </c>
      <c r="E70" s="535">
        <f>点検表!C227</f>
        <v>51</v>
      </c>
      <c r="F70" s="553" t="str">
        <f>点検表!D227</f>
        <v>Ⅱ</v>
      </c>
      <c r="G70" s="538" t="str">
        <f>点検表!E227</f>
        <v>1f.1</v>
      </c>
      <c r="H70" s="518" t="str">
        <f>点検表!F227</f>
        <v>高効率給水ポンプの導入</v>
      </c>
      <c r="I70" s="519"/>
      <c r="J70" s="520"/>
      <c r="K70" s="520"/>
      <c r="L70" s="520"/>
      <c r="M70" s="521"/>
      <c r="N70" s="365" t="str">
        <f>点検表!T227</f>
        <v>-</v>
      </c>
      <c r="O70" s="105"/>
      <c r="R70" s="1">
        <f>点検表!X228</f>
        <v>0</v>
      </c>
      <c r="S70" s="385" t="str">
        <f>点検表!Y228</f>
        <v>給排水</v>
      </c>
      <c r="T70" s="222">
        <f>点検表!Z228</f>
        <v>0</v>
      </c>
      <c r="U70" s="385">
        <f>点検表!AA228</f>
        <v>0.1</v>
      </c>
      <c r="V70" s="1">
        <f>点検表!AB228</f>
        <v>1</v>
      </c>
      <c r="W70" s="399">
        <f>点検表!AC228</f>
        <v>1</v>
      </c>
      <c r="X70" s="197">
        <f>点検表!AD228</f>
        <v>0</v>
      </c>
      <c r="Y70" s="197">
        <f>点検表!AE228</f>
        <v>0</v>
      </c>
      <c r="Z70" s="402">
        <f>点検表!AF228</f>
        <v>0</v>
      </c>
      <c r="AA70"/>
      <c r="AB70"/>
      <c r="AC70"/>
      <c r="AD70"/>
      <c r="AE70"/>
      <c r="AF70"/>
      <c r="AG70"/>
      <c r="AH70"/>
      <c r="AI70"/>
      <c r="AJ70"/>
      <c r="AK70"/>
      <c r="AL70"/>
      <c r="AM70"/>
      <c r="AN70"/>
      <c r="AO70"/>
      <c r="AP70"/>
      <c r="AQ70"/>
      <c r="AR70"/>
      <c r="AS70"/>
      <c r="AT70"/>
      <c r="AU70"/>
      <c r="AV70"/>
      <c r="AW70"/>
      <c r="BW70"/>
      <c r="BX70"/>
      <c r="BY70"/>
      <c r="BZ70"/>
      <c r="CA70"/>
      <c r="CF70"/>
    </row>
    <row r="71" spans="1:89" ht="13.7" customHeight="1" x14ac:dyDescent="0.15">
      <c r="B71" s="40"/>
      <c r="C71" s="659"/>
      <c r="D71" s="651"/>
      <c r="E71" s="535">
        <f>点検表!C232</f>
        <v>52</v>
      </c>
      <c r="F71" s="553" t="str">
        <f>点検表!D232</f>
        <v>Ⅱ</v>
      </c>
      <c r="G71" s="538" t="str">
        <f>点検表!E232</f>
        <v>2c.1</v>
      </c>
      <c r="H71" s="518" t="str">
        <f>点検表!F232</f>
        <v>大便器の節水器具の導入</v>
      </c>
      <c r="I71" s="519"/>
      <c r="J71" s="520"/>
      <c r="K71" s="520"/>
      <c r="L71" s="520"/>
      <c r="M71" s="521"/>
      <c r="N71" s="365" t="str">
        <f>点検表!T232</f>
        <v>-</v>
      </c>
      <c r="O71" s="105"/>
      <c r="R71" s="4" t="str">
        <f>点検表!X232</f>
        <v>-</v>
      </c>
      <c r="S71" s="385" t="str">
        <f>点検表!Y232</f>
        <v>給排水</v>
      </c>
      <c r="T71" s="222">
        <f>点検表!Z232</f>
        <v>0</v>
      </c>
      <c r="U71" s="384">
        <f>点検表!AA232</f>
        <v>0.2</v>
      </c>
      <c r="V71" s="1">
        <f>点検表!AB232</f>
        <v>1</v>
      </c>
      <c r="W71" s="399">
        <f>点検表!AC232</f>
        <v>1</v>
      </c>
      <c r="X71" s="197" t="str">
        <f>点検表!AD232</f>
        <v>-</v>
      </c>
      <c r="Y71" s="197">
        <f>点検表!AE232</f>
        <v>0</v>
      </c>
      <c r="Z71" s="402">
        <f>点検表!AF232</f>
        <v>0</v>
      </c>
      <c r="AA71"/>
      <c r="AB71"/>
      <c r="AC71"/>
      <c r="AD71"/>
      <c r="AE71"/>
      <c r="AF71"/>
      <c r="AG71"/>
      <c r="AH71"/>
      <c r="AI71"/>
      <c r="AJ71"/>
      <c r="AK71"/>
      <c r="AL71"/>
      <c r="AM71"/>
      <c r="AN71"/>
      <c r="AO71"/>
      <c r="AP71"/>
      <c r="AQ71"/>
      <c r="AR71"/>
      <c r="AS71"/>
      <c r="AT71"/>
      <c r="AU71"/>
      <c r="AV71"/>
      <c r="AW71"/>
      <c r="BW71"/>
      <c r="BX71"/>
      <c r="BY71"/>
      <c r="BZ71"/>
      <c r="CA71"/>
      <c r="CF71"/>
    </row>
    <row r="72" spans="1:89" ht="13.7" customHeight="1" x14ac:dyDescent="0.15">
      <c r="B72" s="40"/>
      <c r="C72" s="88"/>
      <c r="D72" s="651"/>
      <c r="E72" s="535">
        <f>点検表!C233</f>
        <v>53</v>
      </c>
      <c r="F72" s="553" t="str">
        <f>点検表!D233</f>
        <v>Ⅱ</v>
      </c>
      <c r="G72" s="538" t="str">
        <f>点検表!E233</f>
        <v>2c.5</v>
      </c>
      <c r="H72" s="518" t="str">
        <f>点検表!F233</f>
        <v>自然冷媒ヒートポンプ給湯器の導入</v>
      </c>
      <c r="I72" s="519"/>
      <c r="J72" s="520"/>
      <c r="K72" s="520"/>
      <c r="L72" s="520"/>
      <c r="M72" s="521"/>
      <c r="N72" s="365" t="str">
        <f>点検表!T233</f>
        <v>-</v>
      </c>
      <c r="O72" s="105"/>
      <c r="R72" s="4" t="str">
        <f>点検表!X233</f>
        <v>-</v>
      </c>
      <c r="S72" s="385" t="str">
        <f>点検表!Y233</f>
        <v>給　湯</v>
      </c>
      <c r="T72" s="222">
        <f>点検表!Z233</f>
        <v>0</v>
      </c>
      <c r="U72" s="385">
        <f>点検表!AA233</f>
        <v>0.16700000000000001</v>
      </c>
      <c r="V72" s="1">
        <f>点検表!AB233</f>
        <v>1</v>
      </c>
      <c r="W72" s="399">
        <f>点検表!AC233</f>
        <v>1</v>
      </c>
      <c r="X72" s="197" t="str">
        <f>点検表!AD233</f>
        <v>-</v>
      </c>
      <c r="Y72" s="197">
        <f>点検表!AE233</f>
        <v>0</v>
      </c>
      <c r="Z72" s="402">
        <f>点検表!AF233</f>
        <v>0</v>
      </c>
      <c r="AA72"/>
      <c r="AB72"/>
      <c r="AC72"/>
      <c r="AD72"/>
      <c r="AE72"/>
      <c r="AF72"/>
      <c r="AG72"/>
      <c r="AH72"/>
      <c r="AI72"/>
      <c r="AJ72"/>
      <c r="AK72"/>
      <c r="AL72"/>
      <c r="AM72"/>
      <c r="AN72"/>
      <c r="AO72"/>
      <c r="AP72"/>
      <c r="AQ72"/>
      <c r="AR72"/>
      <c r="AS72"/>
      <c r="AT72"/>
      <c r="AU72"/>
      <c r="AV72"/>
      <c r="AW72"/>
      <c r="BW72"/>
      <c r="BX72"/>
      <c r="BY72"/>
      <c r="BZ72"/>
      <c r="CA72"/>
      <c r="CF72"/>
    </row>
    <row r="73" spans="1:89" ht="13.7" customHeight="1" x14ac:dyDescent="0.15">
      <c r="B73" s="40"/>
      <c r="C73" s="88"/>
      <c r="D73" s="652"/>
      <c r="E73" s="535">
        <f>点検表!C234</f>
        <v>54</v>
      </c>
      <c r="F73" s="553" t="str">
        <f>点検表!D234</f>
        <v>Ⅱ</v>
      </c>
      <c r="G73" s="538" t="str">
        <f>点検表!E234</f>
        <v>2c.6</v>
      </c>
      <c r="H73" s="518" t="str">
        <f>点検表!F234</f>
        <v>潜熱回収給湯器の導入</v>
      </c>
      <c r="I73" s="519"/>
      <c r="J73" s="520"/>
      <c r="K73" s="520"/>
      <c r="L73" s="520"/>
      <c r="M73" s="521"/>
      <c r="N73" s="365" t="str">
        <f>点検表!T234</f>
        <v>-</v>
      </c>
      <c r="O73" s="105"/>
      <c r="R73" s="4" t="str">
        <f>点検表!X234</f>
        <v>-</v>
      </c>
      <c r="S73" s="385" t="str">
        <f>点検表!Y234</f>
        <v>給　湯</v>
      </c>
      <c r="T73" s="222">
        <f>点検表!Z234</f>
        <v>0</v>
      </c>
      <c r="U73" s="385">
        <f>点検表!AA234</f>
        <v>0.1</v>
      </c>
      <c r="V73" s="1">
        <f>点検表!AB234</f>
        <v>1</v>
      </c>
      <c r="W73" s="399">
        <f>点検表!AC234</f>
        <v>1</v>
      </c>
      <c r="X73" s="197" t="str">
        <f>点検表!AD234</f>
        <v>-</v>
      </c>
      <c r="Y73" s="197">
        <f>点検表!AE234</f>
        <v>0</v>
      </c>
      <c r="Z73" s="402">
        <f>点検表!AF234</f>
        <v>0</v>
      </c>
      <c r="AA73"/>
      <c r="AB73"/>
      <c r="AC73"/>
      <c r="AD73"/>
      <c r="AE73"/>
      <c r="AF73"/>
      <c r="AG73"/>
      <c r="AH73"/>
      <c r="AI73"/>
      <c r="AJ73"/>
      <c r="AK73"/>
      <c r="AL73"/>
      <c r="AM73"/>
      <c r="AN73"/>
      <c r="AO73"/>
      <c r="AP73"/>
      <c r="AQ73"/>
      <c r="AR73"/>
      <c r="AS73"/>
      <c r="AT73"/>
      <c r="AU73"/>
      <c r="AV73"/>
      <c r="AW73"/>
      <c r="BW73"/>
      <c r="BX73"/>
      <c r="BY73"/>
      <c r="BZ73"/>
      <c r="CA73"/>
      <c r="CF73"/>
    </row>
    <row r="74" spans="1:89" ht="13.7" customHeight="1" x14ac:dyDescent="0.15">
      <c r="B74" s="40"/>
      <c r="C74" s="88"/>
      <c r="D74" s="650" t="s">
        <v>999</v>
      </c>
      <c r="E74" s="537">
        <f>点検表!C235</f>
        <v>55</v>
      </c>
      <c r="F74" s="516" t="str">
        <f>点検表!D235</f>
        <v>Ⅲ</v>
      </c>
      <c r="G74" s="538" t="str">
        <f>点検表!E235</f>
        <v>3c.1</v>
      </c>
      <c r="H74" s="518" t="str">
        <f>点検表!F235</f>
        <v>洗浄便座暖房の夏季停止</v>
      </c>
      <c r="I74" s="519"/>
      <c r="J74" s="520"/>
      <c r="K74" s="520"/>
      <c r="L74" s="520"/>
      <c r="M74" s="521"/>
      <c r="N74" s="365" t="str">
        <f>点検表!T235</f>
        <v>-</v>
      </c>
      <c r="O74" s="105"/>
      <c r="R74" s="412" t="str">
        <f>点検表!X235</f>
        <v>-</v>
      </c>
      <c r="S74" s="385" t="str">
        <f>点検表!Y235</f>
        <v>給排水</v>
      </c>
      <c r="T74" s="222">
        <f>点検表!Z235</f>
        <v>0</v>
      </c>
      <c r="U74" s="385">
        <f>点検表!AA235</f>
        <v>0.2</v>
      </c>
      <c r="V74" s="1">
        <f>点検表!AB235</f>
        <v>1</v>
      </c>
      <c r="W74" s="399">
        <f>点検表!AC235</f>
        <v>1</v>
      </c>
      <c r="X74" s="197" t="str">
        <f>点検表!AD235</f>
        <v>-</v>
      </c>
      <c r="Y74" s="197">
        <f>点検表!AE235</f>
        <v>0</v>
      </c>
      <c r="Z74" s="402">
        <f>点検表!AF235</f>
        <v>0</v>
      </c>
      <c r="AA74"/>
      <c r="AB74"/>
      <c r="AC74"/>
      <c r="AD74"/>
      <c r="AE74"/>
      <c r="AF74"/>
      <c r="AG74"/>
      <c r="AH74"/>
      <c r="AI74"/>
      <c r="AJ74"/>
      <c r="AK74"/>
      <c r="AL74"/>
      <c r="AM74"/>
      <c r="AN74"/>
      <c r="AO74"/>
      <c r="AP74"/>
      <c r="AQ74"/>
      <c r="AR74"/>
      <c r="AS74"/>
      <c r="AT74"/>
      <c r="AU74"/>
      <c r="AV74"/>
      <c r="AW74"/>
      <c r="BW74"/>
      <c r="BX74"/>
      <c r="BY74"/>
      <c r="BZ74"/>
      <c r="CA74"/>
      <c r="CF74"/>
    </row>
    <row r="75" spans="1:89" ht="13.7" customHeight="1" x14ac:dyDescent="0.15">
      <c r="B75" s="40"/>
      <c r="C75" s="88"/>
      <c r="D75" s="651"/>
      <c r="E75" s="548">
        <f>点検表!C236</f>
        <v>56</v>
      </c>
      <c r="F75" s="554" t="str">
        <f>点検表!D236</f>
        <v>Ⅲ</v>
      </c>
      <c r="G75" s="653" t="str">
        <f>点検表!E236</f>
        <v>3c.2
3c.3
3c.4</v>
      </c>
      <c r="H75" s="525" t="str">
        <f>点検表!F236</f>
        <v>給湯設備の省エネ運用</v>
      </c>
      <c r="I75" s="518" t="str">
        <f>点検表!N237</f>
        <v>季節や用途等に応じた給湯温度設定の緩和</v>
      </c>
      <c r="J75" s="520"/>
      <c r="K75" s="520"/>
      <c r="L75" s="520"/>
      <c r="M75" s="521"/>
      <c r="N75" s="555" t="str">
        <f>点検表!T236</f>
        <v>-</v>
      </c>
      <c r="O75" s="105"/>
      <c r="R75" s="4" t="str">
        <f>点検表!X237</f>
        <v>-</v>
      </c>
      <c r="S75" s="385" t="str">
        <f>点検表!Y237</f>
        <v>給　湯</v>
      </c>
      <c r="T75" s="222">
        <f>点検表!Z237</f>
        <v>0</v>
      </c>
      <c r="U75" s="385">
        <f>点検表!AA237</f>
        <v>0.05</v>
      </c>
      <c r="V75" s="1">
        <f>点検表!AB237</f>
        <v>1</v>
      </c>
      <c r="W75" s="399">
        <f>点検表!AC237</f>
        <v>1</v>
      </c>
      <c r="X75" s="197" t="str">
        <f>点検表!AD237</f>
        <v>-</v>
      </c>
      <c r="Y75" s="197">
        <f>点検表!AE237</f>
        <v>0</v>
      </c>
      <c r="Z75" s="402">
        <f>点検表!AF237</f>
        <v>0</v>
      </c>
      <c r="AA75"/>
      <c r="AB75"/>
      <c r="AC75"/>
      <c r="AD75"/>
      <c r="AE75"/>
      <c r="AF75"/>
      <c r="AG75"/>
      <c r="AH75"/>
      <c r="AI75"/>
      <c r="AJ75"/>
      <c r="AK75"/>
      <c r="AL75"/>
      <c r="AM75"/>
      <c r="AN75"/>
      <c r="AO75"/>
      <c r="AP75"/>
      <c r="AQ75"/>
      <c r="AR75"/>
      <c r="AS75"/>
      <c r="AT75"/>
      <c r="AU75"/>
      <c r="AV75"/>
      <c r="AW75"/>
      <c r="BW75"/>
      <c r="BX75"/>
      <c r="BY75"/>
      <c r="BZ75"/>
      <c r="CA75"/>
      <c r="CF75"/>
    </row>
    <row r="76" spans="1:89" ht="13.7" customHeight="1" x14ac:dyDescent="0.15">
      <c r="B76" s="40"/>
      <c r="C76" s="88"/>
      <c r="D76" s="651"/>
      <c r="E76" s="549"/>
      <c r="F76" s="556"/>
      <c r="G76" s="654"/>
      <c r="H76" s="533"/>
      <c r="I76" s="518" t="str">
        <f>点検表!N238</f>
        <v>貯湯式電気温水器の夜間・休日の電源停止</v>
      </c>
      <c r="J76" s="520"/>
      <c r="K76" s="520"/>
      <c r="L76" s="520"/>
      <c r="M76" s="521"/>
      <c r="N76" s="526"/>
      <c r="O76" s="105"/>
      <c r="R76" s="4" t="str">
        <f>点検表!X238</f>
        <v>-</v>
      </c>
      <c r="S76" s="385" t="str">
        <f>点検表!Y238</f>
        <v>給　湯</v>
      </c>
      <c r="T76" s="222">
        <f>点検表!Z238</f>
        <v>0</v>
      </c>
      <c r="U76" s="385">
        <f>点検表!AA238</f>
        <v>0.05</v>
      </c>
      <c r="V76" s="1">
        <f>点検表!AB238</f>
        <v>1</v>
      </c>
      <c r="W76" s="399">
        <f>点検表!AC238</f>
        <v>1</v>
      </c>
      <c r="X76" s="197" t="str">
        <f>点検表!AD238</f>
        <v>-</v>
      </c>
      <c r="Y76" s="197">
        <f>点検表!AE238</f>
        <v>0</v>
      </c>
      <c r="Z76" s="402">
        <f>点検表!AF238</f>
        <v>0</v>
      </c>
      <c r="AA76"/>
      <c r="AB76"/>
      <c r="AC76"/>
      <c r="AD76"/>
      <c r="AE76"/>
      <c r="AF76"/>
      <c r="AG76"/>
      <c r="AH76"/>
      <c r="AI76"/>
      <c r="AJ76"/>
      <c r="AK76"/>
      <c r="AL76"/>
      <c r="AM76"/>
      <c r="AN76"/>
      <c r="AO76"/>
      <c r="AP76"/>
      <c r="AQ76"/>
      <c r="AR76"/>
      <c r="AS76"/>
      <c r="AT76"/>
      <c r="AU76"/>
      <c r="AV76"/>
      <c r="AW76"/>
      <c r="BW76"/>
      <c r="BX76"/>
      <c r="BY76"/>
      <c r="BZ76"/>
      <c r="CA76"/>
      <c r="CF76"/>
    </row>
    <row r="77" spans="1:89" ht="13.7" customHeight="1" x14ac:dyDescent="0.15">
      <c r="B77" s="40"/>
      <c r="C77" s="81"/>
      <c r="D77" s="652"/>
      <c r="E77" s="544"/>
      <c r="F77" s="557"/>
      <c r="G77" s="655"/>
      <c r="H77" s="529"/>
      <c r="I77" s="518" t="str">
        <f>点検表!N239</f>
        <v>便所洗面給湯の給湯中止又は給湯期間の短縮</v>
      </c>
      <c r="J77" s="520"/>
      <c r="K77" s="520"/>
      <c r="L77" s="520"/>
      <c r="M77" s="521"/>
      <c r="N77" s="530"/>
      <c r="O77" s="105"/>
      <c r="R77" s="412" t="str">
        <f>点検表!X239</f>
        <v>-</v>
      </c>
      <c r="S77" s="385" t="str">
        <f>点検表!Y239</f>
        <v>給　湯</v>
      </c>
      <c r="T77" s="222">
        <f>点検表!Z239</f>
        <v>0</v>
      </c>
      <c r="U77" s="385">
        <f>点検表!AA239</f>
        <v>0.1</v>
      </c>
      <c r="V77" s="1">
        <f>点検表!AB239</f>
        <v>1</v>
      </c>
      <c r="W77" s="399">
        <f>点検表!AC239</f>
        <v>1</v>
      </c>
      <c r="X77" s="197" t="str">
        <f>点検表!AD239</f>
        <v>-</v>
      </c>
      <c r="Y77" s="197">
        <f>点検表!AE239</f>
        <v>0</v>
      </c>
      <c r="Z77" s="402">
        <f>点検表!AF239</f>
        <v>0</v>
      </c>
      <c r="AA77"/>
      <c r="AB77"/>
      <c r="AC77"/>
      <c r="AD77"/>
      <c r="AE77"/>
      <c r="AF77"/>
      <c r="AG77"/>
      <c r="AH77"/>
      <c r="AI77"/>
      <c r="AJ77"/>
      <c r="AK77"/>
      <c r="AL77"/>
      <c r="AM77"/>
      <c r="AN77"/>
      <c r="AO77"/>
      <c r="AP77"/>
      <c r="AQ77"/>
      <c r="AR77"/>
      <c r="AS77"/>
      <c r="AT77"/>
      <c r="AU77"/>
      <c r="AV77"/>
      <c r="AW77"/>
      <c r="BW77"/>
      <c r="BX77"/>
      <c r="BY77"/>
      <c r="BZ77"/>
      <c r="CA77"/>
      <c r="CF77"/>
    </row>
    <row r="78" spans="1:89" ht="13.7" customHeight="1" x14ac:dyDescent="0.15">
      <c r="B78" s="40"/>
      <c r="C78" s="514" t="str">
        <f>点検表!C240</f>
        <v>昇降機設備</v>
      </c>
      <c r="D78" s="650" t="s">
        <v>998</v>
      </c>
      <c r="E78" s="540">
        <f>点検表!C242</f>
        <v>57</v>
      </c>
      <c r="F78" s="540" t="str">
        <f>点検表!D242</f>
        <v>Ⅱ</v>
      </c>
      <c r="G78" s="656" t="str">
        <f>点検表!E242</f>
        <v>2d.1
2d.4</v>
      </c>
      <c r="H78" s="525" t="str">
        <f>点検表!F242</f>
        <v>エレベーターの省エネ制御の導入</v>
      </c>
      <c r="I78" s="518" t="str">
        <f>点検表!O244</f>
        <v>エレベーターの可変電圧可変周波数制御方式</v>
      </c>
      <c r="J78" s="520"/>
      <c r="K78" s="520"/>
      <c r="L78" s="520"/>
      <c r="M78" s="521"/>
      <c r="N78" s="555" t="str">
        <f>点検表!T242</f>
        <v>-</v>
      </c>
      <c r="O78" s="105"/>
      <c r="R78" s="1" t="str">
        <f>点検表!X244</f>
        <v>-</v>
      </c>
      <c r="S78" s="385" t="str">
        <f>点検表!Y244</f>
        <v>昇降機</v>
      </c>
      <c r="T78" s="222">
        <f>点検表!Z244</f>
        <v>0</v>
      </c>
      <c r="U78" s="385">
        <f>点検表!AA244</f>
        <v>0.5</v>
      </c>
      <c r="V78" s="1">
        <f>点検表!AB244</f>
        <v>1</v>
      </c>
      <c r="W78" s="399">
        <f>点検表!AC244</f>
        <v>1</v>
      </c>
      <c r="X78" s="197" t="str">
        <f>点検表!AD244</f>
        <v>-</v>
      </c>
      <c r="Y78" s="197">
        <f>点検表!AE244</f>
        <v>0</v>
      </c>
      <c r="Z78" s="402">
        <f>点検表!AF244</f>
        <v>0</v>
      </c>
      <c r="AA78"/>
      <c r="AB78"/>
      <c r="AC78"/>
      <c r="AD78"/>
      <c r="AE78"/>
      <c r="AF78"/>
      <c r="AG78"/>
      <c r="AH78"/>
      <c r="AI78"/>
      <c r="AJ78"/>
      <c r="AK78"/>
      <c r="AL78"/>
      <c r="AM78"/>
      <c r="AN78"/>
      <c r="AO78"/>
      <c r="AP78"/>
      <c r="AQ78"/>
      <c r="AR78"/>
      <c r="AS78"/>
      <c r="AT78"/>
      <c r="AU78"/>
      <c r="AV78"/>
      <c r="AW78"/>
      <c r="BW78"/>
      <c r="BX78"/>
      <c r="BY78"/>
      <c r="BZ78"/>
      <c r="CA78"/>
      <c r="CF78"/>
    </row>
    <row r="79" spans="1:89" ht="13.7" customHeight="1" x14ac:dyDescent="0.15">
      <c r="B79" s="40"/>
      <c r="C79" s="88"/>
      <c r="D79" s="652"/>
      <c r="E79" s="550"/>
      <c r="F79" s="549"/>
      <c r="G79" s="669"/>
      <c r="H79" s="558"/>
      <c r="I79" s="518" t="str">
        <f>点検表!O245</f>
        <v xml:space="preserve">エレベーターの電力回生制御
</v>
      </c>
      <c r="J79" s="520"/>
      <c r="K79" s="520"/>
      <c r="L79" s="520"/>
      <c r="M79" s="521"/>
      <c r="N79" s="526"/>
      <c r="O79" s="105"/>
      <c r="R79" s="1" t="str">
        <f>点検表!X245</f>
        <v>-</v>
      </c>
      <c r="S79" s="385" t="str">
        <f>点検表!Y245</f>
        <v>昇降機</v>
      </c>
      <c r="T79" s="222">
        <f>点検表!Z245</f>
        <v>0</v>
      </c>
      <c r="U79" s="385">
        <f>点検表!AA245</f>
        <v>0.111</v>
      </c>
      <c r="V79" s="1">
        <f>点検表!AB245</f>
        <v>1</v>
      </c>
      <c r="W79" s="399">
        <f>点検表!AC245</f>
        <v>1</v>
      </c>
      <c r="X79" s="197" t="str">
        <f>点検表!AD245</f>
        <v>-</v>
      </c>
      <c r="Y79" s="197">
        <f>点検表!AE245</f>
        <v>0</v>
      </c>
      <c r="Z79" s="402">
        <f>点検表!AF245</f>
        <v>0</v>
      </c>
      <c r="AA79"/>
      <c r="AB79"/>
      <c r="AC79"/>
      <c r="AD79"/>
      <c r="AE79"/>
      <c r="AF79"/>
      <c r="AG79"/>
      <c r="AH79"/>
      <c r="AI79"/>
      <c r="AJ79"/>
      <c r="AK79"/>
      <c r="AL79"/>
      <c r="AM79"/>
      <c r="AN79"/>
      <c r="AO79"/>
      <c r="AP79"/>
      <c r="AQ79"/>
      <c r="AR79"/>
      <c r="AS79"/>
      <c r="AT79"/>
      <c r="AU79"/>
      <c r="AV79"/>
      <c r="AW79"/>
      <c r="BW79"/>
      <c r="BX79"/>
      <c r="BY79"/>
      <c r="BZ79"/>
      <c r="CA79"/>
      <c r="CF79"/>
    </row>
    <row r="80" spans="1:89" s="237" customFormat="1" ht="13.7" customHeight="1" x14ac:dyDescent="0.15">
      <c r="A80" s="235"/>
      <c r="B80" s="40"/>
      <c r="C80" s="514" t="str">
        <f>点検表!C246</f>
        <v>圧縮空気供給設備</v>
      </c>
      <c r="D80" s="660" t="s">
        <v>998</v>
      </c>
      <c r="E80" s="535">
        <f>点検表!C248</f>
        <v>58</v>
      </c>
      <c r="F80" s="539" t="str">
        <f>点検表!D248</f>
        <v>Ⅱ</v>
      </c>
      <c r="G80" s="538" t="str">
        <f>点検表!E248</f>
        <v>1e.1</v>
      </c>
      <c r="H80" s="518" t="str">
        <f>点検表!F248</f>
        <v>高効率エアコンプレッサーの導入</v>
      </c>
      <c r="I80" s="519"/>
      <c r="J80" s="520"/>
      <c r="K80" s="559"/>
      <c r="L80" s="559"/>
      <c r="M80" s="560"/>
      <c r="N80" s="365" t="str">
        <f>点検表!T248</f>
        <v>-</v>
      </c>
      <c r="O80" s="240"/>
      <c r="R80" s="1">
        <f>点検表!X249</f>
        <v>0</v>
      </c>
      <c r="S80" s="385" t="str">
        <f>点検表!Y249</f>
        <v>圧縮空気</v>
      </c>
      <c r="T80" s="222">
        <f>点検表!Z249</f>
        <v>0</v>
      </c>
      <c r="U80" s="385">
        <f>点検表!AA249</f>
        <v>0.25</v>
      </c>
      <c r="V80" s="1">
        <f>点検表!AB249</f>
        <v>1</v>
      </c>
      <c r="W80" s="399">
        <f>点検表!AC249</f>
        <v>1</v>
      </c>
      <c r="X80" s="197">
        <f>点検表!AD249</f>
        <v>0</v>
      </c>
      <c r="Y80" s="197">
        <f>点検表!AE249</f>
        <v>0</v>
      </c>
      <c r="Z80" s="402">
        <f>点検表!AF249</f>
        <v>0</v>
      </c>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row>
    <row r="81" spans="1:89" s="237" customFormat="1" ht="13.7" customHeight="1" x14ac:dyDescent="0.15">
      <c r="A81" s="235"/>
      <c r="B81" s="40"/>
      <c r="C81" s="561"/>
      <c r="D81" s="661"/>
      <c r="E81" s="535">
        <f>点検表!C258</f>
        <v>59</v>
      </c>
      <c r="F81" s="539" t="str">
        <f>点検表!D258</f>
        <v>Ⅱ</v>
      </c>
      <c r="G81" s="538" t="str">
        <f>点検表!E258</f>
        <v>1e.2</v>
      </c>
      <c r="H81" s="518" t="str">
        <f>点検表!F258</f>
        <v>エアコンプレッサーの台数制御の導入</v>
      </c>
      <c r="I81" s="519"/>
      <c r="J81" s="520"/>
      <c r="K81" s="559"/>
      <c r="L81" s="559"/>
      <c r="M81" s="560"/>
      <c r="N81" s="365" t="str">
        <f>点検表!T258</f>
        <v>-</v>
      </c>
      <c r="O81" s="240"/>
      <c r="R81" s="1" t="str">
        <f>点検表!X258</f>
        <v>-</v>
      </c>
      <c r="S81" s="385" t="str">
        <f>点検表!Y258</f>
        <v>圧縮空気</v>
      </c>
      <c r="T81" s="222">
        <f>点検表!Z258</f>
        <v>0</v>
      </c>
      <c r="U81" s="385">
        <f>点検表!AA258</f>
        <v>0.1</v>
      </c>
      <c r="V81" s="1">
        <f>点検表!AB258</f>
        <v>1</v>
      </c>
      <c r="W81" s="399">
        <f>点検表!AC258</f>
        <v>1</v>
      </c>
      <c r="X81" s="197" t="str">
        <f>点検表!AD258</f>
        <v>-</v>
      </c>
      <c r="Y81" s="197">
        <f>点検表!AE258</f>
        <v>0</v>
      </c>
      <c r="Z81" s="402">
        <f>点検表!AF258</f>
        <v>0</v>
      </c>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row>
    <row r="82" spans="1:89" s="237" customFormat="1" ht="13.7" customHeight="1" x14ac:dyDescent="0.15">
      <c r="A82" s="235"/>
      <c r="B82" s="40"/>
      <c r="C82" s="562"/>
      <c r="D82" s="662"/>
      <c r="E82" s="535">
        <f>点検表!C259</f>
        <v>60</v>
      </c>
      <c r="F82" s="539" t="str">
        <f>点検表!D259</f>
        <v>Ⅲ</v>
      </c>
      <c r="G82" s="538" t="str">
        <f>点検表!E259</f>
        <v>2e.2</v>
      </c>
      <c r="H82" s="518" t="str">
        <f>点検表!F259</f>
        <v>エアコンプレッサー吸込みフィルターの清掃</v>
      </c>
      <c r="I82" s="519"/>
      <c r="J82" s="520"/>
      <c r="K82" s="559"/>
      <c r="L82" s="559"/>
      <c r="M82" s="560"/>
      <c r="N82" s="365" t="str">
        <f>点検表!T259</f>
        <v>-</v>
      </c>
      <c r="O82" s="240"/>
      <c r="R82" s="1" t="str">
        <f>点検表!X259</f>
        <v>-</v>
      </c>
      <c r="S82" s="385" t="str">
        <f>点検表!Y259</f>
        <v>圧縮空気</v>
      </c>
      <c r="T82" s="222">
        <f>点検表!Z259</f>
        <v>0</v>
      </c>
      <c r="U82" s="385">
        <f>点検表!AA259</f>
        <v>1E-3</v>
      </c>
      <c r="V82" s="1">
        <f>点検表!AB259</f>
        <v>1</v>
      </c>
      <c r="W82" s="399">
        <f>点検表!AC259</f>
        <v>1</v>
      </c>
      <c r="X82" s="197" t="str">
        <f>点検表!AD259</f>
        <v>-</v>
      </c>
      <c r="Y82" s="197">
        <f>点検表!AE259</f>
        <v>0</v>
      </c>
      <c r="Z82" s="402">
        <f>点検表!AF259</f>
        <v>0</v>
      </c>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row>
    <row r="83" spans="1:89" s="237" customFormat="1" ht="13.7" customHeight="1" x14ac:dyDescent="0.15">
      <c r="A83" s="235"/>
      <c r="B83" s="40"/>
      <c r="C83" s="514" t="str">
        <f>点検表!C260</f>
        <v>電動力応用設備</v>
      </c>
      <c r="D83" s="650" t="s">
        <v>998</v>
      </c>
      <c r="E83" s="563">
        <f>点検表!C262</f>
        <v>61</v>
      </c>
      <c r="F83" s="548" t="str">
        <f>点検表!D262</f>
        <v>Ⅱ</v>
      </c>
      <c r="G83" s="653" t="str">
        <f>点検表!E262</f>
        <v>5e.1
5e.4
5e.8
5e.9</v>
      </c>
      <c r="H83" s="656" t="str">
        <f>点検表!F262</f>
        <v>生産プロセスにおける電動機の
省エネ制御及び高効率ポンプ・ブロワ・ファンの導入</v>
      </c>
      <c r="I83" s="518" t="str">
        <f>点検表!O263</f>
        <v>複数電動機の台数制御</v>
      </c>
      <c r="J83" s="520"/>
      <c r="K83" s="559"/>
      <c r="L83" s="559"/>
      <c r="M83" s="560"/>
      <c r="N83" s="555" t="str">
        <f>点検表!T262</f>
        <v>-</v>
      </c>
      <c r="O83" s="240"/>
      <c r="R83" s="1" t="str">
        <f>点検表!X263</f>
        <v>-</v>
      </c>
      <c r="S83" s="385" t="str">
        <f>点検表!Y263</f>
        <v>電動力応用</v>
      </c>
      <c r="T83" s="222">
        <f>点検表!Z263</f>
        <v>0</v>
      </c>
      <c r="U83" s="385">
        <f>点検表!AA263</f>
        <v>0.1</v>
      </c>
      <c r="V83" s="1">
        <f>点検表!AB263</f>
        <v>1</v>
      </c>
      <c r="W83" s="399">
        <f>点検表!AC263</f>
        <v>1</v>
      </c>
      <c r="X83" s="197" t="str">
        <f>点検表!AD263</f>
        <v>-</v>
      </c>
      <c r="Y83" s="197">
        <f>点検表!AE263</f>
        <v>0</v>
      </c>
      <c r="Z83" s="402">
        <f>点検表!AF263</f>
        <v>0</v>
      </c>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row>
    <row r="84" spans="1:89" s="237" customFormat="1" ht="13.7" customHeight="1" x14ac:dyDescent="0.15">
      <c r="A84" s="235"/>
      <c r="B84" s="40"/>
      <c r="C84" s="561"/>
      <c r="D84" s="651"/>
      <c r="E84" s="550"/>
      <c r="F84" s="549"/>
      <c r="G84" s="654"/>
      <c r="H84" s="657"/>
      <c r="I84" s="518" t="str">
        <f>点検表!O264</f>
        <v>電動機の回転数制御</v>
      </c>
      <c r="J84" s="520"/>
      <c r="K84" s="559"/>
      <c r="L84" s="559"/>
      <c r="M84" s="560"/>
      <c r="N84" s="526"/>
      <c r="O84" s="240"/>
      <c r="R84" s="1" t="str">
        <f>点検表!X264</f>
        <v>-</v>
      </c>
      <c r="S84" s="385" t="str">
        <f>点検表!Y264</f>
        <v>電動力応用</v>
      </c>
      <c r="T84" s="222">
        <f>点検表!Z264</f>
        <v>0</v>
      </c>
      <c r="U84" s="385">
        <f>点検表!AA264</f>
        <v>0.2</v>
      </c>
      <c r="V84" s="1">
        <f>点検表!AB264</f>
        <v>1</v>
      </c>
      <c r="W84" s="399">
        <f>点検表!AC264</f>
        <v>1</v>
      </c>
      <c r="X84" s="197" t="str">
        <f>点検表!AD264</f>
        <v>-</v>
      </c>
      <c r="Y84" s="197">
        <f>点検表!AE264</f>
        <v>0</v>
      </c>
      <c r="Z84" s="402">
        <f>点検表!AF264</f>
        <v>0</v>
      </c>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row>
    <row r="85" spans="1:89" s="237" customFormat="1" ht="13.7" customHeight="1" x14ac:dyDescent="0.15">
      <c r="A85" s="235"/>
      <c r="B85" s="40"/>
      <c r="C85" s="561"/>
      <c r="D85" s="651"/>
      <c r="E85" s="550"/>
      <c r="F85" s="549"/>
      <c r="G85" s="654"/>
      <c r="H85" s="657"/>
      <c r="I85" s="518" t="str">
        <f>点検表!O265</f>
        <v>高効率
ポンプ</v>
      </c>
      <c r="J85" s="520"/>
      <c r="K85" s="559"/>
      <c r="L85" s="559"/>
      <c r="M85" s="560"/>
      <c r="N85" s="526"/>
      <c r="O85" s="240"/>
      <c r="R85" s="1">
        <f>点検表!X265</f>
        <v>0</v>
      </c>
      <c r="S85" s="385" t="str">
        <f>点検表!Y265</f>
        <v>電動力応用</v>
      </c>
      <c r="T85" s="222">
        <f>点検表!Z265</f>
        <v>0</v>
      </c>
      <c r="U85" s="385">
        <f>点検表!AA265</f>
        <v>0.03</v>
      </c>
      <c r="V85" s="1">
        <f>点検表!AB265</f>
        <v>1</v>
      </c>
      <c r="W85" s="399">
        <f>点検表!AC265</f>
        <v>1</v>
      </c>
      <c r="X85" s="197">
        <f>点検表!AD265</f>
        <v>0</v>
      </c>
      <c r="Y85" s="197">
        <f>点検表!AE265</f>
        <v>0</v>
      </c>
      <c r="Z85" s="402">
        <f>点検表!AF265</f>
        <v>0</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row>
    <row r="86" spans="1:89" s="237" customFormat="1" ht="13.7" customHeight="1" x14ac:dyDescent="0.15">
      <c r="A86" s="235"/>
      <c r="B86" s="40"/>
      <c r="C86" s="561"/>
      <c r="D86" s="651"/>
      <c r="E86" s="543"/>
      <c r="F86" s="544"/>
      <c r="G86" s="655"/>
      <c r="H86" s="564"/>
      <c r="I86" s="518" t="str">
        <f>点検表!O268</f>
        <v>高効率ブロワ・ファン</v>
      </c>
      <c r="J86" s="520"/>
      <c r="K86" s="559"/>
      <c r="L86" s="559"/>
      <c r="M86" s="560"/>
      <c r="N86" s="530"/>
      <c r="O86" s="240"/>
      <c r="R86" s="1">
        <f>点検表!X268</f>
        <v>0</v>
      </c>
      <c r="S86" s="385" t="str">
        <f>点検表!Y268</f>
        <v>電動力応用</v>
      </c>
      <c r="T86" s="222">
        <f>点検表!Z268</f>
        <v>0</v>
      </c>
      <c r="U86" s="385">
        <f>点検表!AA268</f>
        <v>4.4999999999999998E-2</v>
      </c>
      <c r="V86" s="1">
        <f>点検表!AB268</f>
        <v>1</v>
      </c>
      <c r="W86" s="399">
        <f>点検表!AC268</f>
        <v>1</v>
      </c>
      <c r="X86" s="197">
        <f>点検表!AD268</f>
        <v>0</v>
      </c>
      <c r="Y86" s="197">
        <f>点検表!AE268</f>
        <v>0</v>
      </c>
      <c r="Z86" s="402">
        <f>点検表!AF268</f>
        <v>0</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row>
    <row r="87" spans="1:89" s="237" customFormat="1" ht="13.7" customHeight="1" x14ac:dyDescent="0.15">
      <c r="A87" s="235"/>
      <c r="B87" s="40"/>
      <c r="C87" s="562"/>
      <c r="D87" s="652"/>
      <c r="E87" s="535">
        <f>点検表!C272</f>
        <v>62</v>
      </c>
      <c r="F87" s="539" t="str">
        <f>点検表!D272</f>
        <v>Ⅱ</v>
      </c>
      <c r="G87" s="538" t="str">
        <f>点検表!E272</f>
        <v>5e.10</v>
      </c>
      <c r="H87" s="518" t="str">
        <f>点検表!F272</f>
        <v>油圧・空圧駆動アクチュエータの電動化</v>
      </c>
      <c r="I87" s="519"/>
      <c r="J87" s="520"/>
      <c r="K87" s="559"/>
      <c r="L87" s="559"/>
      <c r="M87" s="560"/>
      <c r="N87" s="365" t="str">
        <f>点検表!T272</f>
        <v>-</v>
      </c>
      <c r="O87" s="240"/>
      <c r="R87" s="1" t="str">
        <f>点検表!X272</f>
        <v>-</v>
      </c>
      <c r="S87" s="385" t="str">
        <f>点検表!Y272</f>
        <v>電動力応用</v>
      </c>
      <c r="T87" s="222">
        <f>点検表!Z272</f>
        <v>0</v>
      </c>
      <c r="U87" s="385">
        <f>点検表!AA272</f>
        <v>4.0000000000000001E-3</v>
      </c>
      <c r="V87" s="1">
        <f>点検表!AB272</f>
        <v>1</v>
      </c>
      <c r="W87" s="399">
        <f>点検表!AC272</f>
        <v>1</v>
      </c>
      <c r="X87" s="197" t="str">
        <f>点検表!AD272</f>
        <v>-</v>
      </c>
      <c r="Y87" s="197">
        <f>点検表!AE272</f>
        <v>0</v>
      </c>
      <c r="Z87" s="402">
        <f>点検表!AF272</f>
        <v>0</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row>
    <row r="88" spans="1:89" s="237" customFormat="1" ht="13.7" customHeight="1" x14ac:dyDescent="0.15">
      <c r="A88" s="235"/>
      <c r="B88" s="40"/>
      <c r="C88" s="514" t="str">
        <f>点検表!C273</f>
        <v>特殊空調設備</v>
      </c>
      <c r="D88" s="660" t="s">
        <v>998</v>
      </c>
      <c r="E88" s="535">
        <f>点検表!C275</f>
        <v>63</v>
      </c>
      <c r="F88" s="539" t="str">
        <f>点検表!D275</f>
        <v>Ⅱ</v>
      </c>
      <c r="G88" s="538" t="str">
        <f>点検表!E275</f>
        <v>5f.1</v>
      </c>
      <c r="H88" s="518" t="str">
        <f>点検表!F275</f>
        <v>クリーンルームのローカルリターン方式の導入</v>
      </c>
      <c r="I88" s="519"/>
      <c r="J88" s="520"/>
      <c r="K88" s="559"/>
      <c r="L88" s="559"/>
      <c r="M88" s="560"/>
      <c r="N88" s="365" t="str">
        <f>点検表!T275</f>
        <v>-</v>
      </c>
      <c r="O88" s="240"/>
      <c r="R88" s="1" t="str">
        <f>点検表!X275</f>
        <v>-</v>
      </c>
      <c r="S88" s="385" t="str">
        <f>点検表!Y275</f>
        <v>特殊空調</v>
      </c>
      <c r="T88" s="222">
        <f>点検表!Z275</f>
        <v>0</v>
      </c>
      <c r="U88" s="385">
        <f>点検表!AA275</f>
        <v>0.05</v>
      </c>
      <c r="V88" s="1">
        <f>点検表!AB275</f>
        <v>1</v>
      </c>
      <c r="W88" s="399">
        <f>点検表!AC275</f>
        <v>1</v>
      </c>
      <c r="X88" s="197" t="str">
        <f>点検表!AD275</f>
        <v>-</v>
      </c>
      <c r="Y88" s="197">
        <f>点検表!AE275</f>
        <v>0</v>
      </c>
      <c r="Z88" s="402">
        <f>点検表!AF275</f>
        <v>0</v>
      </c>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row>
    <row r="89" spans="1:89" s="237" customFormat="1" ht="13.7" customHeight="1" x14ac:dyDescent="0.15">
      <c r="A89" s="235"/>
      <c r="B89" s="40"/>
      <c r="C89" s="561"/>
      <c r="D89" s="661"/>
      <c r="E89" s="535">
        <f>点検表!C276</f>
        <v>64</v>
      </c>
      <c r="F89" s="539" t="str">
        <f>点検表!D276</f>
        <v>Ⅱ</v>
      </c>
      <c r="G89" s="538" t="str">
        <f>点検表!E276</f>
        <v>5f.3</v>
      </c>
      <c r="H89" s="518" t="str">
        <f>点検表!F276</f>
        <v>ファンフィルタユニットの台数制御
の導入</v>
      </c>
      <c r="I89" s="519"/>
      <c r="J89" s="520"/>
      <c r="K89" s="559"/>
      <c r="L89" s="559"/>
      <c r="M89" s="560"/>
      <c r="N89" s="365" t="str">
        <f>点検表!T276</f>
        <v>-</v>
      </c>
      <c r="O89" s="240"/>
      <c r="R89" s="1" t="str">
        <f>点検表!X276</f>
        <v>-</v>
      </c>
      <c r="S89" s="385" t="str">
        <f>点検表!Y276</f>
        <v>特殊空調</v>
      </c>
      <c r="T89" s="222">
        <f>点検表!Z276</f>
        <v>0</v>
      </c>
      <c r="U89" s="385">
        <f>点検表!AA276</f>
        <v>1.4999999999999999E-2</v>
      </c>
      <c r="V89" s="1">
        <f>点検表!AB276</f>
        <v>1</v>
      </c>
      <c r="W89" s="399">
        <f>点検表!AC276</f>
        <v>1</v>
      </c>
      <c r="X89" s="197" t="str">
        <f>点検表!AD276</f>
        <v>-</v>
      </c>
      <c r="Y89" s="197">
        <f>点検表!AE276</f>
        <v>0</v>
      </c>
      <c r="Z89" s="402">
        <f>点検表!AF276</f>
        <v>0</v>
      </c>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row>
    <row r="90" spans="1:89" s="237" customFormat="1" ht="13.7" customHeight="1" x14ac:dyDescent="0.15">
      <c r="A90" s="235"/>
      <c r="B90" s="40"/>
      <c r="C90" s="561"/>
      <c r="D90" s="661"/>
      <c r="E90" s="535">
        <f>点検表!C277</f>
        <v>65</v>
      </c>
      <c r="F90" s="539" t="str">
        <f>点検表!D277</f>
        <v>Ⅱ</v>
      </c>
      <c r="G90" s="538" t="str">
        <f>点検表!E277</f>
        <v>5f.9</v>
      </c>
      <c r="H90" s="518" t="str">
        <f>点検表!F277</f>
        <v>高効率冷凍・冷蔵設備の導入</v>
      </c>
      <c r="I90" s="519"/>
      <c r="J90" s="520"/>
      <c r="K90" s="559"/>
      <c r="L90" s="559"/>
      <c r="M90" s="560"/>
      <c r="N90" s="365" t="str">
        <f>点検表!T277</f>
        <v>-</v>
      </c>
      <c r="O90" s="240"/>
      <c r="R90" s="1">
        <f>点検表!X279</f>
        <v>0</v>
      </c>
      <c r="S90" s="385" t="str">
        <f>点検表!Y279</f>
        <v>冷凍・冷蔵</v>
      </c>
      <c r="T90" s="222">
        <f>点検表!Z279</f>
        <v>0</v>
      </c>
      <c r="U90" s="385">
        <f>点検表!AA279</f>
        <v>0.3</v>
      </c>
      <c r="V90" s="1">
        <f>点検表!AB279</f>
        <v>1</v>
      </c>
      <c r="W90" s="399">
        <f>点検表!AC279</f>
        <v>1</v>
      </c>
      <c r="X90" s="197">
        <f>点検表!AD279</f>
        <v>0</v>
      </c>
      <c r="Y90" s="197">
        <f>点検表!AE279</f>
        <v>0</v>
      </c>
      <c r="Z90" s="402">
        <f>点検表!AF279</f>
        <v>0</v>
      </c>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row>
    <row r="91" spans="1:89" s="237" customFormat="1" ht="13.7" customHeight="1" x14ac:dyDescent="0.15">
      <c r="A91" s="235"/>
      <c r="B91" s="40"/>
      <c r="C91" s="565"/>
      <c r="D91" s="662"/>
      <c r="E91" s="535">
        <f>点検表!C286</f>
        <v>66</v>
      </c>
      <c r="F91" s="539" t="str">
        <f>点検表!D286</f>
        <v>Ⅱ</v>
      </c>
      <c r="G91" s="538" t="str">
        <f>点検表!E286</f>
        <v>5f.19</v>
      </c>
      <c r="H91" s="518" t="str">
        <f>点検表!F286</f>
        <v>ドラフトチャンバーの換気量可変制御システムの導入</v>
      </c>
      <c r="I91" s="519"/>
      <c r="J91" s="520"/>
      <c r="K91" s="559"/>
      <c r="L91" s="559"/>
      <c r="M91" s="560"/>
      <c r="N91" s="365" t="str">
        <f>点検表!T286</f>
        <v>-</v>
      </c>
      <c r="O91" s="240"/>
      <c r="R91" s="1" t="str">
        <f>点検表!X286</f>
        <v>-</v>
      </c>
      <c r="S91" s="385" t="str">
        <f>点検表!Y286</f>
        <v>特殊空調</v>
      </c>
      <c r="T91" s="222">
        <f>点検表!Z286</f>
        <v>0</v>
      </c>
      <c r="U91" s="385">
        <f>点検表!AA286</f>
        <v>5.0000000000000001E-3</v>
      </c>
      <c r="V91" s="1">
        <f>点検表!AB286</f>
        <v>1</v>
      </c>
      <c r="W91" s="399">
        <f>点検表!AC286</f>
        <v>1</v>
      </c>
      <c r="X91" s="197" t="str">
        <f>点検表!AD286</f>
        <v>-</v>
      </c>
      <c r="Y91" s="197">
        <f>点検表!AE286</f>
        <v>0</v>
      </c>
      <c r="Z91" s="402">
        <f>点検表!AF286</f>
        <v>0</v>
      </c>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row>
    <row r="92" spans="1:89" s="237" customFormat="1" ht="14.25" customHeight="1" x14ac:dyDescent="0.15">
      <c r="A92" s="235"/>
      <c r="B92" s="40"/>
      <c r="C92" s="628" t="str">
        <f>点検表!C287</f>
        <v>ロードマップの策定</v>
      </c>
      <c r="D92" s="365" t="s">
        <v>1033</v>
      </c>
      <c r="E92" s="535">
        <f>点検表!C289</f>
        <v>67</v>
      </c>
      <c r="F92" s="539" t="str">
        <f>点検表!D289</f>
        <v>Ⅴ</v>
      </c>
      <c r="G92" s="538">
        <f>点検表!E289</f>
        <v>1.1000000000000001</v>
      </c>
      <c r="H92" s="518" t="str">
        <f>点検表!F289</f>
        <v>ゼロエミッション化へのロードマップの策定</v>
      </c>
      <c r="I92" s="519"/>
      <c r="J92" s="520"/>
      <c r="K92" s="559"/>
      <c r="L92" s="559"/>
      <c r="M92" s="560"/>
      <c r="N92" s="365" t="str">
        <f>点検表!T289</f>
        <v>-</v>
      </c>
      <c r="O92" s="240"/>
      <c r="R92" s="1">
        <f>点検表!X289</f>
        <v>0</v>
      </c>
      <c r="S92" s="385" t="str">
        <f>点検表!Y289</f>
        <v>全般</v>
      </c>
      <c r="T92" s="222">
        <f>点検表!Z289</f>
        <v>1</v>
      </c>
      <c r="U92" s="385">
        <f>点検表!AA289</f>
        <v>0</v>
      </c>
      <c r="V92" s="1">
        <f>点検表!AB289</f>
        <v>1</v>
      </c>
      <c r="W92" s="399">
        <f>点検表!AC289</f>
        <v>1</v>
      </c>
      <c r="X92" s="197">
        <f>点検表!AD289</f>
        <v>0</v>
      </c>
      <c r="Y92" s="197">
        <f>点検表!AE289</f>
        <v>0</v>
      </c>
      <c r="Z92" s="402">
        <f>点検表!AF289</f>
        <v>0</v>
      </c>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row>
    <row r="93" spans="1:89" s="237" customFormat="1" ht="14.25" customHeight="1" x14ac:dyDescent="0.15">
      <c r="A93" s="235"/>
      <c r="B93" s="40"/>
      <c r="C93" s="621"/>
      <c r="D93" s="365" t="s">
        <v>1033</v>
      </c>
      <c r="E93" s="535">
        <f>点検表!C290</f>
        <v>68</v>
      </c>
      <c r="F93" s="539" t="str">
        <f>点検表!D290</f>
        <v>Ⅴ</v>
      </c>
      <c r="G93" s="538">
        <f>点検表!E290</f>
        <v>1.2</v>
      </c>
      <c r="H93" s="518" t="str">
        <f>点検表!F290</f>
        <v>ZEB（ネット・ゼロ・エネルギー・ビル）化へのロードマップの策定</v>
      </c>
      <c r="I93" s="519"/>
      <c r="J93" s="520"/>
      <c r="K93" s="559"/>
      <c r="L93" s="559"/>
      <c r="M93" s="560"/>
      <c r="N93" s="365" t="str">
        <f>点検表!T290</f>
        <v>-</v>
      </c>
      <c r="O93" s="240"/>
      <c r="R93" s="1">
        <f>点検表!X290</f>
        <v>0</v>
      </c>
      <c r="S93" s="385" t="str">
        <f>点検表!Y290</f>
        <v>全般</v>
      </c>
      <c r="T93" s="222">
        <f>点検表!Z290</f>
        <v>1</v>
      </c>
      <c r="U93" s="385">
        <f>点検表!AA290</f>
        <v>0</v>
      </c>
      <c r="V93" s="1">
        <f>点検表!AB290</f>
        <v>1</v>
      </c>
      <c r="W93" s="399">
        <f>点検表!AC290</f>
        <v>1</v>
      </c>
      <c r="X93" s="197">
        <f>点検表!AD290</f>
        <v>0</v>
      </c>
      <c r="Y93" s="197">
        <f>点検表!AE290</f>
        <v>0</v>
      </c>
      <c r="Z93" s="402">
        <f>点検表!AF290</f>
        <v>0</v>
      </c>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row>
    <row r="94" spans="1:89" ht="8.25" customHeight="1" x14ac:dyDescent="0.15">
      <c r="B94" s="417"/>
      <c r="C94" s="144"/>
      <c r="D94" s="144"/>
      <c r="E94" s="144"/>
      <c r="F94" s="144"/>
      <c r="G94" s="144"/>
      <c r="H94" s="144"/>
      <c r="I94" s="144"/>
      <c r="J94" s="144"/>
      <c r="K94" s="144"/>
      <c r="L94" s="144"/>
      <c r="M94" s="144"/>
      <c r="N94" s="144"/>
      <c r="O94" s="206"/>
      <c r="U94"/>
      <c r="V94"/>
      <c r="W94"/>
      <c r="X94"/>
      <c r="Y94"/>
      <c r="Z94"/>
      <c r="AA94"/>
      <c r="AB94"/>
      <c r="AC94"/>
      <c r="AD94"/>
      <c r="AE94"/>
      <c r="AF94"/>
      <c r="AG94"/>
      <c r="AH94"/>
      <c r="AI94"/>
      <c r="AJ94"/>
      <c r="AK94"/>
      <c r="AL94"/>
      <c r="AM94"/>
      <c r="AN94"/>
      <c r="AO94"/>
      <c r="AP94"/>
      <c r="AQ94"/>
      <c r="AR94"/>
      <c r="AS94"/>
      <c r="AT94"/>
      <c r="AU94"/>
      <c r="AV94"/>
      <c r="AW94"/>
      <c r="BW94"/>
      <c r="BX94"/>
      <c r="BY94"/>
      <c r="BZ94"/>
      <c r="CA94"/>
      <c r="CF94"/>
    </row>
    <row r="95" spans="1:89" ht="6" customHeight="1" x14ac:dyDescent="0.15">
      <c r="U95"/>
      <c r="V95"/>
      <c r="W95"/>
      <c r="X95"/>
      <c r="Y95"/>
      <c r="Z95"/>
      <c r="AA95"/>
      <c r="AB95"/>
      <c r="AC95"/>
      <c r="AD95"/>
      <c r="AE95"/>
      <c r="AF95"/>
      <c r="AG95"/>
      <c r="AH95"/>
      <c r="AI95"/>
      <c r="AJ95"/>
      <c r="AK95"/>
      <c r="AL95"/>
      <c r="AM95"/>
      <c r="AN95"/>
      <c r="AO95"/>
      <c r="AP95"/>
      <c r="AQ95"/>
      <c r="AR95"/>
      <c r="AS95"/>
      <c r="AT95"/>
      <c r="AU95"/>
      <c r="AV95"/>
      <c r="AW95"/>
      <c r="BW95"/>
      <c r="BX95"/>
      <c r="BY95"/>
      <c r="BZ95"/>
      <c r="CA95"/>
      <c r="CF95"/>
    </row>
    <row r="96" spans="1:89" ht="14.25" hidden="1" customHeight="1" x14ac:dyDescent="0.15">
      <c r="U96"/>
      <c r="V96"/>
      <c r="W96"/>
      <c r="X96"/>
      <c r="Y96"/>
      <c r="Z96"/>
      <c r="AA96"/>
      <c r="AB96"/>
      <c r="AC96"/>
      <c r="AD96"/>
      <c r="AE96"/>
      <c r="AF96"/>
      <c r="AG96"/>
      <c r="AH96"/>
      <c r="AI96"/>
      <c r="AJ96"/>
      <c r="AK96"/>
      <c r="AL96"/>
      <c r="AM96"/>
      <c r="AN96"/>
      <c r="AO96"/>
      <c r="AP96"/>
      <c r="AQ96"/>
      <c r="AR96"/>
      <c r="AS96"/>
      <c r="AT96"/>
      <c r="AU96"/>
      <c r="AV96"/>
      <c r="AW96"/>
      <c r="BW96"/>
      <c r="BX96"/>
      <c r="BY96"/>
      <c r="BZ96"/>
      <c r="CA96"/>
      <c r="CF96"/>
    </row>
    <row r="97" customFormat="1" ht="14.25" hidden="1" customHeight="1" x14ac:dyDescent="0.15"/>
    <row r="98" customFormat="1" ht="14.25" hidden="1" customHeight="1" x14ac:dyDescent="0.15"/>
    <row r="99" customFormat="1" ht="14.25" hidden="1" customHeight="1" x14ac:dyDescent="0.15"/>
    <row r="100" customFormat="1" ht="14.25" hidden="1" customHeight="1" x14ac:dyDescent="0.15"/>
    <row r="101" customFormat="1" ht="14.25" hidden="1" customHeight="1" x14ac:dyDescent="0.15"/>
    <row r="102" customFormat="1" ht="14.25" hidden="1" customHeight="1" x14ac:dyDescent="0.15"/>
    <row r="103" customFormat="1" ht="14.25" hidden="1" customHeight="1" x14ac:dyDescent="0.15"/>
    <row r="104" customFormat="1" ht="14.25" hidden="1" customHeight="1" x14ac:dyDescent="0.15"/>
    <row r="105" customFormat="1" ht="14.25" hidden="1" customHeight="1" x14ac:dyDescent="0.15"/>
    <row r="106" customFormat="1" ht="14.25" hidden="1" customHeight="1" x14ac:dyDescent="0.15"/>
    <row r="107" customFormat="1" ht="14.25" hidden="1" customHeight="1" x14ac:dyDescent="0.15"/>
    <row r="108" customFormat="1" ht="14.25" hidden="1" customHeight="1" x14ac:dyDescent="0.15"/>
    <row r="109" customFormat="1" ht="14.25" hidden="1" customHeight="1" x14ac:dyDescent="0.15"/>
    <row r="110" customFormat="1" ht="14.25" hidden="1" customHeight="1" x14ac:dyDescent="0.15"/>
    <row r="111" customFormat="1" ht="14.25" hidden="1" customHeight="1" x14ac:dyDescent="0.15"/>
    <row r="112" customFormat="1" ht="14.25" hidden="1" customHeight="1" x14ac:dyDescent="0.15"/>
    <row r="113" customFormat="1" ht="14.25" hidden="1" customHeight="1" x14ac:dyDescent="0.15"/>
    <row r="114" customFormat="1" ht="14.25" hidden="1" customHeight="1" x14ac:dyDescent="0.15"/>
    <row r="115" customFormat="1" ht="14.25" hidden="1" customHeight="1" x14ac:dyDescent="0.15"/>
    <row r="116" customFormat="1" ht="14.25" hidden="1" customHeight="1" x14ac:dyDescent="0.15"/>
    <row r="117" customFormat="1" ht="14.25" hidden="1" customHeight="1" x14ac:dyDescent="0.15"/>
    <row r="118" customFormat="1" ht="14.25" hidden="1" customHeight="1" x14ac:dyDescent="0.15"/>
    <row r="119" customFormat="1" ht="14.25" hidden="1" customHeight="1" x14ac:dyDescent="0.15"/>
    <row r="120" customFormat="1" ht="14.25" hidden="1" customHeight="1" x14ac:dyDescent="0.15"/>
    <row r="121" customFormat="1" ht="14.25" hidden="1" customHeight="1" x14ac:dyDescent="0.15"/>
    <row r="122" customFormat="1" ht="14.25" hidden="1" customHeight="1" x14ac:dyDescent="0.15"/>
    <row r="123" customFormat="1" ht="14.25" hidden="1" customHeight="1" x14ac:dyDescent="0.15"/>
    <row r="124" customFormat="1" ht="14.25" hidden="1" customHeight="1" x14ac:dyDescent="0.15"/>
    <row r="125" customFormat="1" ht="14.25" hidden="1" customHeight="1" x14ac:dyDescent="0.15"/>
    <row r="126" customFormat="1" ht="14.25" hidden="1" customHeight="1" x14ac:dyDescent="0.15"/>
    <row r="127" customFormat="1" ht="14.25" hidden="1" customHeight="1" x14ac:dyDescent="0.15"/>
    <row r="128" customFormat="1" ht="14.25" hidden="1" customHeight="1" x14ac:dyDescent="0.15"/>
    <row r="129" customFormat="1" ht="14.25" hidden="1" customHeight="1" x14ac:dyDescent="0.15"/>
    <row r="130" customFormat="1" ht="14.25" hidden="1" customHeight="1" x14ac:dyDescent="0.15"/>
    <row r="131" customFormat="1" ht="14.25" hidden="1" customHeight="1" x14ac:dyDescent="0.15"/>
    <row r="132" customFormat="1" ht="14.25" hidden="1" customHeight="1" x14ac:dyDescent="0.15"/>
    <row r="133" customFormat="1" ht="14.25" hidden="1" customHeight="1" x14ac:dyDescent="0.15"/>
    <row r="134" customFormat="1" ht="14.25" hidden="1" customHeight="1" x14ac:dyDescent="0.15"/>
    <row r="135" customFormat="1" ht="14.25" hidden="1" customHeight="1" x14ac:dyDescent="0.15"/>
    <row r="136" customFormat="1" ht="14.25" hidden="1" customHeight="1" x14ac:dyDescent="0.15"/>
    <row r="137" customFormat="1" ht="14.25" hidden="1" customHeight="1" x14ac:dyDescent="0.15"/>
    <row r="138" customFormat="1" ht="14.25" hidden="1" customHeight="1" x14ac:dyDescent="0.15"/>
    <row r="139" customFormat="1" ht="14.25" hidden="1" customHeight="1" x14ac:dyDescent="0.15"/>
    <row r="140" customFormat="1" ht="14.25" hidden="1" customHeight="1" x14ac:dyDescent="0.15"/>
    <row r="141" customFormat="1" ht="14.25" hidden="1" customHeight="1" x14ac:dyDescent="0.15"/>
    <row r="142" customFormat="1" ht="14.25" hidden="1" customHeight="1" x14ac:dyDescent="0.15"/>
    <row r="143" customFormat="1" ht="14.25" hidden="1" customHeight="1" x14ac:dyDescent="0.15"/>
    <row r="144" customFormat="1" ht="14.25" hidden="1" customHeight="1" x14ac:dyDescent="0.15"/>
    <row r="145" customFormat="1" ht="14.25" hidden="1" customHeight="1" x14ac:dyDescent="0.15"/>
    <row r="146" customFormat="1" ht="14.25" hidden="1" customHeight="1" x14ac:dyDescent="0.15"/>
    <row r="147" customFormat="1" ht="14.25" hidden="1" customHeight="1" x14ac:dyDescent="0.15"/>
    <row r="148" customFormat="1" ht="14.25" hidden="1" customHeight="1" x14ac:dyDescent="0.15"/>
    <row r="149" customFormat="1" ht="14.25" hidden="1" customHeight="1" x14ac:dyDescent="0.15"/>
    <row r="150" customFormat="1" ht="14.25" hidden="1" customHeight="1" x14ac:dyDescent="0.15"/>
    <row r="151" customFormat="1" ht="14.25" hidden="1" customHeight="1" x14ac:dyDescent="0.15"/>
    <row r="152" customFormat="1" ht="14.25" hidden="1" customHeight="1" x14ac:dyDescent="0.15"/>
    <row r="153" customFormat="1" ht="14.25" hidden="1" customHeight="1" x14ac:dyDescent="0.15"/>
    <row r="154" customFormat="1" ht="14.25" hidden="1" customHeight="1" x14ac:dyDescent="0.15"/>
    <row r="155" customFormat="1" ht="14.25" hidden="1" customHeight="1" x14ac:dyDescent="0.15"/>
    <row r="156" customFormat="1" ht="14.25" hidden="1" customHeight="1" x14ac:dyDescent="0.15"/>
    <row r="157" customFormat="1" ht="14.25" hidden="1" customHeight="1" x14ac:dyDescent="0.15"/>
    <row r="158" customFormat="1" ht="14.25" hidden="1" customHeight="1" x14ac:dyDescent="0.15"/>
    <row r="159" customFormat="1" ht="14.25" hidden="1" customHeight="1" x14ac:dyDescent="0.15"/>
    <row r="160" customFormat="1" ht="14.25" hidden="1" customHeight="1" x14ac:dyDescent="0.15"/>
    <row r="161" customFormat="1" ht="14.25" hidden="1" customHeight="1" x14ac:dyDescent="0.15"/>
    <row r="162" customFormat="1" ht="14.25" hidden="1" customHeight="1" x14ac:dyDescent="0.15"/>
    <row r="163" customFormat="1" ht="14.25" hidden="1" customHeight="1" x14ac:dyDescent="0.15"/>
    <row r="164" customFormat="1" ht="14.25" hidden="1" customHeight="1" x14ac:dyDescent="0.15"/>
    <row r="165" customFormat="1" ht="14.25" hidden="1" customHeight="1" x14ac:dyDescent="0.15"/>
    <row r="166" customFormat="1" ht="14.25" hidden="1" customHeight="1" x14ac:dyDescent="0.15"/>
    <row r="167" customFormat="1" ht="14.25" hidden="1" customHeight="1" x14ac:dyDescent="0.15"/>
    <row r="168" customFormat="1" ht="14.25" hidden="1" customHeight="1" x14ac:dyDescent="0.15"/>
    <row r="169" customFormat="1" ht="14.25" hidden="1" customHeight="1" x14ac:dyDescent="0.15"/>
    <row r="170" customFormat="1" ht="14.25" hidden="1" customHeight="1" x14ac:dyDescent="0.15"/>
    <row r="171" customFormat="1" ht="14.25" hidden="1" customHeight="1" x14ac:dyDescent="0.15"/>
    <row r="172" customFormat="1" ht="14.25" hidden="1" customHeight="1" x14ac:dyDescent="0.15"/>
    <row r="173" customFormat="1" ht="14.25" hidden="1" customHeight="1" x14ac:dyDescent="0.15"/>
    <row r="174" customFormat="1" ht="14.25" hidden="1" customHeight="1" x14ac:dyDescent="0.15"/>
    <row r="175" customFormat="1" ht="14.25" hidden="1" customHeight="1" x14ac:dyDescent="0.15"/>
    <row r="176" customFormat="1" ht="14.25" hidden="1" customHeight="1" x14ac:dyDescent="0.15"/>
    <row r="177" customFormat="1" ht="14.25" hidden="1" customHeight="1" x14ac:dyDescent="0.15"/>
    <row r="178" customFormat="1" ht="14.25" hidden="1" customHeight="1" x14ac:dyDescent="0.15"/>
    <row r="179" customFormat="1" ht="14.25" hidden="1" customHeight="1" x14ac:dyDescent="0.15"/>
    <row r="180" customFormat="1" ht="14.25" hidden="1" customHeight="1" x14ac:dyDescent="0.15"/>
    <row r="181" customFormat="1" ht="14.25" hidden="1" customHeight="1" x14ac:dyDescent="0.15"/>
    <row r="182" customFormat="1" ht="14.25" hidden="1" customHeight="1" x14ac:dyDescent="0.15"/>
    <row r="183" customFormat="1" ht="14.25" hidden="1" customHeight="1" x14ac:dyDescent="0.15"/>
    <row r="184" customFormat="1" ht="14.25" hidden="1" customHeight="1" x14ac:dyDescent="0.15"/>
    <row r="185" customFormat="1" ht="14.25" hidden="1" customHeight="1" x14ac:dyDescent="0.15"/>
    <row r="186" customFormat="1" ht="14.25" hidden="1" customHeight="1" x14ac:dyDescent="0.15"/>
    <row r="187" customFormat="1" ht="14.25" hidden="1" customHeight="1" x14ac:dyDescent="0.15"/>
    <row r="188" customFormat="1" ht="14.25" hidden="1" customHeight="1" x14ac:dyDescent="0.15"/>
    <row r="189" customFormat="1" ht="14.25" hidden="1" customHeight="1" x14ac:dyDescent="0.15"/>
    <row r="190" customFormat="1" ht="14.25" hidden="1" customHeight="1" x14ac:dyDescent="0.15"/>
    <row r="191" customFormat="1" ht="14.25" hidden="1" customHeight="1" x14ac:dyDescent="0.15"/>
    <row r="192" customFormat="1" ht="14.25" hidden="1" customHeight="1" x14ac:dyDescent="0.15"/>
    <row r="193" customFormat="1" ht="14.25" hidden="1" customHeight="1" x14ac:dyDescent="0.15"/>
    <row r="194" customFormat="1" ht="14.25" hidden="1" customHeight="1" x14ac:dyDescent="0.15"/>
    <row r="195" customFormat="1" ht="14.25" hidden="1" customHeight="1" x14ac:dyDescent="0.15"/>
    <row r="196" customFormat="1" ht="14.25" hidden="1" customHeight="1" x14ac:dyDescent="0.15"/>
    <row r="197" customFormat="1" ht="14.25" hidden="1" customHeight="1" x14ac:dyDescent="0.15"/>
    <row r="198" customFormat="1" ht="14.25" hidden="1" customHeight="1" x14ac:dyDescent="0.15"/>
    <row r="199" customFormat="1" ht="14.25" hidden="1" customHeight="1" x14ac:dyDescent="0.15"/>
    <row r="200" customFormat="1" ht="14.25" hidden="1" customHeight="1" x14ac:dyDescent="0.15"/>
    <row r="201" customFormat="1" ht="14.25" hidden="1" customHeight="1" x14ac:dyDescent="0.15"/>
    <row r="202" customFormat="1" ht="14.25" hidden="1" customHeight="1" x14ac:dyDescent="0.15"/>
    <row r="203" customFormat="1" ht="14.25" hidden="1" customHeight="1" x14ac:dyDescent="0.15"/>
    <row r="204" customFormat="1" ht="14.25" hidden="1" customHeight="1" x14ac:dyDescent="0.15"/>
    <row r="205" customFormat="1" ht="14.25" hidden="1" customHeight="1" x14ac:dyDescent="0.15"/>
    <row r="206" customFormat="1" ht="14.25" hidden="1" customHeight="1" x14ac:dyDescent="0.15"/>
    <row r="207" customFormat="1" ht="14.25" hidden="1" customHeight="1" x14ac:dyDescent="0.15"/>
    <row r="208" customFormat="1" ht="14.25" hidden="1" customHeight="1" x14ac:dyDescent="0.15"/>
    <row r="209" customFormat="1" ht="14.25" hidden="1" customHeight="1" x14ac:dyDescent="0.15"/>
    <row r="210" customFormat="1" ht="14.25" hidden="1" customHeight="1" x14ac:dyDescent="0.15"/>
    <row r="211" customFormat="1" ht="14.25" hidden="1" customHeight="1" x14ac:dyDescent="0.15"/>
    <row r="212" customFormat="1" ht="14.25" hidden="1" customHeight="1" x14ac:dyDescent="0.15"/>
    <row r="213" customFormat="1" ht="14.25" hidden="1" customHeight="1" x14ac:dyDescent="0.15"/>
    <row r="214" customFormat="1" ht="14.25" hidden="1" customHeight="1" x14ac:dyDescent="0.15"/>
    <row r="215" customFormat="1" ht="14.25" hidden="1" customHeight="1" x14ac:dyDescent="0.15"/>
    <row r="216" customFormat="1" ht="14.25" hidden="1" customHeight="1" x14ac:dyDescent="0.15"/>
    <row r="217" customFormat="1" ht="14.25" hidden="1" customHeight="1" x14ac:dyDescent="0.15"/>
    <row r="218" customFormat="1" ht="14.25" hidden="1" customHeight="1" x14ac:dyDescent="0.15"/>
    <row r="219" customFormat="1" ht="14.25" hidden="1" customHeight="1" x14ac:dyDescent="0.15"/>
    <row r="220" customFormat="1" ht="14.25" hidden="1" customHeight="1" x14ac:dyDescent="0.15"/>
    <row r="221" customFormat="1" ht="14.25" hidden="1" customHeight="1" x14ac:dyDescent="0.15"/>
    <row r="222" customFormat="1" ht="14.25" hidden="1" customHeight="1" x14ac:dyDescent="0.15"/>
    <row r="223" customFormat="1" ht="14.25" hidden="1" customHeight="1" x14ac:dyDescent="0.15"/>
    <row r="224" customFormat="1" ht="14.25" hidden="1" customHeight="1" x14ac:dyDescent="0.15"/>
    <row r="225" customFormat="1" ht="14.25" hidden="1" customHeight="1" x14ac:dyDescent="0.15"/>
    <row r="226" customFormat="1" ht="14.25" hidden="1" customHeight="1" x14ac:dyDescent="0.15"/>
    <row r="227" customFormat="1" ht="14.25" hidden="1" customHeight="1" x14ac:dyDescent="0.15"/>
    <row r="228" customFormat="1" ht="14.25" hidden="1" customHeight="1" x14ac:dyDescent="0.15"/>
    <row r="229" customFormat="1" ht="14.25" hidden="1" customHeight="1" x14ac:dyDescent="0.15"/>
    <row r="230" customFormat="1" ht="14.25" hidden="1" customHeight="1" x14ac:dyDescent="0.15"/>
    <row r="231" customFormat="1" ht="14.25" hidden="1" customHeight="1" x14ac:dyDescent="0.15"/>
    <row r="232" customFormat="1" ht="14.25" hidden="1" customHeight="1" x14ac:dyDescent="0.15"/>
    <row r="233" customFormat="1" ht="14.25" hidden="1" customHeight="1" x14ac:dyDescent="0.15"/>
    <row r="234" customFormat="1" ht="14.25" hidden="1" customHeight="1" x14ac:dyDescent="0.15"/>
    <row r="235" customFormat="1" ht="14.25" hidden="1" customHeight="1" x14ac:dyDescent="0.15"/>
    <row r="236" customFormat="1" ht="14.25" hidden="1" customHeight="1" x14ac:dyDescent="0.15"/>
    <row r="237" customFormat="1" ht="14.25" hidden="1" customHeight="1" x14ac:dyDescent="0.15"/>
    <row r="238" customFormat="1" ht="14.25" hidden="1" customHeight="1" x14ac:dyDescent="0.15"/>
    <row r="239" customFormat="1" ht="14.25" hidden="1" customHeight="1" x14ac:dyDescent="0.15"/>
    <row r="240" customFormat="1" ht="14.25" hidden="1" customHeight="1" x14ac:dyDescent="0.15"/>
    <row r="241" customFormat="1" ht="14.25" hidden="1" customHeight="1" x14ac:dyDescent="0.15"/>
    <row r="242" customFormat="1" ht="14.25" hidden="1" customHeight="1" x14ac:dyDescent="0.15"/>
    <row r="243" customFormat="1" ht="14.25" hidden="1" customHeight="1" x14ac:dyDescent="0.15"/>
    <row r="244" customFormat="1" ht="14.25" hidden="1" customHeight="1" x14ac:dyDescent="0.15"/>
    <row r="245" customFormat="1" ht="14.25" hidden="1" customHeight="1" x14ac:dyDescent="0.15"/>
    <row r="246" customFormat="1" ht="14.25" hidden="1" customHeight="1" x14ac:dyDescent="0.15"/>
    <row r="247" customFormat="1" ht="14.25" hidden="1" customHeight="1" x14ac:dyDescent="0.15"/>
    <row r="248" customFormat="1" ht="14.25" hidden="1" customHeight="1" x14ac:dyDescent="0.15"/>
    <row r="249" customFormat="1" ht="14.25" hidden="1" customHeight="1" x14ac:dyDescent="0.15"/>
    <row r="250" customFormat="1" ht="14.25" hidden="1" customHeight="1" x14ac:dyDescent="0.15"/>
    <row r="251" customFormat="1" ht="14.25" hidden="1" customHeight="1" x14ac:dyDescent="0.15"/>
    <row r="252" customFormat="1" ht="14.25" hidden="1" customHeight="1" x14ac:dyDescent="0.15"/>
    <row r="253" customFormat="1" ht="14.25" hidden="1" customHeight="1" x14ac:dyDescent="0.15"/>
    <row r="254" customFormat="1" ht="14.25" hidden="1" customHeight="1" x14ac:dyDescent="0.15"/>
    <row r="255" customFormat="1" ht="14.25" hidden="1" customHeight="1" x14ac:dyDescent="0.15"/>
    <row r="256" customFormat="1" ht="14.25" hidden="1" customHeight="1" x14ac:dyDescent="0.15"/>
    <row r="257" customFormat="1" ht="14.25" hidden="1" customHeight="1" x14ac:dyDescent="0.15"/>
    <row r="258" customFormat="1" ht="14.25" hidden="1" customHeight="1" x14ac:dyDescent="0.15"/>
    <row r="259" customFormat="1" ht="14.25" hidden="1" customHeight="1" x14ac:dyDescent="0.15"/>
    <row r="260" customFormat="1" ht="14.25" hidden="1" customHeight="1" x14ac:dyDescent="0.15"/>
    <row r="261" customFormat="1" ht="14.25" hidden="1" customHeight="1" x14ac:dyDescent="0.15"/>
    <row r="262" customFormat="1" ht="14.25" hidden="1" customHeight="1" x14ac:dyDescent="0.15"/>
    <row r="263" customFormat="1" ht="14.25" hidden="1" customHeight="1" x14ac:dyDescent="0.15"/>
    <row r="264" customFormat="1" ht="14.25" hidden="1" customHeight="1" x14ac:dyDescent="0.15"/>
    <row r="265" customFormat="1" ht="14.25" hidden="1" customHeight="1" x14ac:dyDescent="0.15"/>
    <row r="266" customFormat="1" ht="14.25" hidden="1" customHeight="1" x14ac:dyDescent="0.15"/>
    <row r="267" customFormat="1" ht="14.25" hidden="1" customHeight="1" x14ac:dyDescent="0.15"/>
    <row r="268" customFormat="1" ht="14.25" hidden="1" customHeight="1" x14ac:dyDescent="0.15"/>
    <row r="269" customFormat="1" ht="14.25" hidden="1" customHeight="1" x14ac:dyDescent="0.15"/>
    <row r="270" customFormat="1" ht="14.25" hidden="1" customHeight="1" x14ac:dyDescent="0.15"/>
    <row r="271" customFormat="1" ht="14.25" hidden="1" customHeight="1" x14ac:dyDescent="0.15"/>
    <row r="272" customFormat="1" ht="14.25" hidden="1" customHeight="1" x14ac:dyDescent="0.15"/>
    <row r="273" customFormat="1" ht="14.25" hidden="1" customHeight="1" x14ac:dyDescent="0.15"/>
    <row r="274" customFormat="1" ht="14.25" hidden="1" customHeight="1" x14ac:dyDescent="0.15"/>
    <row r="275" customFormat="1" ht="14.25" hidden="1" customHeight="1" x14ac:dyDescent="0.15"/>
    <row r="276" customFormat="1" ht="14.25" hidden="1" customHeight="1" x14ac:dyDescent="0.15"/>
    <row r="277" customFormat="1" ht="14.25" hidden="1" customHeight="1" x14ac:dyDescent="0.15"/>
    <row r="278" customFormat="1" ht="14.25" hidden="1" customHeight="1" x14ac:dyDescent="0.15"/>
    <row r="279" customFormat="1" ht="14.25" hidden="1" customHeight="1" x14ac:dyDescent="0.15"/>
    <row r="280" customFormat="1" ht="14.25" hidden="1" customHeight="1" x14ac:dyDescent="0.15"/>
    <row r="281" customFormat="1" ht="14.25" hidden="1" customHeight="1" x14ac:dyDescent="0.15"/>
    <row r="282" customFormat="1" ht="14.25" hidden="1" customHeight="1" x14ac:dyDescent="0.15"/>
    <row r="283" customFormat="1" ht="14.25" hidden="1" customHeight="1" x14ac:dyDescent="0.15"/>
    <row r="284" customFormat="1" ht="14.25" hidden="1" customHeight="1" x14ac:dyDescent="0.15"/>
    <row r="285" customFormat="1" ht="14.25" hidden="1" customHeight="1" x14ac:dyDescent="0.15"/>
    <row r="286" customFormat="1" ht="14.25" hidden="1" customHeight="1" x14ac:dyDescent="0.15"/>
    <row r="287" customFormat="1" ht="14.25" hidden="1" customHeight="1" x14ac:dyDescent="0.15"/>
    <row r="288" customFormat="1" ht="14.25" hidden="1" customHeight="1" x14ac:dyDescent="0.15"/>
    <row r="289" customFormat="1" ht="14.25" hidden="1" customHeight="1" x14ac:dyDescent="0.15"/>
    <row r="290" customFormat="1" ht="14.25" hidden="1" customHeight="1" x14ac:dyDescent="0.15"/>
    <row r="291" customFormat="1" ht="14.25" hidden="1" customHeight="1" x14ac:dyDescent="0.15"/>
    <row r="292" customFormat="1" ht="14.25" hidden="1" customHeight="1" x14ac:dyDescent="0.15"/>
    <row r="293" customFormat="1" ht="14.25" hidden="1" customHeight="1" x14ac:dyDescent="0.15"/>
    <row r="294" customFormat="1" ht="14.25" hidden="1" customHeight="1" x14ac:dyDescent="0.15"/>
    <row r="295" customFormat="1" ht="14.25" hidden="1" customHeight="1" x14ac:dyDescent="0.15"/>
    <row r="296" customFormat="1" ht="14.25" hidden="1" customHeight="1" x14ac:dyDescent="0.15"/>
    <row r="297" customFormat="1" ht="14.25" hidden="1" customHeight="1" x14ac:dyDescent="0.15"/>
    <row r="298" customFormat="1" ht="14.25" hidden="1" customHeight="1" x14ac:dyDescent="0.15"/>
    <row r="299" customFormat="1" ht="14.25" hidden="1" customHeight="1" x14ac:dyDescent="0.15"/>
    <row r="300" customFormat="1" ht="14.25" hidden="1" customHeight="1" x14ac:dyDescent="0.15"/>
    <row r="301" customFormat="1" ht="14.25" hidden="1" customHeight="1" x14ac:dyDescent="0.15"/>
    <row r="302" customFormat="1" ht="14.25" hidden="1" customHeight="1" x14ac:dyDescent="0.15"/>
    <row r="303" customFormat="1" ht="14.25" hidden="1" customHeight="1" x14ac:dyDescent="0.15"/>
    <row r="304" customFormat="1" ht="14.25" hidden="1" customHeight="1" x14ac:dyDescent="0.15"/>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customFormat="1" ht="14.25" hidden="1" customHeight="1" x14ac:dyDescent="0.15"/>
    <row r="738" customFormat="1" ht="14.25" hidden="1" customHeight="1" x14ac:dyDescent="0.15"/>
    <row r="739" customFormat="1" ht="14.25" hidden="1" customHeight="1" x14ac:dyDescent="0.15"/>
    <row r="740" customFormat="1" ht="14.25" hidden="1" customHeight="1" x14ac:dyDescent="0.15"/>
    <row r="741" customFormat="1" ht="14.25" hidden="1" customHeight="1" x14ac:dyDescent="0.15"/>
    <row r="742" customFormat="1" ht="14.25" hidden="1" customHeight="1" x14ac:dyDescent="0.15"/>
    <row r="743" customFormat="1" ht="14.25" hidden="1" customHeight="1" x14ac:dyDescent="0.15"/>
    <row r="744" customFormat="1" ht="14.25" hidden="1" customHeight="1" x14ac:dyDescent="0.15"/>
    <row r="745" customFormat="1" ht="14.25" hidden="1" customHeight="1" x14ac:dyDescent="0.15"/>
    <row r="746" customFormat="1" ht="14.25" hidden="1" customHeight="1" x14ac:dyDescent="0.15"/>
    <row r="747" customFormat="1" ht="14.25" hidden="1" customHeight="1" x14ac:dyDescent="0.15"/>
    <row r="748" customFormat="1" ht="14.25" hidden="1" customHeight="1" x14ac:dyDescent="0.15"/>
    <row r="749" customFormat="1" ht="14.25" hidden="1" customHeight="1" x14ac:dyDescent="0.15"/>
    <row r="750" customFormat="1" ht="14.25" hidden="1" customHeight="1" x14ac:dyDescent="0.15"/>
    <row r="751" customFormat="1" ht="14.25" hidden="1" customHeight="1" x14ac:dyDescent="0.15"/>
    <row r="752" customFormat="1" ht="14.25" hidden="1" customHeight="1" x14ac:dyDescent="0.15"/>
    <row r="753" customFormat="1" ht="14.25" hidden="1" customHeight="1" x14ac:dyDescent="0.15"/>
    <row r="754" customFormat="1" ht="14.25" hidden="1" customHeight="1" x14ac:dyDescent="0.15"/>
    <row r="755" customFormat="1" ht="14.25" hidden="1" customHeight="1" x14ac:dyDescent="0.15"/>
    <row r="756" customFormat="1" ht="14.25" hidden="1" customHeight="1" x14ac:dyDescent="0.15"/>
    <row r="757" customFormat="1" ht="14.25" hidden="1" customHeight="1" x14ac:dyDescent="0.15"/>
    <row r="758" customFormat="1" ht="14.25" hidden="1" customHeight="1" x14ac:dyDescent="0.15"/>
    <row r="759" customFormat="1" ht="14.25" hidden="1" customHeight="1" x14ac:dyDescent="0.15"/>
    <row r="760" customFormat="1" ht="14.25" hidden="1" customHeight="1" x14ac:dyDescent="0.15"/>
    <row r="761" customFormat="1" ht="14.25" hidden="1" customHeight="1" x14ac:dyDescent="0.15"/>
    <row r="762" customFormat="1" ht="14.25" hidden="1" customHeight="1" x14ac:dyDescent="0.15"/>
    <row r="763" customFormat="1" ht="14.25" hidden="1" customHeight="1" x14ac:dyDescent="0.15"/>
    <row r="764" customFormat="1" ht="14.25" hidden="1" customHeight="1" x14ac:dyDescent="0.15"/>
    <row r="765" customFormat="1" ht="14.25" hidden="1" customHeight="1" x14ac:dyDescent="0.15"/>
    <row r="766" customFormat="1" ht="14.25" hidden="1" customHeight="1" x14ac:dyDescent="0.15"/>
    <row r="767" customFormat="1" ht="14.25" hidden="1" customHeight="1" x14ac:dyDescent="0.15"/>
    <row r="768" customFormat="1" ht="14.25" hidden="1" customHeight="1" x14ac:dyDescent="0.15"/>
    <row r="769" customFormat="1" ht="14.25" hidden="1" customHeight="1" x14ac:dyDescent="0.15"/>
    <row r="770" customFormat="1" ht="14.25" hidden="1" customHeight="1" x14ac:dyDescent="0.15"/>
    <row r="771" customFormat="1" ht="14.25" hidden="1" customHeight="1" x14ac:dyDescent="0.15"/>
    <row r="772" customFormat="1" ht="14.25" hidden="1" customHeight="1" x14ac:dyDescent="0.15"/>
    <row r="773" customFormat="1" ht="14.25" hidden="1" customHeight="1" x14ac:dyDescent="0.15"/>
    <row r="774" customFormat="1" ht="14.25" hidden="1" customHeight="1" x14ac:dyDescent="0.15"/>
    <row r="775" customFormat="1" ht="14.25" hidden="1" customHeight="1" x14ac:dyDescent="0.15"/>
    <row r="776" customFormat="1" ht="14.25" hidden="1" customHeight="1" x14ac:dyDescent="0.15"/>
    <row r="777" customFormat="1" ht="14.25" hidden="1" customHeight="1" x14ac:dyDescent="0.15"/>
    <row r="778" customFormat="1" ht="14.25" hidden="1" customHeight="1" x14ac:dyDescent="0.15"/>
    <row r="779" customFormat="1" ht="14.25" hidden="1" customHeight="1" x14ac:dyDescent="0.15"/>
    <row r="780" customFormat="1" ht="14.25" hidden="1" customHeight="1" x14ac:dyDescent="0.15"/>
    <row r="781" customFormat="1" ht="14.25" hidden="1" customHeight="1" x14ac:dyDescent="0.15"/>
    <row r="782" customFormat="1" ht="14.25" hidden="1" customHeight="1" x14ac:dyDescent="0.15"/>
    <row r="783" customFormat="1" ht="14.25" hidden="1" customHeight="1" x14ac:dyDescent="0.15"/>
    <row r="784" customFormat="1" ht="14.25" hidden="1" customHeight="1" x14ac:dyDescent="0.15"/>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idden="1" x14ac:dyDescent="0.15"/>
    <row r="1078" customFormat="1" hidden="1" x14ac:dyDescent="0.15"/>
    <row r="1079" customFormat="1" hidden="1" x14ac:dyDescent="0.15"/>
    <row r="1080" customFormat="1" hidden="1" x14ac:dyDescent="0.15"/>
    <row r="1081" customFormat="1" hidden="1" x14ac:dyDescent="0.15"/>
    <row r="1082" customFormat="1" hidden="1" x14ac:dyDescent="0.15"/>
    <row r="1083" customFormat="1" hidden="1" x14ac:dyDescent="0.15"/>
    <row r="1084" customFormat="1" hidden="1" x14ac:dyDescent="0.15"/>
    <row r="1085" customFormat="1" hidden="1" x14ac:dyDescent="0.15"/>
    <row r="1086" customFormat="1" hidden="1" x14ac:dyDescent="0.15"/>
    <row r="1087" customFormat="1" hidden="1" x14ac:dyDescent="0.15"/>
    <row r="1088" customFormat="1" hidden="1" x14ac:dyDescent="0.15"/>
    <row r="1089" customFormat="1" hidden="1" x14ac:dyDescent="0.15"/>
    <row r="1090" customFormat="1" hidden="1" x14ac:dyDescent="0.15"/>
    <row r="1091" customFormat="1" hidden="1" x14ac:dyDescent="0.15"/>
    <row r="1092" customFormat="1" hidden="1" x14ac:dyDescent="0.15"/>
    <row r="1093" customFormat="1" hidden="1" x14ac:dyDescent="0.15"/>
    <row r="1094" customFormat="1" hidden="1" x14ac:dyDescent="0.15"/>
    <row r="1095" customFormat="1" hidden="1" x14ac:dyDescent="0.15"/>
    <row r="1096" customFormat="1" hidden="1" x14ac:dyDescent="0.15"/>
    <row r="1097" customFormat="1" hidden="1" x14ac:dyDescent="0.15"/>
    <row r="1098" customFormat="1" hidden="1" x14ac:dyDescent="0.15"/>
    <row r="1099" customFormat="1" hidden="1" x14ac:dyDescent="0.15"/>
    <row r="1100" customFormat="1" hidden="1" x14ac:dyDescent="0.15"/>
    <row r="1101" customFormat="1" hidden="1" x14ac:dyDescent="0.15"/>
    <row r="1102" customFormat="1" hidden="1" x14ac:dyDescent="0.15"/>
    <row r="1103" customFormat="1" hidden="1" x14ac:dyDescent="0.15"/>
    <row r="1104" customFormat="1" hidden="1" x14ac:dyDescent="0.15"/>
    <row r="1105" customFormat="1" hidden="1" x14ac:dyDescent="0.15"/>
    <row r="1106" customFormat="1" hidden="1" x14ac:dyDescent="0.15"/>
    <row r="1107" customFormat="1" hidden="1" x14ac:dyDescent="0.15"/>
    <row r="1108" customFormat="1" hidden="1" x14ac:dyDescent="0.15"/>
    <row r="1109" customFormat="1" hidden="1" x14ac:dyDescent="0.15"/>
    <row r="1110" customFormat="1" hidden="1" x14ac:dyDescent="0.15"/>
    <row r="1111" customFormat="1" hidden="1" x14ac:dyDescent="0.15"/>
    <row r="1112" customFormat="1" hidden="1" x14ac:dyDescent="0.15"/>
    <row r="1113" customFormat="1" hidden="1" x14ac:dyDescent="0.15"/>
    <row r="1114" customFormat="1" hidden="1" x14ac:dyDescent="0.15"/>
    <row r="1115" customFormat="1" hidden="1" x14ac:dyDescent="0.15"/>
    <row r="1116" customFormat="1" hidden="1" x14ac:dyDescent="0.15"/>
    <row r="1117" customFormat="1" hidden="1" x14ac:dyDescent="0.15"/>
    <row r="1118" customFormat="1" hidden="1" x14ac:dyDescent="0.15"/>
    <row r="1119" customFormat="1" hidden="1" x14ac:dyDescent="0.15"/>
    <row r="1120" customFormat="1" hidden="1" x14ac:dyDescent="0.15"/>
    <row r="1121" customFormat="1" hidden="1" x14ac:dyDescent="0.15"/>
    <row r="1122" customFormat="1" hidden="1" x14ac:dyDescent="0.15"/>
    <row r="1123" customFormat="1" hidden="1" x14ac:dyDescent="0.15"/>
    <row r="1124" customFormat="1" hidden="1" x14ac:dyDescent="0.15"/>
    <row r="1125" customFormat="1" hidden="1" x14ac:dyDescent="0.15"/>
    <row r="1126" customFormat="1" hidden="1" x14ac:dyDescent="0.15"/>
    <row r="1127" customFormat="1" hidden="1" x14ac:dyDescent="0.15"/>
    <row r="1128" customFormat="1" hidden="1" x14ac:dyDescent="0.15"/>
    <row r="1129" customFormat="1" hidden="1" x14ac:dyDescent="0.15"/>
    <row r="1130" customFormat="1" hidden="1" x14ac:dyDescent="0.15"/>
    <row r="1131" customFormat="1" hidden="1" x14ac:dyDescent="0.15"/>
    <row r="1132" customFormat="1" hidden="1" x14ac:dyDescent="0.15"/>
    <row r="1133" customFormat="1" hidden="1" x14ac:dyDescent="0.15"/>
    <row r="1134" customFormat="1" hidden="1" x14ac:dyDescent="0.15"/>
    <row r="1135" customFormat="1" hidden="1" x14ac:dyDescent="0.15"/>
    <row r="1136" customFormat="1" hidden="1" x14ac:dyDescent="0.15"/>
    <row r="1137" customFormat="1" hidden="1" x14ac:dyDescent="0.15"/>
    <row r="1138" customFormat="1" hidden="1" x14ac:dyDescent="0.15"/>
    <row r="1139" customFormat="1" hidden="1" x14ac:dyDescent="0.15"/>
    <row r="1140" customFormat="1" hidden="1" x14ac:dyDescent="0.15"/>
    <row r="1141" customFormat="1" hidden="1" x14ac:dyDescent="0.15"/>
    <row r="1142" customFormat="1" hidden="1" x14ac:dyDescent="0.15"/>
    <row r="1143" customFormat="1" hidden="1" x14ac:dyDescent="0.15"/>
    <row r="1144" customFormat="1" hidden="1" x14ac:dyDescent="0.15"/>
    <row r="1145" customFormat="1" hidden="1" x14ac:dyDescent="0.15"/>
    <row r="1146" customFormat="1" hidden="1" x14ac:dyDescent="0.15"/>
    <row r="1147" customFormat="1" hidden="1" x14ac:dyDescent="0.15"/>
    <row r="1148" customFormat="1" hidden="1" x14ac:dyDescent="0.15"/>
    <row r="1149" customFormat="1" hidden="1" x14ac:dyDescent="0.15"/>
    <row r="1150" customFormat="1" hidden="1" x14ac:dyDescent="0.15"/>
    <row r="1151" customFormat="1" hidden="1" x14ac:dyDescent="0.15"/>
    <row r="1152" customFormat="1" hidden="1" x14ac:dyDescent="0.15"/>
    <row r="1153" customFormat="1" hidden="1" x14ac:dyDescent="0.15"/>
    <row r="1154" customFormat="1" hidden="1" x14ac:dyDescent="0.15"/>
    <row r="1155" customFormat="1" hidden="1" x14ac:dyDescent="0.15"/>
    <row r="1156" customFormat="1" hidden="1" x14ac:dyDescent="0.15"/>
    <row r="1157" customFormat="1" hidden="1" x14ac:dyDescent="0.15"/>
    <row r="1158" customFormat="1" hidden="1" x14ac:dyDescent="0.15"/>
    <row r="1159" customFormat="1" hidden="1" x14ac:dyDescent="0.15"/>
    <row r="1160" customFormat="1" hidden="1" x14ac:dyDescent="0.15"/>
    <row r="1161" customFormat="1" hidden="1" x14ac:dyDescent="0.15"/>
    <row r="1162" customFormat="1" hidden="1" x14ac:dyDescent="0.15"/>
    <row r="1163" customFormat="1" hidden="1" x14ac:dyDescent="0.15"/>
    <row r="1164" customFormat="1" hidden="1" x14ac:dyDescent="0.15"/>
    <row r="1165" customFormat="1" hidden="1" x14ac:dyDescent="0.15"/>
    <row r="1166" customFormat="1" hidden="1" x14ac:dyDescent="0.15"/>
    <row r="1167" customFormat="1" hidden="1" x14ac:dyDescent="0.15"/>
    <row r="1168" customFormat="1" hidden="1" x14ac:dyDescent="0.15"/>
    <row r="1169" customFormat="1" hidden="1" x14ac:dyDescent="0.15"/>
    <row r="1170" customFormat="1" hidden="1" x14ac:dyDescent="0.15"/>
    <row r="1171" customFormat="1" hidden="1" x14ac:dyDescent="0.15"/>
    <row r="1172" customFormat="1" hidden="1" x14ac:dyDescent="0.15"/>
    <row r="1173" customFormat="1" hidden="1" x14ac:dyDescent="0.15"/>
    <row r="1174" customFormat="1" hidden="1" x14ac:dyDescent="0.15"/>
    <row r="1175" customFormat="1" hidden="1" x14ac:dyDescent="0.15"/>
    <row r="1176" customFormat="1" hidden="1" x14ac:dyDescent="0.15"/>
    <row r="1177" customFormat="1" hidden="1" x14ac:dyDescent="0.15"/>
    <row r="1178" customFormat="1" hidden="1" x14ac:dyDescent="0.15"/>
    <row r="1179" customFormat="1" hidden="1" x14ac:dyDescent="0.15"/>
    <row r="1180" customFormat="1" hidden="1" x14ac:dyDescent="0.15"/>
    <row r="1181" customFormat="1" hidden="1" x14ac:dyDescent="0.15"/>
    <row r="1182" customFormat="1" hidden="1" x14ac:dyDescent="0.15"/>
    <row r="1183" customFormat="1" hidden="1" x14ac:dyDescent="0.15"/>
    <row r="1184" customFormat="1" hidden="1" x14ac:dyDescent="0.15"/>
    <row r="1185" customFormat="1" hidden="1" x14ac:dyDescent="0.15"/>
    <row r="1186" customFormat="1" hidden="1" x14ac:dyDescent="0.15"/>
    <row r="1187" customFormat="1" hidden="1" x14ac:dyDescent="0.15"/>
    <row r="1188" customFormat="1" hidden="1" x14ac:dyDescent="0.15"/>
    <row r="1189" customFormat="1" hidden="1" x14ac:dyDescent="0.15"/>
    <row r="1190" customFormat="1" hidden="1" x14ac:dyDescent="0.15"/>
    <row r="1191" customFormat="1" hidden="1" x14ac:dyDescent="0.15"/>
    <row r="1192" customFormat="1" hidden="1" x14ac:dyDescent="0.15"/>
    <row r="1193" customFormat="1" hidden="1" x14ac:dyDescent="0.15"/>
    <row r="1194" customFormat="1" hidden="1" x14ac:dyDescent="0.15"/>
    <row r="1195" customFormat="1" hidden="1" x14ac:dyDescent="0.15"/>
    <row r="1196" customFormat="1" hidden="1" x14ac:dyDescent="0.15"/>
    <row r="1197" customFormat="1" hidden="1" x14ac:dyDescent="0.15"/>
    <row r="1198" customFormat="1" hidden="1" x14ac:dyDescent="0.15"/>
    <row r="1199" customFormat="1" hidden="1" x14ac:dyDescent="0.15"/>
    <row r="1200" customFormat="1" hidden="1" x14ac:dyDescent="0.15"/>
    <row r="1201" customFormat="1" hidden="1" x14ac:dyDescent="0.15"/>
    <row r="1202" customFormat="1" hidden="1" x14ac:dyDescent="0.15"/>
    <row r="1203" customFormat="1" hidden="1" x14ac:dyDescent="0.15"/>
    <row r="1204" customFormat="1" hidden="1" x14ac:dyDescent="0.15"/>
    <row r="1205" customFormat="1" hidden="1" x14ac:dyDescent="0.15"/>
    <row r="1206" customFormat="1" hidden="1" x14ac:dyDescent="0.15"/>
    <row r="1207" customFormat="1" hidden="1" x14ac:dyDescent="0.15"/>
    <row r="1208" customFormat="1" hidden="1" x14ac:dyDescent="0.15"/>
    <row r="1209" customFormat="1" hidden="1" x14ac:dyDescent="0.15"/>
    <row r="1210" customFormat="1" hidden="1" x14ac:dyDescent="0.15"/>
    <row r="1211" customFormat="1" hidden="1" x14ac:dyDescent="0.15"/>
    <row r="1212" customFormat="1" hidden="1" x14ac:dyDescent="0.15"/>
    <row r="1213" customFormat="1" hidden="1" x14ac:dyDescent="0.15"/>
    <row r="1214" customFormat="1" hidden="1" x14ac:dyDescent="0.15"/>
    <row r="1215" customFormat="1" hidden="1" x14ac:dyDescent="0.15"/>
    <row r="1216" customFormat="1" hidden="1" x14ac:dyDescent="0.15"/>
    <row r="1217" customFormat="1" hidden="1" x14ac:dyDescent="0.15"/>
    <row r="1218" customFormat="1" hidden="1" x14ac:dyDescent="0.15"/>
    <row r="1219" customFormat="1" hidden="1" x14ac:dyDescent="0.15"/>
    <row r="1220" customFormat="1" hidden="1" x14ac:dyDescent="0.15"/>
    <row r="1221" customFormat="1" hidden="1" x14ac:dyDescent="0.15"/>
    <row r="1222" customFormat="1" hidden="1" x14ac:dyDescent="0.15"/>
    <row r="1223" customFormat="1" hidden="1" x14ac:dyDescent="0.15"/>
    <row r="1224" customFormat="1" hidden="1" x14ac:dyDescent="0.15"/>
    <row r="1225" customFormat="1" hidden="1" x14ac:dyDescent="0.15"/>
    <row r="1226" customFormat="1" hidden="1" x14ac:dyDescent="0.15"/>
    <row r="1227" customFormat="1" hidden="1" x14ac:dyDescent="0.15"/>
    <row r="1228" customFormat="1" hidden="1" x14ac:dyDescent="0.15"/>
    <row r="1229" customFormat="1" hidden="1" x14ac:dyDescent="0.15"/>
    <row r="1230" customFormat="1" hidden="1" x14ac:dyDescent="0.15"/>
    <row r="1231" customFormat="1" hidden="1" x14ac:dyDescent="0.15"/>
    <row r="1232" customFormat="1" hidden="1" x14ac:dyDescent="0.15"/>
    <row r="1233" customFormat="1" hidden="1" x14ac:dyDescent="0.15"/>
    <row r="1234" customFormat="1" hidden="1" x14ac:dyDescent="0.15"/>
    <row r="1235" customFormat="1" hidden="1" x14ac:dyDescent="0.15"/>
    <row r="1236" customFormat="1" hidden="1" x14ac:dyDescent="0.15"/>
    <row r="1237" customFormat="1" hidden="1" x14ac:dyDescent="0.15"/>
    <row r="1238" customFormat="1" hidden="1" x14ac:dyDescent="0.15"/>
    <row r="1239" customFormat="1" hidden="1" x14ac:dyDescent="0.15"/>
    <row r="1240" customFormat="1" hidden="1" x14ac:dyDescent="0.15"/>
    <row r="1241" customFormat="1" hidden="1" x14ac:dyDescent="0.15"/>
    <row r="1242" customFormat="1" hidden="1" x14ac:dyDescent="0.15"/>
    <row r="1243" customFormat="1" hidden="1" x14ac:dyDescent="0.15"/>
    <row r="1244" customFormat="1" hidden="1" x14ac:dyDescent="0.15"/>
    <row r="1245" customFormat="1" hidden="1" x14ac:dyDescent="0.15"/>
    <row r="1246" customFormat="1" hidden="1" x14ac:dyDescent="0.15"/>
    <row r="1247" customFormat="1" hidden="1" x14ac:dyDescent="0.15"/>
    <row r="1248" customFormat="1" hidden="1" x14ac:dyDescent="0.15"/>
    <row r="1249" customFormat="1" hidden="1" x14ac:dyDescent="0.15"/>
    <row r="1250" customFormat="1" hidden="1" x14ac:dyDescent="0.15"/>
    <row r="1251" customFormat="1" hidden="1" x14ac:dyDescent="0.15"/>
    <row r="1252" customFormat="1" hidden="1" x14ac:dyDescent="0.15"/>
    <row r="1253" customFormat="1" hidden="1" x14ac:dyDescent="0.15"/>
    <row r="1254" customFormat="1" hidden="1" x14ac:dyDescent="0.15"/>
    <row r="1255" customFormat="1" hidden="1" x14ac:dyDescent="0.15"/>
    <row r="1256" customFormat="1" hidden="1" x14ac:dyDescent="0.15"/>
    <row r="1257" customFormat="1" hidden="1" x14ac:dyDescent="0.15"/>
    <row r="1258" customFormat="1" hidden="1" x14ac:dyDescent="0.15"/>
    <row r="1259" customFormat="1" hidden="1" x14ac:dyDescent="0.15"/>
    <row r="1260" customFormat="1" hidden="1" x14ac:dyDescent="0.15"/>
    <row r="1261" customFormat="1" hidden="1" x14ac:dyDescent="0.15"/>
    <row r="1262" customFormat="1" hidden="1" x14ac:dyDescent="0.15"/>
    <row r="1263" customFormat="1" hidden="1" x14ac:dyDescent="0.15"/>
    <row r="1264" customFormat="1" hidden="1" x14ac:dyDescent="0.15"/>
    <row r="1265" customFormat="1" hidden="1" x14ac:dyDescent="0.15"/>
    <row r="1266" customFormat="1" hidden="1" x14ac:dyDescent="0.15"/>
    <row r="1267" customFormat="1" hidden="1" x14ac:dyDescent="0.15"/>
    <row r="1268" customFormat="1" hidden="1" x14ac:dyDescent="0.15"/>
    <row r="1269" customFormat="1" hidden="1" x14ac:dyDescent="0.15"/>
    <row r="1270" customFormat="1" hidden="1" x14ac:dyDescent="0.15"/>
    <row r="1271" customFormat="1" hidden="1" x14ac:dyDescent="0.15"/>
    <row r="1272" customFormat="1" hidden="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t="13.5" hidden="1" customHeight="1" x14ac:dyDescent="0.15"/>
    <row r="16079" customFormat="1" ht="13.5" hidden="1" customHeight="1" x14ac:dyDescent="0.15"/>
    <row r="16080" customFormat="1" ht="13.5" hidden="1" customHeight="1" x14ac:dyDescent="0.15"/>
    <row r="16081" customFormat="1" ht="13.5" hidden="1" customHeight="1" x14ac:dyDescent="0.15"/>
    <row r="16082" customFormat="1" ht="13.5" hidden="1" customHeight="1" x14ac:dyDescent="0.15"/>
    <row r="16083" customFormat="1" ht="13.5" hidden="1" customHeight="1" x14ac:dyDescent="0.15"/>
    <row r="16084" customFormat="1" ht="13.5" hidden="1" customHeight="1" x14ac:dyDescent="0.15"/>
    <row r="16085" customFormat="1" ht="13.5" hidden="1" customHeight="1" x14ac:dyDescent="0.15"/>
    <row r="16086" customFormat="1" ht="13.5" hidden="1" customHeight="1" x14ac:dyDescent="0.15"/>
    <row r="16087" customFormat="1" ht="13.5" hidden="1" customHeight="1" x14ac:dyDescent="0.15"/>
    <row r="16088" customFormat="1" ht="13.5" hidden="1" customHeight="1" x14ac:dyDescent="0.15"/>
    <row r="16089" customFormat="1" ht="13.5" hidden="1" customHeight="1" x14ac:dyDescent="0.15"/>
    <row r="16090" customFormat="1" ht="13.5" hidden="1" customHeight="1" x14ac:dyDescent="0.15"/>
    <row r="16091" customFormat="1" ht="13.5" hidden="1" customHeight="1" x14ac:dyDescent="0.15"/>
    <row r="16092" customFormat="1" ht="13.5" hidden="1" customHeight="1" x14ac:dyDescent="0.15"/>
    <row r="16093" customFormat="1" ht="13.5" hidden="1" customHeight="1" x14ac:dyDescent="0.15"/>
    <row r="16094" customFormat="1" ht="13.5" hidden="1" customHeight="1" x14ac:dyDescent="0.15"/>
    <row r="16095" customFormat="1" ht="13.5" hidden="1" customHeight="1" x14ac:dyDescent="0.15"/>
    <row r="16096" customFormat="1" ht="13.5" hidden="1" customHeight="1" x14ac:dyDescent="0.15"/>
    <row r="16097" customFormat="1" ht="13.5" hidden="1" customHeight="1" x14ac:dyDescent="0.15"/>
    <row r="16098" customFormat="1" ht="13.5" hidden="1" customHeight="1" x14ac:dyDescent="0.15"/>
    <row r="16099" customFormat="1" ht="13.5" hidden="1" customHeight="1" x14ac:dyDescent="0.15"/>
    <row r="16100" customFormat="1" ht="13.5" hidden="1" customHeight="1" x14ac:dyDescent="0.15"/>
    <row r="16101" customFormat="1" ht="13.5" hidden="1" customHeight="1" x14ac:dyDescent="0.15"/>
    <row r="16102" customFormat="1" ht="13.5" hidden="1" customHeight="1" x14ac:dyDescent="0.15"/>
    <row r="16103" customFormat="1" ht="13.5" hidden="1" customHeight="1" x14ac:dyDescent="0.15"/>
    <row r="16104" customFormat="1" ht="13.5" hidden="1" customHeight="1" x14ac:dyDescent="0.15"/>
    <row r="16105" customFormat="1" ht="13.5" hidden="1" customHeight="1" x14ac:dyDescent="0.15"/>
    <row r="16106" customFormat="1" ht="13.5" hidden="1" customHeight="1" x14ac:dyDescent="0.15"/>
    <row r="16107" customFormat="1" ht="13.5" hidden="1" customHeight="1" x14ac:dyDescent="0.15"/>
    <row r="16108" customFormat="1" ht="13.5" hidden="1" customHeight="1" x14ac:dyDescent="0.15"/>
    <row r="16109" customFormat="1" ht="13.5" hidden="1" customHeight="1" x14ac:dyDescent="0.15"/>
    <row r="16110" customFormat="1" ht="13.5" hidden="1" customHeight="1" x14ac:dyDescent="0.15"/>
    <row r="16111" customFormat="1" ht="13.5" hidden="1" customHeight="1" x14ac:dyDescent="0.15"/>
    <row r="16112" customFormat="1" ht="13.5" hidden="1" customHeight="1" x14ac:dyDescent="0.15"/>
    <row r="16113" customFormat="1" ht="13.5" hidden="1" customHeight="1" x14ac:dyDescent="0.15"/>
    <row r="16114" customFormat="1" ht="13.5" hidden="1" customHeight="1" x14ac:dyDescent="0.15"/>
    <row r="16115" customFormat="1" ht="13.5" hidden="1" customHeight="1" x14ac:dyDescent="0.15"/>
    <row r="16116" customFormat="1" ht="13.5" hidden="1" customHeight="1" x14ac:dyDescent="0.15"/>
    <row r="16117" customFormat="1" ht="13.5" hidden="1" customHeight="1" x14ac:dyDescent="0.15"/>
    <row r="16118" customFormat="1" ht="13.5" hidden="1" customHeight="1" x14ac:dyDescent="0.15"/>
    <row r="16119" customFormat="1" ht="13.5" hidden="1" customHeight="1" x14ac:dyDescent="0.15"/>
    <row r="16120" customFormat="1" ht="13.5" hidden="1" customHeight="1" x14ac:dyDescent="0.15"/>
    <row r="16121" customFormat="1" ht="13.5" hidden="1" customHeight="1" x14ac:dyDescent="0.15"/>
    <row r="16122" customFormat="1" ht="13.5" hidden="1" customHeight="1" x14ac:dyDescent="0.15"/>
    <row r="16123" customFormat="1" ht="13.5" hidden="1" customHeight="1" x14ac:dyDescent="0.15"/>
    <row r="16124" customFormat="1" ht="13.5" hidden="1" customHeight="1" x14ac:dyDescent="0.15"/>
    <row r="16125" customFormat="1" ht="13.5" hidden="1" customHeight="1" x14ac:dyDescent="0.15"/>
    <row r="16126" customFormat="1" ht="13.5" hidden="1" customHeight="1" x14ac:dyDescent="0.15"/>
    <row r="16127" customFormat="1" ht="13.5" hidden="1" customHeight="1" x14ac:dyDescent="0.15"/>
    <row r="16128" customFormat="1" ht="13.5" hidden="1" customHeight="1" x14ac:dyDescent="0.15"/>
    <row r="16129" customFormat="1" ht="13.5" hidden="1" customHeight="1" x14ac:dyDescent="0.15"/>
    <row r="16130" customFormat="1" ht="13.5" hidden="1" customHeight="1" x14ac:dyDescent="0.15"/>
    <row r="16131" customFormat="1" ht="13.5" hidden="1" customHeight="1" x14ac:dyDescent="0.15"/>
    <row r="16132" customFormat="1" ht="13.5" hidden="1" customHeight="1" x14ac:dyDescent="0.15"/>
    <row r="16133" customFormat="1" ht="13.5" hidden="1" customHeight="1" x14ac:dyDescent="0.15"/>
    <row r="16134" customFormat="1" ht="13.5" hidden="1" customHeight="1" x14ac:dyDescent="0.15"/>
    <row r="16135" customFormat="1" ht="13.5" hidden="1" customHeight="1" x14ac:dyDescent="0.15"/>
    <row r="16136" customFormat="1" ht="13.5" hidden="1" customHeight="1" x14ac:dyDescent="0.15"/>
    <row r="16137" customFormat="1" ht="13.5" hidden="1" customHeight="1" x14ac:dyDescent="0.15"/>
    <row r="16138" customFormat="1" ht="13.5" hidden="1" customHeight="1" x14ac:dyDescent="0.15"/>
    <row r="16139" customFormat="1" ht="13.5" hidden="1" customHeight="1" x14ac:dyDescent="0.15"/>
    <row r="16140" customFormat="1" ht="13.5" hidden="1" customHeight="1" x14ac:dyDescent="0.15"/>
    <row r="16141" customFormat="1" ht="13.5" hidden="1" customHeight="1" x14ac:dyDescent="0.15"/>
    <row r="16142" customFormat="1" ht="13.5" hidden="1" customHeight="1" x14ac:dyDescent="0.15"/>
    <row r="16143" customFormat="1" ht="13.5" hidden="1" customHeight="1" x14ac:dyDescent="0.15"/>
    <row r="16144" customFormat="1" ht="13.5" hidden="1" customHeight="1" x14ac:dyDescent="0.15"/>
    <row r="16145" customFormat="1" ht="13.5" hidden="1" customHeight="1" x14ac:dyDescent="0.15"/>
    <row r="16146" customFormat="1" ht="13.5" hidden="1" customHeight="1" x14ac:dyDescent="0.15"/>
    <row r="16147" customFormat="1" ht="13.5" hidden="1" customHeight="1" x14ac:dyDescent="0.15"/>
    <row r="16148" customFormat="1" ht="13.5" hidden="1" customHeight="1" x14ac:dyDescent="0.15"/>
    <row r="16149" customFormat="1" ht="13.5" hidden="1" customHeight="1" x14ac:dyDescent="0.15"/>
    <row r="16150" customFormat="1" ht="13.5" hidden="1" customHeight="1" x14ac:dyDescent="0.15"/>
    <row r="16151" customFormat="1" ht="13.5" hidden="1" customHeight="1" x14ac:dyDescent="0.15"/>
    <row r="16152" customFormat="1" ht="13.5" hidden="1" customHeight="1" x14ac:dyDescent="0.15"/>
    <row r="16153" customFormat="1" ht="13.5" hidden="1" customHeight="1" x14ac:dyDescent="0.15"/>
    <row r="16154" customFormat="1" ht="13.5" hidden="1" customHeight="1" x14ac:dyDescent="0.15"/>
    <row r="16155" customFormat="1" ht="13.5" hidden="1" customHeight="1" x14ac:dyDescent="0.15"/>
    <row r="16156" customFormat="1" ht="13.5" hidden="1" customHeight="1" x14ac:dyDescent="0.15"/>
    <row r="16157" customFormat="1" ht="13.5" hidden="1" customHeight="1" x14ac:dyDescent="0.15"/>
    <row r="16158" customFormat="1" ht="13.5" hidden="1" customHeight="1" x14ac:dyDescent="0.15"/>
    <row r="16159" customFormat="1" ht="13.5" hidden="1" customHeight="1" x14ac:dyDescent="0.15"/>
    <row r="16160" customFormat="1" ht="13.5" hidden="1" customHeight="1" x14ac:dyDescent="0.15"/>
    <row r="16161" customFormat="1" ht="13.5" hidden="1" customHeight="1" x14ac:dyDescent="0.15"/>
    <row r="16162" customFormat="1" ht="13.5" hidden="1" customHeight="1" x14ac:dyDescent="0.15"/>
    <row r="16163" customFormat="1" ht="13.5" hidden="1" customHeight="1" x14ac:dyDescent="0.15"/>
    <row r="16164" customFormat="1" ht="13.5" hidden="1" customHeight="1" x14ac:dyDescent="0.15"/>
    <row r="16165" customFormat="1" ht="13.5" hidden="1" customHeight="1" x14ac:dyDescent="0.15"/>
    <row r="16166" customFormat="1" ht="13.5" hidden="1" customHeight="1" x14ac:dyDescent="0.15"/>
    <row r="16167" customFormat="1" ht="13.5" hidden="1" customHeight="1" x14ac:dyDescent="0.15"/>
    <row r="16168" customFormat="1" ht="13.5" hidden="1" customHeight="1" x14ac:dyDescent="0.15"/>
    <row r="16169" customFormat="1" ht="13.5" hidden="1" customHeight="1" x14ac:dyDescent="0.15"/>
    <row r="16170" customFormat="1" ht="13.5" hidden="1" customHeight="1" x14ac:dyDescent="0.15"/>
    <row r="16171" customFormat="1" ht="13.5" hidden="1" customHeight="1" x14ac:dyDescent="0.15"/>
    <row r="16172" customFormat="1" ht="13.5" hidden="1" customHeight="1" x14ac:dyDescent="0.15"/>
    <row r="16173" customFormat="1" ht="13.5" hidden="1" customHeight="1" x14ac:dyDescent="0.15"/>
    <row r="16174" customFormat="1" ht="13.5" hidden="1" customHeight="1" x14ac:dyDescent="0.15"/>
    <row r="16175" customFormat="1" ht="13.5" hidden="1" customHeight="1" x14ac:dyDescent="0.15"/>
    <row r="16176" customFormat="1" ht="13.5" hidden="1" customHeight="1" x14ac:dyDescent="0.15"/>
    <row r="16177" customFormat="1" ht="13.5" hidden="1" customHeight="1" x14ac:dyDescent="0.15"/>
    <row r="16178" customFormat="1" ht="13.5" hidden="1" customHeight="1" x14ac:dyDescent="0.15"/>
    <row r="16179" customFormat="1" ht="13.5" hidden="1" customHeight="1" x14ac:dyDescent="0.15"/>
    <row r="16180" customFormat="1" ht="13.5" hidden="1" customHeight="1" x14ac:dyDescent="0.15"/>
    <row r="16181" customFormat="1" ht="13.5" hidden="1" customHeight="1" x14ac:dyDescent="0.15"/>
    <row r="16182" customFormat="1" ht="13.5" hidden="1" customHeight="1" x14ac:dyDescent="0.15"/>
    <row r="16183" customFormat="1" ht="13.5" hidden="1" customHeight="1" x14ac:dyDescent="0.15"/>
    <row r="16184" customFormat="1" ht="13.5" hidden="1" customHeight="1" x14ac:dyDescent="0.15"/>
    <row r="16185" customFormat="1" ht="13.5" hidden="1" customHeight="1" x14ac:dyDescent="0.15"/>
    <row r="16186" customFormat="1" ht="13.5" hidden="1" customHeight="1" x14ac:dyDescent="0.15"/>
    <row r="16187" customFormat="1" ht="13.5" hidden="1" customHeight="1" x14ac:dyDescent="0.15"/>
    <row r="16188" customFormat="1" ht="13.5" hidden="1" customHeight="1" x14ac:dyDescent="0.15"/>
    <row r="16189" customFormat="1" ht="13.5" hidden="1" customHeight="1" x14ac:dyDescent="0.15"/>
    <row r="16190" customFormat="1" ht="13.5" hidden="1" customHeight="1" x14ac:dyDescent="0.15"/>
    <row r="16191" customFormat="1" ht="13.5" hidden="1" customHeight="1" x14ac:dyDescent="0.15"/>
    <row r="16192" customFormat="1" ht="13.5" hidden="1" customHeight="1" x14ac:dyDescent="0.15"/>
    <row r="16193" customFormat="1" ht="13.5" hidden="1" customHeight="1" x14ac:dyDescent="0.15"/>
    <row r="16194" customFormat="1" ht="13.5" hidden="1" customHeight="1" x14ac:dyDescent="0.15"/>
    <row r="16195" customFormat="1" ht="13.5" hidden="1" customHeight="1" x14ac:dyDescent="0.15"/>
    <row r="16196" customFormat="1" ht="13.5" hidden="1" customHeight="1" x14ac:dyDescent="0.15"/>
    <row r="16197" customFormat="1" ht="13.5" hidden="1" customHeight="1" x14ac:dyDescent="0.15"/>
    <row r="16198" customFormat="1" ht="13.5" hidden="1" customHeight="1" x14ac:dyDescent="0.15"/>
    <row r="16199" customFormat="1" ht="13.5" hidden="1" customHeight="1" x14ac:dyDescent="0.15"/>
    <row r="16200" customFormat="1" ht="13.5" hidden="1" customHeight="1" x14ac:dyDescent="0.15"/>
    <row r="16201" customFormat="1" ht="13.5" hidden="1" customHeight="1" x14ac:dyDescent="0.15"/>
    <row r="16202" customFormat="1" ht="13.5" hidden="1" customHeight="1" x14ac:dyDescent="0.15"/>
    <row r="16203" customFormat="1" ht="13.5" hidden="1" customHeight="1" x14ac:dyDescent="0.15"/>
    <row r="16204" customFormat="1" ht="13.5" hidden="1" customHeight="1" x14ac:dyDescent="0.15"/>
    <row r="16205" customFormat="1" ht="13.5" hidden="1" customHeight="1" x14ac:dyDescent="0.15"/>
    <row r="16206" customFormat="1" ht="13.5" hidden="1" customHeight="1" x14ac:dyDescent="0.15"/>
    <row r="16207" customFormat="1" ht="13.5" hidden="1" customHeight="1" x14ac:dyDescent="0.15"/>
    <row r="16208" customFormat="1" ht="13.5" hidden="1" customHeight="1" x14ac:dyDescent="0.15"/>
    <row r="16209" customFormat="1" ht="13.5" hidden="1" customHeight="1" x14ac:dyDescent="0.15"/>
    <row r="16210" customFormat="1" ht="13.5" hidden="1" customHeight="1" x14ac:dyDescent="0.15"/>
    <row r="16211" customFormat="1" ht="13.5" hidden="1" customHeight="1" x14ac:dyDescent="0.15"/>
    <row r="16212" customFormat="1" ht="13.5" hidden="1" customHeight="1" x14ac:dyDescent="0.15"/>
    <row r="16213" customFormat="1" ht="13.5" hidden="1" customHeight="1" x14ac:dyDescent="0.15"/>
    <row r="16214" customFormat="1" ht="13.5" hidden="1" customHeight="1" x14ac:dyDescent="0.15"/>
    <row r="16215" customFormat="1" ht="13.5" hidden="1" customHeight="1" x14ac:dyDescent="0.15"/>
    <row r="16216" customFormat="1" ht="13.5" hidden="1" customHeight="1" x14ac:dyDescent="0.15"/>
    <row r="16217" customFormat="1" ht="13.5" hidden="1" customHeight="1" x14ac:dyDescent="0.15"/>
    <row r="16218" customFormat="1" ht="13.5" hidden="1" customHeight="1" x14ac:dyDescent="0.15"/>
    <row r="16219" customFormat="1" ht="13.5" hidden="1" customHeight="1" x14ac:dyDescent="0.15"/>
    <row r="16220" customFormat="1" ht="13.5" hidden="1" customHeight="1" x14ac:dyDescent="0.15"/>
    <row r="16221" customFormat="1" ht="13.5" hidden="1" customHeight="1" x14ac:dyDescent="0.15"/>
    <row r="16222" customFormat="1" ht="13.5" hidden="1" customHeight="1" x14ac:dyDescent="0.15"/>
    <row r="16223" customFormat="1" ht="13.5" hidden="1" customHeight="1" x14ac:dyDescent="0.15"/>
    <row r="16224" customFormat="1" ht="13.5" hidden="1" customHeight="1" x14ac:dyDescent="0.15"/>
    <row r="16225" customFormat="1" ht="13.5" hidden="1" customHeight="1" x14ac:dyDescent="0.15"/>
    <row r="16226" customFormat="1" ht="13.5" hidden="1" customHeight="1" x14ac:dyDescent="0.15"/>
    <row r="16227" customFormat="1" ht="13.5" hidden="1" customHeight="1" x14ac:dyDescent="0.15"/>
    <row r="16228" customFormat="1" ht="13.5" hidden="1" customHeight="1" x14ac:dyDescent="0.15"/>
    <row r="16229" customFormat="1" ht="13.5" hidden="1" customHeight="1" x14ac:dyDescent="0.15"/>
    <row r="16230" customFormat="1" ht="13.5" hidden="1" customHeight="1" x14ac:dyDescent="0.15"/>
    <row r="16231" customFormat="1" ht="13.5" hidden="1" customHeight="1" x14ac:dyDescent="0.15"/>
    <row r="16232" customFormat="1" ht="13.5" hidden="1" customHeight="1" x14ac:dyDescent="0.15"/>
    <row r="16233" customFormat="1" ht="13.5" hidden="1" customHeight="1" x14ac:dyDescent="0.15"/>
    <row r="16234" customFormat="1" ht="13.5" hidden="1" customHeight="1" x14ac:dyDescent="0.15"/>
    <row r="16235" customFormat="1" ht="13.5" hidden="1" customHeight="1" x14ac:dyDescent="0.15"/>
    <row r="16236" customFormat="1" ht="13.5" hidden="1" customHeight="1" x14ac:dyDescent="0.15"/>
    <row r="16237" customFormat="1" ht="13.5" hidden="1" customHeight="1" x14ac:dyDescent="0.15"/>
    <row r="16238" customFormat="1" ht="13.5" hidden="1" customHeight="1" x14ac:dyDescent="0.15"/>
    <row r="16239" customFormat="1" ht="13.5" hidden="1" customHeight="1" x14ac:dyDescent="0.15"/>
    <row r="16240" customFormat="1" ht="13.5" hidden="1" customHeight="1" x14ac:dyDescent="0.15"/>
    <row r="16241" customFormat="1" ht="13.5" hidden="1" customHeight="1" x14ac:dyDescent="0.15"/>
    <row r="16242" customFormat="1" ht="13.5" hidden="1" customHeight="1" x14ac:dyDescent="0.15"/>
    <row r="16243" customFormat="1" ht="13.5" hidden="1" customHeight="1" x14ac:dyDescent="0.15"/>
    <row r="16244" customFormat="1" ht="13.5" hidden="1" customHeight="1" x14ac:dyDescent="0.15"/>
    <row r="16245" customFormat="1" ht="13.5" hidden="1" customHeight="1" x14ac:dyDescent="0.15"/>
    <row r="16246" customFormat="1" ht="13.5" hidden="1" customHeight="1" x14ac:dyDescent="0.15"/>
    <row r="16247" customFormat="1" ht="13.5" hidden="1" customHeight="1" x14ac:dyDescent="0.15"/>
    <row r="16248" customFormat="1" ht="13.5" hidden="1" customHeight="1" x14ac:dyDescent="0.15"/>
    <row r="16249" customFormat="1" ht="13.5" hidden="1" customHeight="1" x14ac:dyDescent="0.15"/>
    <row r="16250" customFormat="1" ht="13.5" hidden="1" customHeight="1" x14ac:dyDescent="0.15"/>
    <row r="16251" customFormat="1" ht="13.5" hidden="1" customHeight="1" x14ac:dyDescent="0.15"/>
    <row r="16252" customFormat="1" ht="13.5" hidden="1" customHeight="1" x14ac:dyDescent="0.15"/>
    <row r="16253" customFormat="1" ht="13.5" hidden="1" customHeight="1" x14ac:dyDescent="0.15"/>
    <row r="16254" customFormat="1" ht="13.5" hidden="1" customHeight="1" x14ac:dyDescent="0.15"/>
    <row r="16255" customFormat="1" ht="13.5" hidden="1" customHeight="1" x14ac:dyDescent="0.15"/>
    <row r="16256" customFormat="1" ht="13.5" hidden="1" customHeight="1" x14ac:dyDescent="0.15"/>
    <row r="16257" customFormat="1" ht="13.5" hidden="1" customHeight="1" x14ac:dyDescent="0.15"/>
    <row r="16258" customFormat="1" ht="13.5" hidden="1" customHeight="1" x14ac:dyDescent="0.15"/>
    <row r="16259" customFormat="1" ht="13.5" hidden="1" customHeight="1" x14ac:dyDescent="0.15"/>
    <row r="16260" customFormat="1" ht="13.5" hidden="1" customHeight="1" x14ac:dyDescent="0.15"/>
    <row r="16261" customFormat="1" ht="13.5" hidden="1" customHeight="1" x14ac:dyDescent="0.15"/>
    <row r="16262" customFormat="1" ht="13.5" hidden="1" customHeight="1" x14ac:dyDescent="0.15"/>
    <row r="16263" customFormat="1" ht="13.5" hidden="1" customHeight="1" x14ac:dyDescent="0.15"/>
    <row r="16264" customFormat="1" ht="13.5" hidden="1" customHeight="1" x14ac:dyDescent="0.15"/>
    <row r="16265" customFormat="1" ht="13.5" hidden="1" customHeight="1" x14ac:dyDescent="0.15"/>
    <row r="16266" customFormat="1" ht="13.5" hidden="1" customHeight="1" x14ac:dyDescent="0.15"/>
    <row r="16267" customFormat="1" ht="13.5" hidden="1" customHeight="1" x14ac:dyDescent="0.15"/>
    <row r="16268" customFormat="1" ht="13.5" hidden="1" customHeight="1" x14ac:dyDescent="0.15"/>
    <row r="16269" customFormat="1" ht="13.5" hidden="1" customHeight="1" x14ac:dyDescent="0.15"/>
    <row r="16270" customFormat="1" ht="13.5" hidden="1" customHeight="1" x14ac:dyDescent="0.15"/>
    <row r="16271" customFormat="1" ht="13.5" hidden="1" customHeight="1" x14ac:dyDescent="0.15"/>
    <row r="16272" customFormat="1" ht="13.5" hidden="1" customHeight="1" x14ac:dyDescent="0.15"/>
    <row r="16273" customFormat="1" ht="13.5" hidden="1" customHeight="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spans="27:84" ht="13.5" hidden="1" customHeight="1" x14ac:dyDescent="0.15">
      <c r="AA16497"/>
      <c r="AB16497"/>
      <c r="AC16497"/>
      <c r="AD16497"/>
      <c r="AE16497"/>
      <c r="AF16497"/>
      <c r="AG16497"/>
      <c r="AH16497"/>
      <c r="AI16497"/>
      <c r="AJ16497"/>
      <c r="AK16497"/>
      <c r="AL16497"/>
      <c r="AM16497"/>
      <c r="AN16497"/>
      <c r="AO16497"/>
      <c r="AP16497"/>
      <c r="AQ16497"/>
      <c r="AR16497"/>
      <c r="AS16497"/>
      <c r="AT16497"/>
      <c r="AU16497"/>
      <c r="AV16497"/>
      <c r="AW16497"/>
      <c r="BW16497"/>
      <c r="BX16497"/>
      <c r="BY16497"/>
      <c r="BZ16497"/>
      <c r="CA16497"/>
      <c r="CF16497"/>
    </row>
    <row r="16498" spans="27:84" ht="13.5" hidden="1" customHeight="1" x14ac:dyDescent="0.15">
      <c r="AA16498"/>
      <c r="AB16498"/>
      <c r="AC16498"/>
      <c r="AD16498"/>
      <c r="AE16498"/>
      <c r="AF16498"/>
      <c r="AG16498"/>
      <c r="AH16498"/>
      <c r="AI16498"/>
      <c r="AJ16498"/>
      <c r="AK16498"/>
      <c r="AL16498"/>
      <c r="AM16498"/>
      <c r="AN16498"/>
      <c r="AO16498"/>
      <c r="AP16498"/>
      <c r="AQ16498"/>
      <c r="AR16498"/>
      <c r="AS16498"/>
      <c r="AT16498"/>
      <c r="AU16498"/>
      <c r="AV16498"/>
      <c r="AW16498"/>
      <c r="BW16498"/>
      <c r="BX16498"/>
      <c r="BY16498"/>
      <c r="BZ16498"/>
      <c r="CA16498"/>
      <c r="CF16498"/>
    </row>
    <row r="16499" spans="27:84" ht="13.5" hidden="1" customHeight="1" x14ac:dyDescent="0.15">
      <c r="AA16499"/>
      <c r="AB16499"/>
      <c r="AC16499"/>
      <c r="AD16499"/>
      <c r="AE16499"/>
      <c r="AF16499"/>
      <c r="AG16499"/>
      <c r="AH16499"/>
      <c r="AI16499"/>
      <c r="AJ16499"/>
      <c r="AK16499"/>
      <c r="AL16499"/>
      <c r="AM16499"/>
      <c r="AN16499"/>
      <c r="AO16499"/>
      <c r="AP16499"/>
      <c r="AQ16499"/>
      <c r="AR16499"/>
      <c r="AS16499"/>
      <c r="AT16499"/>
      <c r="AU16499"/>
      <c r="AV16499"/>
      <c r="AW16499"/>
      <c r="BW16499"/>
      <c r="BX16499"/>
      <c r="BY16499"/>
      <c r="BZ16499"/>
      <c r="CA16499"/>
      <c r="CF16499"/>
    </row>
    <row r="16500" spans="27:84" ht="13.5" hidden="1" customHeight="1" x14ac:dyDescent="0.15">
      <c r="AA16500"/>
      <c r="AB16500"/>
      <c r="AC16500"/>
      <c r="AD16500"/>
      <c r="AE16500"/>
      <c r="AF16500"/>
      <c r="AG16500"/>
      <c r="AH16500"/>
      <c r="AI16500"/>
      <c r="AJ16500"/>
      <c r="AK16500"/>
      <c r="AL16500"/>
      <c r="AM16500"/>
      <c r="AN16500"/>
      <c r="AO16500"/>
      <c r="AP16500"/>
      <c r="AQ16500"/>
      <c r="AR16500"/>
      <c r="AS16500"/>
      <c r="AT16500"/>
      <c r="AU16500"/>
      <c r="AV16500"/>
      <c r="AW16500"/>
      <c r="BW16500"/>
      <c r="BX16500"/>
      <c r="BY16500"/>
      <c r="BZ16500"/>
      <c r="CA16500"/>
      <c r="CF16500"/>
    </row>
    <row r="16501" spans="27:84" ht="13.5" hidden="1" customHeight="1" x14ac:dyDescent="0.15">
      <c r="AA16501"/>
      <c r="AB16501"/>
      <c r="AC16501"/>
      <c r="AD16501"/>
      <c r="AE16501"/>
      <c r="AF16501"/>
      <c r="AG16501"/>
      <c r="AH16501"/>
      <c r="AI16501"/>
      <c r="AJ16501"/>
      <c r="AK16501"/>
      <c r="AL16501"/>
      <c r="AM16501"/>
      <c r="AN16501"/>
      <c r="AO16501"/>
      <c r="AP16501"/>
      <c r="AQ16501"/>
      <c r="AR16501"/>
      <c r="AS16501"/>
      <c r="AT16501"/>
      <c r="AU16501"/>
      <c r="AV16501"/>
      <c r="AW16501"/>
      <c r="BW16501"/>
      <c r="BX16501"/>
      <c r="BY16501"/>
      <c r="BZ16501"/>
      <c r="CA16501"/>
      <c r="CF16501"/>
    </row>
    <row r="16502" spans="27:84" ht="13.5" hidden="1" customHeight="1" x14ac:dyDescent="0.15">
      <c r="AA16502"/>
      <c r="AB16502"/>
      <c r="AC16502"/>
      <c r="AD16502"/>
      <c r="AE16502"/>
      <c r="AF16502"/>
      <c r="AG16502"/>
      <c r="AH16502"/>
      <c r="AI16502"/>
      <c r="AJ16502"/>
      <c r="AK16502"/>
      <c r="AL16502"/>
      <c r="AM16502"/>
      <c r="AN16502"/>
      <c r="AO16502"/>
      <c r="AP16502"/>
      <c r="AQ16502"/>
      <c r="AR16502"/>
      <c r="AS16502"/>
      <c r="AT16502"/>
      <c r="AU16502"/>
      <c r="AV16502"/>
      <c r="AW16502"/>
      <c r="BW16502"/>
      <c r="BX16502"/>
      <c r="BY16502"/>
      <c r="BZ16502"/>
      <c r="CA16502"/>
      <c r="CF16502"/>
    </row>
    <row r="16503" spans="27:84" ht="13.5" hidden="1" customHeight="1" x14ac:dyDescent="0.15">
      <c r="AA16503"/>
      <c r="AB16503"/>
      <c r="AC16503"/>
      <c r="AD16503"/>
      <c r="AE16503"/>
      <c r="AF16503"/>
      <c r="AG16503"/>
      <c r="AH16503"/>
      <c r="AI16503"/>
      <c r="AJ16503"/>
      <c r="AK16503"/>
      <c r="AL16503"/>
      <c r="AM16503"/>
      <c r="AN16503"/>
      <c r="AO16503"/>
      <c r="AP16503"/>
      <c r="AQ16503"/>
      <c r="AR16503"/>
      <c r="AS16503"/>
      <c r="AT16503"/>
      <c r="AU16503"/>
      <c r="AV16503"/>
      <c r="AW16503"/>
      <c r="BW16503"/>
      <c r="BX16503"/>
      <c r="BY16503"/>
      <c r="BZ16503"/>
      <c r="CA16503"/>
      <c r="CF16503"/>
    </row>
    <row r="16504" spans="27:84" ht="13.5" hidden="1" customHeight="1" x14ac:dyDescent="0.15">
      <c r="AA16504"/>
      <c r="AB16504"/>
      <c r="AC16504"/>
      <c r="AD16504"/>
      <c r="AE16504"/>
      <c r="AF16504"/>
      <c r="AG16504"/>
      <c r="AH16504"/>
      <c r="AI16504"/>
      <c r="AJ16504"/>
      <c r="AK16504"/>
      <c r="AL16504"/>
      <c r="AM16504"/>
      <c r="AN16504"/>
      <c r="AO16504"/>
      <c r="AP16504"/>
      <c r="AQ16504"/>
      <c r="AR16504"/>
      <c r="AS16504"/>
      <c r="AT16504"/>
      <c r="AU16504"/>
      <c r="AV16504"/>
      <c r="AW16504"/>
      <c r="BW16504"/>
      <c r="BX16504"/>
      <c r="BY16504"/>
      <c r="BZ16504"/>
      <c r="CA16504"/>
      <c r="CF16504"/>
    </row>
  </sheetData>
  <sheetProtection algorithmName="SHA-512" hashValue="3u47WXUh+5hdgQ9UXut4h3hsKs+OwZPsr12Pg79YX5hl28n8KzOgI7jEq8IlzitqHK/HRnxq9QTgmi/VLIrbvA==" saltValue="/cT6iu2Xn5TRsI2DzdZ7Wg==" spinCount="100000" sheet="1" selectLockedCells="1"/>
  <dataConsolidate/>
  <mergeCells count="25">
    <mergeCell ref="D88:D91"/>
    <mergeCell ref="D7:I7"/>
    <mergeCell ref="D37:D52"/>
    <mergeCell ref="D53:D59"/>
    <mergeCell ref="D6:F6"/>
    <mergeCell ref="D8:F8"/>
    <mergeCell ref="D12:D26"/>
    <mergeCell ref="D27:D36"/>
    <mergeCell ref="G15:G19"/>
    <mergeCell ref="G13:G14"/>
    <mergeCell ref="H83:H85"/>
    <mergeCell ref="D74:D77"/>
    <mergeCell ref="D80:D82"/>
    <mergeCell ref="G75:G77"/>
    <mergeCell ref="G78:G79"/>
    <mergeCell ref="D78:D79"/>
    <mergeCell ref="D83:D87"/>
    <mergeCell ref="G83:G86"/>
    <mergeCell ref="C12:C15"/>
    <mergeCell ref="D60:D67"/>
    <mergeCell ref="G60:G63"/>
    <mergeCell ref="C70:C71"/>
    <mergeCell ref="D68:D69"/>
    <mergeCell ref="D70:D73"/>
    <mergeCell ref="C60:C61"/>
  </mergeCells>
  <phoneticPr fontId="3"/>
  <printOptions horizontalCentered="1"/>
  <pageMargins left="0.39370078740157483" right="0.19685039370078741" top="0.39370078740157483" bottom="0.19685039370078741" header="0.31496062992125984" footer="0.11811023622047245"/>
  <pageSetup paperSize="9" scale="68" orientation="portrait" r:id="rId1"/>
  <headerFooter alignWithMargins="0">
    <oddHeader>&amp;R&amp;"HGPｺﾞｼｯｸM,ﾒﾃﾞｨｳﾑ"第二区分事業所　点検表</oddHeader>
    <oddFooter>&amp;C&amp;"HGｺﾞｼｯｸM,ﾒﾃﾞｨｳﾑ"&amp;P</oddFooter>
  </headerFooter>
  <rowBreaks count="7" manualBreakCount="7">
    <brk id="286" max="19" man="1"/>
    <brk id="345" max="16383" man="1"/>
    <brk id="357" max="16383" man="1"/>
    <brk id="385" max="16383" man="1"/>
    <brk id="404" max="16383" man="1"/>
    <brk id="440" max="19" man="1"/>
    <brk id="48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EB16554"/>
  <sheetViews>
    <sheetView showGridLines="0" view="pageBreakPreview" zoomScale="85" zoomScaleNormal="85" zoomScaleSheetLayoutView="85" zoomScalePageLayoutView="40" workbookViewId="0">
      <selection activeCell="G9" sqref="G9:H9"/>
    </sheetView>
  </sheetViews>
  <sheetFormatPr defaultColWidth="0" defaultRowHeight="13.5" customHeight="1" zeroHeight="1" x14ac:dyDescent="0.15"/>
  <cols>
    <col min="1" max="1" width="2.625" customWidth="1"/>
    <col min="2" max="2" width="0.875" customWidth="1"/>
    <col min="3" max="3" width="2.625" customWidth="1"/>
    <col min="4" max="4" width="2.125" customWidth="1"/>
    <col min="5" max="5" width="4.25" customWidth="1"/>
    <col min="6" max="6" width="20.625" customWidth="1"/>
    <col min="7" max="7" width="5.125" customWidth="1"/>
    <col min="8" max="19" width="8.375" customWidth="1"/>
    <col min="20" max="20" width="6.625" customWidth="1"/>
    <col min="21" max="21" width="0.875" style="1" customWidth="1"/>
    <col min="22" max="22" width="2.625" style="1" customWidth="1"/>
    <col min="23" max="23" width="13.125" style="1" hidden="1" customWidth="1"/>
    <col min="24" max="24" width="54.375" style="1" hidden="1" customWidth="1"/>
    <col min="25" max="25" width="9.875" style="3" hidden="1" customWidth="1"/>
    <col min="26" max="26" width="9" style="1" hidden="1" customWidth="1"/>
    <col min="27" max="27" width="7.5" style="1" hidden="1" customWidth="1"/>
    <col min="28" max="28" width="23.875" style="1" hidden="1" customWidth="1"/>
    <col min="29" max="29" width="9" style="3" hidden="1" customWidth="1"/>
    <col min="30" max="30" width="13.875" style="1" hidden="1" customWidth="1"/>
    <col min="31" max="31" width="12.25" style="3" hidden="1" customWidth="1"/>
    <col min="32" max="32" width="17.625" style="3" hidden="1" customWidth="1"/>
    <col min="33" max="33" width="54.375" style="3" hidden="1" customWidth="1"/>
    <col min="34" max="34" width="10.5" style="3" hidden="1" customWidth="1"/>
    <col min="35" max="35" width="7.875" style="3" hidden="1" customWidth="1"/>
    <col min="36" max="36" width="16.75" style="3" hidden="1" customWidth="1"/>
    <col min="37" max="38" width="22.875" style="65" hidden="1" customWidth="1"/>
    <col min="39" max="40" width="16.75" style="65" hidden="1" customWidth="1"/>
    <col min="41" max="41" width="20" style="65" hidden="1" customWidth="1"/>
    <col min="42" max="42" width="19.75" style="65" hidden="1" customWidth="1"/>
    <col min="43" max="43" width="13.875" style="65" hidden="1" customWidth="1"/>
    <col min="44" max="44" width="20" style="65" hidden="1" customWidth="1"/>
    <col min="45" max="45" width="7.25" style="65" hidden="1" customWidth="1"/>
    <col min="46" max="47" width="8.5" style="65" hidden="1" customWidth="1"/>
    <col min="48" max="48" width="14.125" style="65" hidden="1" customWidth="1"/>
    <col min="49" max="49" width="9.625" style="65" hidden="1" customWidth="1"/>
    <col min="50" max="50" width="14.75" hidden="1" customWidth="1"/>
    <col min="51" max="51" width="19.75" hidden="1" customWidth="1"/>
    <col min="52" max="52" width="4.125" hidden="1" customWidth="1"/>
    <col min="53" max="53" width="8.625" hidden="1" customWidth="1"/>
    <col min="54" max="55" width="2.25" hidden="1" customWidth="1"/>
    <col min="56" max="56" width="3.75" hidden="1" customWidth="1"/>
    <col min="57" max="58" width="2.25" hidden="1" customWidth="1"/>
    <col min="59" max="61" width="9.75" hidden="1" customWidth="1"/>
    <col min="62" max="62" width="14.75" hidden="1" customWidth="1"/>
    <col min="63" max="63" width="7" hidden="1" customWidth="1"/>
    <col min="64" max="66" width="9.75" hidden="1" customWidth="1"/>
    <col min="67" max="69" width="9" hidden="1" customWidth="1"/>
    <col min="70" max="70" width="3.5" hidden="1" customWidth="1"/>
    <col min="71" max="74" width="9" hidden="1" customWidth="1"/>
    <col min="75" max="79" width="9" style="29" hidden="1" customWidth="1"/>
    <col min="80" max="80" width="9" hidden="1" customWidth="1"/>
    <col min="81" max="83" width="3.5" hidden="1" customWidth="1"/>
    <col min="84" max="84" width="3.5" style="65" hidden="1" customWidth="1"/>
    <col min="85" max="85" width="3.5" hidden="1" customWidth="1"/>
    <col min="86" max="86" width="6" hidden="1" customWidth="1"/>
    <col min="87" max="87" width="2.75" hidden="1" customWidth="1"/>
    <col min="88" max="88" width="3" hidden="1" customWidth="1"/>
    <col min="89" max="89" width="2.5" hidden="1" customWidth="1"/>
    <col min="90" max="16384" width="9" hidden="1"/>
  </cols>
  <sheetData>
    <row r="1" spans="2:125" ht="14.25" customHeight="1" thickBot="1" x14ac:dyDescent="0.2">
      <c r="AK1" s="8" t="s">
        <v>105</v>
      </c>
    </row>
    <row r="2" spans="2:125" ht="14.25" customHeight="1" thickBot="1" x14ac:dyDescent="0.2">
      <c r="D2" s="62"/>
      <c r="E2" s="63"/>
      <c r="F2" s="1" t="s">
        <v>828</v>
      </c>
      <c r="AK2" s="364" t="s">
        <v>250</v>
      </c>
      <c r="AL2" s="364" t="s">
        <v>114</v>
      </c>
      <c r="AM2" s="364" t="s">
        <v>485</v>
      </c>
      <c r="AN2" s="364" t="s">
        <v>486</v>
      </c>
      <c r="AO2" s="364" t="s">
        <v>108</v>
      </c>
      <c r="AP2" s="364" t="s">
        <v>487</v>
      </c>
      <c r="AQ2" s="364" t="s">
        <v>484</v>
      </c>
      <c r="AR2" s="364" t="s">
        <v>488</v>
      </c>
      <c r="AS2" s="364" t="s">
        <v>309</v>
      </c>
      <c r="AT2" s="364" t="s">
        <v>115</v>
      </c>
      <c r="AU2" s="364" t="s">
        <v>299</v>
      </c>
      <c r="AV2" s="365" t="s">
        <v>748</v>
      </c>
      <c r="AW2" s="365" t="s">
        <v>714</v>
      </c>
      <c r="AX2" s="365" t="s">
        <v>116</v>
      </c>
      <c r="AY2" s="8"/>
      <c r="AZ2" s="65"/>
      <c r="BA2" s="65"/>
      <c r="BB2" s="65"/>
      <c r="BC2" s="65"/>
      <c r="BD2" s="65"/>
      <c r="BE2" s="65"/>
      <c r="BW2"/>
      <c r="BX2"/>
      <c r="BY2"/>
      <c r="BZ2"/>
      <c r="CA2"/>
      <c r="CE2" s="29"/>
      <c r="CF2" s="29"/>
      <c r="CG2" s="29"/>
      <c r="CH2" s="29"/>
      <c r="CI2" s="29"/>
      <c r="CN2" s="65"/>
    </row>
    <row r="3" spans="2:125" s="8" customFormat="1" ht="14.25" customHeight="1" thickBot="1" x14ac:dyDescent="0.2">
      <c r="B3"/>
      <c r="D3" s="66"/>
      <c r="E3" s="67"/>
      <c r="F3" s="1" t="s">
        <v>829</v>
      </c>
      <c r="G3" s="64"/>
      <c r="H3" s="64"/>
      <c r="I3" s="1"/>
      <c r="J3" s="1"/>
      <c r="K3" s="1"/>
      <c r="L3" s="1"/>
      <c r="M3" s="1"/>
      <c r="N3" s="1"/>
      <c r="O3" s="1"/>
      <c r="P3" s="1"/>
      <c r="Q3" s="1"/>
      <c r="R3" s="1"/>
      <c r="S3" s="1"/>
      <c r="T3" s="1"/>
      <c r="U3" s="1"/>
      <c r="V3" s="1"/>
      <c r="W3" s="1"/>
      <c r="X3" s="1"/>
      <c r="Y3"/>
      <c r="Z3"/>
      <c r="AK3" s="366">
        <v>20</v>
      </c>
      <c r="AL3" s="366">
        <v>15</v>
      </c>
      <c r="AM3" s="366">
        <v>15</v>
      </c>
      <c r="AN3" s="366">
        <v>15</v>
      </c>
      <c r="AO3" s="366">
        <v>20</v>
      </c>
      <c r="AP3" s="366">
        <v>15</v>
      </c>
      <c r="AQ3" s="366">
        <v>7</v>
      </c>
      <c r="AR3" s="366">
        <v>15</v>
      </c>
      <c r="AS3" s="366">
        <v>15</v>
      </c>
      <c r="AT3" s="366">
        <v>25</v>
      </c>
      <c r="AU3" s="366">
        <v>20</v>
      </c>
      <c r="AV3" s="366">
        <v>10</v>
      </c>
      <c r="AW3" s="366">
        <v>15</v>
      </c>
      <c r="AX3" s="366">
        <v>10</v>
      </c>
    </row>
    <row r="4" spans="2:125" s="8" customFormat="1" ht="14.25" customHeight="1" thickBot="1" x14ac:dyDescent="0.2">
      <c r="B4"/>
      <c r="D4" s="68"/>
      <c r="E4" s="69"/>
      <c r="F4" s="1" t="s">
        <v>830</v>
      </c>
      <c r="G4" s="64"/>
      <c r="H4" s="64"/>
      <c r="I4" s="1"/>
      <c r="J4" s="1"/>
      <c r="K4" s="1"/>
      <c r="L4" s="1"/>
      <c r="M4" s="1"/>
      <c r="N4" s="1"/>
      <c r="O4" s="1"/>
      <c r="P4" s="1"/>
      <c r="Q4" s="1"/>
      <c r="R4" s="1"/>
      <c r="S4" s="1"/>
      <c r="T4" s="1"/>
      <c r="U4" s="1"/>
      <c r="V4" s="1"/>
      <c r="W4" s="1"/>
      <c r="X4" s="1"/>
      <c r="Y4" s="2"/>
      <c r="Z4" s="2"/>
      <c r="AJ4" s="34" t="s">
        <v>501</v>
      </c>
      <c r="AK4" s="611">
        <f t="shared" ref="AK4:AV4" si="0">$G$12-AK3</f>
        <v>-20</v>
      </c>
      <c r="AL4" s="611">
        <f t="shared" si="0"/>
        <v>-15</v>
      </c>
      <c r="AM4" s="611">
        <f t="shared" si="0"/>
        <v>-15</v>
      </c>
      <c r="AN4" s="611">
        <f t="shared" si="0"/>
        <v>-15</v>
      </c>
      <c r="AO4" s="611">
        <f t="shared" si="0"/>
        <v>-20</v>
      </c>
      <c r="AP4" s="611">
        <f t="shared" si="0"/>
        <v>-15</v>
      </c>
      <c r="AQ4" s="611">
        <f t="shared" si="0"/>
        <v>-7</v>
      </c>
      <c r="AR4" s="611">
        <f t="shared" si="0"/>
        <v>-15</v>
      </c>
      <c r="AS4" s="611">
        <f t="shared" si="0"/>
        <v>-15</v>
      </c>
      <c r="AT4" s="611">
        <f t="shared" si="0"/>
        <v>-25</v>
      </c>
      <c r="AU4" s="611">
        <f t="shared" si="0"/>
        <v>-20</v>
      </c>
      <c r="AV4" s="611">
        <f t="shared" si="0"/>
        <v>-10</v>
      </c>
      <c r="AW4" s="611">
        <f>$G$12-AW3</f>
        <v>-15</v>
      </c>
      <c r="AX4" s="611">
        <f>$G$12-AX3</f>
        <v>-10</v>
      </c>
    </row>
    <row r="5" spans="2:125" s="8" customFormat="1" ht="14.25" customHeight="1" thickBot="1" x14ac:dyDescent="0.2">
      <c r="B5"/>
      <c r="D5" s="70"/>
      <c r="E5" s="71"/>
      <c r="F5" s="1" t="s">
        <v>831</v>
      </c>
      <c r="G5" s="64"/>
      <c r="H5" s="64"/>
      <c r="I5" s="1"/>
      <c r="J5" s="1"/>
      <c r="K5" s="1"/>
      <c r="L5" s="1"/>
      <c r="M5" s="1"/>
      <c r="N5" s="1"/>
      <c r="O5" s="1"/>
      <c r="P5" s="1"/>
      <c r="Q5" s="1"/>
      <c r="R5" s="1"/>
      <c r="S5" s="1"/>
      <c r="T5" s="1"/>
      <c r="U5" s="1"/>
      <c r="V5" s="1"/>
      <c r="W5" s="1"/>
      <c r="X5" s="1"/>
      <c r="Y5" s="2"/>
      <c r="Z5" s="2"/>
      <c r="AK5" s="2"/>
      <c r="AL5" s="2"/>
      <c r="AM5" s="2"/>
      <c r="AN5" s="2"/>
      <c r="AO5" s="2"/>
      <c r="AP5" s="2"/>
      <c r="AQ5" s="2"/>
      <c r="AR5" s="2"/>
      <c r="AS5" s="2"/>
      <c r="AT5" s="2"/>
      <c r="AU5" s="2"/>
      <c r="AV5" s="2"/>
    </row>
    <row r="6" spans="2:125" s="8" customFormat="1" ht="14.25" customHeight="1" thickBot="1" x14ac:dyDescent="0.2">
      <c r="B6"/>
      <c r="D6" s="474"/>
      <c r="E6" s="475"/>
      <c r="F6" s="1" t="s">
        <v>1008</v>
      </c>
      <c r="G6" s="64"/>
      <c r="H6" s="64"/>
      <c r="I6" s="1"/>
      <c r="J6" s="1"/>
      <c r="K6" s="1"/>
      <c r="L6" s="1"/>
      <c r="M6" s="1"/>
      <c r="N6" s="1"/>
      <c r="O6" s="1"/>
      <c r="P6" s="1"/>
      <c r="Q6" s="1"/>
      <c r="R6" s="1"/>
      <c r="S6" s="1"/>
      <c r="T6" s="1"/>
      <c r="U6" s="1"/>
      <c r="V6" s="1"/>
      <c r="W6" s="1"/>
      <c r="X6" s="1"/>
      <c r="Y6" s="2"/>
      <c r="Z6" s="2"/>
      <c r="AK6" s="2"/>
      <c r="AL6" s="2"/>
      <c r="AM6" s="2"/>
      <c r="AN6" s="2"/>
      <c r="AO6" s="2"/>
      <c r="AP6" s="2"/>
      <c r="AQ6" s="2"/>
      <c r="AR6" s="2"/>
      <c r="AS6" s="2"/>
      <c r="AT6" s="2"/>
      <c r="AU6" s="2"/>
      <c r="AV6" s="2"/>
    </row>
    <row r="7" spans="2:125" s="8" customFormat="1" ht="36" customHeight="1" x14ac:dyDescent="0.15">
      <c r="B7" s="72" t="s">
        <v>553</v>
      </c>
      <c r="E7" s="1"/>
      <c r="F7" s="1"/>
      <c r="G7" s="1"/>
      <c r="H7" s="1"/>
      <c r="I7" s="1"/>
      <c r="U7" s="1"/>
      <c r="V7" s="1"/>
      <c r="W7" s="1"/>
      <c r="X7" s="1"/>
      <c r="Y7" s="3"/>
      <c r="AK7"/>
      <c r="AL7"/>
      <c r="AM7"/>
      <c r="AN7"/>
      <c r="AO7"/>
      <c r="AP7"/>
    </row>
    <row r="8" spans="2:125" s="8" customFormat="1" ht="24" customHeight="1" x14ac:dyDescent="0.15">
      <c r="B8"/>
      <c r="C8" s="31" t="s">
        <v>64</v>
      </c>
      <c r="E8" s="1"/>
      <c r="F8" s="1"/>
      <c r="G8" s="1"/>
      <c r="H8" s="1"/>
      <c r="I8" s="1"/>
      <c r="J8" s="1"/>
      <c r="K8" s="1"/>
      <c r="L8" s="1"/>
      <c r="M8" s="1"/>
      <c r="S8" s="34"/>
      <c r="T8" s="73"/>
      <c r="U8" s="1"/>
      <c r="V8" s="1"/>
      <c r="W8" s="1"/>
      <c r="X8" s="1"/>
      <c r="Y8" s="3"/>
      <c r="AK8" s="251" t="s">
        <v>554</v>
      </c>
      <c r="AL8" s="251" t="s">
        <v>555</v>
      </c>
      <c r="AM8" s="251" t="s">
        <v>556</v>
      </c>
      <c r="AN8" s="251" t="s">
        <v>557</v>
      </c>
      <c r="AO8" s="251" t="s">
        <v>512</v>
      </c>
      <c r="AP8" s="251" t="s">
        <v>558</v>
      </c>
      <c r="AQ8" s="251" t="s">
        <v>559</v>
      </c>
      <c r="AR8" s="251" t="s">
        <v>298</v>
      </c>
    </row>
    <row r="9" spans="2:125" s="8" customFormat="1" ht="15" customHeight="1" x14ac:dyDescent="0.15">
      <c r="B9"/>
      <c r="C9" s="8" t="s">
        <v>173</v>
      </c>
      <c r="E9" s="34"/>
      <c r="F9" s="76" t="s">
        <v>146</v>
      </c>
      <c r="G9" s="762"/>
      <c r="H9" s="763"/>
      <c r="J9" s="1"/>
      <c r="K9" s="1"/>
      <c r="L9" s="1"/>
      <c r="N9" s="34" t="s">
        <v>502</v>
      </c>
      <c r="O9" s="464"/>
      <c r="P9" s="1"/>
      <c r="R9"/>
      <c r="S9"/>
      <c r="U9" s="1"/>
      <c r="V9" s="1"/>
      <c r="AA9" s="1"/>
      <c r="AI9"/>
      <c r="BQ9"/>
      <c r="CU9"/>
      <c r="DJ9"/>
      <c r="DK9"/>
      <c r="DM9"/>
      <c r="DN9"/>
      <c r="DO9"/>
      <c r="DP9"/>
      <c r="DQ9"/>
      <c r="DR9"/>
      <c r="DS9"/>
      <c r="DT9"/>
      <c r="DU9"/>
    </row>
    <row r="10" spans="2:125" s="8" customFormat="1" ht="30" customHeight="1" x14ac:dyDescent="0.15">
      <c r="B10"/>
      <c r="F10" s="76" t="s">
        <v>147</v>
      </c>
      <c r="G10" s="764"/>
      <c r="H10" s="765"/>
      <c r="I10" s="765"/>
      <c r="J10" s="765"/>
      <c r="K10" s="765"/>
      <c r="L10" s="765"/>
      <c r="M10" s="765"/>
      <c r="N10" s="765"/>
      <c r="O10" s="765"/>
      <c r="P10" s="765"/>
      <c r="Q10" s="765"/>
      <c r="R10" s="765"/>
      <c r="S10" s="765"/>
      <c r="T10" s="766"/>
      <c r="U10" s="1"/>
      <c r="V10" s="1"/>
      <c r="X10"/>
      <c r="AG10" s="8" t="s">
        <v>560</v>
      </c>
      <c r="AI10"/>
      <c r="AJ10"/>
      <c r="AK10"/>
      <c r="AL10"/>
      <c r="AM10"/>
      <c r="AN10"/>
      <c r="AO10"/>
      <c r="AP10"/>
      <c r="AQ10"/>
      <c r="AR10"/>
      <c r="AS10"/>
      <c r="AT10"/>
      <c r="AU10"/>
      <c r="AV10"/>
      <c r="AW10"/>
      <c r="AX10"/>
      <c r="AY10"/>
      <c r="AZ10"/>
      <c r="BA10"/>
      <c r="BC10"/>
      <c r="BD10"/>
      <c r="BE10"/>
      <c r="BF10"/>
      <c r="BG10"/>
      <c r="BH10"/>
      <c r="BM10"/>
      <c r="BN10"/>
      <c r="BO10"/>
      <c r="BS10"/>
      <c r="BT10"/>
      <c r="BU10"/>
      <c r="BV10"/>
      <c r="BW10"/>
      <c r="BX10"/>
      <c r="BY10"/>
      <c r="BZ10"/>
      <c r="CA10"/>
      <c r="CB10"/>
      <c r="CC10"/>
      <c r="CD10"/>
      <c r="CE10"/>
      <c r="CF10"/>
      <c r="CG10"/>
      <c r="CH10"/>
      <c r="CI10"/>
      <c r="CJ10"/>
      <c r="CK10"/>
      <c r="CL10"/>
      <c r="CM10"/>
      <c r="CU10"/>
      <c r="CV10" s="612"/>
      <c r="DJ10"/>
      <c r="DK10"/>
    </row>
    <row r="11" spans="2:125" s="8" customFormat="1" ht="15" customHeight="1" x14ac:dyDescent="0.15">
      <c r="B11"/>
      <c r="F11" s="76" t="s">
        <v>1034</v>
      </c>
      <c r="G11" s="767"/>
      <c r="H11" s="768"/>
      <c r="K11" s="2"/>
      <c r="O11" s="1"/>
      <c r="P11" s="1"/>
      <c r="Q11" s="1"/>
      <c r="U11" s="1"/>
      <c r="V11" s="1"/>
      <c r="W11"/>
      <c r="X11"/>
      <c r="AH11"/>
      <c r="AI11"/>
      <c r="AJ11"/>
      <c r="AK11"/>
      <c r="AL11"/>
      <c r="AM11"/>
      <c r="AN11"/>
      <c r="AO11"/>
      <c r="AP11"/>
      <c r="AQ11"/>
      <c r="AR11"/>
      <c r="AS11"/>
      <c r="AT11"/>
      <c r="AU11"/>
      <c r="AV11"/>
      <c r="AW11"/>
      <c r="AX11"/>
      <c r="AY11"/>
      <c r="AZ11"/>
      <c r="BA11"/>
      <c r="BC11"/>
      <c r="BD11"/>
      <c r="BE11"/>
      <c r="BF11"/>
      <c r="BG11"/>
      <c r="BH11"/>
      <c r="BM11"/>
      <c r="BN11"/>
      <c r="BO11"/>
      <c r="BR11" s="613"/>
      <c r="BS11"/>
      <c r="BT11"/>
      <c r="BU11"/>
      <c r="BV11"/>
      <c r="BW11"/>
      <c r="BX11"/>
      <c r="BY11"/>
      <c r="BZ11"/>
      <c r="CA11"/>
      <c r="CB11"/>
      <c r="CC11"/>
      <c r="CD11"/>
      <c r="CE11"/>
      <c r="CF11"/>
      <c r="CG11"/>
      <c r="CH11"/>
      <c r="CI11"/>
      <c r="CJ11"/>
      <c r="CK11"/>
      <c r="CL11"/>
      <c r="CM11"/>
      <c r="CU11"/>
      <c r="DJ11"/>
      <c r="DK11"/>
    </row>
    <row r="12" spans="2:125" s="8" customFormat="1" ht="15" customHeight="1" x14ac:dyDescent="0.15">
      <c r="B12"/>
      <c r="D12" s="1"/>
      <c r="E12" s="1"/>
      <c r="F12" s="76" t="s">
        <v>122</v>
      </c>
      <c r="G12" s="706"/>
      <c r="H12" s="707"/>
      <c r="I12" s="8" t="s">
        <v>118</v>
      </c>
      <c r="K12" s="1"/>
      <c r="S12" s="1"/>
      <c r="T12" s="1"/>
      <c r="U12" s="1"/>
      <c r="V12" s="1"/>
      <c r="AH12"/>
      <c r="AI12"/>
      <c r="AJ12"/>
      <c r="AK12"/>
      <c r="AL12"/>
      <c r="AM12"/>
      <c r="AN12"/>
      <c r="AO12"/>
      <c r="AP12"/>
      <c r="AQ12"/>
      <c r="AR12"/>
      <c r="AS12"/>
      <c r="AT12"/>
      <c r="AU12"/>
      <c r="AV12"/>
      <c r="AW12"/>
      <c r="AX12"/>
      <c r="AY12"/>
      <c r="AZ12"/>
      <c r="BA12"/>
      <c r="BC12"/>
      <c r="BD12"/>
      <c r="BE12"/>
      <c r="BF12"/>
      <c r="BG12"/>
      <c r="BH12"/>
      <c r="BM12"/>
      <c r="BN12"/>
      <c r="BO12"/>
      <c r="BS12"/>
      <c r="BT12"/>
      <c r="BU12"/>
      <c r="BV12"/>
      <c r="BW12"/>
      <c r="BX12"/>
      <c r="BY12"/>
      <c r="BZ12"/>
      <c r="CA12"/>
      <c r="CB12"/>
      <c r="CC12"/>
      <c r="CD12"/>
      <c r="CE12"/>
      <c r="CF12"/>
      <c r="CG12"/>
      <c r="CH12"/>
      <c r="CI12"/>
      <c r="CJ12"/>
      <c r="CK12"/>
      <c r="CL12"/>
      <c r="CU12"/>
      <c r="DJ12"/>
      <c r="DK12"/>
    </row>
    <row r="13" spans="2:125" s="8" customFormat="1" ht="15" customHeight="1" x14ac:dyDescent="0.15">
      <c r="B13"/>
      <c r="D13" s="1"/>
      <c r="E13" s="1"/>
      <c r="F13" s="76" t="s">
        <v>561</v>
      </c>
      <c r="G13" s="769"/>
      <c r="H13" s="770"/>
      <c r="I13" s="1" t="s">
        <v>562</v>
      </c>
      <c r="K13" s="1"/>
      <c r="S13" s="1"/>
      <c r="T13" s="1"/>
      <c r="U13" s="1"/>
      <c r="V13" s="1"/>
      <c r="AH13"/>
      <c r="AI13"/>
      <c r="AJ13"/>
      <c r="AK13"/>
      <c r="AL13"/>
      <c r="AM13"/>
      <c r="AN13"/>
      <c r="AO13"/>
      <c r="AP13"/>
      <c r="AQ13"/>
      <c r="AR13"/>
      <c r="AS13"/>
      <c r="AT13"/>
      <c r="AU13"/>
      <c r="AV13"/>
      <c r="AW13"/>
      <c r="AX13"/>
      <c r="AY13"/>
      <c r="AZ13"/>
      <c r="BA13"/>
      <c r="BC13"/>
      <c r="BD13"/>
      <c r="BE13"/>
      <c r="BF13"/>
      <c r="BG13"/>
      <c r="BH13"/>
      <c r="BJ13" s="8" t="s">
        <v>175</v>
      </c>
      <c r="BM13"/>
      <c r="BN13"/>
      <c r="BO13"/>
      <c r="BS13"/>
      <c r="BT13"/>
      <c r="BU13"/>
      <c r="BV13"/>
      <c r="BW13"/>
      <c r="BX13"/>
      <c r="BY13"/>
      <c r="BZ13"/>
      <c r="CA13"/>
      <c r="CB13"/>
      <c r="CC13"/>
      <c r="CD13"/>
      <c r="CE13"/>
      <c r="CF13"/>
      <c r="CG13"/>
      <c r="CH13"/>
      <c r="CI13"/>
      <c r="CJ13"/>
      <c r="CK13"/>
      <c r="CL13"/>
      <c r="CU13"/>
      <c r="DJ13"/>
      <c r="DK13"/>
    </row>
    <row r="14" spans="2:125" s="8" customFormat="1" ht="30" customHeight="1" x14ac:dyDescent="0.15">
      <c r="B14"/>
      <c r="C14" s="8" t="s">
        <v>145</v>
      </c>
      <c r="E14" s="34"/>
      <c r="F14" s="1"/>
      <c r="G14" s="1"/>
      <c r="H14" s="1"/>
      <c r="I14" s="1"/>
      <c r="L14" s="84"/>
      <c r="T14"/>
      <c r="AH14"/>
      <c r="AI14"/>
      <c r="AJ14"/>
      <c r="AK14"/>
      <c r="AL14"/>
      <c r="AM14"/>
      <c r="AN14"/>
      <c r="AO14"/>
      <c r="AP14"/>
      <c r="AQ14"/>
      <c r="AR14"/>
      <c r="AS14"/>
      <c r="AT14"/>
      <c r="AU14"/>
      <c r="AV14"/>
      <c r="AW14"/>
      <c r="AX14"/>
      <c r="AY14"/>
      <c r="AZ14"/>
      <c r="BA14"/>
      <c r="BC14"/>
      <c r="BD14"/>
      <c r="BE14"/>
      <c r="BF14"/>
      <c r="BG14"/>
      <c r="BH14"/>
      <c r="BJ14" s="465" t="s">
        <v>61</v>
      </c>
      <c r="BK14" s="465" t="s">
        <v>143</v>
      </c>
      <c r="BM14"/>
      <c r="BN14"/>
      <c r="BO14"/>
      <c r="BS14"/>
      <c r="BT14"/>
      <c r="BU14"/>
      <c r="BV14"/>
      <c r="BW14"/>
      <c r="BX14"/>
      <c r="BY14"/>
      <c r="BZ14"/>
      <c r="CA14"/>
      <c r="CB14"/>
      <c r="CC14"/>
      <c r="CD14"/>
      <c r="CE14"/>
      <c r="CF14"/>
      <c r="CG14"/>
      <c r="CH14"/>
      <c r="CI14"/>
      <c r="CJ14"/>
      <c r="CK14"/>
      <c r="CL14"/>
      <c r="CM14"/>
      <c r="CU14"/>
      <c r="CW14" s="1"/>
      <c r="CX14" s="1"/>
      <c r="CY14" s="1"/>
      <c r="CZ14" s="1"/>
      <c r="DA14" s="1"/>
      <c r="DB14" s="1"/>
      <c r="DC14" s="1"/>
      <c r="DD14" s="1"/>
      <c r="DE14" s="1"/>
      <c r="DF14" s="1"/>
      <c r="DG14" s="1"/>
      <c r="DH14" s="1"/>
      <c r="DI14" s="1"/>
      <c r="DJ14"/>
      <c r="DK14"/>
    </row>
    <row r="15" spans="2:125" s="8" customFormat="1" ht="15" customHeight="1" x14ac:dyDescent="0.15">
      <c r="B15"/>
      <c r="F15" s="85"/>
      <c r="G15" s="86"/>
      <c r="H15" s="86"/>
      <c r="I15" s="86"/>
      <c r="J15" s="87"/>
      <c r="AH15"/>
      <c r="AI15"/>
      <c r="AJ15"/>
      <c r="AK15"/>
      <c r="AL15"/>
      <c r="AM15"/>
      <c r="AN15"/>
      <c r="AO15"/>
      <c r="AP15"/>
      <c r="AQ15"/>
      <c r="AR15"/>
      <c r="AS15"/>
      <c r="AT15"/>
      <c r="AU15"/>
      <c r="AV15"/>
      <c r="AW15"/>
      <c r="AX15"/>
      <c r="AY15"/>
      <c r="AZ15"/>
      <c r="BA15"/>
      <c r="BC15"/>
      <c r="BD15"/>
      <c r="BE15"/>
      <c r="BF15"/>
      <c r="BG15"/>
      <c r="BH15"/>
      <c r="BJ15" s="465" t="s">
        <v>59</v>
      </c>
      <c r="BK15" s="471">
        <v>0.01</v>
      </c>
      <c r="BM15"/>
      <c r="BN15"/>
      <c r="BO15"/>
      <c r="BS15"/>
      <c r="BT15"/>
      <c r="BU15"/>
      <c r="BV15"/>
      <c r="BW15"/>
      <c r="BX15"/>
      <c r="BY15"/>
      <c r="BZ15"/>
      <c r="CA15"/>
      <c r="CB15"/>
      <c r="CC15"/>
      <c r="CD15"/>
      <c r="CE15"/>
      <c r="CF15"/>
      <c r="CG15"/>
      <c r="CH15"/>
      <c r="CI15"/>
      <c r="CJ15"/>
      <c r="CK15"/>
      <c r="CL15"/>
      <c r="CM15"/>
      <c r="CS15"/>
      <c r="CT15"/>
      <c r="CU15"/>
      <c r="CV15"/>
      <c r="CW15"/>
      <c r="CX15"/>
      <c r="CY15"/>
      <c r="CZ15"/>
      <c r="DA15"/>
      <c r="DB15"/>
      <c r="DC15"/>
      <c r="DD15"/>
      <c r="DE15"/>
      <c r="DF15"/>
      <c r="DG15"/>
      <c r="DH15"/>
      <c r="DI15"/>
      <c r="DJ15"/>
      <c r="DK15"/>
      <c r="DL15"/>
      <c r="DM15"/>
      <c r="DN15"/>
      <c r="DO15"/>
      <c r="DP15"/>
    </row>
    <row r="16" spans="2:125" s="8" customFormat="1" ht="15" customHeight="1" x14ac:dyDescent="0.15">
      <c r="B16"/>
      <c r="C16" s="1"/>
      <c r="F16" s="88"/>
      <c r="G16" s="2" t="s">
        <v>324</v>
      </c>
      <c r="H16" s="20"/>
      <c r="I16" s="1" t="s">
        <v>57</v>
      </c>
      <c r="J16" s="80"/>
      <c r="AH16"/>
      <c r="AI16"/>
      <c r="AJ16"/>
      <c r="AK16"/>
      <c r="AL16"/>
      <c r="AM16"/>
      <c r="AN16"/>
      <c r="AO16"/>
      <c r="AP16"/>
      <c r="AQ16"/>
      <c r="AR16"/>
      <c r="AS16"/>
      <c r="AT16"/>
      <c r="AU16"/>
      <c r="AV16"/>
      <c r="AW16"/>
      <c r="AX16"/>
      <c r="AY16"/>
      <c r="AZ16"/>
      <c r="BA16"/>
      <c r="BC16"/>
      <c r="BD16"/>
      <c r="BE16"/>
      <c r="BF16"/>
      <c r="BG16"/>
      <c r="BH16"/>
      <c r="BJ16" s="614" t="s">
        <v>62</v>
      </c>
      <c r="BK16" s="471">
        <v>5.0000000000000001E-3</v>
      </c>
      <c r="BM16"/>
      <c r="BN16"/>
      <c r="BO16"/>
      <c r="BS16"/>
      <c r="BT16"/>
      <c r="BU16"/>
      <c r="BV16"/>
      <c r="BW16"/>
      <c r="BX16"/>
      <c r="BY16"/>
      <c r="BZ16"/>
      <c r="CA16"/>
      <c r="CB16"/>
      <c r="CC16"/>
      <c r="CD16"/>
      <c r="CE16"/>
      <c r="CF16"/>
      <c r="CG16"/>
      <c r="CH16"/>
      <c r="CI16"/>
      <c r="CJ16"/>
      <c r="CK16"/>
      <c r="CL16"/>
      <c r="CM16"/>
      <c r="CS16"/>
      <c r="CT16"/>
      <c r="CU16"/>
      <c r="CV16"/>
      <c r="CW16"/>
      <c r="CX16"/>
      <c r="CY16"/>
      <c r="CZ16"/>
      <c r="DA16"/>
      <c r="DB16"/>
      <c r="DC16"/>
      <c r="DD16"/>
      <c r="DE16"/>
      <c r="DF16"/>
      <c r="DG16"/>
      <c r="DH16"/>
      <c r="DI16"/>
      <c r="DJ16"/>
      <c r="DK16"/>
      <c r="DL16"/>
      <c r="DM16"/>
      <c r="DN16"/>
      <c r="DO16"/>
      <c r="DP16"/>
    </row>
    <row r="17" spans="2:121" s="8" customFormat="1" ht="15" customHeight="1" x14ac:dyDescent="0.15">
      <c r="B17"/>
      <c r="C17" s="1"/>
      <c r="F17" s="88"/>
      <c r="G17" s="2" t="s">
        <v>248</v>
      </c>
      <c r="H17" s="15"/>
      <c r="I17" s="1" t="s">
        <v>57</v>
      </c>
      <c r="J17" s="80"/>
      <c r="AH17"/>
      <c r="AI17"/>
      <c r="AJ17"/>
      <c r="AK17"/>
      <c r="AL17"/>
      <c r="AM17"/>
      <c r="AN17"/>
      <c r="AO17"/>
      <c r="AP17"/>
      <c r="AQ17"/>
      <c r="AR17"/>
      <c r="AS17"/>
      <c r="AT17"/>
      <c r="AU17"/>
      <c r="AV17"/>
      <c r="AW17"/>
      <c r="AX17"/>
      <c r="AY17"/>
      <c r="AZ17"/>
      <c r="BA17"/>
      <c r="BC17"/>
      <c r="BD17"/>
      <c r="BE17"/>
      <c r="BF17"/>
      <c r="BG17"/>
      <c r="BH17"/>
      <c r="BJ17" s="614" t="s">
        <v>60</v>
      </c>
      <c r="BK17" s="472">
        <v>1.0000000000000001E-9</v>
      </c>
      <c r="BM17"/>
      <c r="BN17"/>
      <c r="BO17"/>
      <c r="BS17"/>
      <c r="BT17"/>
      <c r="BU17"/>
      <c r="BV17"/>
      <c r="BW17"/>
      <c r="BX17"/>
      <c r="BY17"/>
      <c r="BZ17"/>
      <c r="CA17"/>
      <c r="CB17"/>
      <c r="CC17"/>
      <c r="CD17"/>
      <c r="CE17"/>
      <c r="CF17"/>
      <c r="CG17"/>
      <c r="CH17"/>
      <c r="CI17"/>
      <c r="CJ17"/>
      <c r="CK17"/>
      <c r="CL17"/>
      <c r="CM17"/>
      <c r="CS17"/>
      <c r="CT17"/>
      <c r="CU17"/>
      <c r="CV17"/>
      <c r="CW17"/>
      <c r="CX17"/>
      <c r="CY17"/>
      <c r="CZ17"/>
      <c r="DA17"/>
      <c r="DB17"/>
      <c r="DC17"/>
      <c r="DD17"/>
      <c r="DE17"/>
      <c r="DF17"/>
      <c r="DG17"/>
      <c r="DH17"/>
      <c r="DI17"/>
      <c r="DJ17"/>
      <c r="DK17"/>
      <c r="DL17"/>
      <c r="DM17"/>
      <c r="DN17"/>
      <c r="DO17"/>
      <c r="DP17"/>
    </row>
    <row r="18" spans="2:121" s="8" customFormat="1" ht="15" customHeight="1" x14ac:dyDescent="0.15">
      <c r="B18"/>
      <c r="C18" s="1"/>
      <c r="F18" s="88"/>
      <c r="G18" s="2" t="s">
        <v>563</v>
      </c>
      <c r="H18" s="15"/>
      <c r="I18" s="1" t="s">
        <v>58</v>
      </c>
      <c r="J18" s="80"/>
      <c r="AH18"/>
      <c r="AI18"/>
      <c r="AJ18"/>
      <c r="AK18"/>
      <c r="AL18"/>
      <c r="AM18"/>
      <c r="AN18"/>
      <c r="AO18"/>
      <c r="AP18"/>
      <c r="AQ18"/>
      <c r="AR18"/>
      <c r="AS18"/>
      <c r="AT18"/>
      <c r="AU18"/>
      <c r="AV18"/>
      <c r="AW18"/>
      <c r="AX18"/>
      <c r="AY18"/>
      <c r="AZ18"/>
      <c r="BA18"/>
      <c r="BC18"/>
      <c r="BD18"/>
      <c r="BE18"/>
      <c r="BF18"/>
      <c r="BG18"/>
      <c r="BH18"/>
      <c r="BJ18" s="614" t="s">
        <v>63</v>
      </c>
      <c r="BK18" s="473">
        <v>0</v>
      </c>
      <c r="BM18"/>
      <c r="BN18"/>
      <c r="BO18"/>
      <c r="BS18"/>
      <c r="BT18"/>
      <c r="BU18"/>
      <c r="BV18"/>
      <c r="BW18"/>
      <c r="BX18"/>
      <c r="BY18"/>
      <c r="BZ18"/>
      <c r="CA18"/>
      <c r="CB18"/>
      <c r="CC18"/>
      <c r="CD18"/>
      <c r="CE18"/>
      <c r="CF18"/>
      <c r="CG18"/>
      <c r="CH18"/>
      <c r="CI18"/>
      <c r="CJ18"/>
      <c r="CK18"/>
      <c r="CL18"/>
      <c r="CM18"/>
      <c r="CP18"/>
      <c r="CS18"/>
      <c r="CT18"/>
      <c r="CU18"/>
      <c r="CV18"/>
      <c r="CW18"/>
      <c r="CX18"/>
      <c r="CY18"/>
      <c r="CZ18"/>
      <c r="DA18"/>
      <c r="DB18"/>
      <c r="DC18"/>
      <c r="DD18"/>
      <c r="DE18"/>
      <c r="DF18"/>
      <c r="DG18"/>
      <c r="DH18"/>
      <c r="DI18"/>
      <c r="DJ18"/>
      <c r="DK18"/>
      <c r="DL18"/>
      <c r="DM18"/>
      <c r="DN18"/>
      <c r="DO18"/>
      <c r="DP18"/>
    </row>
    <row r="19" spans="2:121" s="8" customFormat="1" ht="15" customHeight="1" x14ac:dyDescent="0.15">
      <c r="B19"/>
      <c r="C19" s="1"/>
      <c r="F19" s="81"/>
      <c r="G19" s="82"/>
      <c r="H19" s="82"/>
      <c r="I19" s="82"/>
      <c r="J19" s="83"/>
      <c r="AH19"/>
      <c r="AI19"/>
      <c r="AJ19"/>
      <c r="AK19"/>
      <c r="AL19"/>
      <c r="AM19"/>
      <c r="AN19"/>
      <c r="AO19"/>
      <c r="AP19"/>
      <c r="AQ19"/>
      <c r="AR19"/>
      <c r="AS19"/>
      <c r="AT19"/>
      <c r="AU19"/>
      <c r="AV19"/>
      <c r="AW19"/>
      <c r="AX19"/>
      <c r="AY19"/>
      <c r="AZ19"/>
      <c r="BA19"/>
      <c r="BC19"/>
      <c r="BD19"/>
      <c r="BE19"/>
      <c r="BF19"/>
      <c r="BG19"/>
      <c r="BH19"/>
      <c r="BM19"/>
      <c r="BN19"/>
      <c r="BO19"/>
      <c r="BS19"/>
      <c r="BT19"/>
      <c r="BU19"/>
      <c r="BV19"/>
      <c r="BW19"/>
      <c r="BX19"/>
      <c r="BY19"/>
      <c r="BZ19"/>
      <c r="CA19"/>
      <c r="CB19"/>
      <c r="CC19"/>
      <c r="CD19"/>
      <c r="CE19"/>
      <c r="CF19"/>
      <c r="CG19"/>
      <c r="CH19"/>
      <c r="CI19"/>
      <c r="CJ19"/>
      <c r="CK19"/>
      <c r="CL19"/>
      <c r="CM19"/>
      <c r="CP19"/>
      <c r="CQ19"/>
      <c r="CS19"/>
      <c r="CT19"/>
      <c r="CU19"/>
      <c r="CV19"/>
      <c r="CW19"/>
      <c r="CX19"/>
      <c r="CY19"/>
      <c r="CZ19"/>
      <c r="DA19"/>
      <c r="DB19"/>
      <c r="DC19"/>
      <c r="DD19"/>
      <c r="DE19"/>
      <c r="DF19"/>
      <c r="DG19"/>
      <c r="DH19"/>
      <c r="DI19"/>
      <c r="DJ19"/>
      <c r="DK19"/>
      <c r="DL19"/>
      <c r="DM19"/>
      <c r="DN19"/>
      <c r="DO19"/>
      <c r="DP19"/>
    </row>
    <row r="20" spans="2:121" s="8" customFormat="1" ht="30" customHeight="1" x14ac:dyDescent="0.15">
      <c r="B20"/>
      <c r="C20" s="8" t="s">
        <v>564</v>
      </c>
      <c r="D20" s="1"/>
      <c r="K20"/>
      <c r="P20" s="1"/>
      <c r="AH20"/>
      <c r="AI20"/>
      <c r="AJ20"/>
      <c r="AK20"/>
      <c r="AL20"/>
      <c r="AM20"/>
      <c r="AN20"/>
      <c r="AO20"/>
      <c r="AP20"/>
      <c r="AQ20"/>
      <c r="AR20"/>
      <c r="AS20"/>
      <c r="AT20"/>
      <c r="AU20"/>
      <c r="AV20"/>
      <c r="AW20"/>
      <c r="AX20"/>
      <c r="AY20"/>
      <c r="AZ20"/>
      <c r="BA20"/>
      <c r="BC20"/>
      <c r="BD20"/>
      <c r="BE20"/>
      <c r="BF20"/>
      <c r="BG20"/>
      <c r="BH20"/>
      <c r="BI20"/>
      <c r="BL20"/>
      <c r="BM20"/>
      <c r="BN20"/>
      <c r="BO20"/>
      <c r="BS20"/>
      <c r="BT20"/>
      <c r="BU20"/>
      <c r="BV20"/>
      <c r="BW20"/>
      <c r="BX20"/>
      <c r="BY20"/>
      <c r="BZ20"/>
      <c r="CA20"/>
      <c r="CB20"/>
      <c r="CC20"/>
      <c r="CD20"/>
      <c r="CE20"/>
      <c r="CF20"/>
      <c r="CG20"/>
      <c r="CH20"/>
      <c r="CI20"/>
      <c r="CJ20"/>
      <c r="CK20"/>
      <c r="CL20"/>
      <c r="CM20"/>
      <c r="CP20"/>
      <c r="CQ20"/>
      <c r="CS20"/>
      <c r="CT20"/>
      <c r="CU20"/>
      <c r="CV20"/>
      <c r="CW20"/>
      <c r="CX20"/>
      <c r="CY20"/>
      <c r="CZ20"/>
      <c r="DA20"/>
      <c r="DB20"/>
      <c r="DC20"/>
      <c r="DD20"/>
      <c r="DE20"/>
      <c r="DF20"/>
      <c r="DG20"/>
      <c r="DH20"/>
      <c r="DI20"/>
      <c r="DJ20"/>
      <c r="DK20"/>
      <c r="DL20"/>
      <c r="DM20"/>
      <c r="DN20"/>
      <c r="DO20"/>
      <c r="DP20"/>
    </row>
    <row r="21" spans="2:121" s="8" customFormat="1" ht="15" customHeight="1" x14ac:dyDescent="0.15">
      <c r="B21"/>
      <c r="C21" s="1"/>
      <c r="D21" s="1"/>
      <c r="F21" s="85"/>
      <c r="G21" s="86"/>
      <c r="H21" s="86"/>
      <c r="I21" s="86"/>
      <c r="J21" s="87"/>
      <c r="K21"/>
      <c r="L21"/>
      <c r="AH21"/>
      <c r="AI21"/>
      <c r="AJ21"/>
      <c r="AK21"/>
      <c r="AL21"/>
      <c r="AM21"/>
      <c r="AN21"/>
      <c r="AO21"/>
      <c r="AP21"/>
      <c r="AQ21"/>
      <c r="AR21"/>
      <c r="AS21"/>
      <c r="AT21"/>
      <c r="AU21"/>
      <c r="AV21"/>
      <c r="AW21"/>
      <c r="AX21"/>
      <c r="AY21"/>
      <c r="AZ21"/>
      <c r="BA21"/>
      <c r="BC21"/>
      <c r="BD21"/>
      <c r="BE21"/>
      <c r="BF21"/>
      <c r="BG21"/>
      <c r="BH21"/>
      <c r="BI21"/>
      <c r="BL21"/>
      <c r="BM21"/>
      <c r="BN21"/>
      <c r="BO21"/>
      <c r="BS21"/>
      <c r="BT21"/>
      <c r="BU21"/>
      <c r="BV21"/>
      <c r="BW21"/>
      <c r="BX21"/>
      <c r="BY21"/>
      <c r="BZ21"/>
      <c r="CA21"/>
      <c r="CB21"/>
      <c r="CC21"/>
      <c r="CD21"/>
      <c r="CE21"/>
      <c r="CF21"/>
      <c r="CG21"/>
      <c r="CH21"/>
      <c r="CI21"/>
      <c r="CJ21"/>
      <c r="CK21"/>
      <c r="CL21"/>
      <c r="CM21"/>
      <c r="CP21"/>
      <c r="CS21"/>
      <c r="CT21"/>
      <c r="CU21"/>
      <c r="CV21"/>
      <c r="CW21"/>
      <c r="CX21"/>
      <c r="CY21"/>
      <c r="CZ21"/>
      <c r="DA21"/>
      <c r="DB21"/>
      <c r="DC21"/>
      <c r="DD21"/>
      <c r="DE21"/>
      <c r="DF21"/>
      <c r="DG21"/>
      <c r="DH21"/>
      <c r="DI21"/>
      <c r="DJ21"/>
      <c r="DK21"/>
      <c r="DL21"/>
      <c r="DM21"/>
      <c r="DN21"/>
      <c r="DO21"/>
      <c r="DP21"/>
    </row>
    <row r="22" spans="2:121" s="8" customFormat="1" ht="15" customHeight="1" x14ac:dyDescent="0.15">
      <c r="B22"/>
      <c r="C22" s="1"/>
      <c r="D22" s="1"/>
      <c r="F22" s="88"/>
      <c r="G22" s="2" t="s">
        <v>43</v>
      </c>
      <c r="H22" s="20"/>
      <c r="I22" s="89" t="s">
        <v>44</v>
      </c>
      <c r="J22" s="80"/>
      <c r="AH22"/>
      <c r="AI22"/>
      <c r="AJ22"/>
      <c r="AK22"/>
      <c r="AL22"/>
      <c r="AM22"/>
      <c r="AN22"/>
      <c r="AO22"/>
      <c r="AP22"/>
      <c r="AQ22"/>
      <c r="AR22"/>
      <c r="AS22"/>
      <c r="AT22"/>
      <c r="AU22"/>
      <c r="AV22"/>
      <c r="AW22"/>
      <c r="AX22"/>
      <c r="AY22"/>
      <c r="AZ22"/>
      <c r="BA22"/>
      <c r="BC22"/>
      <c r="BD22"/>
      <c r="BE22"/>
      <c r="BF22"/>
      <c r="BG22"/>
      <c r="BH22"/>
      <c r="BI22"/>
      <c r="BL22"/>
      <c r="BM22"/>
      <c r="BN22"/>
      <c r="BO22"/>
      <c r="BR22" s="1"/>
      <c r="BS22"/>
      <c r="BT22"/>
      <c r="BU22"/>
      <c r="BV22"/>
      <c r="BW22"/>
      <c r="BX22"/>
      <c r="BY22"/>
      <c r="BZ22"/>
      <c r="CA22"/>
      <c r="CB22"/>
      <c r="CC22"/>
      <c r="CD22"/>
      <c r="CE22"/>
      <c r="CF22"/>
      <c r="CG22"/>
      <c r="CH22"/>
      <c r="CI22"/>
      <c r="CJ22"/>
      <c r="CK22"/>
      <c r="CL22"/>
      <c r="CM22"/>
      <c r="CP22"/>
      <c r="CS22"/>
      <c r="CT22"/>
      <c r="CU22"/>
      <c r="CV22"/>
      <c r="CW22"/>
      <c r="CX22"/>
      <c r="CY22"/>
      <c r="CZ22"/>
      <c r="DA22"/>
      <c r="DB22"/>
      <c r="DC22"/>
      <c r="DD22"/>
      <c r="DE22"/>
      <c r="DF22"/>
      <c r="DG22"/>
      <c r="DH22"/>
      <c r="DI22"/>
      <c r="DJ22"/>
      <c r="DK22"/>
      <c r="DL22"/>
      <c r="DM22"/>
      <c r="DN22"/>
      <c r="DO22"/>
      <c r="DP22"/>
    </row>
    <row r="23" spans="2:121" s="8" customFormat="1" ht="15" customHeight="1" x14ac:dyDescent="0.15">
      <c r="B23"/>
      <c r="C23" s="1"/>
      <c r="D23" s="1"/>
      <c r="F23" s="775" t="s">
        <v>565</v>
      </c>
      <c r="G23" s="776"/>
      <c r="H23" s="20"/>
      <c r="I23" s="8" t="s">
        <v>566</v>
      </c>
      <c r="J23" s="80"/>
      <c r="AH23"/>
      <c r="AI23"/>
      <c r="AJ23"/>
      <c r="AK23"/>
      <c r="AL23"/>
      <c r="AM23"/>
      <c r="AN23"/>
      <c r="AO23"/>
      <c r="AP23"/>
      <c r="AQ23"/>
      <c r="AR23"/>
      <c r="AS23"/>
      <c r="AT23"/>
      <c r="AU23"/>
      <c r="AV23"/>
      <c r="AW23"/>
      <c r="AX23"/>
      <c r="AY23"/>
      <c r="AZ23"/>
      <c r="BA23"/>
      <c r="BC23"/>
      <c r="BD23"/>
      <c r="BE23"/>
      <c r="BF23"/>
      <c r="BG23"/>
      <c r="BH23"/>
      <c r="BI23"/>
      <c r="BL23"/>
      <c r="BM23"/>
      <c r="BN23"/>
      <c r="BO23"/>
      <c r="BR23" s="1"/>
      <c r="BS23"/>
      <c r="BT23"/>
      <c r="BU23"/>
      <c r="BV23"/>
      <c r="BW23"/>
      <c r="BX23"/>
      <c r="BY23"/>
      <c r="BZ23"/>
      <c r="CA23"/>
      <c r="CB23"/>
      <c r="CC23"/>
      <c r="CD23"/>
      <c r="CE23"/>
      <c r="CF23"/>
      <c r="CG23"/>
      <c r="CH23"/>
      <c r="CI23"/>
      <c r="CJ23"/>
      <c r="CK23"/>
      <c r="CL23"/>
      <c r="CM23"/>
      <c r="CS23"/>
      <c r="CT23"/>
      <c r="CU23"/>
      <c r="CV23"/>
      <c r="CW23"/>
      <c r="CX23"/>
      <c r="CY23"/>
      <c r="CZ23"/>
      <c r="DA23"/>
      <c r="DB23"/>
      <c r="DC23"/>
      <c r="DD23"/>
      <c r="DE23"/>
      <c r="DF23"/>
      <c r="DG23"/>
      <c r="DH23"/>
      <c r="DI23"/>
      <c r="DJ23"/>
      <c r="DK23"/>
      <c r="DL23"/>
      <c r="DM23"/>
      <c r="DN23"/>
      <c r="DO23"/>
      <c r="DP23"/>
    </row>
    <row r="24" spans="2:121" s="8" customFormat="1" ht="15" customHeight="1" x14ac:dyDescent="0.15">
      <c r="B24"/>
      <c r="C24" s="1"/>
      <c r="D24" s="1"/>
      <c r="F24" s="88"/>
      <c r="G24" s="2" t="s">
        <v>567</v>
      </c>
      <c r="H24" s="423"/>
      <c r="J24" s="80"/>
      <c r="AI24" s="360" t="s">
        <v>568</v>
      </c>
      <c r="AJ24" s="360" t="s">
        <v>569</v>
      </c>
      <c r="AK24" s="360" t="s">
        <v>570</v>
      </c>
      <c r="AL24"/>
      <c r="AM24"/>
      <c r="AN24"/>
      <c r="AO24"/>
      <c r="AP24"/>
      <c r="AQ24"/>
      <c r="AR24"/>
      <c r="AS24"/>
      <c r="AT24"/>
      <c r="AU24"/>
      <c r="AV24"/>
      <c r="AW24"/>
      <c r="AX24"/>
      <c r="AY24"/>
      <c r="AZ24"/>
      <c r="BA24"/>
      <c r="BB24"/>
      <c r="BD24"/>
      <c r="BE24"/>
      <c r="BF24"/>
      <c r="BG24"/>
      <c r="BH24"/>
      <c r="BI24"/>
      <c r="BJ24"/>
      <c r="BM24"/>
      <c r="BS24" s="1"/>
      <c r="BT24"/>
      <c r="BU24"/>
      <c r="BV24"/>
      <c r="BW24"/>
      <c r="BX24"/>
      <c r="BY24"/>
      <c r="BZ24"/>
      <c r="CA24"/>
      <c r="CB24"/>
      <c r="CC24"/>
      <c r="CD24"/>
      <c r="CE24"/>
      <c r="CF24"/>
      <c r="CG24"/>
      <c r="CH24"/>
      <c r="CI24"/>
      <c r="CJ24"/>
      <c r="CK24"/>
      <c r="CL24"/>
      <c r="CM24"/>
      <c r="CN24"/>
      <c r="CT24"/>
      <c r="CU24"/>
      <c r="CV24"/>
      <c r="CW24"/>
      <c r="CX24"/>
      <c r="CY24"/>
      <c r="CZ24"/>
      <c r="DA24"/>
      <c r="DB24"/>
      <c r="DC24"/>
      <c r="DD24"/>
      <c r="DE24"/>
      <c r="DF24"/>
      <c r="DG24"/>
      <c r="DH24"/>
      <c r="DI24"/>
      <c r="DJ24"/>
      <c r="DK24"/>
      <c r="DL24"/>
      <c r="DM24"/>
      <c r="DN24"/>
      <c r="DO24"/>
      <c r="DP24"/>
      <c r="DQ24"/>
    </row>
    <row r="25" spans="2:121" s="8" customFormat="1" ht="15" customHeight="1" x14ac:dyDescent="0.15">
      <c r="B25"/>
      <c r="C25" s="1"/>
      <c r="D25" s="1"/>
      <c r="F25" s="81"/>
      <c r="G25" s="82"/>
      <c r="H25" s="82"/>
      <c r="I25" s="82"/>
      <c r="J25" s="83"/>
      <c r="U25"/>
      <c r="V25"/>
      <c r="W25"/>
      <c r="X25"/>
      <c r="Y25"/>
      <c r="Z25" s="424"/>
      <c r="AA25"/>
      <c r="AB25"/>
      <c r="AC25"/>
      <c r="AD25"/>
      <c r="AE25"/>
      <c r="AF25"/>
      <c r="AG25"/>
      <c r="AI25"/>
      <c r="AJ25"/>
      <c r="AK25"/>
      <c r="AL25"/>
      <c r="AM25"/>
      <c r="AN25"/>
      <c r="AO25"/>
      <c r="AP25"/>
      <c r="AQ25"/>
      <c r="AR25"/>
      <c r="AS25"/>
      <c r="AT25"/>
      <c r="AU25"/>
      <c r="AV25"/>
      <c r="AW25"/>
      <c r="AX25"/>
      <c r="AY25"/>
      <c r="AZ25"/>
      <c r="BA25"/>
      <c r="BB25"/>
      <c r="BD25"/>
      <c r="BE25"/>
      <c r="BF25"/>
      <c r="BG25"/>
      <c r="BH25"/>
      <c r="BI25"/>
      <c r="BJ25"/>
      <c r="BM25"/>
      <c r="BS25" s="1"/>
      <c r="BT25"/>
      <c r="BU25"/>
      <c r="BV25"/>
      <c r="BW25"/>
      <c r="BX25"/>
      <c r="BY25"/>
      <c r="BZ25"/>
      <c r="CA25"/>
      <c r="CB25"/>
      <c r="CC25"/>
      <c r="CD25"/>
      <c r="CE25"/>
      <c r="CF25"/>
      <c r="CG25"/>
      <c r="CH25"/>
      <c r="CI25"/>
      <c r="CJ25"/>
      <c r="CK25"/>
      <c r="CL25"/>
      <c r="CM25"/>
      <c r="CN25"/>
      <c r="CT25"/>
      <c r="CU25"/>
      <c r="CV25"/>
      <c r="CW25"/>
      <c r="CX25"/>
      <c r="CY25"/>
      <c r="CZ25"/>
      <c r="DA25"/>
      <c r="DB25"/>
      <c r="DC25"/>
      <c r="DD25"/>
      <c r="DE25"/>
      <c r="DF25"/>
      <c r="DG25"/>
      <c r="DH25"/>
      <c r="DI25"/>
      <c r="DJ25"/>
      <c r="DK25"/>
      <c r="DL25"/>
      <c r="DM25"/>
      <c r="DN25"/>
      <c r="DO25"/>
      <c r="DP25"/>
      <c r="DQ25"/>
    </row>
    <row r="26" spans="2:121" s="8" customFormat="1" ht="15" hidden="1" customHeight="1" x14ac:dyDescent="0.15">
      <c r="B26"/>
      <c r="C26" s="1"/>
      <c r="D26" s="1"/>
      <c r="U26"/>
      <c r="V26"/>
      <c r="W26"/>
      <c r="X26"/>
      <c r="Y26"/>
      <c r="AA26" s="1"/>
      <c r="AB26"/>
      <c r="AC26"/>
      <c r="AD26"/>
      <c r="AF26" s="1"/>
      <c r="AG26" s="1"/>
      <c r="AI26"/>
      <c r="AJ26"/>
      <c r="AK26"/>
      <c r="AL26"/>
      <c r="AM26"/>
      <c r="AN26"/>
      <c r="AO26"/>
      <c r="AP26"/>
      <c r="AQ26"/>
      <c r="AR26"/>
      <c r="AS26"/>
      <c r="AT26"/>
      <c r="AU26"/>
      <c r="AV26"/>
      <c r="AW26"/>
      <c r="AX26"/>
      <c r="AY26"/>
      <c r="AZ26"/>
      <c r="BA26"/>
      <c r="BB26"/>
      <c r="BD26"/>
      <c r="BE26"/>
      <c r="BF26"/>
      <c r="BG26"/>
      <c r="BH26"/>
      <c r="BI26"/>
      <c r="BM26"/>
      <c r="BS26" s="1"/>
      <c r="CT26"/>
      <c r="CU26"/>
      <c r="CV26"/>
      <c r="CW26"/>
      <c r="CX26"/>
      <c r="CY26"/>
      <c r="CZ26"/>
      <c r="DA26"/>
      <c r="DB26"/>
      <c r="DC26"/>
      <c r="DD26"/>
      <c r="DE26"/>
      <c r="DF26"/>
      <c r="DG26"/>
      <c r="DH26"/>
      <c r="DI26"/>
      <c r="DJ26"/>
      <c r="DK26"/>
      <c r="DL26"/>
      <c r="DM26"/>
      <c r="DN26"/>
      <c r="DO26"/>
      <c r="DP26"/>
      <c r="DQ26"/>
    </row>
    <row r="27" spans="2:121" s="8" customFormat="1" ht="14.85" hidden="1" customHeight="1" x14ac:dyDescent="0.15">
      <c r="B27"/>
      <c r="K27" s="1"/>
      <c r="L27"/>
      <c r="M27"/>
      <c r="N27"/>
      <c r="O27"/>
      <c r="P27"/>
      <c r="Q27"/>
      <c r="R27"/>
      <c r="U27"/>
      <c r="V27"/>
      <c r="W27"/>
      <c r="X27"/>
      <c r="Y27"/>
      <c r="Z27" s="424"/>
      <c r="AA27"/>
      <c r="AB27"/>
      <c r="AC27"/>
      <c r="AD27"/>
      <c r="AE27"/>
      <c r="AF27"/>
      <c r="AI27"/>
      <c r="AJ27"/>
      <c r="AK27"/>
      <c r="AL27"/>
      <c r="AM27"/>
      <c r="AN27"/>
      <c r="AO27"/>
      <c r="AP27"/>
      <c r="AQ27"/>
      <c r="AR27"/>
      <c r="AS27"/>
      <c r="AT27"/>
      <c r="AU27"/>
      <c r="AV27"/>
      <c r="AW27"/>
      <c r="AX27"/>
      <c r="AY27"/>
      <c r="AZ27"/>
      <c r="BA27"/>
      <c r="BB27"/>
      <c r="BS27" s="1"/>
      <c r="CT27"/>
      <c r="CU27"/>
      <c r="CV27"/>
      <c r="CW27"/>
      <c r="CX27"/>
      <c r="CY27"/>
      <c r="CZ27"/>
      <c r="DA27"/>
      <c r="DB27"/>
      <c r="DC27"/>
      <c r="DD27"/>
      <c r="DE27"/>
      <c r="DF27"/>
      <c r="DG27"/>
      <c r="DH27"/>
      <c r="DI27"/>
      <c r="DJ27"/>
      <c r="DK27"/>
      <c r="DL27"/>
      <c r="DM27"/>
      <c r="DN27"/>
      <c r="DO27"/>
      <c r="DP27"/>
      <c r="DQ27"/>
    </row>
    <row r="28" spans="2:121" s="8" customFormat="1" ht="13.5" hidden="1" customHeight="1" x14ac:dyDescent="0.15">
      <c r="B28"/>
      <c r="I28"/>
      <c r="J28"/>
      <c r="K28"/>
      <c r="L28"/>
      <c r="M28"/>
      <c r="N28"/>
      <c r="O28"/>
      <c r="P28"/>
      <c r="Q28"/>
      <c r="R28"/>
      <c r="Z28" s="424"/>
      <c r="AA28"/>
      <c r="AB28"/>
      <c r="AC28"/>
      <c r="AD28"/>
      <c r="AE28"/>
      <c r="AF28"/>
      <c r="AG28" s="1"/>
      <c r="BS28" s="615"/>
      <c r="CT28"/>
      <c r="CU28"/>
      <c r="CV28"/>
      <c r="CW28"/>
      <c r="CX28"/>
      <c r="CY28"/>
      <c r="CZ28"/>
      <c r="DA28"/>
      <c r="DB28"/>
      <c r="DC28"/>
      <c r="DD28"/>
      <c r="DE28"/>
      <c r="DF28"/>
      <c r="DG28"/>
      <c r="DH28"/>
      <c r="DI28"/>
      <c r="DJ28"/>
      <c r="DK28"/>
      <c r="DL28"/>
      <c r="DM28"/>
      <c r="DN28"/>
      <c r="DO28"/>
      <c r="DP28"/>
      <c r="DQ28"/>
    </row>
    <row r="29" spans="2:121" s="8" customFormat="1" ht="36.75" hidden="1" customHeight="1" x14ac:dyDescent="0.15">
      <c r="Y29" s="1"/>
      <c r="Z29" s="3"/>
      <c r="BS29" s="1"/>
      <c r="CT29"/>
      <c r="CU29"/>
      <c r="CV29"/>
      <c r="CW29"/>
      <c r="CX29"/>
      <c r="CY29"/>
      <c r="CZ29"/>
      <c r="DA29"/>
      <c r="DB29"/>
      <c r="DC29"/>
      <c r="DD29"/>
      <c r="DE29"/>
      <c r="DF29"/>
      <c r="DG29"/>
      <c r="DH29"/>
      <c r="DI29"/>
      <c r="DJ29"/>
      <c r="DK29"/>
      <c r="DL29"/>
      <c r="DM29"/>
      <c r="DN29"/>
      <c r="DO29"/>
      <c r="DP29"/>
      <c r="DQ29"/>
    </row>
    <row r="30" spans="2:121" s="8" customFormat="1" ht="14.1" hidden="1" customHeight="1" x14ac:dyDescent="0.15">
      <c r="T30" s="1"/>
      <c r="U30" s="1"/>
      <c r="V30" s="1"/>
      <c r="W30" s="1"/>
      <c r="AA30" s="1"/>
      <c r="AI30"/>
      <c r="AJ30"/>
      <c r="AK30"/>
      <c r="AL30"/>
      <c r="AM30"/>
      <c r="AN30"/>
      <c r="AO30"/>
      <c r="AP30"/>
      <c r="AQ30"/>
      <c r="AR30"/>
      <c r="AS30" s="90"/>
      <c r="BC30"/>
      <c r="CT30"/>
      <c r="CU30"/>
      <c r="CV30"/>
      <c r="CW30"/>
      <c r="CX30"/>
      <c r="CY30"/>
      <c r="CZ30"/>
      <c r="DA30"/>
      <c r="DB30"/>
      <c r="DC30"/>
      <c r="DD30"/>
      <c r="DE30"/>
      <c r="DF30"/>
      <c r="DG30"/>
      <c r="DH30"/>
      <c r="DI30"/>
      <c r="DJ30"/>
      <c r="DK30"/>
      <c r="DL30"/>
      <c r="DM30"/>
      <c r="DN30"/>
      <c r="DO30"/>
      <c r="DP30"/>
      <c r="DQ30"/>
    </row>
    <row r="31" spans="2:121" s="8" customFormat="1" ht="44.25" hidden="1" customHeight="1" x14ac:dyDescent="0.15">
      <c r="T31" s="1"/>
      <c r="U31" s="1"/>
      <c r="V31" s="1"/>
      <c r="W31" s="1"/>
      <c r="AA31" s="1"/>
      <c r="AC31" s="78"/>
      <c r="AD31" s="79"/>
      <c r="AE31" s="79"/>
      <c r="AI31"/>
      <c r="AJ31"/>
      <c r="AK31"/>
      <c r="AL31"/>
      <c r="AM31"/>
      <c r="AN31"/>
      <c r="AO31"/>
      <c r="AP31"/>
      <c r="AQ31"/>
      <c r="AR31"/>
      <c r="AU31"/>
      <c r="BC31"/>
      <c r="CT31"/>
      <c r="CU31"/>
      <c r="CV31"/>
      <c r="CW31"/>
      <c r="CX31"/>
      <c r="CY31"/>
      <c r="CZ31"/>
      <c r="DA31"/>
      <c r="DB31"/>
      <c r="DC31"/>
      <c r="DD31"/>
      <c r="DE31"/>
      <c r="DF31"/>
      <c r="DG31"/>
      <c r="DH31"/>
      <c r="DI31"/>
      <c r="DJ31"/>
      <c r="DK31"/>
      <c r="DL31"/>
      <c r="DM31"/>
      <c r="DN31"/>
      <c r="DO31"/>
      <c r="DP31"/>
      <c r="DQ31"/>
    </row>
    <row r="32" spans="2:121" s="8" customFormat="1" ht="17.100000000000001" hidden="1" customHeight="1" x14ac:dyDescent="0.15">
      <c r="U32" s="1"/>
      <c r="V32" s="1"/>
      <c r="W32" s="1"/>
      <c r="AA32" s="1" t="str">
        <f>IF(CF12=0,"",CONCATENATE(BU12,"　"))</f>
        <v/>
      </c>
      <c r="AC32" s="78"/>
      <c r="AI32"/>
      <c r="AJ32"/>
      <c r="AK32"/>
      <c r="AL32"/>
      <c r="AM32"/>
      <c r="AN32"/>
      <c r="AO32"/>
      <c r="AP32"/>
      <c r="AQ32"/>
      <c r="AR32"/>
      <c r="AU32"/>
      <c r="BC32"/>
      <c r="CT32"/>
      <c r="CU32"/>
      <c r="CV32"/>
      <c r="CW32"/>
      <c r="CX32"/>
      <c r="CY32"/>
      <c r="CZ32"/>
      <c r="DA32"/>
      <c r="DB32"/>
      <c r="DC32"/>
      <c r="DD32"/>
      <c r="DE32"/>
      <c r="DF32"/>
      <c r="DG32"/>
      <c r="DH32"/>
      <c r="DI32"/>
      <c r="DJ32"/>
      <c r="DK32"/>
      <c r="DL32"/>
      <c r="DM32"/>
      <c r="DN32"/>
      <c r="DO32"/>
      <c r="DP32"/>
      <c r="DQ32"/>
    </row>
    <row r="33" spans="1:132" s="8" customFormat="1" ht="17.100000000000001" hidden="1" customHeight="1" x14ac:dyDescent="0.15">
      <c r="U33" s="1"/>
      <c r="V33" s="1"/>
      <c r="W33" s="1"/>
      <c r="AA33" s="1" t="str">
        <f t="shared" ref="AA33:AA38" si="1">IF(CF14=0,"",CONCATENATE(BU14,"　"))</f>
        <v/>
      </c>
      <c r="AC33" s="78"/>
      <c r="AI33"/>
      <c r="AJ33"/>
      <c r="AK33"/>
      <c r="AL33"/>
      <c r="AM33"/>
      <c r="AN33"/>
      <c r="AO33"/>
      <c r="AP33"/>
      <c r="AQ33"/>
      <c r="AR33"/>
      <c r="AU33"/>
      <c r="BC33"/>
      <c r="CT33"/>
      <c r="CU33"/>
      <c r="CV33"/>
      <c r="CW33"/>
      <c r="CX33"/>
      <c r="CY33"/>
      <c r="CZ33"/>
      <c r="DA33"/>
      <c r="DB33"/>
      <c r="DC33"/>
      <c r="DD33"/>
      <c r="DE33"/>
      <c r="DF33"/>
      <c r="DG33"/>
      <c r="DH33"/>
      <c r="DI33"/>
      <c r="DJ33"/>
      <c r="DK33"/>
      <c r="DL33"/>
      <c r="DM33"/>
      <c r="DN33"/>
      <c r="DO33"/>
      <c r="DP33"/>
      <c r="DQ33"/>
    </row>
    <row r="34" spans="1:132" s="8" customFormat="1" ht="17.100000000000001" hidden="1" customHeight="1" x14ac:dyDescent="0.15">
      <c r="T34" s="1"/>
      <c r="U34" s="1"/>
      <c r="V34" s="1"/>
      <c r="W34" s="1"/>
      <c r="AA34" s="1" t="str">
        <f t="shared" si="1"/>
        <v/>
      </c>
      <c r="AI34"/>
      <c r="AJ34"/>
      <c r="AK34"/>
      <c r="AL34"/>
      <c r="AM34"/>
      <c r="AN34"/>
      <c r="AO34"/>
      <c r="AP34"/>
      <c r="AQ34"/>
      <c r="AR34"/>
      <c r="AU34"/>
      <c r="BC34"/>
      <c r="CT34"/>
      <c r="CU34"/>
      <c r="CV34"/>
      <c r="CW34"/>
      <c r="CX34"/>
      <c r="CY34"/>
      <c r="CZ34"/>
      <c r="DA34"/>
      <c r="DB34"/>
      <c r="DC34"/>
      <c r="DD34"/>
      <c r="DE34"/>
      <c r="DF34"/>
      <c r="DG34"/>
      <c r="DH34"/>
      <c r="DI34"/>
      <c r="DJ34"/>
      <c r="DK34"/>
      <c r="DL34"/>
      <c r="DM34"/>
      <c r="DN34"/>
      <c r="DO34"/>
      <c r="DP34"/>
      <c r="DQ34"/>
    </row>
    <row r="35" spans="1:132" s="8" customFormat="1" ht="17.100000000000001" hidden="1" customHeight="1" x14ac:dyDescent="0.15">
      <c r="U35" s="1"/>
      <c r="V35" s="1"/>
      <c r="W35" s="1"/>
      <c r="AA35" s="1" t="str">
        <f t="shared" si="1"/>
        <v/>
      </c>
      <c r="AC35" s="78"/>
      <c r="AI35"/>
      <c r="AJ35"/>
      <c r="AK35"/>
      <c r="AL35"/>
      <c r="AM35"/>
      <c r="AN35"/>
      <c r="AO35"/>
      <c r="AP35"/>
      <c r="AQ35"/>
      <c r="AR35"/>
      <c r="AU35"/>
      <c r="BC35"/>
      <c r="CT35"/>
      <c r="CU35"/>
      <c r="CV35"/>
      <c r="CW35"/>
      <c r="CX35"/>
      <c r="CY35"/>
      <c r="CZ35"/>
      <c r="DA35"/>
      <c r="DB35"/>
      <c r="DC35"/>
      <c r="DD35"/>
      <c r="DE35"/>
      <c r="DF35"/>
      <c r="DG35"/>
      <c r="DH35"/>
      <c r="DI35"/>
      <c r="DJ35"/>
      <c r="DK35"/>
      <c r="DL35"/>
      <c r="DM35"/>
      <c r="DN35"/>
      <c r="DO35"/>
      <c r="DP35"/>
      <c r="DQ35"/>
    </row>
    <row r="36" spans="1:132" s="8" customFormat="1" ht="17.100000000000001" hidden="1" customHeight="1" x14ac:dyDescent="0.15">
      <c r="U36" s="1"/>
      <c r="V36" s="1"/>
      <c r="W36" s="1"/>
      <c r="AA36" s="1" t="str">
        <f t="shared" si="1"/>
        <v/>
      </c>
      <c r="AI36"/>
      <c r="AJ36"/>
      <c r="AK36"/>
      <c r="AL36"/>
      <c r="AM36"/>
      <c r="AN36"/>
      <c r="AO36"/>
      <c r="AP36"/>
      <c r="AQ36"/>
      <c r="AR36"/>
      <c r="AU36"/>
      <c r="BC36"/>
      <c r="CT36"/>
      <c r="CU36"/>
      <c r="CV36"/>
      <c r="CW36"/>
      <c r="CX36"/>
      <c r="CY36"/>
      <c r="CZ36"/>
      <c r="DA36"/>
      <c r="DB36"/>
      <c r="DC36"/>
      <c r="DD36"/>
      <c r="DE36"/>
      <c r="DF36"/>
      <c r="DG36"/>
      <c r="DH36"/>
      <c r="DI36"/>
      <c r="DJ36"/>
      <c r="DK36"/>
      <c r="DL36"/>
      <c r="DM36"/>
      <c r="DN36"/>
      <c r="DO36"/>
      <c r="DP36"/>
      <c r="DQ36"/>
    </row>
    <row r="37" spans="1:132" s="8" customFormat="1" ht="17.100000000000001" hidden="1" customHeight="1" x14ac:dyDescent="0.15">
      <c r="U37" s="1"/>
      <c r="V37" s="1"/>
      <c r="W37" s="1"/>
      <c r="AA37" s="1" t="str">
        <f t="shared" si="1"/>
        <v/>
      </c>
      <c r="AI37"/>
      <c r="AJ37"/>
      <c r="AK37"/>
      <c r="AL37"/>
      <c r="AM37"/>
      <c r="AN37"/>
      <c r="AO37"/>
      <c r="AP37"/>
      <c r="AQ37"/>
      <c r="AR37"/>
      <c r="BC37"/>
      <c r="CT37"/>
      <c r="CU37"/>
      <c r="CV37"/>
      <c r="CW37"/>
      <c r="CX37"/>
      <c r="CY37"/>
      <c r="CZ37"/>
      <c r="DA37"/>
      <c r="DB37"/>
      <c r="DC37"/>
      <c r="DD37"/>
      <c r="DE37"/>
      <c r="DF37"/>
      <c r="DG37"/>
      <c r="DH37"/>
      <c r="DI37"/>
      <c r="DJ37"/>
      <c r="DK37"/>
      <c r="DL37"/>
      <c r="DM37"/>
      <c r="DN37"/>
      <c r="DO37"/>
      <c r="DP37"/>
      <c r="DQ37"/>
    </row>
    <row r="38" spans="1:132" s="8" customFormat="1" ht="17.100000000000001" hidden="1" customHeight="1" x14ac:dyDescent="0.15">
      <c r="U38" s="1"/>
      <c r="V38" s="1"/>
      <c r="W38" s="1"/>
      <c r="AA38" s="1" t="str">
        <f t="shared" si="1"/>
        <v/>
      </c>
      <c r="AI38"/>
      <c r="AJ38"/>
      <c r="AK38"/>
      <c r="AL38"/>
      <c r="AM38"/>
      <c r="AN38"/>
      <c r="AO38"/>
      <c r="AP38"/>
      <c r="AQ38"/>
      <c r="AR38"/>
      <c r="BC38"/>
      <c r="CT38"/>
      <c r="CU38"/>
      <c r="CV38"/>
      <c r="CW38"/>
      <c r="CX38"/>
      <c r="CY38"/>
      <c r="CZ38"/>
      <c r="DA38"/>
      <c r="DB38"/>
      <c r="DC38"/>
      <c r="DD38"/>
      <c r="DE38"/>
      <c r="DF38"/>
      <c r="DG38"/>
      <c r="DH38"/>
      <c r="DI38"/>
      <c r="DJ38"/>
      <c r="DK38"/>
      <c r="DL38"/>
      <c r="DM38"/>
      <c r="DN38"/>
      <c r="DO38"/>
      <c r="DP38"/>
      <c r="DQ38"/>
    </row>
    <row r="39" spans="1:132" s="8" customFormat="1" ht="17.100000000000001" hidden="1" customHeight="1" x14ac:dyDescent="0.15">
      <c r="U39" s="1"/>
      <c r="V39" s="1"/>
      <c r="W39" s="1"/>
      <c r="AA39" s="1" t="str">
        <f>CONCATENATE(AA32,AA33,AA34,AA35,AA36,AA37,AA38)</f>
        <v/>
      </c>
      <c r="AI39"/>
      <c r="AJ39"/>
      <c r="AK39"/>
      <c r="AL39"/>
      <c r="AM39"/>
      <c r="AN39"/>
      <c r="AO39"/>
      <c r="AP39"/>
      <c r="AQ39"/>
      <c r="AR39"/>
      <c r="BC39"/>
      <c r="CT39"/>
      <c r="CU39"/>
      <c r="CV39"/>
      <c r="CW39"/>
      <c r="CX39"/>
      <c r="CY39"/>
      <c r="CZ39"/>
      <c r="DA39"/>
      <c r="DB39"/>
      <c r="DC39"/>
      <c r="DD39"/>
      <c r="DE39"/>
      <c r="DF39"/>
      <c r="DG39"/>
      <c r="DH39"/>
      <c r="DI39"/>
      <c r="DJ39"/>
      <c r="DK39"/>
      <c r="DL39"/>
      <c r="DM39"/>
      <c r="DN39"/>
      <c r="DO39"/>
      <c r="DP39"/>
      <c r="DQ39"/>
    </row>
    <row r="40" spans="1:132" s="8" customFormat="1" ht="30" customHeight="1" x14ac:dyDescent="0.15">
      <c r="B40"/>
      <c r="C40" s="8" t="s">
        <v>571</v>
      </c>
      <c r="U40" s="1"/>
      <c r="V40" s="1"/>
      <c r="W40" s="1">
        <v>1</v>
      </c>
      <c r="X40" s="8">
        <v>2</v>
      </c>
      <c r="Y40" s="1">
        <v>3</v>
      </c>
      <c r="Z40" s="8">
        <v>4</v>
      </c>
      <c r="AA40" s="1">
        <v>5</v>
      </c>
      <c r="AB40" s="8">
        <v>6</v>
      </c>
      <c r="AC40" s="1">
        <v>7</v>
      </c>
      <c r="AD40" s="8">
        <v>8</v>
      </c>
      <c r="AE40" s="1">
        <v>9</v>
      </c>
      <c r="AF40" s="8">
        <v>10</v>
      </c>
      <c r="AG40" s="1">
        <v>11</v>
      </c>
      <c r="AH40" s="8">
        <v>12</v>
      </c>
      <c r="AI40" s="1">
        <v>13</v>
      </c>
      <c r="AJ40" s="8">
        <v>14</v>
      </c>
      <c r="AK40"/>
      <c r="AL40"/>
      <c r="AM40"/>
      <c r="AN40"/>
      <c r="AO40"/>
      <c r="AP40"/>
      <c r="AQ40"/>
      <c r="AR40"/>
      <c r="AU40"/>
      <c r="BC40"/>
      <c r="CT40"/>
      <c r="CU40"/>
      <c r="CV40"/>
      <c r="CW40"/>
      <c r="CX40"/>
      <c r="CY40"/>
      <c r="CZ40"/>
      <c r="DA40"/>
      <c r="DB40"/>
      <c r="DC40"/>
      <c r="DD40"/>
      <c r="DE40"/>
      <c r="DF40"/>
      <c r="DG40"/>
      <c r="DH40"/>
      <c r="DI40"/>
      <c r="DJ40"/>
      <c r="DK40"/>
      <c r="DL40"/>
      <c r="DM40"/>
      <c r="DN40"/>
      <c r="DO40"/>
      <c r="DP40"/>
      <c r="DQ40"/>
      <c r="DW40" s="616"/>
      <c r="DX40" s="616"/>
      <c r="DY40" s="616"/>
      <c r="DZ40" s="616"/>
      <c r="EA40" s="91"/>
      <c r="EB40" s="91"/>
    </row>
    <row r="41" spans="1:132" s="8" customFormat="1" ht="45" customHeight="1" x14ac:dyDescent="0.15">
      <c r="B41"/>
      <c r="F41" s="708" t="s">
        <v>833</v>
      </c>
      <c r="G41" s="708"/>
      <c r="H41" s="708"/>
      <c r="I41" s="708"/>
      <c r="J41" s="708"/>
      <c r="K41" s="708"/>
      <c r="L41" s="708"/>
      <c r="M41" s="708"/>
      <c r="N41" s="708"/>
      <c r="O41" s="708"/>
      <c r="P41" s="708"/>
      <c r="Q41" s="708"/>
      <c r="R41" s="708"/>
      <c r="S41" s="708"/>
      <c r="T41" s="708"/>
      <c r="U41" s="1"/>
      <c r="V41" s="1"/>
      <c r="AI41" s="90"/>
      <c r="AJ41" s="425" t="s">
        <v>572</v>
      </c>
      <c r="AU41"/>
      <c r="CT41"/>
      <c r="CU41"/>
      <c r="CV41"/>
      <c r="CW41"/>
      <c r="CX41"/>
      <c r="CY41"/>
      <c r="CZ41"/>
      <c r="DA41"/>
      <c r="DB41"/>
      <c r="DC41"/>
      <c r="DD41"/>
      <c r="DE41"/>
      <c r="DF41"/>
      <c r="DG41"/>
      <c r="DH41"/>
      <c r="DI41"/>
      <c r="DJ41"/>
      <c r="DK41"/>
      <c r="DL41"/>
      <c r="DM41"/>
      <c r="DN41"/>
      <c r="DO41"/>
      <c r="DP41"/>
      <c r="DQ41"/>
      <c r="EA41" s="91"/>
      <c r="EB41" s="91"/>
    </row>
    <row r="42" spans="1:132" s="8" customFormat="1" ht="24" customHeight="1" x14ac:dyDescent="0.15">
      <c r="B42"/>
      <c r="F42" s="709" t="s">
        <v>1011</v>
      </c>
      <c r="G42" s="709"/>
      <c r="H42" s="709"/>
      <c r="I42" s="785" t="s">
        <v>1012</v>
      </c>
      <c r="J42" s="786"/>
      <c r="K42" s="786"/>
      <c r="L42" s="786"/>
      <c r="M42" s="786"/>
      <c r="N42" s="786"/>
      <c r="O42" s="786"/>
      <c r="P42" s="786"/>
      <c r="Q42" s="787"/>
      <c r="R42" s="791" t="s">
        <v>1014</v>
      </c>
      <c r="S42" s="771" t="s">
        <v>573</v>
      </c>
      <c r="T42" s="771" t="s">
        <v>1013</v>
      </c>
      <c r="U42" s="1"/>
      <c r="V42" s="1"/>
      <c r="AH42"/>
      <c r="AJ42" s="727" t="s">
        <v>574</v>
      </c>
      <c r="CT42"/>
      <c r="CU42"/>
      <c r="CV42"/>
      <c r="CW42"/>
      <c r="CX42"/>
      <c r="CY42"/>
      <c r="CZ42"/>
      <c r="DA42"/>
      <c r="DB42"/>
      <c r="DC42"/>
      <c r="DD42"/>
      <c r="DE42"/>
      <c r="DF42"/>
      <c r="DG42"/>
      <c r="DH42"/>
      <c r="DI42"/>
      <c r="DJ42"/>
      <c r="DK42"/>
      <c r="DL42"/>
      <c r="DM42"/>
      <c r="DN42"/>
      <c r="DO42"/>
      <c r="DP42"/>
      <c r="DQ42"/>
      <c r="EA42" s="91"/>
      <c r="EB42" s="91"/>
    </row>
    <row r="43" spans="1:132" s="8" customFormat="1" ht="21" customHeight="1" x14ac:dyDescent="0.15">
      <c r="A43"/>
      <c r="B43"/>
      <c r="F43" s="566" t="s">
        <v>316</v>
      </c>
      <c r="G43" s="567" t="s">
        <v>575</v>
      </c>
      <c r="H43" s="568"/>
      <c r="I43" s="788"/>
      <c r="J43" s="789"/>
      <c r="K43" s="789"/>
      <c r="L43" s="789"/>
      <c r="M43" s="789"/>
      <c r="N43" s="789"/>
      <c r="O43" s="789"/>
      <c r="P43" s="789"/>
      <c r="Q43" s="790"/>
      <c r="R43" s="792"/>
      <c r="S43" s="793"/>
      <c r="T43" s="772"/>
      <c r="W43" s="8">
        <v>1</v>
      </c>
      <c r="AH43"/>
      <c r="AJ43" s="777"/>
      <c r="AU43"/>
      <c r="AV43"/>
      <c r="AW43"/>
      <c r="AX43"/>
      <c r="AY43"/>
      <c r="AZ43"/>
      <c r="BA43"/>
      <c r="BB43"/>
      <c r="BC43"/>
      <c r="BD43"/>
      <c r="BE43"/>
      <c r="BF43"/>
      <c r="CT43"/>
      <c r="CU43"/>
      <c r="CV43"/>
      <c r="CW43"/>
      <c r="CX43"/>
      <c r="CY43"/>
      <c r="CZ43"/>
      <c r="DA43"/>
      <c r="DB43"/>
      <c r="DC43"/>
      <c r="DD43"/>
      <c r="DE43"/>
      <c r="DF43"/>
      <c r="DG43"/>
      <c r="DH43"/>
      <c r="DI43"/>
      <c r="DJ43"/>
      <c r="DK43"/>
      <c r="DL43"/>
      <c r="DM43"/>
      <c r="DN43"/>
      <c r="DO43"/>
      <c r="DP43"/>
      <c r="DQ43"/>
      <c r="EA43" s="91"/>
      <c r="EB43" s="91"/>
    </row>
    <row r="44" spans="1:132" s="8" customFormat="1" ht="21" customHeight="1" x14ac:dyDescent="0.15">
      <c r="A44"/>
      <c r="B44"/>
      <c r="C44"/>
      <c r="D44"/>
      <c r="E44"/>
      <c r="F44" s="778" t="s">
        <v>576</v>
      </c>
      <c r="G44" s="546" t="str">
        <f t="shared" ref="G44:G60" si="2">W44</f>
        <v>蒸気供給</v>
      </c>
      <c r="H44" s="521"/>
      <c r="I44" s="81" t="str">
        <f t="shared" ref="I44:I60" si="3">X44</f>
        <v>蒸気ボイラー等</v>
      </c>
      <c r="J44" s="82"/>
      <c r="K44" s="82"/>
      <c r="L44" s="82"/>
      <c r="M44" s="82"/>
      <c r="N44" s="82"/>
      <c r="O44" s="569"/>
      <c r="P44" s="520"/>
      <c r="Q44" s="521"/>
      <c r="R44" s="570"/>
      <c r="S44" s="571">
        <f t="shared" ref="S44:S72" si="4">IF(OR($R44=0,$R$73=0),0,$R44/$R$73)</f>
        <v>0</v>
      </c>
      <c r="T44" s="572"/>
      <c r="W44" s="1" t="s">
        <v>577</v>
      </c>
      <c r="X44" s="1" t="s">
        <v>578</v>
      </c>
      <c r="Y44" s="1"/>
      <c r="Z44" s="1"/>
      <c r="AA44" s="1"/>
      <c r="AB44" s="1"/>
      <c r="AE44" s="77">
        <v>36488</v>
      </c>
      <c r="AF44" s="1" t="s">
        <v>579</v>
      </c>
      <c r="AG44" s="426"/>
      <c r="AJ44" s="427">
        <f>IF($T$73=0,S44,T44)</f>
        <v>0</v>
      </c>
      <c r="AU44"/>
      <c r="AV44"/>
      <c r="AW44"/>
      <c r="AX44"/>
      <c r="AY44"/>
      <c r="AZ44"/>
      <c r="BA44"/>
      <c r="BB44"/>
      <c r="BC44"/>
      <c r="BD44"/>
      <c r="BE44"/>
      <c r="BF44"/>
      <c r="BG44"/>
      <c r="CT44"/>
      <c r="CU44"/>
      <c r="CV44"/>
      <c r="CW44"/>
      <c r="CX44"/>
      <c r="CY44"/>
      <c r="CZ44"/>
      <c r="DA44"/>
      <c r="DB44"/>
      <c r="DC44"/>
      <c r="DD44"/>
      <c r="DE44"/>
      <c r="DF44"/>
      <c r="DG44"/>
      <c r="DH44"/>
      <c r="DI44"/>
      <c r="DJ44"/>
      <c r="DK44"/>
      <c r="DL44"/>
      <c r="DM44"/>
      <c r="DN44"/>
      <c r="DO44"/>
      <c r="DP44"/>
      <c r="DQ44"/>
      <c r="EA44" s="91"/>
      <c r="EB44" s="91"/>
    </row>
    <row r="45" spans="1:132" s="8" customFormat="1" ht="21" customHeight="1" x14ac:dyDescent="0.15">
      <c r="A45"/>
      <c r="B45"/>
      <c r="C45"/>
      <c r="D45"/>
      <c r="E45"/>
      <c r="F45" s="779"/>
      <c r="G45" s="546" t="str">
        <f t="shared" si="2"/>
        <v>熱　源</v>
      </c>
      <c r="H45" s="521"/>
      <c r="I45" s="546" t="str">
        <f t="shared" si="3"/>
        <v>冷凍機、冷温水機、温水ボイラー 等</v>
      </c>
      <c r="J45" s="520"/>
      <c r="K45" s="520"/>
      <c r="L45" s="520"/>
      <c r="M45" s="520"/>
      <c r="N45" s="520"/>
      <c r="O45" s="573"/>
      <c r="P45" s="520"/>
      <c r="Q45" s="521"/>
      <c r="R45" s="570"/>
      <c r="S45" s="574">
        <f t="shared" si="4"/>
        <v>0</v>
      </c>
      <c r="T45" s="572"/>
      <c r="W45" s="1" t="s">
        <v>580</v>
      </c>
      <c r="X45" s="1" t="s">
        <v>581</v>
      </c>
      <c r="Y45" s="1"/>
      <c r="Z45" s="1"/>
      <c r="AA45" s="1"/>
      <c r="AB45" s="1"/>
      <c r="AE45" s="77">
        <v>740472</v>
      </c>
      <c r="AF45" s="35" t="s">
        <v>582</v>
      </c>
      <c r="AG45" s="35" t="s">
        <v>583</v>
      </c>
      <c r="AH45" s="428">
        <f t="shared" ref="AH45:AH56" si="5">IF(ISERROR(VLOOKUP(AF45,$G$61:$AJ$71,29,0)),0,VLOOKUP(AF45,$G$61:$AJ$71,29,0))</f>
        <v>0</v>
      </c>
      <c r="AJ45" s="427">
        <f t="shared" ref="AJ45:AJ72" si="6">IF($T$73=0,S45,T45)</f>
        <v>0</v>
      </c>
      <c r="AR45" s="91"/>
      <c r="AU45"/>
      <c r="AV45"/>
      <c r="AW45"/>
      <c r="AX45"/>
      <c r="AY45"/>
      <c r="AZ45"/>
      <c r="BA45"/>
      <c r="BB45"/>
      <c r="BC45"/>
      <c r="BD45"/>
      <c r="BE45"/>
      <c r="BF45"/>
      <c r="BG45"/>
      <c r="CT45"/>
      <c r="CU45"/>
      <c r="CV45"/>
      <c r="CW45"/>
      <c r="CX45"/>
      <c r="CY45"/>
      <c r="CZ45"/>
      <c r="DA45"/>
      <c r="DB45"/>
      <c r="DC45"/>
      <c r="DD45"/>
      <c r="DE45"/>
      <c r="DF45"/>
      <c r="DG45"/>
      <c r="DH45"/>
      <c r="DI45"/>
      <c r="DJ45"/>
      <c r="DK45"/>
      <c r="DL45"/>
      <c r="DM45"/>
      <c r="DN45"/>
      <c r="DO45"/>
      <c r="DP45"/>
      <c r="DQ45"/>
      <c r="EA45" s="91"/>
      <c r="EB45" s="91"/>
    </row>
    <row r="46" spans="1:132" s="8" customFormat="1" ht="21" customHeight="1" x14ac:dyDescent="0.15">
      <c r="A46"/>
      <c r="B46"/>
      <c r="C46"/>
      <c r="D46"/>
      <c r="E46"/>
      <c r="F46" s="779"/>
      <c r="G46" s="546" t="str">
        <f t="shared" si="2"/>
        <v>冷却塔</v>
      </c>
      <c r="H46" s="521"/>
      <c r="I46" s="546" t="str">
        <f t="shared" si="3"/>
        <v>冷却塔</v>
      </c>
      <c r="J46" s="520"/>
      <c r="K46" s="520"/>
      <c r="L46" s="520"/>
      <c r="M46" s="520"/>
      <c r="N46" s="520"/>
      <c r="O46" s="573"/>
      <c r="P46" s="520"/>
      <c r="Q46" s="521"/>
      <c r="R46" s="570"/>
      <c r="S46" s="574">
        <f t="shared" si="4"/>
        <v>0</v>
      </c>
      <c r="T46" s="572"/>
      <c r="W46" s="1" t="s">
        <v>584</v>
      </c>
      <c r="X46" s="1" t="s">
        <v>584</v>
      </c>
      <c r="Y46" s="1"/>
      <c r="Z46" s="1"/>
      <c r="AA46" s="1"/>
      <c r="AB46" s="1"/>
      <c r="AE46" s="77">
        <v>13794</v>
      </c>
      <c r="AF46" s="35" t="s">
        <v>585</v>
      </c>
      <c r="AG46" s="35" t="s">
        <v>586</v>
      </c>
      <c r="AH46" s="428">
        <f t="shared" si="5"/>
        <v>0</v>
      </c>
      <c r="AJ46" s="427">
        <f t="shared" si="6"/>
        <v>0</v>
      </c>
      <c r="AR46" s="91"/>
      <c r="AU46"/>
      <c r="AV46"/>
      <c r="AW46"/>
      <c r="AX46"/>
      <c r="AY46"/>
      <c r="AZ46" s="75" t="s">
        <v>28</v>
      </c>
      <c r="BB46" s="6">
        <v>1</v>
      </c>
      <c r="BC46" s="6">
        <f>$BM$75</f>
        <v>0</v>
      </c>
      <c r="BD46" s="6">
        <v>0.5</v>
      </c>
      <c r="BE46" s="6">
        <f>$BO$75</f>
        <v>0</v>
      </c>
      <c r="BF46" s="6">
        <v>0</v>
      </c>
      <c r="CT46"/>
      <c r="CU46"/>
      <c r="CV46"/>
      <c r="CW46"/>
      <c r="CX46"/>
      <c r="CY46"/>
      <c r="CZ46"/>
      <c r="DA46"/>
      <c r="DB46"/>
      <c r="DC46"/>
      <c r="DD46"/>
      <c r="DE46"/>
      <c r="DF46"/>
      <c r="DG46"/>
      <c r="DH46"/>
      <c r="DI46"/>
      <c r="DJ46"/>
      <c r="DK46"/>
      <c r="DL46"/>
      <c r="DM46"/>
      <c r="DN46"/>
      <c r="DO46"/>
      <c r="DP46"/>
      <c r="DQ46"/>
      <c r="EA46" s="91"/>
      <c r="EB46" s="91"/>
    </row>
    <row r="47" spans="1:132" s="8" customFormat="1" ht="21" customHeight="1" x14ac:dyDescent="0.15">
      <c r="A47"/>
      <c r="B47"/>
      <c r="C47"/>
      <c r="D47"/>
      <c r="E47"/>
      <c r="F47" s="779"/>
      <c r="G47" s="546" t="str">
        <f t="shared" si="2"/>
        <v>熱搬送</v>
      </c>
      <c r="H47" s="521"/>
      <c r="I47" s="546" t="str">
        <f t="shared" si="3"/>
        <v>空調1次ポンプ、空調2次ポンプ、冷却水ポンプ 等</v>
      </c>
      <c r="J47" s="520"/>
      <c r="K47" s="520"/>
      <c r="L47" s="520"/>
      <c r="M47" s="520"/>
      <c r="N47" s="520"/>
      <c r="O47" s="573"/>
      <c r="P47" s="520"/>
      <c r="Q47" s="521"/>
      <c r="R47" s="570"/>
      <c r="S47" s="574">
        <f t="shared" si="4"/>
        <v>0</v>
      </c>
      <c r="T47" s="572"/>
      <c r="W47" s="1" t="s">
        <v>587</v>
      </c>
      <c r="X47" s="1" t="s">
        <v>588</v>
      </c>
      <c r="Y47" s="1"/>
      <c r="Z47" s="1"/>
      <c r="AA47" s="1"/>
      <c r="AB47" s="1"/>
      <c r="AE47" s="77">
        <v>103322</v>
      </c>
      <c r="AF47" s="35" t="s">
        <v>589</v>
      </c>
      <c r="AG47" s="35" t="s">
        <v>590</v>
      </c>
      <c r="AH47" s="428">
        <f t="shared" si="5"/>
        <v>0</v>
      </c>
      <c r="AJ47" s="427">
        <f t="shared" si="6"/>
        <v>0</v>
      </c>
      <c r="AR47" s="91"/>
      <c r="AU47"/>
      <c r="AV47"/>
      <c r="AW47"/>
      <c r="AX47"/>
      <c r="AY47"/>
      <c r="AZ47" s="1"/>
      <c r="CT47"/>
      <c r="CU47"/>
      <c r="CV47"/>
      <c r="CW47"/>
      <c r="CX47"/>
      <c r="CY47"/>
      <c r="CZ47"/>
      <c r="DA47"/>
      <c r="DB47"/>
      <c r="DC47"/>
      <c r="DD47"/>
      <c r="DE47"/>
      <c r="DF47"/>
      <c r="DG47"/>
      <c r="DH47"/>
      <c r="DI47"/>
      <c r="DJ47"/>
      <c r="DK47"/>
      <c r="DL47"/>
      <c r="DM47"/>
      <c r="DN47"/>
      <c r="DO47"/>
      <c r="DP47"/>
      <c r="DQ47"/>
      <c r="DW47" s="91"/>
      <c r="DX47" s="91"/>
      <c r="DY47" s="91"/>
      <c r="DZ47" s="91"/>
      <c r="EA47" s="91"/>
      <c r="EB47" s="91"/>
    </row>
    <row r="48" spans="1:132" s="8" customFormat="1" ht="21" customHeight="1" x14ac:dyDescent="0.15">
      <c r="A48"/>
      <c r="B48"/>
      <c r="C48"/>
      <c r="D48"/>
      <c r="E48"/>
      <c r="F48" s="779"/>
      <c r="G48" s="546" t="str">
        <f t="shared" si="2"/>
        <v>コージェネ</v>
      </c>
      <c r="H48" s="521"/>
      <c r="I48" s="546" t="str">
        <f t="shared" si="3"/>
        <v>コージェネレーション 等</v>
      </c>
      <c r="J48" s="520"/>
      <c r="K48" s="520"/>
      <c r="L48" s="520"/>
      <c r="M48" s="520"/>
      <c r="N48" s="520"/>
      <c r="O48" s="573"/>
      <c r="P48" s="520"/>
      <c r="Q48" s="521"/>
      <c r="R48" s="570"/>
      <c r="S48" s="574">
        <f t="shared" si="4"/>
        <v>0</v>
      </c>
      <c r="T48" s="572"/>
      <c r="W48" s="1" t="s">
        <v>591</v>
      </c>
      <c r="X48" s="1" t="s">
        <v>592</v>
      </c>
      <c r="Y48" s="1"/>
      <c r="Z48" s="1"/>
      <c r="AA48" s="1"/>
      <c r="AB48" s="1"/>
      <c r="AE48" s="77">
        <v>20000</v>
      </c>
      <c r="AF48" s="35" t="s">
        <v>593</v>
      </c>
      <c r="AG48" s="35" t="s">
        <v>594</v>
      </c>
      <c r="AH48" s="428">
        <f t="shared" si="5"/>
        <v>0</v>
      </c>
      <c r="AJ48" s="427">
        <f t="shared" si="6"/>
        <v>0</v>
      </c>
      <c r="AR48" s="90"/>
      <c r="AS48" s="90"/>
      <c r="AT48" s="90"/>
      <c r="AU48" s="90"/>
      <c r="AV48" s="90"/>
      <c r="AW48" s="90"/>
      <c r="AX48" s="92"/>
      <c r="CT48"/>
      <c r="CU48"/>
      <c r="CV48"/>
      <c r="CW48"/>
      <c r="CX48"/>
      <c r="CY48"/>
      <c r="CZ48"/>
      <c r="DA48"/>
      <c r="DB48"/>
      <c r="DC48"/>
      <c r="DD48"/>
      <c r="DE48"/>
      <c r="DF48"/>
      <c r="DG48"/>
      <c r="DH48"/>
      <c r="DI48"/>
      <c r="DJ48"/>
      <c r="DK48"/>
      <c r="DL48"/>
      <c r="DM48"/>
      <c r="DN48"/>
      <c r="DO48"/>
      <c r="DP48"/>
      <c r="DQ48"/>
      <c r="EA48" s="91"/>
      <c r="EB48" s="91"/>
    </row>
    <row r="49" spans="1:132" s="8" customFormat="1" ht="21" customHeight="1" x14ac:dyDescent="0.15">
      <c r="A49"/>
      <c r="B49"/>
      <c r="C49"/>
      <c r="D49"/>
      <c r="E49"/>
      <c r="F49" s="779"/>
      <c r="G49" s="546" t="str">
        <f t="shared" si="2"/>
        <v>受変電</v>
      </c>
      <c r="H49" s="521"/>
      <c r="I49" s="546" t="str">
        <f t="shared" si="3"/>
        <v>変圧器、蓄電池 等</v>
      </c>
      <c r="J49" s="520"/>
      <c r="K49" s="520"/>
      <c r="L49" s="520"/>
      <c r="M49" s="520"/>
      <c r="N49" s="520"/>
      <c r="O49" s="573"/>
      <c r="P49" s="520"/>
      <c r="Q49" s="521"/>
      <c r="R49" s="570"/>
      <c r="S49" s="574">
        <f t="shared" si="4"/>
        <v>0</v>
      </c>
      <c r="T49" s="572"/>
      <c r="W49" s="1" t="s">
        <v>595</v>
      </c>
      <c r="X49" s="1" t="s">
        <v>596</v>
      </c>
      <c r="Y49" s="1"/>
      <c r="Z49" s="1"/>
      <c r="AA49" s="1"/>
      <c r="AB49" s="1"/>
      <c r="AE49" s="77">
        <v>177859</v>
      </c>
      <c r="AF49" s="35" t="s">
        <v>597</v>
      </c>
      <c r="AG49" s="35" t="s">
        <v>598</v>
      </c>
      <c r="AH49" s="428">
        <f t="shared" si="5"/>
        <v>0</v>
      </c>
      <c r="AJ49" s="427">
        <f t="shared" si="6"/>
        <v>0</v>
      </c>
      <c r="AR49" s="90"/>
      <c r="AS49" s="90"/>
      <c r="AT49" s="90"/>
      <c r="AU49" s="90"/>
      <c r="AV49" s="90"/>
      <c r="AW49" s="90"/>
      <c r="AX49" s="92"/>
      <c r="CT49"/>
      <c r="CU49"/>
      <c r="CV49"/>
      <c r="CW49"/>
      <c r="CX49"/>
      <c r="CY49"/>
      <c r="CZ49"/>
      <c r="DA49"/>
      <c r="DB49"/>
      <c r="DC49"/>
      <c r="DD49"/>
      <c r="DE49"/>
      <c r="DF49"/>
      <c r="DG49"/>
      <c r="DH49"/>
      <c r="DI49"/>
      <c r="DJ49"/>
      <c r="DK49"/>
      <c r="DL49"/>
      <c r="DM49"/>
      <c r="DN49"/>
      <c r="DO49"/>
      <c r="DP49"/>
      <c r="DQ49"/>
      <c r="EA49" s="91"/>
      <c r="EB49" s="91"/>
    </row>
    <row r="50" spans="1:132" s="8" customFormat="1" ht="21" customHeight="1" x14ac:dyDescent="0.15">
      <c r="A50"/>
      <c r="B50"/>
      <c r="C50"/>
      <c r="D50"/>
      <c r="E50"/>
      <c r="F50" s="779"/>
      <c r="G50" s="546" t="str">
        <f t="shared" si="2"/>
        <v>圧縮空気</v>
      </c>
      <c r="H50" s="521"/>
      <c r="I50" s="546" t="str">
        <f t="shared" si="3"/>
        <v>エアコンプレッサー 等</v>
      </c>
      <c r="J50" s="520"/>
      <c r="K50" s="520"/>
      <c r="L50" s="520"/>
      <c r="M50" s="520"/>
      <c r="N50" s="520"/>
      <c r="O50" s="573"/>
      <c r="P50" s="520"/>
      <c r="Q50" s="521"/>
      <c r="R50" s="570"/>
      <c r="S50" s="574">
        <f t="shared" si="4"/>
        <v>0</v>
      </c>
      <c r="T50" s="572"/>
      <c r="W50" s="1" t="s">
        <v>599</v>
      </c>
      <c r="X50" s="1" t="s">
        <v>600</v>
      </c>
      <c r="Y50" s="1"/>
      <c r="Z50" s="1"/>
      <c r="AA50" s="1"/>
      <c r="AB50" s="1"/>
      <c r="AE50" s="77">
        <v>3660</v>
      </c>
      <c r="AF50" s="35" t="s">
        <v>601</v>
      </c>
      <c r="AG50" s="35" t="s">
        <v>602</v>
      </c>
      <c r="AH50" s="428">
        <f t="shared" si="5"/>
        <v>0</v>
      </c>
      <c r="AJ50" s="427">
        <f t="shared" si="6"/>
        <v>0</v>
      </c>
      <c r="AR50" s="90"/>
      <c r="AS50" s="90"/>
      <c r="AT50" s="90"/>
      <c r="AU50" s="90"/>
      <c r="AV50" s="90"/>
      <c r="AW50" s="90"/>
      <c r="AX50" s="92"/>
      <c r="CT50"/>
      <c r="CU50"/>
      <c r="CV50"/>
      <c r="CW50"/>
      <c r="CX50"/>
      <c r="CY50"/>
      <c r="CZ50"/>
      <c r="DA50"/>
      <c r="DB50"/>
      <c r="DC50"/>
      <c r="DD50"/>
      <c r="DE50"/>
      <c r="DF50"/>
      <c r="DG50"/>
      <c r="DH50"/>
      <c r="DI50"/>
      <c r="DJ50"/>
      <c r="DK50"/>
      <c r="DL50"/>
      <c r="DM50"/>
      <c r="DN50"/>
      <c r="DO50"/>
      <c r="DP50"/>
      <c r="DQ50"/>
      <c r="EA50" s="91"/>
      <c r="EB50" s="91"/>
    </row>
    <row r="51" spans="1:132" s="8" customFormat="1" ht="21" customHeight="1" x14ac:dyDescent="0.15">
      <c r="A51"/>
      <c r="B51"/>
      <c r="C51"/>
      <c r="D51"/>
      <c r="E51"/>
      <c r="F51" s="779"/>
      <c r="G51" s="546" t="str">
        <f t="shared" si="2"/>
        <v>給排水</v>
      </c>
      <c r="H51" s="521"/>
      <c r="I51" s="546" t="str">
        <f t="shared" si="3"/>
        <v>給水ポンプ 等</v>
      </c>
      <c r="J51" s="520"/>
      <c r="K51" s="520"/>
      <c r="L51" s="520"/>
      <c r="M51" s="520"/>
      <c r="N51" s="520"/>
      <c r="O51" s="573"/>
      <c r="P51" s="520"/>
      <c r="Q51" s="521"/>
      <c r="R51" s="570"/>
      <c r="S51" s="574">
        <f t="shared" si="4"/>
        <v>0</v>
      </c>
      <c r="T51" s="572"/>
      <c r="W51" s="1" t="s">
        <v>603</v>
      </c>
      <c r="X51" s="1" t="s">
        <v>604</v>
      </c>
      <c r="Y51" s="1"/>
      <c r="Z51" s="1"/>
      <c r="AA51" s="1"/>
      <c r="AB51" s="1"/>
      <c r="AE51" s="77">
        <v>3582</v>
      </c>
      <c r="AF51" s="1" t="s">
        <v>605</v>
      </c>
      <c r="AG51" s="35" t="s">
        <v>606</v>
      </c>
      <c r="AH51" s="428">
        <f t="shared" si="5"/>
        <v>0</v>
      </c>
      <c r="AI51"/>
      <c r="AJ51" s="427">
        <f t="shared" si="6"/>
        <v>0</v>
      </c>
      <c r="AK51"/>
      <c r="AL51"/>
      <c r="AM51"/>
      <c r="AN51"/>
      <c r="AO51"/>
      <c r="AP51"/>
      <c r="AQ51"/>
      <c r="AR51"/>
      <c r="AS51"/>
      <c r="AT51"/>
      <c r="AU51"/>
      <c r="AV51"/>
      <c r="AW51"/>
      <c r="AX51"/>
      <c r="AY51"/>
      <c r="AZ51"/>
      <c r="BA51"/>
      <c r="BB51"/>
      <c r="BC51"/>
      <c r="CT51"/>
      <c r="CU51"/>
      <c r="CV51"/>
      <c r="CW51"/>
      <c r="CX51"/>
      <c r="CY51"/>
      <c r="CZ51"/>
      <c r="DA51"/>
      <c r="DB51"/>
      <c r="DC51"/>
      <c r="DD51"/>
      <c r="DE51"/>
      <c r="DF51"/>
      <c r="DG51"/>
      <c r="DH51"/>
      <c r="DI51"/>
      <c r="DJ51"/>
      <c r="DK51"/>
      <c r="DL51"/>
      <c r="DM51"/>
      <c r="DN51"/>
      <c r="DO51"/>
      <c r="DP51"/>
      <c r="DQ51"/>
      <c r="EA51" s="91"/>
      <c r="EB51" s="91"/>
    </row>
    <row r="52" spans="1:132" s="8" customFormat="1" ht="21" customHeight="1" x14ac:dyDescent="0.15">
      <c r="A52"/>
      <c r="B52"/>
      <c r="C52"/>
      <c r="D52"/>
      <c r="E52"/>
      <c r="F52" s="779"/>
      <c r="G52" s="546" t="str">
        <f t="shared" si="2"/>
        <v>給　湯</v>
      </c>
      <c r="H52" s="521"/>
      <c r="I52" s="546" t="str">
        <f t="shared" si="3"/>
        <v>給湯ボイラー、循環ポンプ、電気温水器、ガス湯沸器 等</v>
      </c>
      <c r="J52" s="520"/>
      <c r="K52" s="520"/>
      <c r="L52" s="520"/>
      <c r="M52" s="520"/>
      <c r="N52" s="520"/>
      <c r="O52" s="573"/>
      <c r="P52" s="520"/>
      <c r="Q52" s="521"/>
      <c r="R52" s="570"/>
      <c r="S52" s="574">
        <f t="shared" si="4"/>
        <v>0</v>
      </c>
      <c r="T52" s="572"/>
      <c r="W52" s="1" t="s">
        <v>607</v>
      </c>
      <c r="X52" s="1" t="s">
        <v>608</v>
      </c>
      <c r="Y52" s="1"/>
      <c r="Z52" s="1"/>
      <c r="AA52" s="1"/>
      <c r="AB52" s="1"/>
      <c r="AE52" s="77">
        <v>40</v>
      </c>
      <c r="AF52" s="1" t="s">
        <v>609</v>
      </c>
      <c r="AG52" s="35" t="s">
        <v>610</v>
      </c>
      <c r="AH52" s="428">
        <f t="shared" si="5"/>
        <v>0</v>
      </c>
      <c r="AI52"/>
      <c r="AJ52" s="427">
        <f t="shared" si="6"/>
        <v>0</v>
      </c>
      <c r="AK52"/>
      <c r="AL52"/>
      <c r="AM52"/>
      <c r="AN52"/>
      <c r="AO52"/>
      <c r="AP52"/>
      <c r="AQ52"/>
      <c r="AR52"/>
      <c r="AS52"/>
      <c r="AT52"/>
      <c r="AU52"/>
      <c r="AV52"/>
      <c r="AW52"/>
      <c r="AX52"/>
      <c r="AY52"/>
      <c r="AZ52"/>
      <c r="BA52"/>
      <c r="BB52"/>
      <c r="BC52"/>
      <c r="CT52"/>
      <c r="CU52"/>
      <c r="CV52"/>
      <c r="CW52"/>
      <c r="CX52"/>
      <c r="CY52"/>
      <c r="CZ52"/>
      <c r="DA52"/>
      <c r="DB52"/>
      <c r="DC52"/>
      <c r="DD52"/>
      <c r="DE52"/>
      <c r="DF52"/>
      <c r="DG52"/>
      <c r="DH52"/>
      <c r="DI52"/>
      <c r="DJ52"/>
      <c r="DK52"/>
      <c r="DL52"/>
      <c r="DM52"/>
      <c r="DN52"/>
      <c r="DO52"/>
      <c r="DP52"/>
      <c r="DQ52"/>
      <c r="EA52" s="91"/>
      <c r="EB52" s="91"/>
    </row>
    <row r="53" spans="1:132" s="8" customFormat="1" ht="21" customHeight="1" x14ac:dyDescent="0.15">
      <c r="A53"/>
      <c r="B53"/>
      <c r="C53"/>
      <c r="D53"/>
      <c r="E53"/>
      <c r="F53" s="780"/>
      <c r="G53" s="546" t="str">
        <f t="shared" si="2"/>
        <v>排水処理</v>
      </c>
      <c r="H53" s="521"/>
      <c r="I53" s="546" t="str">
        <f t="shared" si="3"/>
        <v>排水処理設備、ブロワ 等</v>
      </c>
      <c r="J53" s="520"/>
      <c r="K53" s="520"/>
      <c r="L53" s="520"/>
      <c r="M53" s="520"/>
      <c r="N53" s="520"/>
      <c r="O53" s="573"/>
      <c r="P53" s="520"/>
      <c r="Q53" s="521"/>
      <c r="R53" s="570"/>
      <c r="S53" s="574">
        <f t="shared" si="4"/>
        <v>0</v>
      </c>
      <c r="T53" s="572"/>
      <c r="W53" s="1" t="s">
        <v>611</v>
      </c>
      <c r="X53" s="1" t="s">
        <v>612</v>
      </c>
      <c r="Y53" s="1"/>
      <c r="Z53" s="1"/>
      <c r="AA53" s="1"/>
      <c r="AB53" s="1"/>
      <c r="AE53" s="77">
        <v>2372</v>
      </c>
      <c r="AF53" s="1" t="s">
        <v>613</v>
      </c>
      <c r="AG53" s="35" t="s">
        <v>614</v>
      </c>
      <c r="AH53" s="428">
        <f t="shared" si="5"/>
        <v>0</v>
      </c>
      <c r="AI53"/>
      <c r="AJ53" s="427">
        <f t="shared" si="6"/>
        <v>0</v>
      </c>
      <c r="AK53"/>
      <c r="AL53"/>
      <c r="AM53"/>
      <c r="AN53"/>
      <c r="AO53"/>
      <c r="AP53"/>
      <c r="AQ53"/>
      <c r="AR53"/>
      <c r="AS53"/>
      <c r="AT53"/>
      <c r="AU53"/>
      <c r="AV53"/>
      <c r="AW53"/>
      <c r="AX53"/>
      <c r="AY53"/>
      <c r="AZ53"/>
      <c r="BA53"/>
      <c r="BB53"/>
      <c r="BC53"/>
      <c r="CT53"/>
      <c r="CU53"/>
      <c r="CV53"/>
      <c r="CW53"/>
      <c r="CX53"/>
      <c r="CY53"/>
      <c r="CZ53"/>
      <c r="DA53"/>
      <c r="DB53"/>
      <c r="DC53"/>
      <c r="DD53"/>
      <c r="DE53"/>
      <c r="DF53"/>
      <c r="DG53"/>
      <c r="DH53"/>
      <c r="DI53"/>
      <c r="DJ53"/>
      <c r="DK53"/>
      <c r="DL53"/>
      <c r="DM53"/>
      <c r="DN53"/>
      <c r="DO53"/>
      <c r="DP53"/>
      <c r="DQ53"/>
      <c r="EA53" s="91"/>
      <c r="EB53" s="91"/>
    </row>
    <row r="54" spans="1:132" s="8" customFormat="1" ht="21" customHeight="1" x14ac:dyDescent="0.15">
      <c r="A54"/>
      <c r="B54"/>
      <c r="C54"/>
      <c r="D54"/>
      <c r="E54"/>
      <c r="F54" s="778" t="s">
        <v>615</v>
      </c>
      <c r="G54" s="781" t="str">
        <f t="shared" si="2"/>
        <v>一般ﾊﾟｯｹｰｼﾞ空調</v>
      </c>
      <c r="H54" s="782"/>
      <c r="I54" s="546" t="str">
        <f t="shared" si="3"/>
        <v>パッケージ形空調機 等</v>
      </c>
      <c r="J54" s="520"/>
      <c r="K54" s="520"/>
      <c r="L54" s="520"/>
      <c r="M54" s="520"/>
      <c r="N54" s="520"/>
      <c r="O54" s="573"/>
      <c r="P54" s="520"/>
      <c r="Q54" s="521"/>
      <c r="R54" s="570"/>
      <c r="S54" s="574">
        <f t="shared" si="4"/>
        <v>0</v>
      </c>
      <c r="T54" s="572"/>
      <c r="W54" s="1" t="s">
        <v>616</v>
      </c>
      <c r="X54" s="1" t="s">
        <v>617</v>
      </c>
      <c r="Y54" s="1"/>
      <c r="Z54" s="1"/>
      <c r="AA54" s="1"/>
      <c r="AB54" s="1"/>
      <c r="AE54" s="77">
        <v>11481</v>
      </c>
      <c r="AF54" s="1" t="s">
        <v>618</v>
      </c>
      <c r="AG54" s="35" t="s">
        <v>619</v>
      </c>
      <c r="AH54" s="428">
        <f t="shared" si="5"/>
        <v>0</v>
      </c>
      <c r="AI54"/>
      <c r="AJ54" s="427">
        <f t="shared" si="6"/>
        <v>0</v>
      </c>
      <c r="AK54"/>
      <c r="AL54"/>
      <c r="AM54"/>
      <c r="AN54"/>
      <c r="AO54"/>
      <c r="AP54"/>
      <c r="AQ54"/>
      <c r="AR54"/>
      <c r="AS54"/>
      <c r="AT54"/>
      <c r="AU54"/>
      <c r="AV54"/>
      <c r="AW54"/>
      <c r="AX54"/>
      <c r="AY54"/>
      <c r="AZ54"/>
      <c r="BA54"/>
      <c r="BB54"/>
      <c r="BC54"/>
      <c r="CT54"/>
      <c r="CU54"/>
      <c r="CV54"/>
      <c r="CW54"/>
      <c r="CX54"/>
      <c r="CY54"/>
      <c r="CZ54"/>
      <c r="DA54"/>
      <c r="DB54"/>
      <c r="DC54"/>
      <c r="DD54"/>
      <c r="DE54"/>
      <c r="DF54"/>
      <c r="DG54"/>
      <c r="DH54"/>
      <c r="DI54"/>
      <c r="DJ54"/>
      <c r="DK54"/>
      <c r="DL54"/>
      <c r="DM54"/>
      <c r="DN54"/>
      <c r="DO54"/>
      <c r="DP54"/>
      <c r="DQ54"/>
      <c r="EA54" s="91"/>
      <c r="EB54" s="91"/>
    </row>
    <row r="55" spans="1:132" s="8" customFormat="1" ht="21" customHeight="1" x14ac:dyDescent="0.15">
      <c r="A55"/>
      <c r="B55"/>
      <c r="C55"/>
      <c r="D55"/>
      <c r="E55"/>
      <c r="F55" s="779"/>
      <c r="G55" s="546" t="str">
        <f t="shared" si="2"/>
        <v>一般空調機</v>
      </c>
      <c r="H55" s="521"/>
      <c r="I55" s="546" t="str">
        <f t="shared" si="3"/>
        <v>一般空調用空調機、ファンコイルユニット 等</v>
      </c>
      <c r="J55" s="520"/>
      <c r="K55" s="520"/>
      <c r="L55" s="520"/>
      <c r="M55" s="520"/>
      <c r="N55" s="520"/>
      <c r="O55" s="573"/>
      <c r="P55" s="520"/>
      <c r="Q55" s="521"/>
      <c r="R55" s="570"/>
      <c r="S55" s="574">
        <f t="shared" si="4"/>
        <v>0</v>
      </c>
      <c r="T55" s="572"/>
      <c r="W55" s="1" t="s">
        <v>620</v>
      </c>
      <c r="X55" s="1" t="s">
        <v>621</v>
      </c>
      <c r="Y55" s="1"/>
      <c r="Z55" s="1"/>
      <c r="AA55" s="1"/>
      <c r="AB55" s="1"/>
      <c r="AE55" s="77">
        <v>8666.065573770491</v>
      </c>
      <c r="AF55" s="1" t="s">
        <v>622</v>
      </c>
      <c r="AG55" s="35"/>
      <c r="AH55" s="428">
        <f t="shared" si="5"/>
        <v>0</v>
      </c>
      <c r="AI55"/>
      <c r="AJ55" s="427">
        <f t="shared" si="6"/>
        <v>0</v>
      </c>
      <c r="AK55">
        <v>0</v>
      </c>
      <c r="AL55"/>
      <c r="AM55"/>
      <c r="AN55"/>
      <c r="AO55"/>
      <c r="AP55"/>
      <c r="AQ55"/>
      <c r="AR55"/>
      <c r="AS55"/>
      <c r="AT55"/>
      <c r="AU55"/>
      <c r="AV55"/>
      <c r="AW55"/>
      <c r="AX55"/>
      <c r="AY55"/>
      <c r="AZ55"/>
      <c r="BA55"/>
      <c r="BB55"/>
      <c r="BC55"/>
      <c r="CT55"/>
      <c r="CU55"/>
      <c r="CV55"/>
      <c r="CW55"/>
      <c r="CX55"/>
      <c r="CY55"/>
      <c r="CZ55"/>
      <c r="DA55"/>
      <c r="DB55"/>
      <c r="DC55"/>
      <c r="DD55"/>
      <c r="DE55"/>
      <c r="DF55"/>
      <c r="DG55"/>
      <c r="DH55"/>
      <c r="DI55"/>
      <c r="DJ55"/>
      <c r="DK55"/>
      <c r="DL55"/>
      <c r="DM55"/>
      <c r="DN55"/>
      <c r="DO55"/>
      <c r="DP55"/>
      <c r="DQ55"/>
      <c r="EA55" s="91"/>
      <c r="EB55" s="91"/>
    </row>
    <row r="56" spans="1:132" s="8" customFormat="1" ht="21" customHeight="1" x14ac:dyDescent="0.15">
      <c r="A56"/>
      <c r="B56"/>
      <c r="C56"/>
      <c r="D56"/>
      <c r="E56"/>
      <c r="F56" s="779"/>
      <c r="G56" s="546" t="str">
        <f t="shared" si="2"/>
        <v>換　気</v>
      </c>
      <c r="H56" s="521"/>
      <c r="I56" s="546" t="str">
        <f t="shared" si="3"/>
        <v>給排気ファン 等</v>
      </c>
      <c r="J56" s="520"/>
      <c r="K56" s="520"/>
      <c r="L56" s="520"/>
      <c r="M56" s="520"/>
      <c r="N56" s="520"/>
      <c r="O56" s="573"/>
      <c r="P56" s="520"/>
      <c r="Q56" s="521"/>
      <c r="R56" s="570"/>
      <c r="S56" s="574">
        <f t="shared" si="4"/>
        <v>0</v>
      </c>
      <c r="T56" s="572"/>
      <c r="W56" s="1" t="s">
        <v>623</v>
      </c>
      <c r="X56" s="1" t="s">
        <v>624</v>
      </c>
      <c r="Y56" s="1"/>
      <c r="Z56" s="1"/>
      <c r="AA56" s="1"/>
      <c r="AB56" s="1"/>
      <c r="AE56" s="77">
        <v>16874</v>
      </c>
      <c r="AF56" s="35" t="s">
        <v>625</v>
      </c>
      <c r="AG56" s="35"/>
      <c r="AH56" s="428">
        <f t="shared" si="5"/>
        <v>0</v>
      </c>
      <c r="AI56"/>
      <c r="AJ56" s="427">
        <f t="shared" si="6"/>
        <v>0</v>
      </c>
      <c r="AK56"/>
      <c r="AL56"/>
      <c r="AM56"/>
      <c r="AN56"/>
      <c r="AO56"/>
      <c r="AP56"/>
      <c r="AQ56"/>
      <c r="AR56"/>
      <c r="AS56"/>
      <c r="AT56"/>
      <c r="AU56"/>
      <c r="AV56"/>
      <c r="AW56"/>
      <c r="AX56"/>
      <c r="AY56"/>
      <c r="AZ56"/>
      <c r="BA56"/>
      <c r="BB56"/>
      <c r="BC56"/>
      <c r="CT56"/>
      <c r="CU56"/>
      <c r="CV56"/>
      <c r="CW56"/>
      <c r="CX56"/>
      <c r="CY56"/>
      <c r="CZ56"/>
      <c r="DA56"/>
      <c r="DB56"/>
      <c r="DC56"/>
      <c r="DD56"/>
      <c r="DE56"/>
      <c r="DF56"/>
      <c r="DG56"/>
      <c r="DH56"/>
      <c r="DI56"/>
      <c r="DJ56"/>
      <c r="DK56"/>
      <c r="DL56"/>
      <c r="DM56"/>
      <c r="DN56"/>
      <c r="DO56"/>
      <c r="DP56"/>
      <c r="DQ56"/>
      <c r="EA56" s="91"/>
      <c r="EB56" s="91"/>
    </row>
    <row r="57" spans="1:132" s="8" customFormat="1" ht="21" customHeight="1" x14ac:dyDescent="0.15">
      <c r="A57"/>
      <c r="B57"/>
      <c r="C57"/>
      <c r="D57"/>
      <c r="E57"/>
      <c r="F57" s="779"/>
      <c r="G57" s="546" t="str">
        <f t="shared" si="2"/>
        <v>照　明</v>
      </c>
      <c r="H57" s="521"/>
      <c r="I57" s="546" t="str">
        <f t="shared" si="3"/>
        <v>照明器具 等</v>
      </c>
      <c r="J57" s="520"/>
      <c r="K57" s="520"/>
      <c r="L57" s="520"/>
      <c r="M57" s="520"/>
      <c r="N57" s="520"/>
      <c r="O57" s="573"/>
      <c r="P57" s="520"/>
      <c r="Q57" s="521"/>
      <c r="R57" s="570"/>
      <c r="S57" s="574">
        <f t="shared" si="4"/>
        <v>0</v>
      </c>
      <c r="T57" s="572"/>
      <c r="W57" s="1" t="s">
        <v>626</v>
      </c>
      <c r="X57" s="1" t="s">
        <v>627</v>
      </c>
      <c r="Y57" s="1"/>
      <c r="Z57" s="1"/>
      <c r="AA57" s="1"/>
      <c r="AB57" s="1"/>
      <c r="AE57" s="77">
        <v>40279</v>
      </c>
      <c r="AF57" s="35" t="s">
        <v>628</v>
      </c>
      <c r="AG57" s="35"/>
      <c r="AH57" s="428">
        <f>AH49+AH50</f>
        <v>0</v>
      </c>
      <c r="AI57"/>
      <c r="AJ57" s="427">
        <f t="shared" si="6"/>
        <v>0</v>
      </c>
      <c r="AK57"/>
      <c r="AL57"/>
      <c r="AM57"/>
      <c r="AN57"/>
      <c r="AO57"/>
      <c r="AP57"/>
      <c r="AQ57"/>
      <c r="AR57"/>
      <c r="AS57"/>
      <c r="AT57"/>
      <c r="AU57"/>
      <c r="AV57"/>
      <c r="AW57"/>
      <c r="AX57"/>
      <c r="AY57"/>
      <c r="AZ57"/>
      <c r="BA57"/>
      <c r="BB57"/>
      <c r="BC57"/>
      <c r="CT57"/>
      <c r="CU57"/>
      <c r="CV57"/>
      <c r="CW57"/>
      <c r="CX57"/>
      <c r="CY57"/>
      <c r="CZ57"/>
      <c r="DA57"/>
      <c r="DB57"/>
      <c r="DC57"/>
      <c r="DD57"/>
      <c r="DE57"/>
      <c r="DF57"/>
      <c r="DG57"/>
      <c r="DH57"/>
      <c r="DI57"/>
      <c r="DJ57"/>
      <c r="DK57"/>
      <c r="DL57"/>
      <c r="DM57"/>
      <c r="DN57"/>
      <c r="DO57"/>
      <c r="DP57"/>
      <c r="DQ57"/>
      <c r="EA57" s="91"/>
      <c r="EB57" s="91"/>
    </row>
    <row r="58" spans="1:132" s="8" customFormat="1" ht="21" customHeight="1" x14ac:dyDescent="0.15">
      <c r="A58"/>
      <c r="B58"/>
      <c r="C58"/>
      <c r="D58"/>
      <c r="E58"/>
      <c r="F58" s="779"/>
      <c r="G58" s="546" t="str">
        <f t="shared" si="2"/>
        <v>昇降機</v>
      </c>
      <c r="H58" s="521"/>
      <c r="I58" s="546" t="str">
        <f t="shared" si="3"/>
        <v>エレベーター、ダムウェーター、リフト 等</v>
      </c>
      <c r="J58" s="520"/>
      <c r="K58" s="520"/>
      <c r="L58" s="520"/>
      <c r="M58" s="520"/>
      <c r="N58" s="520"/>
      <c r="O58" s="573"/>
      <c r="P58" s="520"/>
      <c r="Q58" s="521"/>
      <c r="R58" s="570"/>
      <c r="S58" s="574">
        <f t="shared" si="4"/>
        <v>0</v>
      </c>
      <c r="T58" s="572"/>
      <c r="W58" s="1" t="s">
        <v>629</v>
      </c>
      <c r="X58" s="1" t="s">
        <v>630</v>
      </c>
      <c r="Y58" s="1"/>
      <c r="Z58" s="1"/>
      <c r="AA58" s="1"/>
      <c r="AB58" s="1"/>
      <c r="AE58" s="77">
        <v>335</v>
      </c>
      <c r="AF58" s="35" t="s">
        <v>555</v>
      </c>
      <c r="AG58" s="35"/>
      <c r="AH58" s="428">
        <f t="shared" ref="AH58:AH85" si="7">IF(ISERROR(VLOOKUP(AF58,$G$61:$AJ$71,29,0)),0,VLOOKUP(AF58,$G$61:$AJ$71,29,0))</f>
        <v>0</v>
      </c>
      <c r="AI58"/>
      <c r="AJ58" s="427">
        <f t="shared" si="6"/>
        <v>0</v>
      </c>
      <c r="AK58"/>
      <c r="AL58"/>
      <c r="AM58"/>
      <c r="AN58"/>
      <c r="AO58"/>
      <c r="AP58"/>
      <c r="AQ58"/>
      <c r="AR58"/>
      <c r="AS58"/>
      <c r="AT58"/>
      <c r="AU58"/>
      <c r="AV58"/>
      <c r="AW58"/>
      <c r="AX58"/>
      <c r="AY58"/>
      <c r="AZ58"/>
      <c r="BA58"/>
      <c r="BB58"/>
      <c r="BC58"/>
      <c r="CT58"/>
      <c r="CU58"/>
      <c r="CV58"/>
      <c r="CW58"/>
      <c r="CX58"/>
      <c r="CY58"/>
      <c r="CZ58"/>
      <c r="DA58"/>
      <c r="DB58"/>
      <c r="DC58"/>
      <c r="DD58"/>
      <c r="DE58"/>
      <c r="DF58"/>
      <c r="DG58"/>
      <c r="DH58"/>
      <c r="DI58"/>
      <c r="DJ58"/>
      <c r="DK58"/>
      <c r="DL58"/>
      <c r="DM58"/>
      <c r="DN58"/>
      <c r="DO58"/>
      <c r="DP58"/>
      <c r="DQ58"/>
      <c r="DW58" s="91"/>
      <c r="DX58" s="91"/>
      <c r="DY58" s="91"/>
      <c r="DZ58" s="91"/>
      <c r="EA58" s="91"/>
      <c r="EB58" s="91"/>
    </row>
    <row r="59" spans="1:132" s="8" customFormat="1" ht="21" customHeight="1" x14ac:dyDescent="0.15">
      <c r="A59"/>
      <c r="B59"/>
      <c r="C59"/>
      <c r="D59"/>
      <c r="E59"/>
      <c r="F59" s="779"/>
      <c r="G59" s="546" t="str">
        <f t="shared" si="2"/>
        <v>コンセント</v>
      </c>
      <c r="H59" s="521"/>
      <c r="I59" s="546" t="str">
        <f t="shared" si="3"/>
        <v>オフィス機器、家電 等</v>
      </c>
      <c r="J59" s="520"/>
      <c r="K59" s="520"/>
      <c r="L59" s="520"/>
      <c r="M59" s="520"/>
      <c r="N59" s="520"/>
      <c r="O59" s="573"/>
      <c r="P59" s="520"/>
      <c r="Q59" s="521"/>
      <c r="R59" s="570"/>
      <c r="S59" s="574">
        <f t="shared" si="4"/>
        <v>0</v>
      </c>
      <c r="T59" s="572"/>
      <c r="W59" s="1" t="s">
        <v>631</v>
      </c>
      <c r="X59" s="1" t="s">
        <v>632</v>
      </c>
      <c r="Y59" s="1"/>
      <c r="Z59" s="1"/>
      <c r="AA59" s="1"/>
      <c r="AB59" s="1"/>
      <c r="AE59" s="77">
        <v>6223</v>
      </c>
      <c r="AF59" s="1" t="s">
        <v>633</v>
      </c>
      <c r="AG59" s="35" t="s">
        <v>634</v>
      </c>
      <c r="AH59" s="428">
        <f t="shared" si="7"/>
        <v>0</v>
      </c>
      <c r="AI59"/>
      <c r="AJ59" s="427">
        <f t="shared" si="6"/>
        <v>0</v>
      </c>
      <c r="AK59"/>
      <c r="AL59"/>
      <c r="AM59"/>
      <c r="AN59"/>
      <c r="AO59"/>
      <c r="AP59"/>
      <c r="AQ59"/>
      <c r="AR59"/>
      <c r="AS59"/>
      <c r="AT59"/>
      <c r="AU59"/>
      <c r="AV59"/>
      <c r="AW59"/>
      <c r="AX59"/>
      <c r="AY59"/>
      <c r="AZ59"/>
      <c r="BA59"/>
      <c r="BB59"/>
      <c r="BC59"/>
      <c r="CT59"/>
      <c r="CU59"/>
      <c r="CV59"/>
      <c r="CW59"/>
      <c r="CX59"/>
      <c r="CY59"/>
      <c r="CZ59"/>
      <c r="DA59"/>
      <c r="DB59"/>
      <c r="DC59"/>
      <c r="DD59"/>
      <c r="DE59"/>
      <c r="DF59"/>
      <c r="DG59"/>
      <c r="DH59"/>
      <c r="DI59"/>
      <c r="DJ59"/>
      <c r="DK59"/>
      <c r="DL59"/>
      <c r="DM59"/>
      <c r="DN59"/>
      <c r="DO59"/>
      <c r="DP59"/>
      <c r="DQ59"/>
      <c r="DW59" s="617"/>
      <c r="DX59" s="617"/>
      <c r="DY59" s="617"/>
      <c r="DZ59" s="617"/>
      <c r="EA59" s="617"/>
      <c r="EB59" s="617"/>
    </row>
    <row r="60" spans="1:132" s="8" customFormat="1" ht="21" customHeight="1" x14ac:dyDescent="0.15">
      <c r="A60"/>
      <c r="B60"/>
      <c r="C60"/>
      <c r="D60"/>
      <c r="E60"/>
      <c r="F60" s="780"/>
      <c r="G60" s="546" t="str">
        <f t="shared" si="2"/>
        <v>厨　房</v>
      </c>
      <c r="H60" s="521"/>
      <c r="I60" s="546" t="str">
        <f t="shared" si="3"/>
        <v>厨房器具、厨房用パッケージ形空調機、厨房用空調機、厨房用ファン 等</v>
      </c>
      <c r="J60" s="520"/>
      <c r="K60" s="520"/>
      <c r="L60" s="520"/>
      <c r="M60" s="520"/>
      <c r="N60" s="520"/>
      <c r="O60" s="573"/>
      <c r="P60" s="520"/>
      <c r="Q60" s="521"/>
      <c r="R60" s="570"/>
      <c r="S60" s="574">
        <f t="shared" si="4"/>
        <v>0</v>
      </c>
      <c r="T60" s="572"/>
      <c r="W60" s="1" t="s">
        <v>635</v>
      </c>
      <c r="X60" s="1" t="s">
        <v>636</v>
      </c>
      <c r="Y60" s="1"/>
      <c r="Z60" s="1"/>
      <c r="AA60" s="1"/>
      <c r="AB60" s="1"/>
      <c r="AE60" s="77">
        <v>230.96209016393442</v>
      </c>
      <c r="AF60" s="1" t="s">
        <v>637</v>
      </c>
      <c r="AG60" s="35" t="s">
        <v>638</v>
      </c>
      <c r="AH60" s="428">
        <f t="shared" si="7"/>
        <v>0</v>
      </c>
      <c r="AI60"/>
      <c r="AJ60" s="427">
        <f t="shared" si="6"/>
        <v>0</v>
      </c>
      <c r="AK60"/>
      <c r="AL60"/>
      <c r="AM60"/>
      <c r="AN60"/>
      <c r="AO60"/>
      <c r="AP60"/>
      <c r="AQ60"/>
      <c r="AR60"/>
      <c r="AS60"/>
      <c r="AT60"/>
      <c r="AU60"/>
      <c r="AV60"/>
      <c r="AW60"/>
      <c r="AX60"/>
      <c r="AY60"/>
      <c r="AZ60"/>
      <c r="BA60"/>
      <c r="BB60"/>
      <c r="BC60"/>
      <c r="CT60"/>
      <c r="CU60"/>
      <c r="CV60"/>
      <c r="CW60"/>
      <c r="CX60"/>
      <c r="CY60"/>
      <c r="CZ60"/>
      <c r="DA60"/>
      <c r="DB60"/>
      <c r="DC60"/>
      <c r="DD60"/>
      <c r="DE60"/>
      <c r="DF60"/>
      <c r="DG60"/>
      <c r="DH60"/>
      <c r="DI60"/>
      <c r="DJ60"/>
      <c r="DK60"/>
      <c r="DL60"/>
      <c r="DM60"/>
      <c r="DN60"/>
      <c r="DO60"/>
      <c r="DP60"/>
      <c r="DQ60"/>
      <c r="DW60" s="617"/>
      <c r="DX60" s="617"/>
      <c r="DY60" s="617"/>
      <c r="DZ60" s="617"/>
      <c r="EA60" s="617"/>
      <c r="EB60" s="617"/>
    </row>
    <row r="61" spans="1:132" s="8" customFormat="1" ht="21" customHeight="1" x14ac:dyDescent="0.15">
      <c r="A61"/>
      <c r="B61"/>
      <c r="C61"/>
      <c r="D61"/>
      <c r="E61"/>
      <c r="F61" s="778" t="str">
        <f>IF($G$11="","",IF($G$11="上水道施設",AF58,IF($G$11="下水道施設",AF67,IF($G$11="廃棄物処理施設",AF77,AF44))))</f>
        <v/>
      </c>
      <c r="G61" s="546" t="str">
        <f>W61</f>
        <v/>
      </c>
      <c r="H61" s="521"/>
      <c r="I61" s="546" t="str">
        <f>X61</f>
        <v/>
      </c>
      <c r="J61" s="520"/>
      <c r="K61" s="520"/>
      <c r="L61" s="520"/>
      <c r="M61" s="520"/>
      <c r="N61" s="520"/>
      <c r="O61" s="573"/>
      <c r="P61" s="520"/>
      <c r="Q61" s="521"/>
      <c r="R61" s="570"/>
      <c r="S61" s="574">
        <f t="shared" si="4"/>
        <v>0</v>
      </c>
      <c r="T61" s="572"/>
      <c r="W61" s="1" t="str">
        <f>IF($G$11="","",IF($G$11="上水道施設",AF59,IF($G$11="下水道施設",AF68,IF($G$11="廃棄物処理施設",AF78,AF45))))</f>
        <v/>
      </c>
      <c r="X61" s="1" t="str">
        <f>IF(W61="","",VLOOKUP(W61,$AF$44:$AG$85,2,0))</f>
        <v/>
      </c>
      <c r="Y61" s="1"/>
      <c r="Z61" s="1"/>
      <c r="AA61" s="1"/>
      <c r="AB61" s="1"/>
      <c r="AE61" s="77"/>
      <c r="AF61" s="1" t="s">
        <v>640</v>
      </c>
      <c r="AG61" s="35" t="s">
        <v>641</v>
      </c>
      <c r="AH61" s="428">
        <f t="shared" si="7"/>
        <v>0</v>
      </c>
      <c r="AI61"/>
      <c r="AJ61" s="429">
        <f t="shared" si="6"/>
        <v>0</v>
      </c>
      <c r="AK61"/>
      <c r="AL61"/>
      <c r="AM61"/>
      <c r="AN61"/>
      <c r="AO61"/>
      <c r="AP61"/>
      <c r="AQ61"/>
      <c r="AR61"/>
      <c r="AS61"/>
      <c r="AT61"/>
      <c r="AU61"/>
      <c r="AV61"/>
      <c r="AW61"/>
      <c r="AX61"/>
      <c r="AY61"/>
      <c r="AZ61"/>
      <c r="BA61"/>
      <c r="BB61"/>
      <c r="BC61"/>
      <c r="CT61"/>
      <c r="CU61"/>
      <c r="CV61"/>
      <c r="CW61"/>
      <c r="CX61"/>
      <c r="CY61"/>
      <c r="CZ61"/>
      <c r="DA61"/>
      <c r="DB61"/>
      <c r="DC61"/>
      <c r="DD61"/>
      <c r="DE61"/>
      <c r="DF61"/>
      <c r="DG61"/>
      <c r="DH61"/>
      <c r="DI61"/>
      <c r="DJ61"/>
      <c r="DK61"/>
      <c r="DL61"/>
      <c r="DM61"/>
      <c r="DN61"/>
      <c r="DO61"/>
      <c r="DP61"/>
      <c r="DQ61"/>
      <c r="DW61" s="617"/>
      <c r="DX61" s="617"/>
      <c r="DY61" s="617"/>
      <c r="DZ61" s="617"/>
      <c r="EA61" s="617"/>
      <c r="EB61" s="617"/>
    </row>
    <row r="62" spans="1:132" s="8" customFormat="1" ht="21" customHeight="1" x14ac:dyDescent="0.15">
      <c r="A62"/>
      <c r="B62"/>
      <c r="C62"/>
      <c r="D62"/>
      <c r="E62"/>
      <c r="F62" s="783"/>
      <c r="G62" s="546" t="str">
        <f>W62</f>
        <v/>
      </c>
      <c r="H62" s="521"/>
      <c r="I62" s="546" t="str">
        <f>X62</f>
        <v/>
      </c>
      <c r="J62" s="520"/>
      <c r="K62" s="520"/>
      <c r="L62" s="520"/>
      <c r="M62" s="520"/>
      <c r="N62" s="520"/>
      <c r="O62" s="573"/>
      <c r="P62" s="520"/>
      <c r="Q62" s="521"/>
      <c r="R62" s="570"/>
      <c r="S62" s="574">
        <f t="shared" si="4"/>
        <v>0</v>
      </c>
      <c r="T62" s="572"/>
      <c r="W62" s="1" t="str">
        <f>IF($G$11="","",IF($G$11="上水道施設",AF60,IF($G$11="下水道施設",AF69,IF($G$11="廃棄物処理施設",AF79,AF46))))</f>
        <v/>
      </c>
      <c r="X62" s="1" t="str">
        <f>IF(W62="","",VLOOKUP(W62,$AF$44:$AG$85,2,0))</f>
        <v/>
      </c>
      <c r="Y62" s="1"/>
      <c r="Z62" s="1"/>
      <c r="AA62" s="1"/>
      <c r="AB62" s="1"/>
      <c r="AE62" s="77"/>
      <c r="AF62" s="1" t="s">
        <v>642</v>
      </c>
      <c r="AG62" s="35" t="s">
        <v>643</v>
      </c>
      <c r="AH62" s="428">
        <f t="shared" si="7"/>
        <v>0</v>
      </c>
      <c r="AI62"/>
      <c r="AJ62" s="429">
        <f t="shared" si="6"/>
        <v>0</v>
      </c>
      <c r="AK62"/>
      <c r="AL62"/>
      <c r="AM62"/>
      <c r="AN62"/>
      <c r="AO62"/>
      <c r="AP62"/>
      <c r="AQ62"/>
      <c r="AR62"/>
      <c r="AS62"/>
      <c r="AT62"/>
      <c r="AU62"/>
      <c r="AV62"/>
      <c r="AW62"/>
      <c r="AX62"/>
      <c r="AY62"/>
      <c r="AZ62"/>
      <c r="BA62"/>
      <c r="BB62"/>
      <c r="BC62"/>
      <c r="CX62" s="1"/>
      <c r="CY62" s="1"/>
      <c r="CZ62" s="1"/>
      <c r="DA62" s="1"/>
      <c r="DB62" s="1"/>
      <c r="DC62" s="1"/>
      <c r="DD62" s="1"/>
      <c r="DE62" s="1"/>
      <c r="DF62" s="1"/>
      <c r="DG62" s="1"/>
      <c r="DH62" s="1"/>
      <c r="DI62" s="1"/>
    </row>
    <row r="63" spans="1:132" s="8" customFormat="1" ht="21" customHeight="1" x14ac:dyDescent="0.15">
      <c r="A63"/>
      <c r="B63"/>
      <c r="C63"/>
      <c r="D63"/>
      <c r="E63"/>
      <c r="F63" s="783"/>
      <c r="G63" s="85" t="str">
        <f>W63</f>
        <v/>
      </c>
      <c r="H63" s="87"/>
      <c r="I63" s="520" t="str">
        <f>X63</f>
        <v/>
      </c>
      <c r="J63" s="520"/>
      <c r="K63" s="520"/>
      <c r="L63" s="520"/>
      <c r="M63" s="520"/>
      <c r="N63" s="520"/>
      <c r="O63" s="573"/>
      <c r="P63" s="520"/>
      <c r="Q63" s="521"/>
      <c r="R63" s="570"/>
      <c r="S63" s="574">
        <f t="shared" si="4"/>
        <v>0</v>
      </c>
      <c r="T63" s="572"/>
      <c r="W63" s="1" t="str">
        <f>IF($G$11="","",IF($G$11="上水道施設",AF61,IF($G$11="下水道施設",AF70,IF($G$11="廃棄物処理施設",AF80,AF47))))</f>
        <v/>
      </c>
      <c r="X63" s="1" t="str">
        <f>IF(W63="","",VLOOKUP(W63,$AF$44:$AG$85,2,0))</f>
        <v/>
      </c>
      <c r="Y63" s="1"/>
      <c r="Z63" s="1"/>
      <c r="AA63" s="1"/>
      <c r="AB63" s="1"/>
      <c r="AE63" s="77"/>
      <c r="AF63" s="1" t="s">
        <v>645</v>
      </c>
      <c r="AG63" s="35" t="s">
        <v>646</v>
      </c>
      <c r="AH63" s="428">
        <f t="shared" si="7"/>
        <v>0</v>
      </c>
      <c r="AI63"/>
      <c r="AJ63" s="429">
        <f t="shared" si="6"/>
        <v>0</v>
      </c>
      <c r="AK63"/>
      <c r="AL63"/>
      <c r="AM63"/>
      <c r="AN63"/>
      <c r="AO63"/>
      <c r="AP63"/>
      <c r="AQ63"/>
      <c r="AR63"/>
      <c r="AS63"/>
      <c r="AT63"/>
      <c r="AU63"/>
      <c r="AV63"/>
      <c r="AW63"/>
      <c r="AX63"/>
      <c r="AY63"/>
      <c r="AZ63"/>
      <c r="BA63"/>
      <c r="BB63"/>
      <c r="BC63"/>
      <c r="CX63" s="1"/>
      <c r="CY63" s="1"/>
      <c r="CZ63" s="1"/>
      <c r="DA63" s="1"/>
      <c r="DB63" s="1"/>
      <c r="DC63" s="1"/>
      <c r="DD63" s="1"/>
      <c r="DE63" s="1"/>
      <c r="DF63" s="1"/>
      <c r="DG63" s="1"/>
      <c r="DH63" s="1"/>
      <c r="DI63" s="1"/>
      <c r="DW63" s="617"/>
      <c r="DX63" s="617"/>
      <c r="DY63" s="617"/>
      <c r="DZ63" s="617"/>
      <c r="EA63" s="618"/>
      <c r="EB63" s="618"/>
    </row>
    <row r="64" spans="1:132" s="8" customFormat="1" ht="21" customHeight="1" x14ac:dyDescent="0.15">
      <c r="A64"/>
      <c r="B64"/>
      <c r="C64"/>
      <c r="D64"/>
      <c r="E64"/>
      <c r="F64" s="783"/>
      <c r="G64" s="81"/>
      <c r="H64" s="83"/>
      <c r="I64" s="546" t="str">
        <f>IF(G63="電動力応用","ポンプ、ブロワ・ファン以外（成形機、ミキサー、コンベア等）","")</f>
        <v/>
      </c>
      <c r="R64" s="570"/>
      <c r="S64" s="574">
        <f t="shared" si="4"/>
        <v>0</v>
      </c>
      <c r="T64" s="572"/>
      <c r="Y64" s="1"/>
      <c r="Z64" s="1"/>
      <c r="AA64" s="1"/>
      <c r="AB64" s="1"/>
      <c r="AE64" s="77">
        <v>0</v>
      </c>
      <c r="AF64" s="1" t="s">
        <v>647</v>
      </c>
      <c r="AG64" s="35" t="s">
        <v>648</v>
      </c>
      <c r="AH64" s="428">
        <f t="shared" si="7"/>
        <v>0</v>
      </c>
      <c r="AI64"/>
      <c r="AJ64" s="429">
        <f t="shared" si="6"/>
        <v>0</v>
      </c>
      <c r="AK64"/>
      <c r="AL64"/>
      <c r="AM64"/>
      <c r="AN64"/>
      <c r="AO64"/>
      <c r="AP64"/>
      <c r="AQ64"/>
      <c r="AR64"/>
      <c r="AS64"/>
      <c r="AT64"/>
      <c r="AU64"/>
      <c r="AV64"/>
      <c r="AW64"/>
      <c r="AX64"/>
      <c r="AY64"/>
      <c r="AZ64"/>
      <c r="BA64"/>
      <c r="BB64"/>
      <c r="BC64"/>
    </row>
    <row r="65" spans="1:132" s="8" customFormat="1" ht="21" customHeight="1" x14ac:dyDescent="0.15">
      <c r="A65"/>
      <c r="B65"/>
      <c r="C65"/>
      <c r="D65"/>
      <c r="E65"/>
      <c r="F65" s="783"/>
      <c r="G65" s="546" t="str">
        <f t="shared" ref="G65:G71" si="8">W65</f>
        <v/>
      </c>
      <c r="H65" s="521"/>
      <c r="I65" s="546" t="str">
        <f t="shared" ref="I65:I71" si="9">X65</f>
        <v/>
      </c>
      <c r="J65" s="520"/>
      <c r="K65" s="520"/>
      <c r="L65" s="520"/>
      <c r="M65" s="520"/>
      <c r="N65" s="520"/>
      <c r="O65" s="573"/>
      <c r="P65" s="520"/>
      <c r="Q65" s="521"/>
      <c r="R65" s="570"/>
      <c r="S65" s="574">
        <f t="shared" si="4"/>
        <v>0</v>
      </c>
      <c r="T65" s="572"/>
      <c r="W65" s="1" t="str">
        <f>IF($G$11="","",IF($G$11="上水道施設",AF62,IF($G$11="下水道施設",AF71,IF($G$11="廃棄物処理施設",AF81,AF48))))</f>
        <v/>
      </c>
      <c r="X65" s="1" t="str">
        <f t="shared" ref="X65:X71" si="10">IF(W65="","",VLOOKUP(W65,$AF$44:$AG$85,2,0))</f>
        <v/>
      </c>
      <c r="Y65" s="1"/>
      <c r="Z65" s="1"/>
      <c r="AA65" s="1"/>
      <c r="AB65" s="1"/>
      <c r="AE65" s="77">
        <v>0</v>
      </c>
      <c r="AF65" s="1" t="s">
        <v>649</v>
      </c>
      <c r="AG65" s="35" t="s">
        <v>650</v>
      </c>
      <c r="AH65" s="428">
        <f t="shared" si="7"/>
        <v>0</v>
      </c>
      <c r="AI65"/>
      <c r="AJ65" s="429">
        <f t="shared" si="6"/>
        <v>0</v>
      </c>
      <c r="AK65"/>
      <c r="AL65"/>
      <c r="AM65"/>
      <c r="AN65"/>
      <c r="AO65"/>
      <c r="AP65"/>
      <c r="AQ65"/>
      <c r="AR65"/>
      <c r="AS65"/>
      <c r="AT65"/>
      <c r="AU65"/>
      <c r="AV65"/>
      <c r="AW65"/>
      <c r="AX65"/>
      <c r="AY65"/>
      <c r="AZ65"/>
      <c r="BA65"/>
      <c r="BB65"/>
      <c r="BC65"/>
    </row>
    <row r="66" spans="1:132" s="8" customFormat="1" ht="21" customHeight="1" x14ac:dyDescent="0.15">
      <c r="A66"/>
      <c r="B66"/>
      <c r="C66"/>
      <c r="D66"/>
      <c r="E66"/>
      <c r="F66" s="783"/>
      <c r="G66" s="781" t="str">
        <f t="shared" si="8"/>
        <v/>
      </c>
      <c r="H66" s="782"/>
      <c r="I66" s="546" t="str">
        <f t="shared" si="9"/>
        <v/>
      </c>
      <c r="J66" s="520"/>
      <c r="K66" s="520"/>
      <c r="L66" s="520"/>
      <c r="M66" s="520"/>
      <c r="N66" s="520"/>
      <c r="O66" s="573"/>
      <c r="P66" s="520"/>
      <c r="Q66" s="521"/>
      <c r="R66" s="570"/>
      <c r="S66" s="574">
        <f t="shared" si="4"/>
        <v>0</v>
      </c>
      <c r="T66" s="572"/>
      <c r="W66" s="1" t="str">
        <f>IF($G$11="","",IF($G$11="上水道施設",AF63,IF($G$11="下水道施設",AF72,IF($G$11="廃棄物処理施設",AF82,AF49))))</f>
        <v/>
      </c>
      <c r="X66" s="1" t="str">
        <f t="shared" si="10"/>
        <v/>
      </c>
      <c r="Y66" s="1"/>
      <c r="Z66" s="1"/>
      <c r="AA66" s="1"/>
      <c r="AB66" s="1"/>
      <c r="AE66" s="77">
        <v>0</v>
      </c>
      <c r="AF66" s="1" t="s">
        <v>651</v>
      </c>
      <c r="AG66" s="35"/>
      <c r="AH66" s="428">
        <f t="shared" si="7"/>
        <v>0</v>
      </c>
      <c r="AI66"/>
      <c r="AJ66" s="429">
        <f t="shared" si="6"/>
        <v>0</v>
      </c>
      <c r="AK66"/>
      <c r="AL66"/>
      <c r="AM66"/>
      <c r="AN66"/>
      <c r="AO66"/>
      <c r="AP66"/>
      <c r="AQ66"/>
      <c r="AR66"/>
      <c r="AS66"/>
      <c r="AT66"/>
      <c r="AU66"/>
      <c r="AV66"/>
      <c r="AW66"/>
      <c r="AX66"/>
      <c r="AY66"/>
      <c r="AZ66"/>
      <c r="BA66"/>
      <c r="BB66"/>
      <c r="BC66"/>
    </row>
    <row r="67" spans="1:132" ht="21" customHeight="1" x14ac:dyDescent="0.15">
      <c r="F67" s="783"/>
      <c r="G67" s="546" t="str">
        <f t="shared" si="8"/>
        <v/>
      </c>
      <c r="H67" s="521"/>
      <c r="I67" s="546" t="str">
        <f t="shared" si="9"/>
        <v/>
      </c>
      <c r="J67" s="520"/>
      <c r="K67" s="520"/>
      <c r="L67" s="520"/>
      <c r="M67" s="520"/>
      <c r="N67" s="520"/>
      <c r="O67" s="573"/>
      <c r="P67" s="520"/>
      <c r="Q67" s="521"/>
      <c r="R67" s="570"/>
      <c r="S67" s="574">
        <f t="shared" si="4"/>
        <v>0</v>
      </c>
      <c r="T67" s="572"/>
      <c r="U67"/>
      <c r="V67"/>
      <c r="W67" s="1" t="str">
        <f>IF($G$11="","",IF($G$11="上水道施設",AF64,IF($G$11="下水道施設",AF73,IF($G$11="廃棄物処理施設",AF83,AF50))))</f>
        <v/>
      </c>
      <c r="X67" s="1" t="str">
        <f t="shared" si="10"/>
        <v/>
      </c>
      <c r="Y67" s="1"/>
      <c r="AC67" s="8"/>
      <c r="AD67" s="8"/>
      <c r="AE67" s="77">
        <v>0</v>
      </c>
      <c r="AF67" s="35" t="s">
        <v>556</v>
      </c>
      <c r="AG67" s="35"/>
      <c r="AH67" s="428">
        <f t="shared" si="7"/>
        <v>0</v>
      </c>
      <c r="AI67"/>
      <c r="AJ67" s="429">
        <f t="shared" si="6"/>
        <v>0</v>
      </c>
      <c r="AK67"/>
      <c r="AL67"/>
      <c r="AM67"/>
      <c r="AN67"/>
      <c r="AO67"/>
      <c r="AP67"/>
      <c r="AQ67"/>
      <c r="AR67"/>
      <c r="AS67"/>
      <c r="AT67"/>
      <c r="AU67" s="27"/>
      <c r="AV67"/>
      <c r="AW67"/>
      <c r="BW67"/>
      <c r="BX67"/>
      <c r="BY67"/>
      <c r="BZ67"/>
      <c r="CA67"/>
      <c r="CC67" s="29"/>
      <c r="CD67" s="29"/>
      <c r="CE67" s="29"/>
      <c r="CF67" s="29"/>
      <c r="CG67" s="29"/>
      <c r="CV67" s="8"/>
      <c r="CW67" s="98"/>
      <c r="DJ67" s="8"/>
      <c r="DK67" s="8"/>
      <c r="DL67" s="8"/>
      <c r="DM67" s="8"/>
      <c r="DQ67" s="8"/>
      <c r="DR67" s="8"/>
      <c r="DS67" s="8"/>
      <c r="DT67" s="8"/>
      <c r="DU67" s="8"/>
      <c r="DV67" s="8"/>
      <c r="DW67" s="8"/>
      <c r="DX67" s="8"/>
      <c r="DY67" s="8"/>
      <c r="DZ67" s="8"/>
      <c r="EA67" s="8"/>
      <c r="EB67" s="8"/>
    </row>
    <row r="68" spans="1:132" ht="21" customHeight="1" x14ac:dyDescent="0.15">
      <c r="F68" s="783"/>
      <c r="G68" s="546" t="str">
        <f t="shared" si="8"/>
        <v/>
      </c>
      <c r="H68" s="521"/>
      <c r="I68" s="546" t="str">
        <f t="shared" si="9"/>
        <v/>
      </c>
      <c r="J68" s="520"/>
      <c r="K68" s="520"/>
      <c r="L68" s="520"/>
      <c r="M68" s="520"/>
      <c r="N68" s="520"/>
      <c r="O68" s="573"/>
      <c r="P68" s="520"/>
      <c r="Q68" s="521"/>
      <c r="R68" s="570"/>
      <c r="S68" s="574">
        <f t="shared" si="4"/>
        <v>0</v>
      </c>
      <c r="T68" s="572"/>
      <c r="U68"/>
      <c r="V68"/>
      <c r="W68" s="1" t="str">
        <f>IF($G$11="","",IF($G$11="上水道施設",AF65,IF($G$11="下水道施設",AF74,IF($G$11="廃棄物処理施設",AF84,AF51))))</f>
        <v/>
      </c>
      <c r="X68" s="1" t="str">
        <f t="shared" si="10"/>
        <v/>
      </c>
      <c r="Y68" s="1"/>
      <c r="AC68" s="8"/>
      <c r="AD68" s="8"/>
      <c r="AE68" s="77">
        <v>0</v>
      </c>
      <c r="AF68" s="1" t="s">
        <v>652</v>
      </c>
      <c r="AG68" s="35" t="s">
        <v>653</v>
      </c>
      <c r="AH68" s="428">
        <f t="shared" si="7"/>
        <v>0</v>
      </c>
      <c r="AI68"/>
      <c r="AJ68" s="429">
        <f t="shared" si="6"/>
        <v>0</v>
      </c>
      <c r="AK68"/>
      <c r="AL68"/>
      <c r="AM68"/>
      <c r="AN68"/>
      <c r="AO68"/>
      <c r="AP68"/>
      <c r="AQ68"/>
      <c r="AR68"/>
      <c r="AS68"/>
      <c r="AT68"/>
      <c r="AU68" s="27"/>
      <c r="AV68"/>
      <c r="AW68"/>
      <c r="BW68"/>
      <c r="BX68"/>
      <c r="BY68"/>
      <c r="BZ68"/>
      <c r="CA68"/>
      <c r="CC68" s="29"/>
      <c r="CD68" s="29"/>
      <c r="CE68" s="29"/>
      <c r="CF68" s="29"/>
      <c r="CG68" s="29"/>
      <c r="CV68" s="8"/>
      <c r="DJ68" s="1"/>
      <c r="DK68" s="1"/>
      <c r="DL68" s="1"/>
      <c r="DM68" s="1"/>
      <c r="DQ68" s="1"/>
      <c r="DR68" s="1"/>
      <c r="DS68" s="8"/>
      <c r="DT68" s="8"/>
      <c r="DU68" s="8"/>
      <c r="DV68" s="8"/>
      <c r="DW68" s="8"/>
      <c r="DX68" s="8"/>
      <c r="DY68" s="8"/>
      <c r="DZ68" s="8"/>
      <c r="EA68" s="8"/>
      <c r="EB68" s="8"/>
    </row>
    <row r="69" spans="1:132" ht="21" customHeight="1" x14ac:dyDescent="0.15">
      <c r="F69" s="783"/>
      <c r="G69" s="546" t="str">
        <f t="shared" si="8"/>
        <v/>
      </c>
      <c r="H69" s="521"/>
      <c r="I69" s="546" t="str">
        <f t="shared" si="9"/>
        <v/>
      </c>
      <c r="J69" s="520"/>
      <c r="K69" s="520"/>
      <c r="L69" s="520"/>
      <c r="M69" s="520"/>
      <c r="N69" s="520"/>
      <c r="O69" s="573"/>
      <c r="P69" s="520"/>
      <c r="Q69" s="521"/>
      <c r="R69" s="570"/>
      <c r="S69" s="574">
        <f t="shared" si="4"/>
        <v>0</v>
      </c>
      <c r="T69" s="572"/>
      <c r="U69"/>
      <c r="V69"/>
      <c r="W69" s="1" t="str">
        <f>IF($G$11="","",IF($G$11="上水道施設","",IF($G$11="下水道施設",AF75,IF($G$11="廃棄物処理施設",AF85,AF52))))</f>
        <v/>
      </c>
      <c r="X69" s="1" t="str">
        <f t="shared" si="10"/>
        <v/>
      </c>
      <c r="Y69" s="1"/>
      <c r="AC69" s="8"/>
      <c r="AD69" s="8"/>
      <c r="AE69" s="77">
        <v>0</v>
      </c>
      <c r="AF69" s="1" t="s">
        <v>654</v>
      </c>
      <c r="AG69" s="35" t="s">
        <v>655</v>
      </c>
      <c r="AH69" s="428">
        <f t="shared" si="7"/>
        <v>0</v>
      </c>
      <c r="AI69"/>
      <c r="AJ69" s="429">
        <f t="shared" si="6"/>
        <v>0</v>
      </c>
      <c r="AK69"/>
      <c r="AL69"/>
      <c r="AM69"/>
      <c r="AN69"/>
      <c r="AO69"/>
      <c r="AP69"/>
      <c r="AQ69"/>
      <c r="AR69"/>
      <c r="AS69"/>
      <c r="AT69"/>
      <c r="AU69" s="27"/>
      <c r="AV69"/>
      <c r="AW69"/>
      <c r="BW69"/>
      <c r="BX69"/>
      <c r="BY69"/>
      <c r="BZ69"/>
      <c r="CA69"/>
      <c r="CC69" s="29"/>
      <c r="CD69" s="29"/>
      <c r="CE69" s="29"/>
      <c r="CF69" s="29"/>
      <c r="CG69" s="29"/>
      <c r="CV69" s="8"/>
      <c r="CW69" s="8"/>
      <c r="DJ69" s="1"/>
      <c r="DK69" s="1"/>
      <c r="DL69" s="1"/>
      <c r="DM69" s="1"/>
      <c r="DQ69" s="1"/>
      <c r="DR69" s="1"/>
      <c r="DS69" s="8"/>
      <c r="DT69" s="8"/>
      <c r="DU69" s="8"/>
      <c r="DV69" s="8"/>
      <c r="DW69" s="8"/>
      <c r="DX69" s="8"/>
      <c r="DY69" s="8"/>
      <c r="DZ69" s="8"/>
      <c r="EA69" s="8"/>
      <c r="EB69" s="8"/>
    </row>
    <row r="70" spans="1:132" ht="21" customHeight="1" x14ac:dyDescent="0.15">
      <c r="F70" s="783"/>
      <c r="G70" s="546" t="str">
        <f t="shared" si="8"/>
        <v/>
      </c>
      <c r="H70" s="521"/>
      <c r="I70" s="546" t="str">
        <f t="shared" si="9"/>
        <v/>
      </c>
      <c r="J70" s="520"/>
      <c r="K70" s="520"/>
      <c r="L70" s="520"/>
      <c r="M70" s="520"/>
      <c r="N70" s="520"/>
      <c r="O70" s="573"/>
      <c r="P70" s="520"/>
      <c r="Q70" s="521"/>
      <c r="R70" s="570"/>
      <c r="S70" s="574">
        <f t="shared" si="4"/>
        <v>0</v>
      </c>
      <c r="T70" s="572"/>
      <c r="U70"/>
      <c r="V70"/>
      <c r="W70" s="1" t="str">
        <f>IF($G$11="","",IF($G$11="上水道施設","",IF($G$11="下水道施設","",IF($G$11="廃棄物処理施設","",AF53))))</f>
        <v/>
      </c>
      <c r="X70" s="1" t="str">
        <f t="shared" si="10"/>
        <v/>
      </c>
      <c r="Y70" s="1"/>
      <c r="AC70" s="8"/>
      <c r="AD70" s="8"/>
      <c r="AE70" s="77">
        <v>0</v>
      </c>
      <c r="AF70" s="1" t="s">
        <v>656</v>
      </c>
      <c r="AG70" s="35" t="s">
        <v>657</v>
      </c>
      <c r="AH70" s="428">
        <f t="shared" si="7"/>
        <v>0</v>
      </c>
      <c r="AI70"/>
      <c r="AJ70" s="429">
        <f t="shared" si="6"/>
        <v>0</v>
      </c>
      <c r="AK70"/>
      <c r="AL70"/>
      <c r="AM70"/>
      <c r="AN70"/>
      <c r="AO70"/>
      <c r="AP70"/>
      <c r="AQ70"/>
      <c r="AR70"/>
      <c r="AS70"/>
      <c r="AT70"/>
      <c r="AU70" s="27"/>
      <c r="AV70"/>
      <c r="AW70"/>
      <c r="BW70"/>
      <c r="BX70"/>
      <c r="BY70"/>
      <c r="BZ70"/>
      <c r="CA70"/>
      <c r="CC70" s="29"/>
      <c r="CD70" s="29"/>
      <c r="CE70" s="29"/>
      <c r="CF70" s="29"/>
      <c r="CG70" s="29"/>
      <c r="CV70" s="8"/>
      <c r="CW70" s="8"/>
      <c r="DJ70" s="1"/>
      <c r="DK70" s="1"/>
      <c r="DL70" s="1"/>
      <c r="DM70" s="1"/>
      <c r="DQ70" s="1"/>
      <c r="DR70" s="1"/>
      <c r="DS70" s="8"/>
      <c r="DT70" s="8"/>
      <c r="DU70" s="8"/>
      <c r="DV70" s="8"/>
      <c r="DW70" s="8"/>
      <c r="DX70" s="8"/>
      <c r="DY70" s="8"/>
      <c r="DZ70" s="8"/>
      <c r="EA70" s="8"/>
      <c r="EB70" s="8"/>
    </row>
    <row r="71" spans="1:132" ht="21" customHeight="1" x14ac:dyDescent="0.15">
      <c r="F71" s="784"/>
      <c r="G71" s="546" t="str">
        <f t="shared" si="8"/>
        <v/>
      </c>
      <c r="H71" s="521"/>
      <c r="I71" s="546" t="str">
        <f t="shared" si="9"/>
        <v/>
      </c>
      <c r="J71" s="520"/>
      <c r="K71" s="520"/>
      <c r="L71" s="520"/>
      <c r="M71" s="520"/>
      <c r="N71" s="520"/>
      <c r="O71" s="573"/>
      <c r="P71" s="520"/>
      <c r="Q71" s="521"/>
      <c r="R71" s="570"/>
      <c r="S71" s="574">
        <f t="shared" si="4"/>
        <v>0</v>
      </c>
      <c r="T71" s="572"/>
      <c r="U71"/>
      <c r="V71"/>
      <c r="W71" s="1" t="str">
        <f>IF($G$11="","",IF($G$11="上水道施設","",IF($G$11="下水道施設","",IF($G$11="廃棄物処理施設","",AF54))))</f>
        <v/>
      </c>
      <c r="X71" s="1" t="str">
        <f t="shared" si="10"/>
        <v/>
      </c>
      <c r="Y71" s="1"/>
      <c r="AC71" s="8"/>
      <c r="AD71" s="8"/>
      <c r="AE71" s="77">
        <v>0</v>
      </c>
      <c r="AF71" s="1" t="s">
        <v>658</v>
      </c>
      <c r="AG71" s="35" t="s">
        <v>659</v>
      </c>
      <c r="AH71" s="428">
        <f t="shared" si="7"/>
        <v>0</v>
      </c>
      <c r="AI71"/>
      <c r="AJ71" s="429">
        <f t="shared" si="6"/>
        <v>0</v>
      </c>
      <c r="AK71"/>
      <c r="AL71"/>
      <c r="AM71"/>
      <c r="AN71"/>
      <c r="AO71"/>
      <c r="AP71"/>
      <c r="AQ71"/>
      <c r="AR71"/>
      <c r="AS71"/>
      <c r="AT71"/>
      <c r="AU71" s="27"/>
      <c r="AV71"/>
      <c r="AW71"/>
      <c r="BW71"/>
      <c r="BX71"/>
      <c r="BY71"/>
      <c r="BZ71"/>
      <c r="CA71"/>
      <c r="CC71" s="29"/>
      <c r="CD71" s="29"/>
      <c r="CE71" s="29"/>
      <c r="CF71" s="29"/>
      <c r="CG71" s="29"/>
      <c r="CV71" s="8"/>
      <c r="CW71" s="8"/>
      <c r="DJ71" s="1"/>
      <c r="DK71" s="1"/>
      <c r="DL71" s="1"/>
      <c r="DM71" s="1"/>
      <c r="DQ71" s="1"/>
      <c r="DR71" s="1"/>
      <c r="DS71" s="8"/>
      <c r="DT71" s="8"/>
      <c r="DU71" s="8"/>
      <c r="DV71" s="8"/>
      <c r="DW71" s="8"/>
      <c r="DX71" s="8"/>
      <c r="DY71" s="8"/>
      <c r="DZ71" s="8"/>
      <c r="EA71" s="8"/>
      <c r="EB71" s="8"/>
    </row>
    <row r="72" spans="1:132" ht="21" customHeight="1" x14ac:dyDescent="0.15">
      <c r="F72" s="575" t="s">
        <v>36</v>
      </c>
      <c r="G72" s="576"/>
      <c r="H72" s="49"/>
      <c r="I72" s="546" t="s">
        <v>660</v>
      </c>
      <c r="J72" s="520"/>
      <c r="K72" s="520"/>
      <c r="L72" s="520"/>
      <c r="M72" s="520"/>
      <c r="N72" s="520"/>
      <c r="O72" s="520"/>
      <c r="P72" s="520"/>
      <c r="Q72" s="521"/>
      <c r="R72" s="570"/>
      <c r="S72" s="574">
        <f t="shared" si="4"/>
        <v>0</v>
      </c>
      <c r="T72" s="572" t="str">
        <f>IF(SUM(T44:T71)=0,"",IF((1-SUM(T44:T71))=0,"",1-SUM(T44:T71)))</f>
        <v/>
      </c>
      <c r="U72"/>
      <c r="V72"/>
      <c r="W72"/>
      <c r="X72"/>
      <c r="Y72" s="1"/>
      <c r="AC72" s="8"/>
      <c r="AD72" s="8"/>
      <c r="AE72" s="77">
        <v>0</v>
      </c>
      <c r="AF72" s="1" t="s">
        <v>645</v>
      </c>
      <c r="AG72" s="35" t="s">
        <v>646</v>
      </c>
      <c r="AH72" s="428">
        <f t="shared" si="7"/>
        <v>0</v>
      </c>
      <c r="AI72"/>
      <c r="AJ72" s="429">
        <f t="shared" si="6"/>
        <v>0</v>
      </c>
      <c r="AK72"/>
      <c r="AL72"/>
      <c r="AM72"/>
      <c r="AN72"/>
      <c r="AO72"/>
      <c r="AP72"/>
      <c r="AQ72"/>
      <c r="AR72"/>
      <c r="AS72"/>
      <c r="AT72"/>
      <c r="AU72" s="27"/>
      <c r="AV72"/>
      <c r="AW72"/>
      <c r="BW72"/>
      <c r="BX72"/>
      <c r="BY72"/>
      <c r="BZ72"/>
      <c r="CA72"/>
      <c r="CC72" s="29"/>
      <c r="CD72" s="29"/>
      <c r="CE72" s="29"/>
      <c r="CF72" s="29"/>
      <c r="CG72" s="29"/>
      <c r="CV72" s="8"/>
      <c r="CW72" s="8"/>
      <c r="DJ72" s="1"/>
      <c r="DK72" s="1"/>
      <c r="DL72" s="1"/>
      <c r="DM72" s="1"/>
      <c r="DQ72" s="1"/>
      <c r="DR72" s="1"/>
      <c r="DS72" s="8"/>
      <c r="DT72" s="8"/>
      <c r="DU72" s="8"/>
      <c r="DV72" s="8"/>
      <c r="DW72" s="8"/>
      <c r="DX72" s="8"/>
      <c r="DY72" s="8"/>
      <c r="DZ72" s="8"/>
      <c r="EA72" s="8"/>
      <c r="EB72" s="8"/>
    </row>
    <row r="73" spans="1:132" ht="21" customHeight="1" x14ac:dyDescent="0.15">
      <c r="F73" s="577" t="s">
        <v>285</v>
      </c>
      <c r="G73" s="546" t="s">
        <v>661</v>
      </c>
      <c r="H73" s="521"/>
      <c r="I73" s="81" t="s">
        <v>662</v>
      </c>
      <c r="J73" s="82"/>
      <c r="K73" s="82"/>
      <c r="L73" s="82"/>
      <c r="M73" s="82"/>
      <c r="N73" s="82"/>
      <c r="O73" s="578"/>
      <c r="P73" s="82"/>
      <c r="Q73" s="83"/>
      <c r="R73" s="570">
        <f>SUM(R44:R72)</f>
        <v>0</v>
      </c>
      <c r="S73" s="579">
        <f>IF(T73&gt;0,"",SUM(S44:S72))</f>
        <v>0</v>
      </c>
      <c r="T73" s="580">
        <f>SUM(T44:T72)</f>
        <v>0</v>
      </c>
      <c r="U73"/>
      <c r="V73"/>
      <c r="W73"/>
      <c r="X73"/>
      <c r="Y73" s="1"/>
      <c r="AC73" s="8"/>
      <c r="AD73" s="8"/>
      <c r="AE73" s="77">
        <v>0</v>
      </c>
      <c r="AF73" s="1" t="s">
        <v>663</v>
      </c>
      <c r="AG73" s="35" t="s">
        <v>664</v>
      </c>
      <c r="AH73" s="428">
        <f t="shared" si="7"/>
        <v>0</v>
      </c>
      <c r="AI73"/>
      <c r="AJ73" s="430">
        <f>SUM(AJ44:AJ71)</f>
        <v>0</v>
      </c>
      <c r="AK73"/>
      <c r="AL73"/>
      <c r="AM73"/>
      <c r="AN73"/>
      <c r="AO73"/>
      <c r="AP73"/>
      <c r="AQ73"/>
      <c r="AR73"/>
      <c r="AS73"/>
      <c r="AT73"/>
      <c r="AU73" s="27"/>
      <c r="AV73"/>
      <c r="AW73"/>
      <c r="BW73"/>
      <c r="BX73"/>
      <c r="BY73"/>
      <c r="BZ73"/>
      <c r="CA73"/>
      <c r="CC73" s="29"/>
      <c r="CD73" s="29"/>
      <c r="CE73" s="29"/>
      <c r="CF73" s="29"/>
      <c r="CG73" s="29"/>
      <c r="CV73" s="8"/>
      <c r="CW73" s="8"/>
      <c r="DJ73" s="1"/>
      <c r="DK73" s="1"/>
      <c r="DL73" s="1"/>
      <c r="DM73" s="1"/>
      <c r="DQ73" s="1"/>
      <c r="DR73" s="1"/>
      <c r="DS73" s="8"/>
      <c r="DT73" s="8"/>
      <c r="DU73" s="8"/>
      <c r="DV73" s="8"/>
      <c r="DW73" s="8"/>
      <c r="DX73" s="8"/>
      <c r="DY73" s="8"/>
      <c r="DZ73" s="8"/>
      <c r="EA73" s="8"/>
      <c r="EB73" s="8"/>
    </row>
    <row r="74" spans="1:132" ht="19.5" customHeight="1" x14ac:dyDescent="0.15">
      <c r="S74" s="94"/>
      <c r="T74" s="94"/>
      <c r="U74"/>
      <c r="V74"/>
      <c r="W74" s="1" t="s">
        <v>791</v>
      </c>
      <c r="Z74"/>
      <c r="AF74" s="1" t="s">
        <v>647</v>
      </c>
      <c r="AG74" s="35" t="s">
        <v>665</v>
      </c>
      <c r="AH74" s="428">
        <f t="shared" si="7"/>
        <v>0</v>
      </c>
      <c r="AI74"/>
      <c r="AJ74" s="459">
        <f>AJ44+AJ45</f>
        <v>0</v>
      </c>
      <c r="AK74"/>
      <c r="AL74"/>
      <c r="AM74"/>
      <c r="AN74"/>
      <c r="AO74"/>
      <c r="AP74"/>
      <c r="AU74" s="95"/>
      <c r="AX74" s="65"/>
      <c r="AY74" s="65"/>
      <c r="AZ74" s="65"/>
      <c r="BA74" s="65"/>
      <c r="BB74" s="65"/>
      <c r="BC74" s="65"/>
      <c r="BD74" s="65"/>
      <c r="BE74" s="65"/>
      <c r="BF74" s="65"/>
      <c r="BG74" s="65"/>
      <c r="BH74" s="65"/>
      <c r="BI74" s="65"/>
      <c r="BJ74" s="65"/>
      <c r="BK74" s="65"/>
      <c r="BL74" s="65"/>
      <c r="BM74" s="65"/>
      <c r="BN74" s="65"/>
      <c r="BO74" s="65"/>
      <c r="BP74" s="65"/>
      <c r="BQ74" s="65"/>
      <c r="BR74">
        <v>34</v>
      </c>
      <c r="BW74"/>
      <c r="BX74"/>
      <c r="BY74"/>
      <c r="BZ74"/>
      <c r="CA74"/>
      <c r="CC74" s="29">
        <v>15</v>
      </c>
      <c r="CD74" s="29">
        <v>16</v>
      </c>
      <c r="CE74" s="29">
        <v>17</v>
      </c>
      <c r="CF74" s="29">
        <v>18</v>
      </c>
      <c r="CG74" s="29">
        <v>19</v>
      </c>
      <c r="CH74">
        <v>1</v>
      </c>
      <c r="CI74">
        <v>2</v>
      </c>
      <c r="CJ74">
        <v>3</v>
      </c>
      <c r="CK74">
        <v>4</v>
      </c>
      <c r="CV74" s="8"/>
      <c r="CW74" s="8"/>
      <c r="DJ74" s="1"/>
      <c r="DK74" s="1"/>
      <c r="DL74" s="1"/>
      <c r="DM74" s="1"/>
      <c r="DQ74" s="1"/>
      <c r="DR74" s="1"/>
      <c r="DS74" s="8"/>
      <c r="DT74" s="8"/>
      <c r="DU74" s="8"/>
      <c r="DV74" s="8"/>
      <c r="DW74" s="8"/>
      <c r="DX74" s="8"/>
      <c r="DY74" s="8"/>
      <c r="DZ74" s="8"/>
      <c r="EA74" s="8"/>
      <c r="EB74" s="8"/>
    </row>
    <row r="75" spans="1:132" ht="19.5" hidden="1" customHeight="1" x14ac:dyDescent="0.15">
      <c r="S75" s="94"/>
      <c r="T75" s="94"/>
      <c r="U75"/>
      <c r="V75"/>
      <c r="W75" s="1" t="s">
        <v>639</v>
      </c>
      <c r="AF75" s="1" t="s">
        <v>666</v>
      </c>
      <c r="AG75" s="35" t="s">
        <v>667</v>
      </c>
      <c r="AH75" s="428">
        <f t="shared" si="7"/>
        <v>0</v>
      </c>
      <c r="AI75"/>
      <c r="AJ75" s="609">
        <f>AJ54+IF(COUNTIF(W44:W71,"特殊ﾊﾟｯｹｰｼﾞ空調")&gt;0,VLOOKUP("特殊ﾊﾟｯｹｰｼﾞ空調",$W$44:$AJ$85,$AJ$40,0),0)</f>
        <v>0</v>
      </c>
      <c r="AK75"/>
      <c r="AL75"/>
      <c r="AM75"/>
      <c r="AN75"/>
      <c r="AO75"/>
      <c r="AP75"/>
      <c r="AU75" s="95"/>
      <c r="AX75" s="65"/>
      <c r="AY75" s="65"/>
      <c r="AZ75" s="65"/>
      <c r="BA75" s="65"/>
      <c r="BB75" s="65"/>
      <c r="BC75" s="65"/>
      <c r="BD75" s="65"/>
      <c r="BE75" s="65"/>
      <c r="BF75" s="65"/>
      <c r="BG75" s="65"/>
      <c r="BH75" s="65"/>
      <c r="BI75" s="65"/>
      <c r="BJ75" s="65"/>
      <c r="BK75" s="65"/>
      <c r="BL75" s="65"/>
      <c r="BM75" s="65"/>
      <c r="BN75" s="65"/>
      <c r="BO75" s="65"/>
      <c r="BP75" s="65"/>
      <c r="BQ75" s="65"/>
      <c r="BW75"/>
      <c r="BX75"/>
      <c r="BY75"/>
      <c r="BZ75"/>
      <c r="CA75"/>
      <c r="CC75" s="4"/>
      <c r="CD75" s="4"/>
      <c r="CE75" s="4"/>
      <c r="CF75" s="4"/>
      <c r="CG75" s="29"/>
      <c r="CH75" s="2" t="s">
        <v>668</v>
      </c>
      <c r="CI75" s="6"/>
      <c r="CJ75" s="1" t="s">
        <v>669</v>
      </c>
      <c r="CV75" s="8"/>
      <c r="CW75" s="8"/>
      <c r="DJ75" s="1"/>
      <c r="DK75" s="1"/>
      <c r="DL75" s="1"/>
      <c r="DM75" s="1"/>
      <c r="DQ75" s="1"/>
      <c r="DR75" s="1"/>
      <c r="DS75" s="8"/>
      <c r="DT75" s="8"/>
      <c r="DU75" s="8"/>
      <c r="DV75" s="8"/>
      <c r="DW75" s="8"/>
      <c r="DX75" s="8"/>
      <c r="DY75" s="8"/>
      <c r="DZ75" s="8"/>
      <c r="EA75" s="8"/>
      <c r="EB75" s="8"/>
    </row>
    <row r="76" spans="1:132" ht="19.5" hidden="1" customHeight="1" x14ac:dyDescent="0.15">
      <c r="S76" s="94"/>
      <c r="T76" s="94"/>
      <c r="W76" s="1" t="s">
        <v>644</v>
      </c>
      <c r="AF76" s="1"/>
      <c r="AG76" s="35"/>
      <c r="AH76" s="428">
        <f t="shared" si="7"/>
        <v>0</v>
      </c>
      <c r="AI76"/>
      <c r="AJ76" s="459">
        <f>AJ54+AJ55</f>
        <v>0</v>
      </c>
      <c r="AK76"/>
      <c r="AL76"/>
      <c r="AM76"/>
      <c r="AN76"/>
      <c r="AO76"/>
      <c r="AP76"/>
      <c r="AQ76" s="431"/>
      <c r="AR76" s="431"/>
      <c r="AS76" s="431"/>
      <c r="AT76" s="431"/>
      <c r="AU76" s="7"/>
      <c r="AV76" s="431"/>
      <c r="AW76" s="431"/>
      <c r="AX76" s="431"/>
      <c r="AY76" s="431"/>
      <c r="AZ76" s="431"/>
      <c r="BA76" s="431"/>
      <c r="BB76" s="431"/>
      <c r="BC76" s="431"/>
      <c r="BD76" s="7"/>
      <c r="BW76"/>
      <c r="BX76"/>
      <c r="BY76"/>
      <c r="BZ76"/>
      <c r="CA76"/>
      <c r="CC76" s="4"/>
      <c r="CD76" s="4"/>
      <c r="CE76" s="4"/>
      <c r="CF76" s="4"/>
      <c r="CG76" s="29"/>
      <c r="CH76" s="2"/>
      <c r="CI76" s="2"/>
      <c r="CJ76" s="2"/>
      <c r="CK76" s="2"/>
      <c r="CV76" s="8"/>
      <c r="CW76" s="8"/>
      <c r="DJ76" s="1"/>
      <c r="DK76" s="1"/>
      <c r="DL76" s="1"/>
      <c r="DM76" s="1"/>
      <c r="DQ76" s="1"/>
      <c r="DR76" s="1"/>
      <c r="DS76" s="8"/>
      <c r="DT76" s="8"/>
      <c r="DU76" s="8"/>
      <c r="DV76" s="8"/>
      <c r="DW76" s="8"/>
      <c r="DX76" s="8"/>
      <c r="DY76" s="8"/>
      <c r="DZ76" s="8"/>
      <c r="EA76" s="8"/>
      <c r="EB76" s="8"/>
    </row>
    <row r="77" spans="1:132" ht="19.5" hidden="1" customHeight="1" x14ac:dyDescent="0.15">
      <c r="S77" s="94"/>
      <c r="T77" s="94"/>
      <c r="W77" s="1" t="s">
        <v>750</v>
      </c>
      <c r="Z77"/>
      <c r="AF77" s="35" t="s">
        <v>557</v>
      </c>
      <c r="AG77" s="35"/>
      <c r="AH77" s="428">
        <f t="shared" si="7"/>
        <v>0</v>
      </c>
      <c r="AI77"/>
      <c r="AJ77" s="609">
        <f>IF(COUNTIF(W44:W71,"特殊ﾊﾟｯｹｰｼﾞ空調")&gt;0,VLOOKUP("特殊ﾊﾟｯｹｰｼﾞ空調",$W$44:$AJ$85,$AJ$40,0),0)+IF(COUNTIF(W44:W71,"特殊空調機")&gt;0,VLOOKUP("特殊空調機",$W$44:$AJ$85,$AJ$40,0),0)</f>
        <v>0</v>
      </c>
      <c r="AK77"/>
      <c r="AL77"/>
      <c r="AM77"/>
      <c r="AN77"/>
      <c r="AO77"/>
      <c r="AP77"/>
      <c r="AQ77" s="431"/>
      <c r="AR77" s="431"/>
      <c r="AS77" s="431"/>
      <c r="AT77" s="431"/>
      <c r="AU77" s="7"/>
      <c r="AV77" s="431"/>
      <c r="AW77" s="431"/>
      <c r="AX77" s="431"/>
      <c r="AY77" s="431"/>
      <c r="AZ77" s="431"/>
      <c r="BA77" s="431"/>
      <c r="BB77" s="431"/>
      <c r="BC77" s="431"/>
      <c r="BD77" s="7"/>
      <c r="BW77"/>
      <c r="BX77"/>
      <c r="BY77"/>
      <c r="BZ77"/>
      <c r="CA77"/>
      <c r="CC77" s="4"/>
      <c r="CD77" s="4"/>
      <c r="CE77" s="4"/>
      <c r="CF77" s="4"/>
      <c r="CG77" s="29"/>
      <c r="CH77" s="2"/>
      <c r="CI77" s="2"/>
      <c r="CJ77" s="2"/>
      <c r="CK77" s="2"/>
      <c r="CV77" s="8"/>
      <c r="CW77" s="8"/>
      <c r="DJ77" s="1"/>
      <c r="DK77" s="1"/>
      <c r="DL77" s="1"/>
      <c r="DM77" s="1"/>
      <c r="DQ77" s="1"/>
      <c r="DR77" s="1"/>
      <c r="DS77" s="8"/>
      <c r="DT77" s="8"/>
      <c r="DU77" s="8"/>
      <c r="DV77" s="8"/>
      <c r="DW77" s="8"/>
      <c r="DX77" s="8"/>
      <c r="DY77" s="8"/>
      <c r="DZ77" s="8"/>
      <c r="EA77" s="8"/>
      <c r="EB77" s="8"/>
    </row>
    <row r="78" spans="1:132" ht="19.5" hidden="1" customHeight="1" x14ac:dyDescent="0.15">
      <c r="S78" s="94"/>
      <c r="T78" s="94"/>
      <c r="W78" s="1" t="s">
        <v>793</v>
      </c>
      <c r="Z78"/>
      <c r="AF78" s="1" t="s">
        <v>670</v>
      </c>
      <c r="AG78" s="35" t="s">
        <v>671</v>
      </c>
      <c r="AH78" s="428">
        <f t="shared" si="7"/>
        <v>0</v>
      </c>
      <c r="AI78"/>
      <c r="AJ78" s="609">
        <f>AJ55+IF(COUNTIF(W44:W71,"特殊空調機")&gt;0,VLOOKUP("特殊空調機",$W$44:$AJ$85,$AJ$40,0),0)</f>
        <v>0</v>
      </c>
      <c r="AK78"/>
      <c r="AL78"/>
      <c r="AM78"/>
      <c r="AN78"/>
      <c r="AO78"/>
      <c r="AP78"/>
      <c r="AQ78"/>
      <c r="AR78"/>
      <c r="AS78"/>
      <c r="AT78"/>
      <c r="AU78" s="27"/>
      <c r="AV78"/>
      <c r="AW78"/>
      <c r="BD78" s="7"/>
      <c r="BW78"/>
      <c r="BX78"/>
      <c r="BY78"/>
      <c r="BZ78"/>
      <c r="CA78"/>
      <c r="CC78" s="4"/>
      <c r="CD78" s="4"/>
      <c r="CE78" s="4"/>
      <c r="CF78" s="4"/>
      <c r="CG78" s="29"/>
      <c r="CH78" s="2"/>
      <c r="CI78" s="2"/>
      <c r="CJ78" s="2"/>
      <c r="CK78" s="2"/>
      <c r="CV78" s="8"/>
      <c r="CW78" s="8"/>
      <c r="DJ78" s="1"/>
      <c r="DK78" s="1"/>
      <c r="DL78" s="1"/>
      <c r="DM78" s="1"/>
      <c r="DQ78" s="1"/>
      <c r="DR78" s="1"/>
      <c r="DS78" s="8"/>
      <c r="DT78" s="8"/>
      <c r="DU78" s="8"/>
      <c r="DV78" s="8"/>
      <c r="DW78" s="8"/>
      <c r="DX78" s="8"/>
      <c r="DY78" s="8"/>
      <c r="DZ78" s="8"/>
      <c r="EA78" s="8"/>
      <c r="EB78" s="8"/>
    </row>
    <row r="79" spans="1:132" ht="19.5" hidden="1" customHeight="1" x14ac:dyDescent="0.15">
      <c r="S79" s="94"/>
      <c r="T79" s="94"/>
      <c r="W79"/>
      <c r="Z79"/>
      <c r="AF79" s="1" t="s">
        <v>672</v>
      </c>
      <c r="AG79" s="35" t="s">
        <v>673</v>
      </c>
      <c r="AH79" s="428">
        <f t="shared" si="7"/>
        <v>0</v>
      </c>
      <c r="AI79"/>
      <c r="AJ79"/>
      <c r="AK79"/>
      <c r="AL79"/>
      <c r="AM79"/>
      <c r="AN79"/>
      <c r="AO79"/>
      <c r="AP79"/>
      <c r="AU79" s="95"/>
      <c r="AX79" s="65"/>
      <c r="AY79" s="65"/>
      <c r="AZ79" s="65"/>
      <c r="BA79" s="65"/>
      <c r="BB79" s="65"/>
      <c r="BC79" s="65"/>
      <c r="BW79"/>
      <c r="BX79"/>
      <c r="BY79"/>
      <c r="BZ79"/>
      <c r="CA79"/>
      <c r="CC79" s="29"/>
      <c r="CD79" s="29"/>
      <c r="CE79" s="29"/>
      <c r="CF79" s="29"/>
      <c r="CG79" s="29"/>
      <c r="CI79" s="77">
        <f>SUMPRODUCT($R$980:$R$986,$BY$980:$BY$986)/1000</f>
        <v>0</v>
      </c>
      <c r="CJ79" s="64"/>
      <c r="CK79" s="64"/>
      <c r="CV79" s="8"/>
      <c r="CW79" s="8"/>
      <c r="DJ79" s="1"/>
      <c r="DK79" s="1"/>
      <c r="DL79" s="1"/>
      <c r="DM79" s="1"/>
      <c r="DQ79" s="1"/>
      <c r="DR79" s="1"/>
      <c r="DS79" s="8"/>
      <c r="DT79" s="8"/>
      <c r="DU79" s="8"/>
      <c r="DV79" s="8"/>
      <c r="DW79" s="8"/>
      <c r="DX79" s="8"/>
      <c r="DY79" s="8"/>
      <c r="DZ79" s="8"/>
      <c r="EA79" s="8"/>
      <c r="EB79" s="8"/>
    </row>
    <row r="80" spans="1:132" ht="19.5" hidden="1" customHeight="1" x14ac:dyDescent="0.15">
      <c r="S80" s="94"/>
      <c r="T80" s="94"/>
      <c r="Z80"/>
      <c r="AF80" s="1" t="s">
        <v>674</v>
      </c>
      <c r="AG80" s="35" t="s">
        <v>675</v>
      </c>
      <c r="AH80" s="428">
        <f t="shared" si="7"/>
        <v>0</v>
      </c>
      <c r="AI80"/>
      <c r="AJ80"/>
      <c r="AK80"/>
      <c r="AL80"/>
      <c r="AM80"/>
      <c r="AN80"/>
      <c r="AO80"/>
      <c r="AP80"/>
      <c r="AU80" s="95"/>
      <c r="AX80" s="65"/>
      <c r="AY80" s="65"/>
      <c r="AZ80" s="65"/>
      <c r="BA80" s="65"/>
      <c r="BB80" s="65"/>
      <c r="BC80" s="65"/>
      <c r="BW80"/>
      <c r="BX80"/>
      <c r="BY80"/>
      <c r="BZ80"/>
      <c r="CA80"/>
      <c r="CC80" s="29"/>
      <c r="CD80" s="29"/>
      <c r="CE80" s="29"/>
      <c r="CF80" s="29"/>
      <c r="CG80" s="29"/>
      <c r="CI80" s="77">
        <f>SUMPRODUCT($R$980:$R$986,$BY$980:$BY$986)/1000</f>
        <v>0</v>
      </c>
      <c r="CJ80" s="64"/>
      <c r="CK80" s="64"/>
      <c r="CV80" s="8"/>
      <c r="CW80" s="8"/>
      <c r="DJ80" s="1"/>
      <c r="DK80" s="1"/>
      <c r="DL80" s="1"/>
      <c r="DM80" s="1"/>
      <c r="DQ80" s="1"/>
      <c r="DR80" s="1"/>
      <c r="DS80" s="8"/>
      <c r="DT80" s="8"/>
      <c r="DU80" s="8"/>
      <c r="DV80" s="8"/>
      <c r="DW80" s="8"/>
      <c r="DX80" s="8"/>
      <c r="DY80" s="8"/>
      <c r="DZ80" s="8"/>
      <c r="EA80" s="8"/>
      <c r="EB80" s="8"/>
    </row>
    <row r="81" spans="1:132" ht="19.5" hidden="1" customHeight="1" x14ac:dyDescent="0.15">
      <c r="B81" s="96"/>
      <c r="C81" s="96"/>
      <c r="D81" s="96"/>
      <c r="S81" s="94"/>
      <c r="T81" s="94"/>
      <c r="Z81"/>
      <c r="AF81" s="1" t="s">
        <v>676</v>
      </c>
      <c r="AG81" s="35" t="s">
        <v>677</v>
      </c>
      <c r="AH81" s="428">
        <f t="shared" si="7"/>
        <v>0</v>
      </c>
      <c r="AI81"/>
      <c r="AJ81"/>
      <c r="AK81"/>
      <c r="AL81"/>
      <c r="AM81"/>
      <c r="AN81"/>
      <c r="AO81"/>
      <c r="AP81"/>
      <c r="AU81" s="95"/>
      <c r="AX81" s="65"/>
      <c r="AY81" s="65"/>
      <c r="AZ81" s="65"/>
      <c r="BA81" s="65"/>
      <c r="BB81" s="65"/>
      <c r="BC81" s="65"/>
      <c r="BW81"/>
      <c r="BX81"/>
      <c r="BY81"/>
      <c r="BZ81"/>
      <c r="CA81"/>
      <c r="CC81" s="29"/>
      <c r="CD81" s="29"/>
      <c r="CE81" s="29"/>
      <c r="CF81" s="29"/>
      <c r="CG81" s="29"/>
      <c r="CV81" s="8"/>
      <c r="CW81" s="8"/>
      <c r="DJ81" s="1"/>
      <c r="DK81" s="1"/>
      <c r="DL81" s="1"/>
      <c r="DM81" s="1"/>
      <c r="DQ81" s="1"/>
      <c r="DR81" s="1"/>
      <c r="DS81" s="8"/>
      <c r="DT81" s="8"/>
      <c r="DU81" s="8"/>
      <c r="DV81" s="8"/>
      <c r="DW81" s="8"/>
      <c r="DX81" s="8"/>
      <c r="DY81" s="8"/>
      <c r="DZ81" s="8"/>
      <c r="EA81" s="8"/>
      <c r="EB81" s="8"/>
    </row>
    <row r="82" spans="1:132" ht="19.5" hidden="1" customHeight="1" x14ac:dyDescent="0.15">
      <c r="A82" s="31"/>
      <c r="B82" s="96"/>
      <c r="S82" s="94"/>
      <c r="T82" s="94"/>
      <c r="Z82"/>
      <c r="AF82" s="1" t="s">
        <v>678</v>
      </c>
      <c r="AG82" s="35" t="s">
        <v>679</v>
      </c>
      <c r="AH82" s="428">
        <f t="shared" si="7"/>
        <v>0</v>
      </c>
      <c r="AI82"/>
      <c r="AJ82"/>
      <c r="AK82"/>
      <c r="AL82"/>
      <c r="AM82"/>
      <c r="AN82"/>
      <c r="AO82"/>
      <c r="AP82"/>
      <c r="AU82" s="95"/>
      <c r="AX82" s="65"/>
      <c r="AY82" s="65"/>
      <c r="AZ82" s="65"/>
      <c r="BA82" s="65"/>
      <c r="BB82" s="65"/>
      <c r="BC82" s="65"/>
      <c r="BW82"/>
      <c r="BX82"/>
      <c r="BY82"/>
      <c r="BZ82"/>
      <c r="CA82"/>
      <c r="CC82" s="29"/>
      <c r="CD82" s="29"/>
      <c r="CE82" s="29"/>
      <c r="CF82" s="29"/>
      <c r="CG82" s="29"/>
      <c r="CV82" s="8"/>
      <c r="CW82" s="8"/>
      <c r="DJ82" s="1"/>
      <c r="DK82" s="1"/>
      <c r="DL82" s="1"/>
      <c r="DM82" s="1"/>
      <c r="DQ82" s="35"/>
      <c r="DR82" s="1"/>
      <c r="DS82" s="8"/>
      <c r="DT82" s="8"/>
      <c r="DU82" s="8"/>
      <c r="DV82" s="8"/>
      <c r="DW82" s="8"/>
      <c r="DX82" s="8"/>
      <c r="DY82" s="8"/>
      <c r="DZ82" s="8"/>
      <c r="EA82" s="8"/>
      <c r="EB82" s="8"/>
    </row>
    <row r="83" spans="1:132" ht="19.5" hidden="1" customHeight="1" x14ac:dyDescent="0.15">
      <c r="A83" s="97"/>
      <c r="B83" s="1"/>
      <c r="J83" s="1"/>
      <c r="S83" s="94"/>
      <c r="T83" s="94"/>
      <c r="Z83"/>
      <c r="AF83" s="1" t="s">
        <v>680</v>
      </c>
      <c r="AG83" s="35" t="s">
        <v>681</v>
      </c>
      <c r="AH83" s="428">
        <f t="shared" si="7"/>
        <v>0</v>
      </c>
      <c r="AI83"/>
      <c r="AJ83"/>
      <c r="AK83"/>
      <c r="AL83"/>
      <c r="AM83"/>
      <c r="AN83"/>
      <c r="AO83"/>
      <c r="AP83"/>
      <c r="AQ83"/>
      <c r="AR83"/>
      <c r="AS83"/>
      <c r="AT83"/>
      <c r="AU83" s="27"/>
      <c r="AV83"/>
      <c r="AW83"/>
      <c r="BW83"/>
      <c r="BX83"/>
      <c r="BY83"/>
      <c r="BZ83"/>
      <c r="CA83"/>
      <c r="CC83" s="29"/>
      <c r="CD83" s="29"/>
      <c r="CE83" s="29"/>
      <c r="CF83" s="29"/>
      <c r="CG83" s="29"/>
      <c r="CV83" s="8"/>
      <c r="CW83" s="8"/>
      <c r="DJ83" s="1"/>
      <c r="DK83" s="1"/>
      <c r="DL83" s="1"/>
      <c r="DM83" s="1"/>
      <c r="DQ83" s="1"/>
      <c r="DR83" s="35"/>
      <c r="DS83" s="8"/>
      <c r="DT83" s="8"/>
      <c r="DU83" s="8"/>
      <c r="DV83" s="8"/>
      <c r="DW83" s="8"/>
      <c r="DX83" s="8"/>
      <c r="DY83" s="8"/>
      <c r="DZ83" s="8"/>
      <c r="EA83" s="8"/>
      <c r="EB83" s="8"/>
    </row>
    <row r="84" spans="1:132" ht="19.5" hidden="1" customHeight="1" x14ac:dyDescent="0.15">
      <c r="A84" s="97"/>
      <c r="B84" s="1"/>
      <c r="J84" s="1"/>
      <c r="K84" s="1"/>
      <c r="L84" s="1"/>
      <c r="S84" s="94"/>
      <c r="T84" s="94"/>
      <c r="Z84"/>
      <c r="AF84" s="1" t="s">
        <v>682</v>
      </c>
      <c r="AG84" s="35" t="s">
        <v>683</v>
      </c>
      <c r="AH84" s="428">
        <f t="shared" si="7"/>
        <v>0</v>
      </c>
      <c r="AI84"/>
      <c r="AJ84"/>
      <c r="AK84"/>
      <c r="AL84"/>
      <c r="AM84"/>
      <c r="AN84"/>
      <c r="AO84"/>
      <c r="AP84"/>
      <c r="AQ84"/>
      <c r="AR84"/>
      <c r="AS84"/>
      <c r="AT84"/>
      <c r="AU84" s="27"/>
      <c r="AV84"/>
      <c r="AW84"/>
      <c r="BW84"/>
      <c r="BX84"/>
      <c r="BY84"/>
      <c r="BZ84"/>
      <c r="CA84"/>
      <c r="CC84" s="29"/>
      <c r="CD84" s="29"/>
      <c r="CE84" s="29"/>
      <c r="CF84" s="29"/>
      <c r="CG84" s="29"/>
      <c r="CV84" s="8"/>
      <c r="CW84" s="8"/>
      <c r="DJ84" s="1"/>
      <c r="DK84" s="1"/>
      <c r="DL84" s="1"/>
      <c r="DM84" s="1"/>
      <c r="DQ84" s="1"/>
      <c r="DR84" s="35"/>
      <c r="DS84" s="8"/>
      <c r="DT84" s="8"/>
      <c r="DU84" s="8"/>
      <c r="DV84" s="8"/>
      <c r="DW84" s="8"/>
      <c r="DX84" s="8"/>
      <c r="DY84" s="8"/>
      <c r="DZ84" s="8"/>
      <c r="EA84" s="8"/>
      <c r="EB84" s="8"/>
    </row>
    <row r="85" spans="1:132" ht="19.5" hidden="1" customHeight="1" x14ac:dyDescent="0.15">
      <c r="A85" s="97"/>
      <c r="B85" s="1"/>
      <c r="J85" s="1"/>
      <c r="L85" s="1"/>
      <c r="M85" s="1"/>
      <c r="S85" s="94"/>
      <c r="T85" s="94"/>
      <c r="Z85"/>
      <c r="AA85"/>
      <c r="AB85"/>
      <c r="AC85"/>
      <c r="AD85"/>
      <c r="AE85"/>
      <c r="AF85" s="1" t="s">
        <v>684</v>
      </c>
      <c r="AG85" s="35" t="s">
        <v>685</v>
      </c>
      <c r="AH85" s="428">
        <f t="shared" si="7"/>
        <v>0</v>
      </c>
      <c r="AI85"/>
      <c r="AJ85"/>
      <c r="AK85"/>
      <c r="AL85"/>
      <c r="AM85" s="27"/>
      <c r="AN85"/>
      <c r="AO85"/>
      <c r="AP85"/>
      <c r="AQ85"/>
      <c r="AR85"/>
      <c r="AS85"/>
      <c r="AT85"/>
      <c r="AU85"/>
      <c r="AV85"/>
      <c r="AW85"/>
      <c r="BU85" s="29"/>
      <c r="BV85" s="29"/>
      <c r="BZ85"/>
      <c r="CA85"/>
      <c r="CF85"/>
      <c r="CV85" s="8"/>
      <c r="CW85" s="8"/>
      <c r="DJ85" s="1"/>
      <c r="DK85" s="1"/>
      <c r="DL85" s="1"/>
      <c r="DM85" s="1"/>
      <c r="DQ85" s="1"/>
      <c r="DR85" s="35"/>
      <c r="DS85" s="8"/>
      <c r="DT85" s="8"/>
      <c r="DU85" s="8"/>
      <c r="DV85" s="8"/>
      <c r="DW85" s="8"/>
      <c r="DX85" s="8"/>
      <c r="DY85" s="8"/>
      <c r="DZ85" s="8"/>
      <c r="EA85" s="8"/>
      <c r="EB85" s="8"/>
    </row>
    <row r="86" spans="1:132" ht="19.5" hidden="1" customHeight="1" x14ac:dyDescent="0.15">
      <c r="A86" s="97"/>
      <c r="B86" s="1"/>
      <c r="L86" s="1"/>
      <c r="M86" s="1"/>
      <c r="S86" s="94"/>
      <c r="T86" s="94"/>
      <c r="X86" s="3"/>
      <c r="Y86"/>
      <c r="Z86"/>
      <c r="AA86"/>
      <c r="AB86" t="s">
        <v>807</v>
      </c>
      <c r="AC86"/>
      <c r="AD86"/>
      <c r="AE86"/>
      <c r="AF86"/>
      <c r="AG86"/>
      <c r="AH86"/>
      <c r="AI86"/>
      <c r="AJ86"/>
      <c r="AK86"/>
      <c r="AL86" s="27"/>
      <c r="AM86"/>
      <c r="AN86"/>
      <c r="AO86"/>
      <c r="AP86"/>
      <c r="AQ86"/>
      <c r="AR86"/>
      <c r="AS86"/>
      <c r="AT86"/>
      <c r="AU86"/>
      <c r="AV86"/>
      <c r="AW86"/>
      <c r="BT86" s="29"/>
      <c r="BU86" s="29"/>
      <c r="BV86" s="29"/>
      <c r="BY86"/>
      <c r="BZ86"/>
      <c r="CA86"/>
      <c r="CF86"/>
      <c r="CU86" s="8"/>
      <c r="CV86" s="8"/>
      <c r="DI86" s="1"/>
      <c r="DJ86" s="1"/>
      <c r="DK86" s="1"/>
      <c r="DL86" s="1"/>
      <c r="DP86" s="1"/>
      <c r="DQ86" s="35"/>
      <c r="DR86" s="8"/>
      <c r="DS86" s="8"/>
      <c r="DT86" s="8"/>
      <c r="DU86" s="8"/>
      <c r="DV86" s="8"/>
      <c r="DW86" s="8"/>
      <c r="DX86" s="8"/>
      <c r="DY86" s="8"/>
      <c r="DZ86" s="8"/>
      <c r="EA86" s="8"/>
    </row>
    <row r="87" spans="1:132" ht="19.5" hidden="1" customHeight="1" x14ac:dyDescent="0.15">
      <c r="A87" s="97"/>
      <c r="B87" s="1"/>
      <c r="L87" s="32"/>
      <c r="M87" s="1"/>
      <c r="S87" s="94"/>
      <c r="T87" s="94"/>
      <c r="X87" s="3"/>
      <c r="Y87" s="1"/>
      <c r="AB87" s="3" t="s">
        <v>806</v>
      </c>
      <c r="AC87" s="1"/>
      <c r="AD87" s="3"/>
      <c r="AH87" s="65"/>
      <c r="AI87" s="65"/>
      <c r="AJ87" s="65"/>
      <c r="AL87" s="95"/>
      <c r="AO87"/>
      <c r="AP87"/>
      <c r="AQ87"/>
      <c r="AR87"/>
      <c r="AS87"/>
      <c r="AT87"/>
      <c r="AU87"/>
      <c r="AV87"/>
      <c r="AW87"/>
      <c r="BT87" s="29"/>
      <c r="BU87" s="29"/>
      <c r="BV87" s="29"/>
      <c r="BY87"/>
      <c r="BZ87"/>
      <c r="CA87"/>
      <c r="CF87"/>
      <c r="CU87" s="8"/>
      <c r="CV87" s="8"/>
      <c r="CW87" s="1"/>
      <c r="CX87" s="1"/>
      <c r="CY87" s="1"/>
      <c r="CZ87" s="1"/>
      <c r="DA87" s="1"/>
      <c r="DB87" s="1"/>
      <c r="DC87" s="1"/>
      <c r="DD87" s="8"/>
      <c r="DE87" s="1"/>
      <c r="DF87" s="77" t="s">
        <v>392</v>
      </c>
      <c r="DG87" s="77"/>
      <c r="DH87" s="93"/>
      <c r="DI87" s="1"/>
      <c r="DJ87" s="1"/>
      <c r="DK87" s="1"/>
      <c r="DL87" s="1"/>
      <c r="DP87" s="1"/>
      <c r="DQ87" s="1"/>
      <c r="DR87" s="8"/>
      <c r="DS87" s="8"/>
      <c r="DT87" s="8"/>
      <c r="DU87" s="8"/>
      <c r="DV87" s="8"/>
      <c r="DW87" s="8"/>
      <c r="DX87" s="8"/>
      <c r="DY87" s="8"/>
      <c r="DZ87" s="8"/>
      <c r="EA87" s="8"/>
    </row>
    <row r="88" spans="1:132" ht="24" customHeight="1" x14ac:dyDescent="0.15">
      <c r="C88" s="31" t="s">
        <v>55</v>
      </c>
      <c r="D88" s="98"/>
      <c r="E88" s="3"/>
      <c r="F88" s="3"/>
      <c r="G88" s="3"/>
      <c r="I88" s="1"/>
      <c r="P88" s="99"/>
      <c r="S88" s="94"/>
      <c r="T88" s="94"/>
      <c r="X88" s="13" t="s">
        <v>185</v>
      </c>
      <c r="Y88" s="13" t="s">
        <v>505</v>
      </c>
      <c r="Z88" s="13" t="s">
        <v>506</v>
      </c>
      <c r="AA88" s="13" t="s">
        <v>507</v>
      </c>
      <c r="AB88" s="466" t="s">
        <v>503</v>
      </c>
      <c r="AC88" s="13" t="s">
        <v>508</v>
      </c>
      <c r="AD88" s="13" t="s">
        <v>510</v>
      </c>
      <c r="AE88" s="13" t="s">
        <v>504</v>
      </c>
      <c r="AF88" s="13" t="s">
        <v>509</v>
      </c>
      <c r="AO88" s="95"/>
      <c r="AR88"/>
      <c r="AS88"/>
      <c r="AT88"/>
      <c r="AU88"/>
      <c r="AV88"/>
      <c r="AW88"/>
      <c r="BW88"/>
      <c r="BX88"/>
      <c r="BY88"/>
      <c r="BZ88"/>
      <c r="CA88"/>
      <c r="CF88"/>
    </row>
    <row r="89" spans="1:132" ht="14.25" customHeight="1" x14ac:dyDescent="0.15">
      <c r="C89" s="8" t="s">
        <v>144</v>
      </c>
      <c r="D89" s="1"/>
      <c r="K89" s="4"/>
      <c r="P89" s="1"/>
      <c r="R89" s="99"/>
      <c r="W89" s="35"/>
      <c r="AR89"/>
      <c r="AZ89" s="7"/>
      <c r="BA89" s="3"/>
      <c r="BW89"/>
      <c r="BX89"/>
      <c r="BY89"/>
      <c r="BZ89"/>
      <c r="CA89"/>
      <c r="CF89"/>
    </row>
    <row r="90" spans="1:132" ht="14.25" customHeight="1" thickBot="1" x14ac:dyDescent="0.2">
      <c r="C90" s="257" t="s">
        <v>834</v>
      </c>
      <c r="D90" s="100" t="s">
        <v>835</v>
      </c>
      <c r="E90" s="101"/>
      <c r="F90" s="102" t="s">
        <v>27</v>
      </c>
      <c r="G90" s="103"/>
      <c r="H90" s="710" t="s">
        <v>29</v>
      </c>
      <c r="I90" s="711"/>
      <c r="J90" s="711"/>
      <c r="K90" s="711"/>
      <c r="L90" s="711"/>
      <c r="M90" s="711"/>
      <c r="N90" s="711"/>
      <c r="O90" s="711"/>
      <c r="P90" s="711"/>
      <c r="Q90" s="711"/>
      <c r="R90" s="711"/>
      <c r="S90" s="712"/>
      <c r="T90" s="104" t="s">
        <v>1009</v>
      </c>
      <c r="U90" s="7"/>
      <c r="V90" s="7"/>
      <c r="W90" s="3"/>
      <c r="AK90"/>
      <c r="AL90"/>
      <c r="AM90"/>
      <c r="AN90"/>
      <c r="AO90"/>
      <c r="AP90"/>
      <c r="AQ90"/>
      <c r="AR90"/>
      <c r="AZ90" s="1"/>
      <c r="BA90" s="1"/>
      <c r="BW90"/>
      <c r="BX90"/>
      <c r="BY90"/>
      <c r="BZ90"/>
      <c r="CA90"/>
      <c r="CF90"/>
    </row>
    <row r="91" spans="1:132" ht="36.950000000000003" customHeight="1" thickBot="1" x14ac:dyDescent="0.2">
      <c r="B91" s="105"/>
      <c r="C91" s="583">
        <v>1</v>
      </c>
      <c r="D91" s="106" t="s">
        <v>836</v>
      </c>
      <c r="E91" s="107">
        <v>3.1</v>
      </c>
      <c r="F91" s="670" t="s">
        <v>837</v>
      </c>
      <c r="G91" s="671"/>
      <c r="H91" s="670" t="s">
        <v>838</v>
      </c>
      <c r="I91" s="672"/>
      <c r="J91" s="672"/>
      <c r="K91" s="672"/>
      <c r="L91" s="672"/>
      <c r="M91" s="672"/>
      <c r="N91" s="672"/>
      <c r="O91" s="672"/>
      <c r="P91" s="672"/>
      <c r="Q91" s="673"/>
      <c r="R91" s="716"/>
      <c r="S91" s="717"/>
      <c r="T91" s="108" t="str">
        <f>IF(R91="","-",IF(AF91&gt;=$BK$15,"A",IF(AF91&gt;=$BK$16,"B",IF(AF91&gt;=$BK$17,"C","-"))))</f>
        <v>-</v>
      </c>
      <c r="U91" s="478"/>
      <c r="V91" s="489"/>
      <c r="W91" s="93"/>
      <c r="X91" s="1" t="str">
        <f>IF($R91=AK91,AS91,IF($R91=AL91,AT91,IF($R91=AM91,AU91,IF($R91=AN91,AV91,IF($R91=AO91,AW91,AX91)))))</f>
        <v>-</v>
      </c>
      <c r="Y91" s="385" t="s">
        <v>263</v>
      </c>
      <c r="Z91" s="222">
        <v>1</v>
      </c>
      <c r="AA91" s="385">
        <v>0.03</v>
      </c>
      <c r="AB91" s="1">
        <v>1</v>
      </c>
      <c r="AC91" s="399">
        <v>1</v>
      </c>
      <c r="AD91" s="197" t="str">
        <f>IF(X91="-","-",X91*Z91*AA91*AB91*AC91)</f>
        <v>-</v>
      </c>
      <c r="AE91" s="197">
        <f>IF(X91="-",0,(1-X91)*Z91*AA91*AB91*AC91)</f>
        <v>0</v>
      </c>
      <c r="AF91" s="402">
        <f>IF(X91="-",0,AE91)</f>
        <v>0</v>
      </c>
      <c r="AG91" s="197"/>
      <c r="AH91" s="109"/>
      <c r="AI91" s="2"/>
      <c r="AJ91" s="2"/>
      <c r="AK91" s="110" t="s">
        <v>1020</v>
      </c>
      <c r="AL91" s="110" t="s">
        <v>170</v>
      </c>
      <c r="AM91" s="110" t="s">
        <v>172</v>
      </c>
      <c r="AN91" s="110" t="s">
        <v>171</v>
      </c>
      <c r="AO91" s="111" t="s">
        <v>169</v>
      </c>
      <c r="AS91" s="6">
        <v>1</v>
      </c>
      <c r="AT91" s="6">
        <v>0.8</v>
      </c>
      <c r="AU91" s="6">
        <v>0.5</v>
      </c>
      <c r="AV91" s="6">
        <v>0.2</v>
      </c>
      <c r="AW91" s="6">
        <v>0</v>
      </c>
      <c r="AX91" s="6" t="s">
        <v>63</v>
      </c>
      <c r="AZ91" s="1"/>
      <c r="BA91" s="1"/>
      <c r="BW91"/>
      <c r="BX91"/>
      <c r="BY91"/>
      <c r="BZ91"/>
      <c r="CA91"/>
      <c r="CF91"/>
    </row>
    <row r="92" spans="1:132" ht="14.25" customHeight="1" x14ac:dyDescent="0.15">
      <c r="C92" s="8" t="s">
        <v>839</v>
      </c>
      <c r="D92" s="1"/>
      <c r="E92" s="112"/>
      <c r="F92" s="112"/>
      <c r="G92" s="112"/>
      <c r="H92" s="1"/>
      <c r="S92" s="113"/>
      <c r="T92" s="114"/>
      <c r="U92" s="35"/>
      <c r="V92" s="35"/>
      <c r="Y92" s="1"/>
      <c r="AC92" s="400"/>
      <c r="AE92" s="1"/>
      <c r="AF92" s="1"/>
      <c r="AK92" s="3"/>
      <c r="AL92" s="3"/>
      <c r="AM92" s="3"/>
      <c r="AN92" s="3"/>
      <c r="AO92" s="3"/>
      <c r="AP92" s="3"/>
      <c r="AQ92"/>
      <c r="AR92"/>
      <c r="AZ92" s="1"/>
      <c r="BA92" s="1"/>
      <c r="BW92"/>
      <c r="BX92"/>
      <c r="BY92"/>
      <c r="BZ92"/>
      <c r="CA92"/>
      <c r="CF92"/>
    </row>
    <row r="93" spans="1:132" ht="14.25" customHeight="1" x14ac:dyDescent="0.15">
      <c r="C93" s="257" t="s">
        <v>834</v>
      </c>
      <c r="D93" s="100" t="s">
        <v>835</v>
      </c>
      <c r="E93" s="101"/>
      <c r="F93" s="102" t="s">
        <v>27</v>
      </c>
      <c r="G93" s="103"/>
      <c r="H93" s="681" t="s">
        <v>29</v>
      </c>
      <c r="I93" s="682"/>
      <c r="J93" s="682"/>
      <c r="K93" s="682"/>
      <c r="L93" s="682"/>
      <c r="M93" s="682"/>
      <c r="N93" s="682"/>
      <c r="O93" s="682"/>
      <c r="P93" s="682"/>
      <c r="Q93" s="682"/>
      <c r="R93" s="682"/>
      <c r="S93" s="683"/>
      <c r="T93" s="104" t="s">
        <v>1010</v>
      </c>
      <c r="U93" s="115"/>
      <c r="V93" s="7"/>
      <c r="X93" s="3"/>
      <c r="Z93" s="3"/>
      <c r="AA93" s="116"/>
      <c r="AC93" s="404"/>
      <c r="AE93" s="1"/>
      <c r="AF93" s="1"/>
      <c r="AI93"/>
      <c r="AJ93"/>
      <c r="AK93"/>
      <c r="AL93"/>
      <c r="AM93"/>
      <c r="AN93"/>
      <c r="AO93"/>
      <c r="AP93"/>
      <c r="AQ93"/>
      <c r="AR93"/>
      <c r="AS93"/>
      <c r="AT93"/>
      <c r="AU93"/>
      <c r="AV93"/>
      <c r="BW93"/>
      <c r="BX93"/>
      <c r="BY93"/>
      <c r="BZ93"/>
      <c r="CA93"/>
      <c r="CF93"/>
    </row>
    <row r="94" spans="1:132" ht="14.25" customHeight="1" x14ac:dyDescent="0.15">
      <c r="C94" s="165">
        <v>2</v>
      </c>
      <c r="D94" s="117" t="s">
        <v>840</v>
      </c>
      <c r="E94" s="186" t="s">
        <v>841</v>
      </c>
      <c r="F94" s="690" t="s">
        <v>842</v>
      </c>
      <c r="G94" s="691"/>
      <c r="H94" s="690" t="s">
        <v>843</v>
      </c>
      <c r="I94" s="701"/>
      <c r="J94" s="701"/>
      <c r="K94" s="701"/>
      <c r="L94" s="701"/>
      <c r="M94" s="701"/>
      <c r="N94" s="701"/>
      <c r="O94" s="701"/>
      <c r="P94" s="701"/>
      <c r="Q94" s="701"/>
      <c r="R94" s="701"/>
      <c r="S94" s="359"/>
      <c r="T94" s="119" t="str">
        <f>IF(AF94=0,"-",IF(AF94&gt;=$BK$15,"A",IF(AF94&gt;=$BK$16,"B",IF(AF94&gt;=$BK$17,"C","-"))))</f>
        <v>-</v>
      </c>
      <c r="U94" s="478"/>
      <c r="V94" s="489"/>
      <c r="X94" s="1" t="str">
        <f>熱源機器!$Z$12</f>
        <v>-</v>
      </c>
      <c r="Y94" s="385" t="s">
        <v>792</v>
      </c>
      <c r="Z94" s="222">
        <f>VLOOKUP(Y94,$W$44:$AJ$85,$AJ$40,0)</f>
        <v>0</v>
      </c>
      <c r="AA94" s="385">
        <v>0.28199999999999997</v>
      </c>
      <c r="AB94" s="1">
        <v>1</v>
      </c>
      <c r="AC94" s="399">
        <v>1</v>
      </c>
      <c r="AD94" s="197" t="str">
        <f>IF(X94="-","-",X94*Z94*AA94*AB94*AC94)</f>
        <v>-</v>
      </c>
      <c r="AE94" s="197">
        <f>IF(X94="-",0,(1-X94)*Z94*AA94*AB94*AC94)</f>
        <v>0</v>
      </c>
      <c r="AF94" s="402">
        <f>IF(X94="-",0,IF(AJ94=0,0,(1-X94)*AJ94*Z94*AA94*AB94*AC94))</f>
        <v>0</v>
      </c>
      <c r="AJ94" s="212">
        <f>熱源機器!$T$1</f>
        <v>0</v>
      </c>
      <c r="AK94" s="1" t="s">
        <v>536</v>
      </c>
      <c r="AL94" s="1"/>
      <c r="AM94" s="3"/>
      <c r="AN94" s="1"/>
      <c r="AO94" s="4"/>
      <c r="AP94" s="120"/>
      <c r="AQ94"/>
      <c r="AR94"/>
      <c r="AS94"/>
      <c r="AT94"/>
      <c r="AU94"/>
      <c r="AV94"/>
      <c r="AW94" s="121"/>
      <c r="BW94"/>
      <c r="BX94"/>
      <c r="BY94"/>
      <c r="BZ94"/>
      <c r="CA94"/>
      <c r="CF94"/>
    </row>
    <row r="95" spans="1:132" ht="14.25" customHeight="1" x14ac:dyDescent="0.15">
      <c r="B95" s="479"/>
      <c r="C95" s="122"/>
      <c r="D95" s="115"/>
      <c r="E95" s="189" t="s">
        <v>844</v>
      </c>
      <c r="F95" s="692"/>
      <c r="G95" s="693"/>
      <c r="H95" s="692" t="s">
        <v>845</v>
      </c>
      <c r="I95" s="696"/>
      <c r="J95" s="696"/>
      <c r="K95" s="696"/>
      <c r="L95" s="696"/>
      <c r="M95" s="696"/>
      <c r="N95" s="696"/>
      <c r="O95" s="696"/>
      <c r="P95" s="696"/>
      <c r="Q95" s="696"/>
      <c r="R95" s="696"/>
      <c r="S95" s="152"/>
      <c r="T95" s="123"/>
      <c r="U95" s="478"/>
      <c r="X95" s="3"/>
      <c r="Z95" s="3"/>
      <c r="AA95" s="3"/>
      <c r="AB95" s="3"/>
      <c r="AC95" s="405"/>
      <c r="AD95" s="3"/>
      <c r="AI95" s="1"/>
      <c r="AJ95" s="1"/>
      <c r="AK95" s="75" t="s">
        <v>444</v>
      </c>
      <c r="AL95" s="75" t="s">
        <v>445</v>
      </c>
      <c r="AM95" s="75" t="s">
        <v>446</v>
      </c>
      <c r="AN95" s="75" t="s">
        <v>447</v>
      </c>
      <c r="AO95" s="75" t="s">
        <v>448</v>
      </c>
      <c r="AP95" s="75" t="s">
        <v>21</v>
      </c>
      <c r="AQ95" s="75" t="s">
        <v>22</v>
      </c>
      <c r="AR95" s="75" t="s">
        <v>23</v>
      </c>
      <c r="AS95"/>
      <c r="AT95" s="124"/>
      <c r="AU95" s="125"/>
      <c r="AV95"/>
      <c r="AW95" s="1"/>
      <c r="AX95" s="1"/>
      <c r="BW95"/>
      <c r="BX95"/>
      <c r="BY95"/>
      <c r="BZ95"/>
      <c r="CA95"/>
      <c r="CF95"/>
    </row>
    <row r="96" spans="1:132" ht="14.25" customHeight="1" x14ac:dyDescent="0.15">
      <c r="B96" s="479"/>
      <c r="C96" s="122"/>
      <c r="D96" s="115"/>
      <c r="E96" s="480"/>
      <c r="F96" s="481"/>
      <c r="H96" s="713" t="s">
        <v>1016</v>
      </c>
      <c r="I96" s="714"/>
      <c r="J96" s="714"/>
      <c r="K96" s="714"/>
      <c r="L96" s="714"/>
      <c r="M96" s="714"/>
      <c r="N96" s="714"/>
      <c r="O96" s="714"/>
      <c r="P96" s="714"/>
      <c r="Q96" s="714"/>
      <c r="R96" s="714"/>
      <c r="S96" s="715"/>
      <c r="T96" s="123"/>
      <c r="U96" s="478"/>
      <c r="X96" s="3"/>
      <c r="Z96" s="3"/>
      <c r="AA96" s="3"/>
      <c r="AB96" s="3"/>
      <c r="AC96" s="405"/>
      <c r="AD96" s="3"/>
      <c r="AI96" s="1"/>
      <c r="AJ96" s="1"/>
      <c r="AK96" s="126">
        <v>3.6</v>
      </c>
      <c r="AL96" s="127">
        <v>1</v>
      </c>
      <c r="AM96" s="128">
        <v>50.8</v>
      </c>
      <c r="AN96" s="128">
        <v>39.1</v>
      </c>
      <c r="AO96" s="128">
        <v>36.700000000000003</v>
      </c>
      <c r="AP96" s="127">
        <v>1</v>
      </c>
      <c r="AQ96" s="127">
        <v>1</v>
      </c>
      <c r="AR96" s="127">
        <v>1</v>
      </c>
      <c r="AS96"/>
      <c r="AT96" s="1"/>
      <c r="AU96" s="1"/>
      <c r="AV96"/>
      <c r="AW96" s="129"/>
      <c r="AX96" s="129"/>
      <c r="BW96"/>
      <c r="BX96"/>
      <c r="BY96"/>
      <c r="BZ96"/>
      <c r="CA96"/>
      <c r="CF96"/>
    </row>
    <row r="97" spans="2:84" ht="14.25" customHeight="1" thickBot="1" x14ac:dyDescent="0.2">
      <c r="B97" s="482"/>
      <c r="C97" s="122"/>
      <c r="D97" s="115"/>
      <c r="E97" s="480"/>
      <c r="F97" s="481"/>
      <c r="G97" s="480"/>
      <c r="H97" s="589"/>
      <c r="I97" s="590"/>
      <c r="J97" s="136" t="s">
        <v>316</v>
      </c>
      <c r="K97" s="719" t="s">
        <v>314</v>
      </c>
      <c r="L97" s="720"/>
      <c r="M97" s="719" t="s">
        <v>313</v>
      </c>
      <c r="N97" s="720"/>
      <c r="O97" s="719" t="s">
        <v>317</v>
      </c>
      <c r="P97" s="720"/>
      <c r="Q97" s="719" t="s">
        <v>846</v>
      </c>
      <c r="R97" s="720"/>
      <c r="S97" s="608" t="s">
        <v>847</v>
      </c>
      <c r="T97" s="131"/>
      <c r="U97" s="483"/>
      <c r="Z97" s="133"/>
      <c r="AC97" s="397"/>
      <c r="AE97" s="1"/>
      <c r="AF97" s="35"/>
      <c r="AG97" s="35"/>
      <c r="AH97" s="7"/>
      <c r="AI97"/>
      <c r="AJ97"/>
      <c r="AK97"/>
      <c r="AL97" s="7"/>
      <c r="AM97"/>
      <c r="AN97"/>
      <c r="AO97"/>
      <c r="AP97"/>
      <c r="AQ97"/>
      <c r="AR97" s="1"/>
      <c r="AS97"/>
      <c r="AT97"/>
      <c r="AV97"/>
      <c r="AW97"/>
      <c r="AX97" s="134"/>
      <c r="AY97" s="135"/>
      <c r="BR97" s="130"/>
      <c r="BW97"/>
      <c r="BX97"/>
      <c r="BY97"/>
      <c r="BZ97"/>
      <c r="CA97"/>
      <c r="CF97"/>
    </row>
    <row r="98" spans="2:84" ht="14.25" customHeight="1" thickBot="1" x14ac:dyDescent="0.2">
      <c r="B98" s="482"/>
      <c r="C98" s="122"/>
      <c r="D98" s="115"/>
      <c r="E98" s="480"/>
      <c r="F98" s="481"/>
      <c r="G98" s="480"/>
      <c r="H98" s="1"/>
      <c r="I98" s="137"/>
      <c r="J98" s="138" t="s">
        <v>311</v>
      </c>
      <c r="K98" s="57"/>
      <c r="L98" s="139" t="s">
        <v>315</v>
      </c>
      <c r="M98" s="57"/>
      <c r="N98" s="139" t="s">
        <v>848</v>
      </c>
      <c r="O98" s="57"/>
      <c r="P98" s="140" t="s">
        <v>848</v>
      </c>
      <c r="Q98" s="57"/>
      <c r="R98" s="139" t="s">
        <v>848</v>
      </c>
      <c r="S98" s="141" t="str">
        <f>IF(O98=0,"",Q98/O98)</f>
        <v/>
      </c>
      <c r="T98" s="131"/>
      <c r="U98" s="483"/>
      <c r="Z98" s="133"/>
      <c r="AC98" s="397"/>
      <c r="AE98" s="1"/>
      <c r="AF98" s="35"/>
      <c r="AG98" s="35"/>
      <c r="AH98" s="7"/>
      <c r="AI98"/>
      <c r="AJ98"/>
      <c r="AK98"/>
      <c r="AL98" s="7"/>
      <c r="AM98"/>
      <c r="AN98"/>
      <c r="AO98"/>
      <c r="AP98"/>
      <c r="AQ98"/>
      <c r="AR98" s="1"/>
      <c r="AS98"/>
      <c r="AT98"/>
      <c r="AV98"/>
      <c r="AW98"/>
      <c r="AX98" s="134"/>
      <c r="AY98" s="135"/>
      <c r="BR98" s="130"/>
      <c r="BW98"/>
      <c r="BX98"/>
      <c r="BY98"/>
      <c r="BZ98"/>
      <c r="CA98"/>
      <c r="CF98"/>
    </row>
    <row r="99" spans="2:84" ht="14.25" customHeight="1" thickBot="1" x14ac:dyDescent="0.2">
      <c r="B99" s="482"/>
      <c r="C99" s="122"/>
      <c r="D99" s="115"/>
      <c r="E99" s="480"/>
      <c r="F99" s="481"/>
      <c r="G99" s="480"/>
      <c r="I99" s="22"/>
      <c r="J99" s="138" t="s">
        <v>312</v>
      </c>
      <c r="K99" s="57"/>
      <c r="L99" s="139" t="s">
        <v>315</v>
      </c>
      <c r="M99" s="57"/>
      <c r="N99" s="139" t="s">
        <v>848</v>
      </c>
      <c r="O99" s="57"/>
      <c r="P99" s="140" t="s">
        <v>848</v>
      </c>
      <c r="Q99" s="57"/>
      <c r="R99" s="139" t="s">
        <v>848</v>
      </c>
      <c r="S99" s="141" t="str">
        <f>IF(O99=0,"",Q99/O99)</f>
        <v/>
      </c>
      <c r="T99" s="131"/>
      <c r="U99" s="483"/>
      <c r="Z99" s="133"/>
      <c r="AC99" s="397"/>
      <c r="AE99" s="1"/>
      <c r="AF99" s="35"/>
      <c r="AG99" s="1"/>
      <c r="AO99" s="7"/>
      <c r="AP99" s="7"/>
      <c r="AQ99"/>
      <c r="AR99"/>
      <c r="AS99"/>
      <c r="AT99"/>
      <c r="AV99"/>
      <c r="AW99"/>
      <c r="AX99" s="134"/>
      <c r="AY99" s="135"/>
      <c r="BR99" s="130"/>
      <c r="BW99"/>
      <c r="BX99"/>
      <c r="BY99"/>
      <c r="BZ99"/>
      <c r="CA99"/>
      <c r="CF99"/>
    </row>
    <row r="100" spans="2:84" ht="14.25" customHeight="1" x14ac:dyDescent="0.15">
      <c r="B100" s="482"/>
      <c r="C100" s="142"/>
      <c r="D100" s="143"/>
      <c r="E100" s="484"/>
      <c r="F100" s="485"/>
      <c r="G100" s="484"/>
      <c r="H100" s="144"/>
      <c r="I100" s="10"/>
      <c r="J100" s="138" t="s">
        <v>285</v>
      </c>
      <c r="K100" s="145">
        <f>SUM(K98:K99)</f>
        <v>0</v>
      </c>
      <c r="L100" s="140" t="s">
        <v>315</v>
      </c>
      <c r="M100" s="145">
        <f>SUM(M98:M99)</f>
        <v>0</v>
      </c>
      <c r="N100" s="140" t="s">
        <v>848</v>
      </c>
      <c r="O100" s="146">
        <f>SUM(O98:O99)</f>
        <v>0</v>
      </c>
      <c r="P100" s="140" t="s">
        <v>848</v>
      </c>
      <c r="Q100" s="145">
        <f>SUM(Q98:Q99)</f>
        <v>0</v>
      </c>
      <c r="R100" s="74" t="s">
        <v>848</v>
      </c>
      <c r="S100" s="147" t="str">
        <f>IF(O100=0,"",Q100/O100)</f>
        <v/>
      </c>
      <c r="T100" s="486"/>
      <c r="U100" s="483"/>
      <c r="Z100" s="133"/>
      <c r="AC100" s="397"/>
      <c r="AE100" s="1"/>
      <c r="AF100" s="35"/>
      <c r="AG100" s="1"/>
      <c r="AH100" s="1"/>
      <c r="AI100" s="1"/>
      <c r="AJ100" s="1"/>
      <c r="AK100" s="1"/>
      <c r="AL100" s="1"/>
      <c r="AM100" s="1"/>
      <c r="AN100" s="1"/>
      <c r="AO100" s="1"/>
      <c r="AV100"/>
      <c r="AW100"/>
      <c r="AX100" s="134"/>
      <c r="AY100" s="135"/>
      <c r="BR100" s="130"/>
      <c r="BW100"/>
      <c r="BX100"/>
      <c r="BY100"/>
      <c r="BZ100"/>
      <c r="CA100"/>
      <c r="CF100"/>
    </row>
    <row r="101" spans="2:84" ht="24" customHeight="1" x14ac:dyDescent="0.15">
      <c r="C101" s="599">
        <v>3</v>
      </c>
      <c r="D101" s="148" t="s">
        <v>840</v>
      </c>
      <c r="E101" s="487" t="s">
        <v>849</v>
      </c>
      <c r="F101" s="690" t="s">
        <v>440</v>
      </c>
      <c r="G101" s="691"/>
      <c r="H101" s="690" t="s">
        <v>1017</v>
      </c>
      <c r="I101" s="701"/>
      <c r="J101" s="701"/>
      <c r="K101" s="701"/>
      <c r="L101" s="701"/>
      <c r="M101" s="701"/>
      <c r="N101" s="701"/>
      <c r="O101" s="701"/>
      <c r="P101" s="701"/>
      <c r="Q101" s="701"/>
      <c r="R101" s="701"/>
      <c r="S101" s="691"/>
      <c r="T101" s="217" t="str">
        <f>IF(AF101=0,"-",IF(AF101&gt;=$BK$15,"A",IF(AF101&gt;=$BK$16,"B",IF(AF101&gt;=$BK$17,"C","-"))))</f>
        <v>-</v>
      </c>
      <c r="U101" s="488"/>
      <c r="V101" s="489"/>
      <c r="Z101" s="133"/>
      <c r="AC101" s="397"/>
      <c r="AE101" s="1"/>
      <c r="AF101" s="93">
        <f>SUM(AF103:AF111)</f>
        <v>0</v>
      </c>
      <c r="AG101" s="1"/>
      <c r="AH101" s="1"/>
      <c r="AI101" s="1"/>
      <c r="AJ101" s="1" t="str">
        <f>IF(冷却塔!$I$1=0,"",冷却塔!$I$1)</f>
        <v/>
      </c>
      <c r="AK101" s="1" t="s">
        <v>536</v>
      </c>
      <c r="AL101"/>
      <c r="AM101"/>
      <c r="AN101"/>
      <c r="AO101"/>
      <c r="AP101" s="7"/>
      <c r="AQ101"/>
      <c r="AR101"/>
      <c r="AS101"/>
      <c r="AT101"/>
      <c r="AU101" s="77"/>
      <c r="AV101"/>
      <c r="AW101"/>
      <c r="BW101"/>
      <c r="BX101"/>
      <c r="BY101"/>
      <c r="BZ101"/>
      <c r="CA101"/>
      <c r="CF101"/>
    </row>
    <row r="102" spans="2:84" ht="24" customHeight="1" thickBot="1" x14ac:dyDescent="0.2">
      <c r="C102" s="582"/>
      <c r="D102" s="149"/>
      <c r="E102" s="150"/>
      <c r="F102" s="151"/>
      <c r="H102" s="692" t="s">
        <v>850</v>
      </c>
      <c r="I102" s="696"/>
      <c r="J102" s="696"/>
      <c r="K102" s="696"/>
      <c r="L102" s="696"/>
      <c r="M102" s="696"/>
      <c r="N102" s="696"/>
      <c r="O102" s="696"/>
      <c r="P102" s="696"/>
      <c r="Q102" s="696"/>
      <c r="R102" s="718"/>
      <c r="S102" s="695"/>
      <c r="T102" s="152"/>
      <c r="U102" s="489"/>
      <c r="V102" s="489"/>
      <c r="Z102" s="133"/>
      <c r="AC102" s="397"/>
      <c r="AE102" s="1"/>
      <c r="AF102" s="35"/>
      <c r="AG102" s="1"/>
      <c r="AH102" s="1"/>
      <c r="AI102" s="1"/>
      <c r="AJ102" s="1">
        <f>冷却塔!$L$10</f>
        <v>0</v>
      </c>
      <c r="AK102" s="1" t="s">
        <v>537</v>
      </c>
      <c r="AL102"/>
      <c r="AM102"/>
      <c r="AO102" s="7"/>
      <c r="AP102" s="7"/>
      <c r="AQ102"/>
      <c r="AR102"/>
      <c r="AS102"/>
      <c r="AT102"/>
      <c r="AU102" s="77"/>
      <c r="AV102"/>
      <c r="AW102"/>
      <c r="BR102" s="130"/>
      <c r="BW102"/>
      <c r="BX102"/>
      <c r="BY102"/>
      <c r="BZ102"/>
      <c r="CA102"/>
      <c r="CF102"/>
    </row>
    <row r="103" spans="2:84" ht="14.25" customHeight="1" thickBot="1" x14ac:dyDescent="0.2">
      <c r="C103" s="582"/>
      <c r="D103" s="149"/>
      <c r="E103" s="150"/>
      <c r="F103" s="151"/>
      <c r="H103" s="684" t="s">
        <v>851</v>
      </c>
      <c r="I103" s="685"/>
      <c r="J103" s="685"/>
      <c r="K103" s="685"/>
      <c r="L103" s="685"/>
      <c r="M103" s="685"/>
      <c r="N103" s="721"/>
      <c r="O103" s="670" t="s">
        <v>227</v>
      </c>
      <c r="P103" s="672"/>
      <c r="Q103" s="673"/>
      <c r="R103" s="679" t="str">
        <f>AJ103</f>
        <v>冷却塔無し</v>
      </c>
      <c r="S103" s="680"/>
      <c r="T103" s="155"/>
      <c r="U103" s="483"/>
      <c r="V103" s="489"/>
      <c r="W103" s="1">
        <f>IF(OR(AI103="",R103&lt;&gt;AJ103,R104&lt;&gt;AJ104,R105&lt;&gt;AJ105,R106&lt;&gt;AJ106,R107&lt;&gt;AJ107,R108&lt;&gt;AJ108,R109&lt;&gt;AJ109,R110&lt;&gt;AJ110),SUMPRODUCT(AH103:AH110,AQ103:AQ110),SUMPRODUCT(AI103:AI110,AQ103:AQ110))</f>
        <v>0</v>
      </c>
      <c r="X103" s="1">
        <f>IF(W103="","",IF(W103&gt;1,1,IF(W103&lt;0,0,W103)))</f>
        <v>0</v>
      </c>
      <c r="Y103" s="385" t="s">
        <v>724</v>
      </c>
      <c r="Z103" s="222">
        <f>VLOOKUP(Y103,$W$44:$AJ$85,$AJ$40,0)</f>
        <v>0</v>
      </c>
      <c r="AA103" s="385">
        <v>0.48599999999999999</v>
      </c>
      <c r="AB103" s="1">
        <v>1</v>
      </c>
      <c r="AC103" s="399">
        <v>1</v>
      </c>
      <c r="AD103" s="197">
        <f>IF(X103="-","-",X103*Z103*AA103*AB103*AC103)</f>
        <v>0</v>
      </c>
      <c r="AE103" s="197">
        <f>IF(X103="-",0,(1-X103)*Z103*AA103*AB103*AC103)</f>
        <v>0</v>
      </c>
      <c r="AF103" s="402">
        <f>IF(X103="-",0,IF($M$106&lt;&gt;0,(1-X103)*Z103*AA103*AB103*AC103*$M$106/100,SUMPRODUCT(AG103:AG105,AQ103:AQ105)*Z103*AA103*AB103*AC103))</f>
        <v>0</v>
      </c>
      <c r="AG103" s="212">
        <f>冷却塔!$M$1</f>
        <v>0</v>
      </c>
      <c r="AH103" s="1" t="str">
        <f>IF(R103="","-",IF($R103=AK103,AS103,IF($R103=AL103,AT103,IF($R103=AM103,AU103,IF($R103=AN103,AV103,IF($R103=AO103,AW103,AX103))))))</f>
        <v>-</v>
      </c>
      <c r="AI103" s="212" t="str">
        <f>IF(冷却塔!$J$10=0,"",冷却塔!$M$9)</f>
        <v/>
      </c>
      <c r="AJ103" s="362" t="str">
        <f>IF(冷却塔!$J$10=0,AP103,IF(冷却塔!$M$9&gt;=0.95,AK103,IF(冷却塔!$M$9&gt;=0.7,AL103,IF(冷却塔!$M$9&gt;=0.3,AM103,IF(冷却塔!$M$9&gt;=0.05,AN103,AO103)))))</f>
        <v>冷却塔無し</v>
      </c>
      <c r="AK103" s="360" t="s">
        <v>109</v>
      </c>
      <c r="AL103" s="360" t="s">
        <v>31</v>
      </c>
      <c r="AM103" s="360" t="s">
        <v>240</v>
      </c>
      <c r="AN103" s="360" t="s">
        <v>34</v>
      </c>
      <c r="AO103" s="360" t="s">
        <v>35</v>
      </c>
      <c r="AP103" s="360" t="s">
        <v>176</v>
      </c>
      <c r="AQ103" s="6">
        <v>0.7</v>
      </c>
      <c r="AS103" s="6">
        <v>1</v>
      </c>
      <c r="AT103" s="6">
        <v>0.8</v>
      </c>
      <c r="AU103" s="6">
        <v>0.5</v>
      </c>
      <c r="AV103" s="6">
        <v>0.2</v>
      </c>
      <c r="AW103" s="6">
        <v>0</v>
      </c>
      <c r="AX103" s="6" t="s">
        <v>63</v>
      </c>
      <c r="BW103"/>
      <c r="BX103"/>
      <c r="BY103"/>
      <c r="BZ103"/>
      <c r="CA103"/>
      <c r="CF103"/>
    </row>
    <row r="104" spans="2:84" ht="14.25" customHeight="1" thickBot="1" x14ac:dyDescent="0.2">
      <c r="C104" s="582"/>
      <c r="D104" s="149"/>
      <c r="E104" s="150"/>
      <c r="F104" s="151"/>
      <c r="H104" s="582"/>
      <c r="I104" s="89"/>
      <c r="J104" s="89"/>
      <c r="K104" s="89"/>
      <c r="L104" s="89"/>
      <c r="M104" s="89"/>
      <c r="N104" s="592"/>
      <c r="O104" s="156" t="s">
        <v>852</v>
      </c>
      <c r="P104" s="722" t="s">
        <v>148</v>
      </c>
      <c r="Q104" s="723"/>
      <c r="R104" s="679" t="str">
        <f t="shared" ref="R104:R111" si="11">AJ104</f>
        <v>冷却塔無し</v>
      </c>
      <c r="S104" s="680"/>
      <c r="T104" s="155"/>
      <c r="U104" s="483"/>
      <c r="V104" s="489"/>
      <c r="Y104" s="1"/>
      <c r="AC104" s="400"/>
      <c r="AD104"/>
      <c r="AE104"/>
      <c r="AF104"/>
      <c r="AG104" s="212">
        <f>冷却塔!$N$1</f>
        <v>0</v>
      </c>
      <c r="AH104" s="1" t="str">
        <f t="shared" ref="AH104:AH111" si="12">IF(R104="","-",IF($R104=AK104,AS104,IF($R104=AL104,AT104,IF($R104=AM104,AU104,IF($R104=AN104,AV104,IF($R104=AO104,AW104,AX104))))))</f>
        <v>-</v>
      </c>
      <c r="AI104" s="212" t="str">
        <f>IF(冷却塔!$J$10=0,"",冷却塔!$N$9)</f>
        <v/>
      </c>
      <c r="AJ104" s="362" t="str">
        <f>IF(冷却塔!$J$10=0,AP104,IF(冷却塔!$N$9&gt;=0.95,AK104,IF(冷却塔!$N$9&gt;=0.7,AL104,IF(冷却塔!$N$9&gt;=0.3,AM104,IF(冷却塔!$N$9&gt;=0.05,AN104,AO104)))))</f>
        <v>冷却塔無し</v>
      </c>
      <c r="AK104" s="360" t="s">
        <v>109</v>
      </c>
      <c r="AL104" s="360" t="s">
        <v>31</v>
      </c>
      <c r="AM104" s="360" t="s">
        <v>240</v>
      </c>
      <c r="AN104" s="360" t="s">
        <v>34</v>
      </c>
      <c r="AO104" s="360" t="s">
        <v>35</v>
      </c>
      <c r="AP104" s="360" t="s">
        <v>176</v>
      </c>
      <c r="AQ104" s="6">
        <v>0.15</v>
      </c>
      <c r="AS104" s="6">
        <v>1</v>
      </c>
      <c r="AT104" s="6">
        <v>0.8</v>
      </c>
      <c r="AU104" s="6">
        <v>0.5</v>
      </c>
      <c r="AV104" s="6">
        <v>0.2</v>
      </c>
      <c r="AW104" s="6">
        <v>0</v>
      </c>
      <c r="AX104" s="6" t="s">
        <v>63</v>
      </c>
      <c r="BW104"/>
      <c r="BX104"/>
      <c r="BY104"/>
      <c r="BZ104"/>
      <c r="CA104"/>
      <c r="CF104"/>
    </row>
    <row r="105" spans="2:84" ht="14.25" customHeight="1" thickBot="1" x14ac:dyDescent="0.2">
      <c r="C105" s="582"/>
      <c r="D105" s="149"/>
      <c r="E105" s="150"/>
      <c r="F105" s="151"/>
      <c r="H105" s="40"/>
      <c r="K105" s="490" t="s">
        <v>853</v>
      </c>
      <c r="L105" s="3" t="str">
        <f ca="1">冷却塔!$X$5</f>
        <v/>
      </c>
      <c r="M105" s="491"/>
      <c r="O105" s="157"/>
      <c r="P105" s="722" t="s">
        <v>854</v>
      </c>
      <c r="Q105" s="723"/>
      <c r="R105" s="679" t="str">
        <f t="shared" si="11"/>
        <v>冷却塔無し</v>
      </c>
      <c r="S105" s="680"/>
      <c r="T105" s="155"/>
      <c r="U105" s="483"/>
      <c r="V105" s="489"/>
      <c r="Y105" s="1"/>
      <c r="AC105" s="400"/>
      <c r="AD105"/>
      <c r="AE105"/>
      <c r="AF105"/>
      <c r="AG105" s="212">
        <f>冷却塔!$O$1</f>
        <v>0</v>
      </c>
      <c r="AH105" s="1" t="str">
        <f t="shared" si="12"/>
        <v>-</v>
      </c>
      <c r="AI105" s="212" t="str">
        <f>IF(冷却塔!$J$10=0,"",冷却塔!$O$9)</f>
        <v/>
      </c>
      <c r="AJ105" s="362" t="str">
        <f>IF(冷却塔!$J$10=0,AP105,IF(冷却塔!$O$9&gt;=0.95,AK105,IF(冷却塔!$O$9&gt;=0.7,AL105,IF(冷却塔!$O$9&gt;=0.3,AM105,IF(冷却塔!$O$9&gt;=0.05,AN105,AO105)))))</f>
        <v>冷却塔無し</v>
      </c>
      <c r="AK105" s="360" t="s">
        <v>109</v>
      </c>
      <c r="AL105" s="360" t="s">
        <v>31</v>
      </c>
      <c r="AM105" s="360" t="s">
        <v>240</v>
      </c>
      <c r="AN105" s="360" t="s">
        <v>34</v>
      </c>
      <c r="AO105" s="360" t="s">
        <v>35</v>
      </c>
      <c r="AP105" s="360" t="s">
        <v>176</v>
      </c>
      <c r="AQ105" s="6">
        <v>0.2</v>
      </c>
      <c r="AS105" s="6">
        <v>1</v>
      </c>
      <c r="AT105" s="6">
        <v>0.8</v>
      </c>
      <c r="AU105" s="6">
        <v>0.5</v>
      </c>
      <c r="AV105" s="6">
        <v>0.2</v>
      </c>
      <c r="AW105" s="6">
        <v>0</v>
      </c>
      <c r="AX105" s="6" t="s">
        <v>63</v>
      </c>
      <c r="BW105"/>
      <c r="BX105"/>
      <c r="BY105"/>
      <c r="BZ105"/>
      <c r="CA105"/>
      <c r="CF105"/>
    </row>
    <row r="106" spans="2:84" ht="14.25" customHeight="1" thickBot="1" x14ac:dyDescent="0.2">
      <c r="C106" s="582"/>
      <c r="D106" s="149"/>
      <c r="E106" s="150"/>
      <c r="F106" s="151"/>
      <c r="H106" s="492" t="s">
        <v>69</v>
      </c>
      <c r="I106" s="493">
        <f>$AL$4</f>
        <v>-15</v>
      </c>
      <c r="J106" s="226"/>
      <c r="K106" s="490" t="s">
        <v>483</v>
      </c>
      <c r="L106" s="494" t="str">
        <f>AJ101</f>
        <v/>
      </c>
      <c r="M106" s="491"/>
      <c r="N106" s="243" t="str">
        <f>IF(L106="","%","")</f>
        <v>%</v>
      </c>
      <c r="O106" s="157"/>
      <c r="P106" s="722" t="s">
        <v>855</v>
      </c>
      <c r="Q106" s="723"/>
      <c r="R106" s="679" t="str">
        <f t="shared" si="11"/>
        <v>冷却塔無し</v>
      </c>
      <c r="S106" s="680"/>
      <c r="T106" s="155"/>
      <c r="U106" s="35"/>
      <c r="V106" s="489"/>
      <c r="Y106" s="1"/>
      <c r="AC106" s="400"/>
      <c r="AD106"/>
      <c r="AE106"/>
      <c r="AF106"/>
      <c r="AG106" s="212">
        <f>冷却塔!$P$1</f>
        <v>0</v>
      </c>
      <c r="AH106" s="1" t="str">
        <f t="shared" si="12"/>
        <v>-</v>
      </c>
      <c r="AI106" s="212" t="str">
        <f>IF(冷却塔!$J$10=0,"",冷却塔!$P$9)</f>
        <v/>
      </c>
      <c r="AJ106" s="362" t="str">
        <f>IF(冷却塔!$J$10=0,AP106,IF(冷却塔!$P$9&gt;=0.95,AK106,IF(冷却塔!$P$9&gt;=0.7,AL106,IF(冷却塔!$P$9&gt;=0.3,AM106,IF(冷却塔!$P$9&gt;=0.05,AN106,AO106)))))</f>
        <v>冷却塔無し</v>
      </c>
      <c r="AK106" s="360" t="s">
        <v>109</v>
      </c>
      <c r="AL106" s="360" t="s">
        <v>31</v>
      </c>
      <c r="AM106" s="360" t="s">
        <v>240</v>
      </c>
      <c r="AN106" s="360" t="s">
        <v>34</v>
      </c>
      <c r="AO106" s="360" t="s">
        <v>35</v>
      </c>
      <c r="AP106" s="360" t="s">
        <v>176</v>
      </c>
      <c r="AQ106" s="6">
        <v>0.17</v>
      </c>
      <c r="AS106" s="6">
        <v>1</v>
      </c>
      <c r="AT106" s="6">
        <v>0.8</v>
      </c>
      <c r="AU106" s="6">
        <v>0.5</v>
      </c>
      <c r="AV106" s="6">
        <v>0.2</v>
      </c>
      <c r="AW106" s="6">
        <v>0</v>
      </c>
      <c r="AX106" s="6" t="s">
        <v>63</v>
      </c>
      <c r="BW106"/>
      <c r="BX106"/>
      <c r="BY106"/>
      <c r="BZ106"/>
      <c r="CA106"/>
      <c r="CF106"/>
    </row>
    <row r="107" spans="2:84" ht="14.25" customHeight="1" thickBot="1" x14ac:dyDescent="0.2">
      <c r="C107" s="582"/>
      <c r="D107" s="149"/>
      <c r="E107" s="150"/>
      <c r="F107" s="151"/>
      <c r="H107" s="586"/>
      <c r="I107" s="226"/>
      <c r="J107" s="226"/>
      <c r="K107" s="226"/>
      <c r="L107" s="226"/>
      <c r="M107" s="226"/>
      <c r="N107" s="226"/>
      <c r="O107" s="158"/>
      <c r="P107" s="724" t="s">
        <v>856</v>
      </c>
      <c r="Q107" s="723"/>
      <c r="R107" s="679" t="str">
        <f t="shared" si="11"/>
        <v>冷却塔無し</v>
      </c>
      <c r="S107" s="680"/>
      <c r="T107" s="155"/>
      <c r="U107" s="35"/>
      <c r="V107" s="489"/>
      <c r="Y107" s="1"/>
      <c r="AC107" s="400"/>
      <c r="AD107"/>
      <c r="AE107"/>
      <c r="AF107"/>
      <c r="AG107" s="212">
        <f>冷却塔!$Q$1</f>
        <v>0</v>
      </c>
      <c r="AH107" s="1" t="str">
        <f t="shared" si="12"/>
        <v>-</v>
      </c>
      <c r="AI107" s="212" t="str">
        <f>IF(冷却塔!$J$10=0,"",冷却塔!$Q$9)</f>
        <v/>
      </c>
      <c r="AJ107" s="362" t="str">
        <f>IF(冷却塔!$J$10=0,AP107,IF(冷却塔!$Q$9&gt;=0.95,AK107,IF(冷却塔!$Q$9&gt;=0.7,AL107,IF(冷却塔!$Q$9&gt;=0.3,AM107,IF(冷却塔!$Q$9&gt;=0.05,AN107,AO107)))))</f>
        <v>冷却塔無し</v>
      </c>
      <c r="AK107" s="360" t="s">
        <v>109</v>
      </c>
      <c r="AL107" s="360" t="s">
        <v>31</v>
      </c>
      <c r="AM107" s="360" t="s">
        <v>240</v>
      </c>
      <c r="AN107" s="360" t="s">
        <v>34</v>
      </c>
      <c r="AO107" s="360" t="s">
        <v>35</v>
      </c>
      <c r="AP107" s="360" t="s">
        <v>176</v>
      </c>
      <c r="AQ107" s="6">
        <v>0.15</v>
      </c>
      <c r="AS107" s="6">
        <v>1</v>
      </c>
      <c r="AT107" s="6">
        <v>0.8</v>
      </c>
      <c r="AU107" s="6">
        <v>0.5</v>
      </c>
      <c r="AV107" s="6">
        <v>0.2</v>
      </c>
      <c r="AW107" s="6">
        <v>0</v>
      </c>
      <c r="AX107" s="6" t="s">
        <v>63</v>
      </c>
      <c r="BW107"/>
      <c r="BX107"/>
      <c r="BY107"/>
      <c r="BZ107"/>
      <c r="CA107"/>
      <c r="CF107"/>
    </row>
    <row r="108" spans="2:84" ht="14.25" customHeight="1" thickBot="1" x14ac:dyDescent="0.2">
      <c r="C108" s="582"/>
      <c r="D108" s="149"/>
      <c r="E108" s="150"/>
      <c r="F108" s="151"/>
      <c r="H108" s="40"/>
      <c r="O108" s="159" t="s">
        <v>149</v>
      </c>
      <c r="P108" s="722" t="s">
        <v>854</v>
      </c>
      <c r="Q108" s="723"/>
      <c r="R108" s="679" t="str">
        <f t="shared" si="11"/>
        <v>散水ポンプ無し</v>
      </c>
      <c r="S108" s="680"/>
      <c r="T108" s="155"/>
      <c r="U108" s="35"/>
      <c r="V108" s="489"/>
      <c r="Y108" s="1"/>
      <c r="AC108" s="400"/>
      <c r="AD108"/>
      <c r="AE108"/>
      <c r="AF108"/>
      <c r="AG108" s="212" t="str">
        <f>冷却塔!$R$1</f>
        <v/>
      </c>
      <c r="AH108" s="1" t="str">
        <f t="shared" si="12"/>
        <v>-</v>
      </c>
      <c r="AI108" s="212" t="str">
        <f>IF(冷却塔!$K$10=0,"",冷却塔!$R$9)</f>
        <v/>
      </c>
      <c r="AJ108" s="362" t="str">
        <f>IF(冷却塔!$K$10=0,AP108,IF(冷却塔!$R$9&gt;=0.95,AK108,IF(冷却塔!$R$9&gt;=0.7,AL108,IF(冷却塔!$R$9&gt;=0.3,AM108,IF(冷却塔!$R$9&gt;=0.05,AN108,AO108)))))</f>
        <v>散水ポンプ無し</v>
      </c>
      <c r="AK108" s="360" t="s">
        <v>109</v>
      </c>
      <c r="AL108" s="360" t="s">
        <v>31</v>
      </c>
      <c r="AM108" s="360" t="s">
        <v>240</v>
      </c>
      <c r="AN108" s="360" t="s">
        <v>34</v>
      </c>
      <c r="AO108" s="360" t="s">
        <v>35</v>
      </c>
      <c r="AP108" s="75" t="s">
        <v>514</v>
      </c>
      <c r="AQ108" s="6">
        <v>0.09</v>
      </c>
      <c r="AS108" s="6">
        <v>1</v>
      </c>
      <c r="AT108" s="6">
        <v>0.8</v>
      </c>
      <c r="AU108" s="6">
        <v>0.5</v>
      </c>
      <c r="AV108" s="6">
        <v>0.2</v>
      </c>
      <c r="AW108" s="6">
        <v>0</v>
      </c>
      <c r="AX108" s="6" t="s">
        <v>63</v>
      </c>
      <c r="BW108"/>
      <c r="BX108"/>
      <c r="BY108"/>
      <c r="BZ108"/>
      <c r="CA108"/>
      <c r="CF108"/>
    </row>
    <row r="109" spans="2:84" ht="14.25" customHeight="1" thickBot="1" x14ac:dyDescent="0.2">
      <c r="C109" s="582"/>
      <c r="D109" s="149"/>
      <c r="E109" s="150"/>
      <c r="F109" s="151"/>
      <c r="H109" s="40"/>
      <c r="O109" s="357"/>
      <c r="P109" s="722" t="s">
        <v>855</v>
      </c>
      <c r="Q109" s="723"/>
      <c r="R109" s="679" t="str">
        <f t="shared" si="11"/>
        <v>散水ポンプ無し</v>
      </c>
      <c r="S109" s="680"/>
      <c r="T109" s="155"/>
      <c r="U109" s="35"/>
      <c r="V109" s="489"/>
      <c r="Y109" s="1"/>
      <c r="AC109" s="400"/>
      <c r="AD109"/>
      <c r="AE109"/>
      <c r="AF109"/>
      <c r="AG109" s="212" t="str">
        <f>冷却塔!$S$1</f>
        <v/>
      </c>
      <c r="AH109" s="1" t="str">
        <f t="shared" si="12"/>
        <v>-</v>
      </c>
      <c r="AI109" s="212" t="str">
        <f>IF(冷却塔!$K$10=0,"",冷却塔!$S$9)</f>
        <v/>
      </c>
      <c r="AJ109" s="362" t="str">
        <f>IF(冷却塔!$K$10=0,AP109,IF(冷却塔!$S$9&gt;=0.95,AK109,IF(冷却塔!$S$9&gt;=0.7,AL109,IF(冷却塔!$S$9&gt;=0.3,AM109,IF(冷却塔!$S$9&gt;=0.05,AN109,AO109)))))</f>
        <v>散水ポンプ無し</v>
      </c>
      <c r="AK109" s="360" t="s">
        <v>109</v>
      </c>
      <c r="AL109" s="360" t="s">
        <v>31</v>
      </c>
      <c r="AM109" s="360" t="s">
        <v>240</v>
      </c>
      <c r="AN109" s="360" t="s">
        <v>34</v>
      </c>
      <c r="AO109" s="360" t="s">
        <v>35</v>
      </c>
      <c r="AP109" s="75" t="s">
        <v>514</v>
      </c>
      <c r="AQ109" s="6">
        <v>7.0000000000000007E-2</v>
      </c>
      <c r="AS109" s="6">
        <v>1</v>
      </c>
      <c r="AT109" s="6">
        <v>0.8</v>
      </c>
      <c r="AU109" s="6">
        <v>0.5</v>
      </c>
      <c r="AV109" s="6">
        <v>0.2</v>
      </c>
      <c r="AW109" s="6">
        <v>0</v>
      </c>
      <c r="AX109" s="6" t="s">
        <v>63</v>
      </c>
      <c r="BW109"/>
      <c r="BX109"/>
      <c r="BY109"/>
      <c r="BZ109"/>
      <c r="CA109"/>
      <c r="CF109"/>
    </row>
    <row r="110" spans="2:84" ht="14.25" customHeight="1" thickBot="1" x14ac:dyDescent="0.2">
      <c r="C110" s="582"/>
      <c r="D110" s="149"/>
      <c r="E110" s="150"/>
      <c r="F110" s="151"/>
      <c r="H110" s="40"/>
      <c r="O110" s="357"/>
      <c r="P110" s="724" t="s">
        <v>856</v>
      </c>
      <c r="Q110" s="723"/>
      <c r="R110" s="679" t="str">
        <f t="shared" si="11"/>
        <v>散水ポンプ無し</v>
      </c>
      <c r="S110" s="680"/>
      <c r="T110" s="155"/>
      <c r="U110" s="35"/>
      <c r="V110" s="489"/>
      <c r="Y110" s="1"/>
      <c r="AC110" s="400"/>
      <c r="AD110"/>
      <c r="AE110"/>
      <c r="AF110"/>
      <c r="AG110" s="212" t="str">
        <f>冷却塔!$T$1</f>
        <v/>
      </c>
      <c r="AH110" s="1" t="str">
        <f t="shared" si="12"/>
        <v>-</v>
      </c>
      <c r="AI110" s="212" t="str">
        <f>IF(冷却塔!$K$10=0,"",冷却塔!$T$9)</f>
        <v/>
      </c>
      <c r="AJ110" s="362" t="str">
        <f>IF(冷却塔!$K$10=0,AP110,IF(冷却塔!$T$9&gt;=0.95,AK110,IF(冷却塔!$T$9&gt;=0.7,AL110,IF(冷却塔!$T$9&gt;=0.3,AM110,IF(冷却塔!$T$9&gt;=0.05,AN110,AO110)))))</f>
        <v>散水ポンプ無し</v>
      </c>
      <c r="AK110" s="360" t="s">
        <v>109</v>
      </c>
      <c r="AL110" s="360" t="s">
        <v>31</v>
      </c>
      <c r="AM110" s="360" t="s">
        <v>240</v>
      </c>
      <c r="AN110" s="360" t="s">
        <v>34</v>
      </c>
      <c r="AO110" s="360" t="s">
        <v>35</v>
      </c>
      <c r="AP110" s="75" t="s">
        <v>514</v>
      </c>
      <c r="AQ110" s="6">
        <v>0.06</v>
      </c>
      <c r="AS110" s="6">
        <v>1</v>
      </c>
      <c r="AT110" s="6">
        <v>0.8</v>
      </c>
      <c r="AU110" s="6">
        <v>0.5</v>
      </c>
      <c r="AV110" s="6">
        <v>0.2</v>
      </c>
      <c r="AW110" s="6">
        <v>0</v>
      </c>
      <c r="AX110" s="6" t="s">
        <v>63</v>
      </c>
      <c r="BW110"/>
      <c r="BX110"/>
      <c r="BY110"/>
      <c r="BZ110"/>
      <c r="CA110"/>
      <c r="CF110"/>
    </row>
    <row r="111" spans="2:84" ht="14.25" customHeight="1" thickBot="1" x14ac:dyDescent="0.2">
      <c r="C111" s="582"/>
      <c r="D111" s="149"/>
      <c r="E111" s="150"/>
      <c r="F111" s="151"/>
      <c r="H111" s="417"/>
      <c r="I111" s="144"/>
      <c r="J111" s="144"/>
      <c r="K111" s="144"/>
      <c r="L111" s="144"/>
      <c r="M111" s="144"/>
      <c r="N111" s="144"/>
      <c r="O111" s="722" t="s">
        <v>436</v>
      </c>
      <c r="P111" s="750"/>
      <c r="Q111" s="751"/>
      <c r="R111" s="679" t="str">
        <f t="shared" si="11"/>
        <v>冷却塔無し</v>
      </c>
      <c r="S111" s="680"/>
      <c r="T111" s="155"/>
      <c r="U111" s="35"/>
      <c r="V111" s="489"/>
      <c r="X111" s="1" t="str">
        <f>IF(AI111="",AH111,AI111)</f>
        <v>-</v>
      </c>
      <c r="Y111" s="385" t="s">
        <v>724</v>
      </c>
      <c r="Z111" s="222">
        <f>VLOOKUP(Y111,$W$44:$AJ$85,$AJ$40,0)</f>
        <v>0</v>
      </c>
      <c r="AA111" s="385">
        <v>0.15</v>
      </c>
      <c r="AB111" s="1">
        <v>1</v>
      </c>
      <c r="AC111" s="399">
        <v>1</v>
      </c>
      <c r="AD111" s="197" t="str">
        <f>IF(X111="-","-",X111*Z111*AA111*AB111*AC111)</f>
        <v>-</v>
      </c>
      <c r="AE111" s="197">
        <f>IF(X111="-",0,(1-X111)*Z111*AA111*AB111*AC111)</f>
        <v>0</v>
      </c>
      <c r="AF111" s="402">
        <f>IF(X111="-",0,AE111)</f>
        <v>0</v>
      </c>
      <c r="AG111" s="197"/>
      <c r="AH111" s="1" t="str">
        <f t="shared" si="12"/>
        <v>-</v>
      </c>
      <c r="AI111" s="212" t="str">
        <f>IF(冷却塔!$J$10=0,"",冷却塔!$U$9)</f>
        <v/>
      </c>
      <c r="AJ111" s="362" t="str">
        <f>IF(冷却塔!$J$10=0,AP111,IF(冷却塔!$U$9&gt;=0.95,AK111,IF(冷却塔!$U$9&gt;=0.7,AL111,IF(冷却塔!$U$9&gt;=0.3,AM111,IF(冷却塔!$U$9&gt;=0.05,AN111,AO111)))))</f>
        <v>冷却塔無し</v>
      </c>
      <c r="AK111" s="360" t="s">
        <v>109</v>
      </c>
      <c r="AL111" s="360" t="s">
        <v>31</v>
      </c>
      <c r="AM111" s="360" t="s">
        <v>240</v>
      </c>
      <c r="AN111" s="360" t="s">
        <v>34</v>
      </c>
      <c r="AO111" s="360" t="s">
        <v>35</v>
      </c>
      <c r="AP111" s="360" t="s">
        <v>176</v>
      </c>
      <c r="AS111" s="6">
        <v>1</v>
      </c>
      <c r="AT111" s="6">
        <v>0.8</v>
      </c>
      <c r="AU111" s="6">
        <v>0.5</v>
      </c>
      <c r="AV111" s="6">
        <v>0.2</v>
      </c>
      <c r="AW111" s="6">
        <v>0</v>
      </c>
      <c r="AX111" s="6" t="s">
        <v>63</v>
      </c>
      <c r="BW111"/>
      <c r="BX111"/>
      <c r="BY111"/>
      <c r="BZ111"/>
      <c r="CA111"/>
      <c r="CF111"/>
    </row>
    <row r="112" spans="2:84" ht="14.25" customHeight="1" x14ac:dyDescent="0.15">
      <c r="C112" s="599">
        <v>4</v>
      </c>
      <c r="D112" s="148" t="s">
        <v>840</v>
      </c>
      <c r="E112" s="725" t="s">
        <v>857</v>
      </c>
      <c r="F112" s="690" t="s">
        <v>858</v>
      </c>
      <c r="G112" s="691"/>
      <c r="H112" s="692" t="s">
        <v>764</v>
      </c>
      <c r="I112" s="696"/>
      <c r="J112" s="696"/>
      <c r="K112" s="696"/>
      <c r="L112" s="696"/>
      <c r="M112" s="696"/>
      <c r="N112" s="696"/>
      <c r="O112" s="696"/>
      <c r="P112" s="696"/>
      <c r="Q112" s="696"/>
      <c r="R112" s="773"/>
      <c r="S112" s="774"/>
      <c r="T112" s="119" t="str">
        <f>IF(AF112=0,"-",IF(AF112&gt;=$BK$15,"A",IF(AF112&gt;=$BK$16,"B",IF(AF112&gt;=$BK$17,"C","-"))))</f>
        <v>-</v>
      </c>
      <c r="U112" s="489"/>
      <c r="V112" s="489"/>
      <c r="AC112" s="397"/>
      <c r="AE112" s="1"/>
      <c r="AF112" s="93">
        <f>SUM(AF115:AF121)</f>
        <v>0</v>
      </c>
      <c r="AG112" s="93"/>
      <c r="AK112" s="3"/>
      <c r="AL112" s="3"/>
      <c r="AM112" s="3"/>
      <c r="AN112" s="3"/>
      <c r="AO112" s="3"/>
      <c r="AP112" s="3"/>
      <c r="AQ112" s="3"/>
      <c r="AR112" s="1"/>
      <c r="AS112" s="605"/>
      <c r="AT112" s="605"/>
      <c r="AU112" s="605"/>
      <c r="AV112" s="605"/>
      <c r="AW112" s="605"/>
      <c r="AX112" s="1"/>
      <c r="AY112" s="1"/>
      <c r="AZ112" s="1"/>
      <c r="BD112" s="1"/>
      <c r="BE112" s="1"/>
      <c r="BW112"/>
      <c r="BX112"/>
      <c r="BY112"/>
      <c r="BZ112"/>
      <c r="CA112"/>
      <c r="CF112"/>
    </row>
    <row r="113" spans="3:84" ht="14.25" customHeight="1" x14ac:dyDescent="0.15">
      <c r="C113" s="582"/>
      <c r="D113" s="149"/>
      <c r="E113" s="726"/>
      <c r="F113" s="692"/>
      <c r="G113" s="693"/>
      <c r="H113" s="243" t="s">
        <v>765</v>
      </c>
      <c r="K113" s="89"/>
      <c r="L113" s="89"/>
      <c r="M113" s="89"/>
      <c r="N113" s="89"/>
      <c r="O113" s="89"/>
      <c r="P113" s="89"/>
      <c r="Q113" s="89"/>
      <c r="R113" s="89"/>
      <c r="S113" s="592"/>
      <c r="T113" s="123"/>
      <c r="U113" s="489"/>
      <c r="V113" s="489"/>
      <c r="AC113" s="397"/>
      <c r="AE113" s="1"/>
      <c r="AF113" s="1"/>
      <c r="AG113" s="1"/>
      <c r="AJ113" s="1" t="str">
        <f>IF(熱源ポンプ!$K$1=0,"",熱源ポンプ!$K$1)</f>
        <v/>
      </c>
      <c r="AK113" s="1" t="s">
        <v>536</v>
      </c>
      <c r="AL113" s="3"/>
      <c r="AM113" s="3"/>
      <c r="AN113" s="3"/>
      <c r="AO113" s="3"/>
      <c r="AP113" s="3"/>
      <c r="AQ113" s="3"/>
      <c r="AR113" s="1"/>
      <c r="AS113" s="605"/>
      <c r="AT113" s="605"/>
      <c r="AU113" s="605"/>
      <c r="AV113" s="605"/>
      <c r="AW113" s="605"/>
      <c r="AX113" s="1"/>
      <c r="AY113" s="1"/>
      <c r="AZ113" s="1"/>
      <c r="BD113" s="1"/>
      <c r="BE113" s="1"/>
      <c r="BW113"/>
      <c r="BX113"/>
      <c r="BY113"/>
      <c r="BZ113"/>
      <c r="CA113"/>
      <c r="CF113"/>
    </row>
    <row r="114" spans="3:84" ht="24" customHeight="1" thickBot="1" x14ac:dyDescent="0.2">
      <c r="C114" s="582"/>
      <c r="D114" s="149"/>
      <c r="E114" s="726"/>
      <c r="F114" s="692"/>
      <c r="G114" s="693"/>
      <c r="H114" s="692" t="s">
        <v>859</v>
      </c>
      <c r="I114" s="696"/>
      <c r="J114" s="696"/>
      <c r="K114" s="696"/>
      <c r="L114" s="696"/>
      <c r="M114" s="696"/>
      <c r="N114" s="696"/>
      <c r="O114" s="696"/>
      <c r="P114" s="696"/>
      <c r="Q114" s="696"/>
      <c r="R114" s="696"/>
      <c r="S114" s="693"/>
      <c r="T114" s="157"/>
      <c r="U114" s="35"/>
      <c r="V114" s="489"/>
      <c r="W114" s="3"/>
      <c r="X114" s="3"/>
      <c r="Z114" s="3"/>
      <c r="AA114" s="3"/>
      <c r="AC114" s="404"/>
      <c r="AE114" s="1"/>
      <c r="AF114" s="1"/>
      <c r="AG114" s="1"/>
      <c r="AJ114" s="1">
        <f>熱源ポンプ!L10</f>
        <v>0</v>
      </c>
      <c r="AK114" s="1" t="s">
        <v>537</v>
      </c>
      <c r="AL114"/>
      <c r="AM114"/>
      <c r="AN114"/>
      <c r="AQ114" s="605"/>
      <c r="AR114" s="1"/>
      <c r="AS114" s="605"/>
      <c r="AT114" s="605"/>
      <c r="AU114" s="605"/>
      <c r="AV114" s="605"/>
      <c r="AW114" s="605"/>
      <c r="AX114" s="1"/>
      <c r="AY114" s="1"/>
      <c r="AZ114" s="1"/>
      <c r="BD114" s="1"/>
      <c r="BE114" s="1"/>
      <c r="BW114"/>
      <c r="BX114"/>
      <c r="BY114"/>
      <c r="BZ114"/>
      <c r="CA114"/>
      <c r="CF114"/>
    </row>
    <row r="115" spans="3:84" ht="14.25" customHeight="1" thickBot="1" x14ac:dyDescent="0.2">
      <c r="C115" s="582"/>
      <c r="D115" s="149"/>
      <c r="E115" s="726"/>
      <c r="F115" s="160"/>
      <c r="H115" s="684" t="s">
        <v>860</v>
      </c>
      <c r="I115" s="685"/>
      <c r="J115" s="685"/>
      <c r="K115" s="685"/>
      <c r="L115" s="685"/>
      <c r="M115" s="685"/>
      <c r="N115" s="721"/>
      <c r="O115" s="670" t="s">
        <v>72</v>
      </c>
      <c r="P115" s="672"/>
      <c r="Q115" s="673"/>
      <c r="R115" s="679" t="str">
        <f>AJ115</f>
        <v>熱源ポンプ無し</v>
      </c>
      <c r="S115" s="680"/>
      <c r="T115" s="161"/>
      <c r="U115" s="483"/>
      <c r="V115" s="489"/>
      <c r="W115" s="1">
        <f>IF(OR(AI115="",R115&lt;&gt;AJ115,R116&lt;&gt;AJ116,R117&lt;&gt;AJ117),SUMPRODUCT(AH115:AH117,AQ115:AQ117),SUMPRODUCT(AI115:AI117,AQ115:AQ117))</f>
        <v>0</v>
      </c>
      <c r="X115" s="1">
        <f>IF(W115="","",IF(W115&gt;1,1,IF(W115&lt;0,0,W115)))</f>
        <v>0</v>
      </c>
      <c r="Y115" s="385" t="s">
        <v>587</v>
      </c>
      <c r="Z115" s="222">
        <f>VLOOKUP(Y115,$W$44:$AJ$85,$AJ$40,0)</f>
        <v>0</v>
      </c>
      <c r="AA115" s="385">
        <v>9.6000000000000002E-2</v>
      </c>
      <c r="AB115" s="1">
        <v>1</v>
      </c>
      <c r="AC115" s="399">
        <v>1</v>
      </c>
      <c r="AD115" s="197">
        <f>IF(X115="-","-",X115*Z115*AA115*AB115*AC115)</f>
        <v>0</v>
      </c>
      <c r="AE115" s="197">
        <f>IF(X115="-",0,(1-X115)*Z115*AA115*AB115*AC115)</f>
        <v>0</v>
      </c>
      <c r="AF115" s="402">
        <f>IF(X115="-",0,IF($M$118&lt;&gt;0,(1-X115)*Z115*AA115*AB115*AC115*$M$118/100,AG115*Z115*AA115*AB115*AC115))</f>
        <v>0</v>
      </c>
      <c r="AG115" s="212">
        <f>熱源ポンプ!$M$1</f>
        <v>0</v>
      </c>
      <c r="AH115" s="1" t="str">
        <f t="shared" ref="AH115:AH121" si="13">IF(R115="","-",IF($R115=AK115,AS115,IF($R115=AL115,AT115,IF($R115=AM115,AU115,IF($R115=AN115,AV115,IF($R115=AO115,AW115,AX115))))))</f>
        <v>-</v>
      </c>
      <c r="AI115" s="212" t="str">
        <f>IF(熱源ポンプ!$K$10=0,"",熱源ポンプ!$M$9)</f>
        <v/>
      </c>
      <c r="AJ115" s="362" t="str">
        <f>IF(熱源ポンプ!$K$10=0,AP115,IF(熱源ポンプ!$M$9&gt;=0.95,AK115,IF(熱源ポンプ!$M$9&gt;=0.7,AL115,IF(熱源ポンプ!$M$9&gt;=0.3,AM115,IF(熱源ポンプ!$M$9&gt;=0.05,AN115,AO115)))))</f>
        <v>熱源ポンプ無し</v>
      </c>
      <c r="AK115" s="361" t="s">
        <v>109</v>
      </c>
      <c r="AL115" s="360" t="s">
        <v>31</v>
      </c>
      <c r="AM115" s="360" t="s">
        <v>240</v>
      </c>
      <c r="AN115" s="360" t="s">
        <v>34</v>
      </c>
      <c r="AO115" s="360" t="s">
        <v>35</v>
      </c>
      <c r="AP115" s="360" t="s">
        <v>772</v>
      </c>
      <c r="AQ115" s="6">
        <v>1</v>
      </c>
      <c r="AS115" s="6">
        <v>1</v>
      </c>
      <c r="AT115" s="6">
        <v>0.8</v>
      </c>
      <c r="AU115" s="6">
        <v>0.5</v>
      </c>
      <c r="AV115" s="6">
        <v>0.2</v>
      </c>
      <c r="AW115" s="6">
        <v>0</v>
      </c>
      <c r="AX115" s="6" t="s">
        <v>63</v>
      </c>
      <c r="AZ115" s="1"/>
      <c r="BB115" s="1"/>
      <c r="BC115" s="1"/>
      <c r="BD115" s="1"/>
      <c r="BE115" s="1"/>
      <c r="BW115"/>
      <c r="BX115"/>
      <c r="BY115"/>
      <c r="BZ115"/>
      <c r="CA115"/>
      <c r="CF115"/>
    </row>
    <row r="116" spans="3:84" ht="14.25" customHeight="1" thickBot="1" x14ac:dyDescent="0.2">
      <c r="C116" s="582"/>
      <c r="D116" s="149"/>
      <c r="E116" s="593"/>
      <c r="F116" s="160"/>
      <c r="H116" s="582"/>
      <c r="I116" s="89"/>
      <c r="J116" s="89"/>
      <c r="K116" s="89"/>
      <c r="L116" s="89"/>
      <c r="M116" s="89"/>
      <c r="N116" s="592"/>
      <c r="O116" s="670" t="s">
        <v>855</v>
      </c>
      <c r="P116" s="672"/>
      <c r="Q116" s="673"/>
      <c r="R116" s="679" t="str">
        <f t="shared" ref="R116:R121" si="14">AJ116</f>
        <v>熱源ポンプ無し</v>
      </c>
      <c r="S116" s="680"/>
      <c r="T116" s="161"/>
      <c r="U116" s="483"/>
      <c r="V116" s="489"/>
      <c r="Y116" s="4"/>
      <c r="Z116" s="4"/>
      <c r="AA116" s="4"/>
      <c r="AB116" s="4"/>
      <c r="AC116" s="407"/>
      <c r="AD116" s="4"/>
      <c r="AE116" s="4"/>
      <c r="AF116" s="4"/>
      <c r="AG116" s="212">
        <f>熱源ポンプ!$N$1</f>
        <v>0</v>
      </c>
      <c r="AH116" s="1" t="str">
        <f t="shared" si="13"/>
        <v>-</v>
      </c>
      <c r="AI116" s="212" t="str">
        <f>IF(熱源ポンプ!$K$10=0,"",熱源ポンプ!$N$9)</f>
        <v/>
      </c>
      <c r="AJ116" s="362" t="str">
        <f>IF(熱源ポンプ!$K$10=0,AP116,IF(熱源ポンプ!$N$9&gt;=0.95,AK116,IF(熱源ポンプ!$N$9&gt;=0.7,AL116,IF(熱源ポンプ!$N$9&gt;=0.3,AM116,IF(熱源ポンプ!$N$9&gt;=0.05,AN116,AO116)))))</f>
        <v>熱源ポンプ無し</v>
      </c>
      <c r="AK116" s="361" t="s">
        <v>109</v>
      </c>
      <c r="AL116" s="360" t="s">
        <v>31</v>
      </c>
      <c r="AM116" s="360" t="s">
        <v>240</v>
      </c>
      <c r="AN116" s="360" t="s">
        <v>34</v>
      </c>
      <c r="AO116" s="360" t="s">
        <v>35</v>
      </c>
      <c r="AP116" s="360" t="s">
        <v>772</v>
      </c>
      <c r="AQ116" s="6">
        <v>0.9</v>
      </c>
      <c r="AS116" s="6">
        <v>1</v>
      </c>
      <c r="AT116" s="6">
        <v>0.8</v>
      </c>
      <c r="AU116" s="6">
        <v>0.5</v>
      </c>
      <c r="AV116" s="6">
        <v>0.2</v>
      </c>
      <c r="AW116" s="6">
        <v>0</v>
      </c>
      <c r="AX116" s="6" t="s">
        <v>63</v>
      </c>
      <c r="AZ116" s="1"/>
      <c r="BB116" s="1"/>
      <c r="BC116" s="1"/>
      <c r="BD116" s="1"/>
      <c r="BE116" s="1"/>
      <c r="BW116"/>
      <c r="BX116"/>
      <c r="BY116"/>
      <c r="BZ116"/>
      <c r="CA116"/>
      <c r="CF116"/>
    </row>
    <row r="117" spans="3:84" ht="14.25" customHeight="1" thickBot="1" x14ac:dyDescent="0.2">
      <c r="C117" s="582"/>
      <c r="D117" s="149"/>
      <c r="E117" s="593"/>
      <c r="F117" s="160"/>
      <c r="H117" s="40"/>
      <c r="K117" s="490" t="s">
        <v>766</v>
      </c>
      <c r="L117" s="3" t="str">
        <f ca="1">熱源ポンプ!$V$5</f>
        <v/>
      </c>
      <c r="M117" s="491"/>
      <c r="O117" s="670" t="s">
        <v>856</v>
      </c>
      <c r="P117" s="672"/>
      <c r="Q117" s="673"/>
      <c r="R117" s="679" t="str">
        <f t="shared" si="14"/>
        <v>熱源ポンプ無し</v>
      </c>
      <c r="S117" s="680"/>
      <c r="T117" s="161"/>
      <c r="U117" s="483"/>
      <c r="V117" s="489"/>
      <c r="Y117"/>
      <c r="Z117"/>
      <c r="AA117"/>
      <c r="AB117"/>
      <c r="AC117" s="408"/>
      <c r="AD117"/>
      <c r="AE117"/>
      <c r="AF117"/>
      <c r="AG117" s="212">
        <f>熱源ポンプ!$O$1</f>
        <v>0</v>
      </c>
      <c r="AH117" s="1" t="str">
        <f t="shared" si="13"/>
        <v>-</v>
      </c>
      <c r="AI117" s="212" t="str">
        <f>IF(熱源ポンプ!$K$10=0,"",熱源ポンプ!$O$9)</f>
        <v/>
      </c>
      <c r="AJ117" s="362" t="str">
        <f>IF(熱源ポンプ!$K$10=0,AP117,IF(熱源ポンプ!$O$9&gt;=0.95,AK117,IF(熱源ポンプ!$O$9&gt;=0.7,AL117,IF(熱源ポンプ!$O$9&gt;=0.3,AM117,IF(熱源ポンプ!$O$9&gt;=0.05,AN117,AO117)))))</f>
        <v>熱源ポンプ無し</v>
      </c>
      <c r="AK117" s="361" t="s">
        <v>109</v>
      </c>
      <c r="AL117" s="360" t="s">
        <v>31</v>
      </c>
      <c r="AM117" s="360" t="s">
        <v>240</v>
      </c>
      <c r="AN117" s="360" t="s">
        <v>34</v>
      </c>
      <c r="AO117" s="360" t="s">
        <v>35</v>
      </c>
      <c r="AP117" s="360" t="s">
        <v>772</v>
      </c>
      <c r="AQ117" s="6">
        <v>0.8</v>
      </c>
      <c r="AS117" s="6">
        <v>1</v>
      </c>
      <c r="AT117" s="6">
        <v>0.8</v>
      </c>
      <c r="AU117" s="6">
        <v>0.5</v>
      </c>
      <c r="AV117" s="6">
        <v>0.2</v>
      </c>
      <c r="AW117" s="6">
        <v>0</v>
      </c>
      <c r="AX117" s="6" t="s">
        <v>63</v>
      </c>
      <c r="AZ117" s="1"/>
      <c r="BB117" s="1"/>
      <c r="BC117" s="1"/>
      <c r="BD117" s="1"/>
      <c r="BE117" s="1"/>
      <c r="BW117"/>
      <c r="BX117"/>
      <c r="BY117"/>
      <c r="BZ117"/>
      <c r="CA117"/>
      <c r="CF117"/>
    </row>
    <row r="118" spans="3:84" ht="14.25" customHeight="1" thickBot="1" x14ac:dyDescent="0.2">
      <c r="C118" s="582"/>
      <c r="D118" s="149"/>
      <c r="E118" s="593"/>
      <c r="F118" s="160"/>
      <c r="H118" s="492" t="s">
        <v>69</v>
      </c>
      <c r="I118" s="493">
        <f>$AM$4</f>
        <v>-15</v>
      </c>
      <c r="J118" s="226"/>
      <c r="K118" s="490" t="s">
        <v>483</v>
      </c>
      <c r="L118" s="494" t="str">
        <f>AJ113</f>
        <v/>
      </c>
      <c r="M118" s="491"/>
      <c r="N118" s="243" t="str">
        <f>IF(L118="","%","")</f>
        <v>%</v>
      </c>
      <c r="O118" s="670" t="s">
        <v>767</v>
      </c>
      <c r="P118" s="672"/>
      <c r="Q118" s="673"/>
      <c r="R118" s="679" t="str">
        <f t="shared" si="14"/>
        <v>熱源2次ポンプ無し</v>
      </c>
      <c r="S118" s="680"/>
      <c r="T118" s="161"/>
      <c r="U118" s="483"/>
      <c r="V118" s="489"/>
      <c r="W118" s="4"/>
      <c r="X118" s="1" t="str">
        <f>IF(OR(AI118="",R118&lt;&gt;AJ118),AH118,AI118)</f>
        <v>-</v>
      </c>
      <c r="Y118" s="385" t="s">
        <v>587</v>
      </c>
      <c r="Z118" s="222">
        <f t="shared" ref="Z118:Z128" si="15">VLOOKUP(Y118,$W$44:$AJ$85,$AJ$40,0)</f>
        <v>0</v>
      </c>
      <c r="AA118" s="385">
        <f>0.18*0.5</f>
        <v>0.09</v>
      </c>
      <c r="AB118" s="1">
        <v>1</v>
      </c>
      <c r="AC118" s="399">
        <v>1</v>
      </c>
      <c r="AD118" s="197" t="str">
        <f>IF(X118="-","-",X118*Z118*AA118*AB118*AC118)</f>
        <v>-</v>
      </c>
      <c r="AE118" s="197">
        <f t="shared" ref="AE118:AE128" si="16">IF(X118="-",0,(1-X118)*Z118*AA118*AB118*AC118)</f>
        <v>0</v>
      </c>
      <c r="AF118" s="402">
        <f>IF(X118="-",0,AE118)</f>
        <v>0</v>
      </c>
      <c r="AG118" s="212"/>
      <c r="AH118" s="1" t="str">
        <f t="shared" si="13"/>
        <v>-</v>
      </c>
      <c r="AI118" s="212" t="str">
        <f>IF(熱源ポンプ!$H$10=0,"",熱源ポンプ!$P$9)</f>
        <v/>
      </c>
      <c r="AJ118" s="362" t="str">
        <f>IF(熱源ポンプ!$H$10=0,AP118,IF(熱源ポンプ!$P$9&gt;=0.95,AK118,IF(熱源ポンプ!$P$9&gt;=0.7,AL118,IF(熱源ポンプ!$P$9&gt;=0.3,AM118,IF(熱源ポンプ!$P$9&gt;=0.05,AN118,AO118)))))</f>
        <v>熱源2次ポンプ無し</v>
      </c>
      <c r="AK118" s="361" t="s">
        <v>109</v>
      </c>
      <c r="AL118" s="360" t="s">
        <v>31</v>
      </c>
      <c r="AM118" s="360" t="s">
        <v>240</v>
      </c>
      <c r="AN118" s="360" t="s">
        <v>34</v>
      </c>
      <c r="AO118" s="360" t="s">
        <v>35</v>
      </c>
      <c r="AP118" s="75" t="s">
        <v>773</v>
      </c>
      <c r="AS118" s="6">
        <v>1</v>
      </c>
      <c r="AT118" s="6">
        <v>0.8</v>
      </c>
      <c r="AU118" s="6">
        <v>0.5</v>
      </c>
      <c r="AV118" s="6">
        <v>0.2</v>
      </c>
      <c r="AW118" s="6">
        <v>0</v>
      </c>
      <c r="AX118" s="6" t="s">
        <v>63</v>
      </c>
      <c r="AZ118" s="1"/>
      <c r="BB118" s="1"/>
      <c r="BC118" s="1"/>
      <c r="BD118" s="1"/>
      <c r="BE118" s="1"/>
      <c r="BW118"/>
      <c r="BX118"/>
      <c r="BY118"/>
      <c r="BZ118"/>
      <c r="CA118"/>
      <c r="CF118"/>
    </row>
    <row r="119" spans="3:84" ht="14.25" customHeight="1" thickBot="1" x14ac:dyDescent="0.2">
      <c r="C119" s="582"/>
      <c r="D119" s="149"/>
      <c r="E119" s="593"/>
      <c r="F119" s="160"/>
      <c r="H119" s="40"/>
      <c r="N119" s="105"/>
      <c r="O119" s="670" t="s">
        <v>768</v>
      </c>
      <c r="P119" s="672"/>
      <c r="Q119" s="673"/>
      <c r="R119" s="679" t="str">
        <f t="shared" si="14"/>
        <v>熱源1次ポンプ無し</v>
      </c>
      <c r="S119" s="680"/>
      <c r="T119" s="161"/>
      <c r="U119" s="483"/>
      <c r="V119" s="489"/>
      <c r="W119" s="30"/>
      <c r="X119" s="1" t="str">
        <f>IF(OR(AI119="",R119&lt;&gt;AJ119),AH119,AI119)</f>
        <v>-</v>
      </c>
      <c r="Y119" s="385" t="s">
        <v>587</v>
      </c>
      <c r="Z119" s="222">
        <f t="shared" si="15"/>
        <v>0</v>
      </c>
      <c r="AA119" s="385">
        <f>0.22*0.2</f>
        <v>4.4000000000000004E-2</v>
      </c>
      <c r="AB119" s="1">
        <v>1</v>
      </c>
      <c r="AC119" s="399">
        <v>1</v>
      </c>
      <c r="AD119" s="197" t="str">
        <f t="shared" ref="AD119:AD128" si="17">IF(X119="-","-",X119*Z119*AA119*AB119*AC119)</f>
        <v>-</v>
      </c>
      <c r="AE119" s="197">
        <f t="shared" si="16"/>
        <v>0</v>
      </c>
      <c r="AF119" s="402">
        <f t="shared" ref="AF119:AF127" si="18">IF(X119="-",0,AE119)</f>
        <v>0</v>
      </c>
      <c r="AG119" s="212"/>
      <c r="AH119" s="1" t="str">
        <f t="shared" si="13"/>
        <v>-</v>
      </c>
      <c r="AI119" s="212" t="str">
        <f>IF(熱源ポンプ!$I$10=0,"",熱源ポンプ!$Q$9)</f>
        <v/>
      </c>
      <c r="AJ119" s="362" t="str">
        <f>IF(熱源ポンプ!$I$10=0,AP119,IF(熱源ポンプ!$Q$9&gt;=0.95,AK119,IF(熱源ポンプ!$Q$9&gt;=0.7,AL119,IF(熱源ポンプ!$Q$9&gt;=0.3,AM119,IF(熱源ポンプ!$Q$9&gt;=0.05,AN119,AO119)))))</f>
        <v>熱源1次ポンプ無し</v>
      </c>
      <c r="AK119" s="361" t="s">
        <v>109</v>
      </c>
      <c r="AL119" s="360" t="s">
        <v>31</v>
      </c>
      <c r="AM119" s="360" t="s">
        <v>240</v>
      </c>
      <c r="AN119" s="360" t="s">
        <v>34</v>
      </c>
      <c r="AO119" s="360" t="s">
        <v>35</v>
      </c>
      <c r="AP119" s="75" t="s">
        <v>774</v>
      </c>
      <c r="AS119" s="6">
        <v>1</v>
      </c>
      <c r="AT119" s="6">
        <v>0.8</v>
      </c>
      <c r="AU119" s="6">
        <v>0.5</v>
      </c>
      <c r="AV119" s="6">
        <v>0.2</v>
      </c>
      <c r="AW119" s="6">
        <v>0</v>
      </c>
      <c r="AX119" s="6" t="s">
        <v>63</v>
      </c>
      <c r="AZ119" s="1"/>
      <c r="BB119" s="1"/>
      <c r="BC119" s="1"/>
      <c r="BD119" s="1"/>
      <c r="BE119" s="1"/>
      <c r="BW119"/>
      <c r="BX119"/>
      <c r="BY119"/>
      <c r="BZ119"/>
      <c r="CA119"/>
      <c r="CF119"/>
    </row>
    <row r="120" spans="3:84" ht="14.25" customHeight="1" thickBot="1" x14ac:dyDescent="0.2">
      <c r="C120" s="582"/>
      <c r="D120" s="149"/>
      <c r="E120" s="593"/>
      <c r="F120" s="160"/>
      <c r="H120" s="40"/>
      <c r="N120" s="105"/>
      <c r="O120" s="670" t="s">
        <v>177</v>
      </c>
      <c r="P120" s="672"/>
      <c r="Q120" s="673"/>
      <c r="R120" s="679" t="str">
        <f t="shared" si="14"/>
        <v>冷却水ポンプ無し</v>
      </c>
      <c r="S120" s="680"/>
      <c r="T120" s="161"/>
      <c r="U120" s="483"/>
      <c r="V120" s="489"/>
      <c r="W120" s="30"/>
      <c r="X120" s="1" t="str">
        <f>IF(OR(AI120="",R120&lt;&gt;AJ120),AH120,AI120)</f>
        <v>-</v>
      </c>
      <c r="Y120" s="385" t="s">
        <v>587</v>
      </c>
      <c r="Z120" s="222">
        <f t="shared" si="15"/>
        <v>0</v>
      </c>
      <c r="AA120" s="385">
        <f>0.25*0.3</f>
        <v>7.4999999999999997E-2</v>
      </c>
      <c r="AB120" s="1">
        <v>1</v>
      </c>
      <c r="AC120" s="399">
        <v>1</v>
      </c>
      <c r="AD120" s="197" t="str">
        <f t="shared" si="17"/>
        <v>-</v>
      </c>
      <c r="AE120" s="197">
        <f t="shared" si="16"/>
        <v>0</v>
      </c>
      <c r="AF120" s="402">
        <f t="shared" si="18"/>
        <v>0</v>
      </c>
      <c r="AG120" s="212"/>
      <c r="AH120" s="1" t="str">
        <f t="shared" si="13"/>
        <v>-</v>
      </c>
      <c r="AI120" s="212" t="str">
        <f>IF(熱源ポンプ!$J$10=0,"",熱源ポンプ!$R$9)</f>
        <v/>
      </c>
      <c r="AJ120" s="362" t="str">
        <f>IF(熱源ポンプ!$J$10=0,AP120,IF(熱源ポンプ!$R$9&gt;=0.95,AK120,IF(熱源ポンプ!$R$9&gt;=0.7,AL120,IF(熱源ポンプ!$R$9&gt;=0.3,AM120,IF(熱源ポンプ!$R$9&gt;=0.05,AN120,AO120)))))</f>
        <v>冷却水ポンプ無し</v>
      </c>
      <c r="AK120" s="361" t="s">
        <v>109</v>
      </c>
      <c r="AL120" s="360" t="s">
        <v>31</v>
      </c>
      <c r="AM120" s="360" t="s">
        <v>240</v>
      </c>
      <c r="AN120" s="360" t="s">
        <v>34</v>
      </c>
      <c r="AO120" s="360" t="s">
        <v>35</v>
      </c>
      <c r="AP120" s="75" t="s">
        <v>515</v>
      </c>
      <c r="AS120" s="6">
        <v>1</v>
      </c>
      <c r="AT120" s="6">
        <v>0.8</v>
      </c>
      <c r="AU120" s="6">
        <v>0.5</v>
      </c>
      <c r="AV120" s="6">
        <v>0.2</v>
      </c>
      <c r="AW120" s="6">
        <v>0</v>
      </c>
      <c r="AX120" s="6" t="s">
        <v>63</v>
      </c>
      <c r="AZ120" s="1"/>
      <c r="BB120" s="1"/>
      <c r="BC120" s="1"/>
      <c r="BD120" s="1"/>
      <c r="BE120" s="1"/>
      <c r="BW120"/>
      <c r="BX120"/>
      <c r="BY120"/>
      <c r="BZ120"/>
      <c r="CA120"/>
      <c r="CF120"/>
    </row>
    <row r="121" spans="3:84" ht="14.25" customHeight="1" thickBot="1" x14ac:dyDescent="0.2">
      <c r="C121" s="582"/>
      <c r="D121" s="149"/>
      <c r="E121" s="593"/>
      <c r="F121" s="160"/>
      <c r="H121" s="417"/>
      <c r="I121" s="144"/>
      <c r="J121" s="144"/>
      <c r="K121" s="144"/>
      <c r="L121" s="144"/>
      <c r="M121" s="144"/>
      <c r="N121" s="206"/>
      <c r="O121" s="670" t="s">
        <v>769</v>
      </c>
      <c r="P121" s="672"/>
      <c r="Q121" s="673"/>
      <c r="R121" s="679" t="str">
        <f t="shared" si="14"/>
        <v>熱源2次ポンプ無し</v>
      </c>
      <c r="S121" s="680"/>
      <c r="T121" s="161"/>
      <c r="U121" s="483"/>
      <c r="V121" s="489"/>
      <c r="W121" s="30"/>
      <c r="X121" s="1" t="str">
        <f>IF(OR(AI121="",R121&lt;&gt;AJ121),AH121,AI121)</f>
        <v>-</v>
      </c>
      <c r="Y121" s="385" t="s">
        <v>587</v>
      </c>
      <c r="Z121" s="222">
        <f t="shared" si="15"/>
        <v>0</v>
      </c>
      <c r="AA121" s="385">
        <f>0.065*0.5</f>
        <v>3.2500000000000001E-2</v>
      </c>
      <c r="AB121" s="1">
        <v>1</v>
      </c>
      <c r="AC121" s="399">
        <v>1</v>
      </c>
      <c r="AD121" s="197" t="str">
        <f t="shared" si="17"/>
        <v>-</v>
      </c>
      <c r="AE121" s="197">
        <f t="shared" si="16"/>
        <v>0</v>
      </c>
      <c r="AF121" s="402">
        <f t="shared" si="18"/>
        <v>0</v>
      </c>
      <c r="AG121" s="212"/>
      <c r="AH121" s="1" t="str">
        <f t="shared" si="13"/>
        <v>-</v>
      </c>
      <c r="AI121" s="212" t="str">
        <f>IF(熱源ポンプ!$H$10=0,"",熱源ポンプ!$S$9)</f>
        <v/>
      </c>
      <c r="AJ121" s="362" t="str">
        <f>IF(熱源ポンプ!$H$10=0,AP121,IF(熱源ポンプ!$S$9&gt;=0.95,AK121,IF(熱源ポンプ!$S$9&gt;=0.7,AL121,IF(熱源ポンプ!$S$9&gt;=0.3,AM121,IF(熱源ポンプ!$S$9&gt;=0.05,AN121,AO121)))))</f>
        <v>熱源2次ポンプ無し</v>
      </c>
      <c r="AK121" s="361" t="s">
        <v>109</v>
      </c>
      <c r="AL121" s="360" t="s">
        <v>31</v>
      </c>
      <c r="AM121" s="360" t="s">
        <v>240</v>
      </c>
      <c r="AN121" s="360" t="s">
        <v>34</v>
      </c>
      <c r="AO121" s="360" t="s">
        <v>35</v>
      </c>
      <c r="AP121" s="75" t="s">
        <v>773</v>
      </c>
      <c r="AS121" s="6">
        <v>1</v>
      </c>
      <c r="AT121" s="6">
        <v>0.8</v>
      </c>
      <c r="AU121" s="6">
        <v>0.5</v>
      </c>
      <c r="AV121" s="6">
        <v>0.2</v>
      </c>
      <c r="AW121" s="6">
        <v>0</v>
      </c>
      <c r="AX121" s="6" t="s">
        <v>63</v>
      </c>
      <c r="AZ121" s="1"/>
      <c r="BB121" s="1"/>
      <c r="BC121" s="1"/>
      <c r="BD121" s="1"/>
      <c r="BE121" s="1"/>
      <c r="BW121"/>
      <c r="BX121"/>
      <c r="BY121"/>
      <c r="BZ121"/>
      <c r="CA121"/>
      <c r="CF121"/>
    </row>
    <row r="122" spans="3:84" ht="24" customHeight="1" thickBot="1" x14ac:dyDescent="0.2">
      <c r="C122" s="583">
        <v>5</v>
      </c>
      <c r="D122" s="583" t="s">
        <v>840</v>
      </c>
      <c r="E122" s="107" t="s">
        <v>861</v>
      </c>
      <c r="F122" s="670" t="s">
        <v>862</v>
      </c>
      <c r="G122" s="671"/>
      <c r="H122" s="694" t="s">
        <v>132</v>
      </c>
      <c r="I122" s="718"/>
      <c r="J122" s="718"/>
      <c r="K122" s="718"/>
      <c r="L122" s="718"/>
      <c r="M122" s="718"/>
      <c r="N122" s="718"/>
      <c r="O122" s="718"/>
      <c r="P122" s="718"/>
      <c r="Q122" s="733"/>
      <c r="R122" s="674"/>
      <c r="S122" s="675"/>
      <c r="T122" s="359" t="str">
        <f t="shared" ref="T122:T128" si="19">IF(AF122=0,"-",IF(AF122&gt;=$BK$15,"A",IF(AF122&gt;=$BK$16,"B",IF(AF122&gt;=$BK$17,"C","-"))))</f>
        <v>-</v>
      </c>
      <c r="U122" s="489"/>
      <c r="V122" s="489"/>
      <c r="W122" s="93"/>
      <c r="X122" s="1" t="str">
        <f>IF($R122=AK122,AS122,IF($R122=AL122,AT122,IF($R122=AM122,AU122,IF($R122=AN122,AV122,IF($R122=AO122,AW122,AX122)))))</f>
        <v>-</v>
      </c>
      <c r="Y122" s="385" t="s">
        <v>725</v>
      </c>
      <c r="Z122" s="222">
        <f t="shared" si="15"/>
        <v>0</v>
      </c>
      <c r="AA122" s="385">
        <v>6.2E-2</v>
      </c>
      <c r="AB122" s="1">
        <v>1</v>
      </c>
      <c r="AC122" s="399">
        <v>1</v>
      </c>
      <c r="AD122" s="197" t="str">
        <f t="shared" si="17"/>
        <v>-</v>
      </c>
      <c r="AE122" s="197">
        <f t="shared" si="16"/>
        <v>0</v>
      </c>
      <c r="AF122" s="402">
        <f t="shared" si="18"/>
        <v>0</v>
      </c>
      <c r="AG122" s="197"/>
      <c r="AK122" s="360" t="s">
        <v>109</v>
      </c>
      <c r="AL122" s="360" t="s">
        <v>31</v>
      </c>
      <c r="AM122" s="360" t="s">
        <v>240</v>
      </c>
      <c r="AN122" s="360" t="s">
        <v>34</v>
      </c>
      <c r="AO122" s="360" t="s">
        <v>35</v>
      </c>
      <c r="AP122" s="75" t="s">
        <v>18</v>
      </c>
      <c r="AR122" s="605"/>
      <c r="AS122" s="6">
        <v>1</v>
      </c>
      <c r="AT122" s="6">
        <v>0.8</v>
      </c>
      <c r="AU122" s="6">
        <v>0.5</v>
      </c>
      <c r="AV122" s="6">
        <v>0.2</v>
      </c>
      <c r="AW122" s="6">
        <v>0</v>
      </c>
      <c r="AX122" s="6" t="s">
        <v>63</v>
      </c>
      <c r="BW122"/>
      <c r="BX122"/>
      <c r="BY122"/>
      <c r="BZ122"/>
      <c r="CA122"/>
      <c r="CF122"/>
    </row>
    <row r="123" spans="3:84" ht="24" customHeight="1" thickBot="1" x14ac:dyDescent="0.2">
      <c r="C123" s="583">
        <v>6</v>
      </c>
      <c r="D123" s="583" t="s">
        <v>840</v>
      </c>
      <c r="E123" s="107" t="s">
        <v>863</v>
      </c>
      <c r="F123" s="670" t="s">
        <v>76</v>
      </c>
      <c r="G123" s="671"/>
      <c r="H123" s="670" t="s">
        <v>864</v>
      </c>
      <c r="I123" s="672"/>
      <c r="J123" s="672"/>
      <c r="K123" s="672"/>
      <c r="L123" s="672"/>
      <c r="M123" s="672"/>
      <c r="N123" s="672"/>
      <c r="O123" s="672"/>
      <c r="P123" s="672"/>
      <c r="Q123" s="673"/>
      <c r="R123" s="674"/>
      <c r="S123" s="675"/>
      <c r="T123" s="359" t="str">
        <f t="shared" si="19"/>
        <v>-</v>
      </c>
      <c r="U123" s="489"/>
      <c r="V123" s="489"/>
      <c r="W123" s="93"/>
      <c r="X123" s="1" t="str">
        <f>IF($R123=AK123,AS123,IF($R123=AL123,AT123,IF($R123=AM123,AU123,IF($R123=AN123,AV123,IF($R123=AO123,AW123,IF($R123=AP123,AX123,AY123))))))</f>
        <v>-</v>
      </c>
      <c r="Y123" s="385" t="s">
        <v>587</v>
      </c>
      <c r="Z123" s="222">
        <f t="shared" si="15"/>
        <v>0</v>
      </c>
      <c r="AA123" s="385">
        <v>0.21</v>
      </c>
      <c r="AB123" s="1">
        <v>1</v>
      </c>
      <c r="AC123" s="399">
        <v>1</v>
      </c>
      <c r="AD123" s="197" t="str">
        <f t="shared" si="17"/>
        <v>-</v>
      </c>
      <c r="AE123" s="197">
        <f t="shared" si="16"/>
        <v>0</v>
      </c>
      <c r="AF123" s="402">
        <f t="shared" si="18"/>
        <v>0</v>
      </c>
      <c r="AG123" s="197"/>
      <c r="AK123" s="75" t="s">
        <v>46</v>
      </c>
      <c r="AL123" s="75" t="s">
        <v>450</v>
      </c>
      <c r="AM123" s="75" t="s">
        <v>451</v>
      </c>
      <c r="AN123" s="75" t="s">
        <v>452</v>
      </c>
      <c r="AO123" s="75" t="s">
        <v>45</v>
      </c>
      <c r="AP123" s="75" t="s">
        <v>453</v>
      </c>
      <c r="AQ123" s="75" t="s">
        <v>20</v>
      </c>
      <c r="AR123" s="605"/>
      <c r="AS123" s="6">
        <v>1</v>
      </c>
      <c r="AT123" s="6">
        <v>0.8</v>
      </c>
      <c r="AU123" s="6">
        <v>0.5</v>
      </c>
      <c r="AV123" s="6">
        <v>0.2</v>
      </c>
      <c r="AW123" s="6">
        <v>0</v>
      </c>
      <c r="AX123" s="6" t="s">
        <v>63</v>
      </c>
      <c r="AY123" s="6" t="s">
        <v>449</v>
      </c>
      <c r="BW123"/>
      <c r="BX123"/>
      <c r="BY123"/>
      <c r="BZ123"/>
      <c r="CA123"/>
      <c r="CF123"/>
    </row>
    <row r="124" spans="3:84" ht="14.25" customHeight="1" thickBot="1" x14ac:dyDescent="0.2">
      <c r="C124" s="583">
        <v>7</v>
      </c>
      <c r="D124" s="583" t="s">
        <v>840</v>
      </c>
      <c r="E124" s="163" t="s">
        <v>865</v>
      </c>
      <c r="F124" s="670" t="s">
        <v>77</v>
      </c>
      <c r="G124" s="671"/>
      <c r="H124" s="670" t="s">
        <v>866</v>
      </c>
      <c r="I124" s="672"/>
      <c r="J124" s="672"/>
      <c r="K124" s="672"/>
      <c r="L124" s="672"/>
      <c r="M124" s="672"/>
      <c r="N124" s="672"/>
      <c r="O124" s="672"/>
      <c r="P124" s="672"/>
      <c r="Q124" s="673"/>
      <c r="R124" s="674"/>
      <c r="S124" s="675"/>
      <c r="T124" s="359" t="str">
        <f t="shared" si="19"/>
        <v>-</v>
      </c>
      <c r="U124" s="495"/>
      <c r="V124" s="495"/>
      <c r="W124" s="164"/>
      <c r="X124" s="1" t="str">
        <f>IF($R124=AK124,AS124,IF($R124=AL124,AT124,IF($R124=AM124,AU124,IF($R124=AN124,AV124,AW124))))</f>
        <v>-</v>
      </c>
      <c r="Y124" s="385" t="s">
        <v>725</v>
      </c>
      <c r="Z124" s="222">
        <f t="shared" si="15"/>
        <v>0</v>
      </c>
      <c r="AA124" s="385">
        <v>0.02</v>
      </c>
      <c r="AB124" s="1">
        <v>1</v>
      </c>
      <c r="AC124" s="399">
        <v>1</v>
      </c>
      <c r="AD124" s="197" t="str">
        <f t="shared" si="17"/>
        <v>-</v>
      </c>
      <c r="AE124" s="197">
        <f t="shared" si="16"/>
        <v>0</v>
      </c>
      <c r="AF124" s="402">
        <f t="shared" si="18"/>
        <v>0</v>
      </c>
      <c r="AG124" s="197"/>
      <c r="AK124" s="75" t="s">
        <v>277</v>
      </c>
      <c r="AL124" s="75" t="s">
        <v>33</v>
      </c>
      <c r="AM124" s="75" t="s">
        <v>454</v>
      </c>
      <c r="AN124" s="75" t="s">
        <v>244</v>
      </c>
      <c r="AO124" s="75" t="s">
        <v>267</v>
      </c>
      <c r="AP124" s="594"/>
      <c r="AQ124" s="231"/>
      <c r="AR124" s="383"/>
      <c r="AS124" s="6">
        <v>1</v>
      </c>
      <c r="AT124" s="6">
        <v>0.8</v>
      </c>
      <c r="AU124" s="6">
        <v>0.5</v>
      </c>
      <c r="AV124" s="6">
        <v>0</v>
      </c>
      <c r="AW124" s="6" t="s">
        <v>449</v>
      </c>
      <c r="BW124"/>
      <c r="BX124"/>
      <c r="BY124"/>
      <c r="BZ124"/>
      <c r="CA124"/>
      <c r="CF124"/>
    </row>
    <row r="125" spans="3:84" ht="24" customHeight="1" thickBot="1" x14ac:dyDescent="0.2">
      <c r="C125" s="193">
        <v>8</v>
      </c>
      <c r="D125" s="583" t="s">
        <v>840</v>
      </c>
      <c r="E125" s="232" t="s">
        <v>686</v>
      </c>
      <c r="F125" s="686" t="s">
        <v>687</v>
      </c>
      <c r="G125" s="729"/>
      <c r="H125" s="690" t="s">
        <v>688</v>
      </c>
      <c r="I125" s="701"/>
      <c r="J125" s="701"/>
      <c r="K125" s="701"/>
      <c r="L125" s="701"/>
      <c r="M125" s="701"/>
      <c r="N125" s="701"/>
      <c r="O125" s="701"/>
      <c r="P125" s="701"/>
      <c r="Q125" s="748"/>
      <c r="R125" s="674"/>
      <c r="S125" s="675"/>
      <c r="T125" s="359" t="str">
        <f t="shared" si="19"/>
        <v>-</v>
      </c>
      <c r="U125" s="495" t="str">
        <f>AD125</f>
        <v>-</v>
      </c>
      <c r="V125" s="7"/>
      <c r="W125" s="164"/>
      <c r="X125" s="1" t="str">
        <f>IF($R125=AK125,AS125,IF($R125=AL125,AT125,IF($R125=AM125,AU125,IF($R125=AN125,AV125,IF($R125=AO125,AW125,AX125)))))</f>
        <v>-</v>
      </c>
      <c r="Y125" s="385" t="s">
        <v>725</v>
      </c>
      <c r="Z125" s="222">
        <f t="shared" si="15"/>
        <v>0</v>
      </c>
      <c r="AA125" s="385">
        <v>3.2000000000000001E-2</v>
      </c>
      <c r="AB125" s="1">
        <v>1</v>
      </c>
      <c r="AC125" s="399">
        <v>1</v>
      </c>
      <c r="AD125" s="197" t="str">
        <f>IF(X125="-","-",X125*Z125*AA125*AB125*AC125)</f>
        <v>-</v>
      </c>
      <c r="AE125" s="197">
        <f>IF(X125="-",0,(1-X125)*Z125*AA125*AB125*AC125)</f>
        <v>0</v>
      </c>
      <c r="AF125" s="402">
        <f>IF(X125="-",0,AE125)</f>
        <v>0</v>
      </c>
      <c r="AG125" s="2"/>
      <c r="AH125"/>
      <c r="AI125"/>
      <c r="AJ125"/>
      <c r="AK125" s="360" t="s">
        <v>109</v>
      </c>
      <c r="AL125" s="360" t="s">
        <v>31</v>
      </c>
      <c r="AM125" s="360" t="s">
        <v>240</v>
      </c>
      <c r="AN125" s="360" t="s">
        <v>34</v>
      </c>
      <c r="AO125" s="360" t="s">
        <v>35</v>
      </c>
      <c r="AP125" s="75" t="s">
        <v>267</v>
      </c>
      <c r="AQ125"/>
      <c r="AR125"/>
      <c r="AS125" s="6">
        <v>1</v>
      </c>
      <c r="AT125" s="6">
        <v>0.8</v>
      </c>
      <c r="AU125" s="6">
        <v>0.5</v>
      </c>
      <c r="AV125" s="6">
        <v>0.2</v>
      </c>
      <c r="AW125" s="6">
        <v>0</v>
      </c>
      <c r="AX125" s="6" t="s">
        <v>689</v>
      </c>
      <c r="BW125"/>
      <c r="BX125"/>
      <c r="BY125"/>
      <c r="BZ125"/>
      <c r="CA125"/>
      <c r="CF125"/>
    </row>
    <row r="126" spans="3:84" ht="24" customHeight="1" thickBot="1" x14ac:dyDescent="0.2">
      <c r="C126" s="193">
        <v>9</v>
      </c>
      <c r="D126" s="583" t="s">
        <v>840</v>
      </c>
      <c r="E126" s="232" t="s">
        <v>690</v>
      </c>
      <c r="F126" s="686" t="s">
        <v>691</v>
      </c>
      <c r="G126" s="729"/>
      <c r="H126" s="670" t="s">
        <v>692</v>
      </c>
      <c r="I126" s="672"/>
      <c r="J126" s="672"/>
      <c r="K126" s="672"/>
      <c r="L126" s="672"/>
      <c r="M126" s="672"/>
      <c r="N126" s="672"/>
      <c r="O126" s="672"/>
      <c r="P126" s="672"/>
      <c r="Q126" s="673"/>
      <c r="R126" s="674"/>
      <c r="S126" s="675"/>
      <c r="T126" s="359" t="str">
        <f t="shared" si="19"/>
        <v>-</v>
      </c>
      <c r="U126" s="495" t="str">
        <f>AD126</f>
        <v>-</v>
      </c>
      <c r="V126" s="7"/>
      <c r="W126" s="164"/>
      <c r="X126" s="1" t="str">
        <f>IF($R126=AK126,AS126,IF($R126=AL126,AT126,IF($R126=AM126,AU126,IF($R126=AN126,AV126,IF($R126=AO126,AW126,AX126)))))</f>
        <v>-</v>
      </c>
      <c r="Y126" s="385" t="s">
        <v>725</v>
      </c>
      <c r="Z126" s="222">
        <f t="shared" si="15"/>
        <v>0</v>
      </c>
      <c r="AA126" s="385">
        <v>0.02</v>
      </c>
      <c r="AB126" s="1">
        <v>1</v>
      </c>
      <c r="AC126" s="399">
        <v>1</v>
      </c>
      <c r="AD126" s="197" t="str">
        <f>IF(X126="-","-",X126*Z126*AA126*AB126*AC126)</f>
        <v>-</v>
      </c>
      <c r="AE126" s="197">
        <f>IF(X126="-",0,(1-X126)*Z126*AA126*AB126*AC126)</f>
        <v>0</v>
      </c>
      <c r="AF126" s="402">
        <f>IF(X126="-",0,AE126)</f>
        <v>0</v>
      </c>
      <c r="AG126" s="2"/>
      <c r="AK126" s="360" t="s">
        <v>109</v>
      </c>
      <c r="AL126" s="360" t="s">
        <v>31</v>
      </c>
      <c r="AM126" s="360" t="s">
        <v>240</v>
      </c>
      <c r="AN126" s="360" t="s">
        <v>34</v>
      </c>
      <c r="AO126" s="360" t="s">
        <v>35</v>
      </c>
      <c r="AP126" s="75" t="s">
        <v>267</v>
      </c>
      <c r="AS126" s="6">
        <v>1</v>
      </c>
      <c r="AT126" s="6">
        <v>0.8</v>
      </c>
      <c r="AU126" s="6">
        <v>0.5</v>
      </c>
      <c r="AV126" s="6">
        <v>0.2</v>
      </c>
      <c r="AW126" s="6">
        <v>0</v>
      </c>
      <c r="AX126" s="6" t="s">
        <v>689</v>
      </c>
      <c r="BW126"/>
      <c r="BX126"/>
      <c r="BY126"/>
      <c r="BZ126"/>
      <c r="CA126"/>
      <c r="CF126"/>
    </row>
    <row r="127" spans="3:84" ht="14.25" customHeight="1" thickBot="1" x14ac:dyDescent="0.2">
      <c r="C127" s="583">
        <v>10</v>
      </c>
      <c r="D127" s="583" t="s">
        <v>840</v>
      </c>
      <c r="E127" s="186" t="s">
        <v>784</v>
      </c>
      <c r="F127" s="584" t="s">
        <v>429</v>
      </c>
      <c r="G127" s="585"/>
      <c r="H127" s="670" t="s">
        <v>437</v>
      </c>
      <c r="I127" s="672"/>
      <c r="J127" s="672"/>
      <c r="K127" s="672"/>
      <c r="L127" s="672"/>
      <c r="M127" s="672"/>
      <c r="N127" s="672"/>
      <c r="O127" s="672"/>
      <c r="P127" s="672"/>
      <c r="Q127" s="673"/>
      <c r="R127" s="674"/>
      <c r="S127" s="675"/>
      <c r="T127" s="359" t="str">
        <f t="shared" si="19"/>
        <v>-</v>
      </c>
      <c r="U127" s="495"/>
      <c r="V127" s="495"/>
      <c r="W127" s="164"/>
      <c r="X127" s="1" t="str">
        <f>IF($R127=AK127,AS127,IF($R127=AL127,AT127,IF($R127=AM127,AU127,IF($R127=AN127,AV127,IF($R127=AO127,AW127,AX127)))))</f>
        <v>-</v>
      </c>
      <c r="Y127" s="385" t="s">
        <v>727</v>
      </c>
      <c r="Z127" s="222">
        <f t="shared" si="15"/>
        <v>0</v>
      </c>
      <c r="AA127" s="385">
        <v>7.0000000000000001E-3</v>
      </c>
      <c r="AB127" s="1">
        <v>1</v>
      </c>
      <c r="AC127" s="399">
        <v>1</v>
      </c>
      <c r="AD127" s="197" t="str">
        <f t="shared" si="17"/>
        <v>-</v>
      </c>
      <c r="AE127" s="197">
        <f t="shared" si="16"/>
        <v>0</v>
      </c>
      <c r="AF127" s="402">
        <f t="shared" si="18"/>
        <v>0</v>
      </c>
      <c r="AG127" s="197"/>
      <c r="AK127" s="360" t="s">
        <v>109</v>
      </c>
      <c r="AL127" s="360" t="s">
        <v>31</v>
      </c>
      <c r="AM127" s="360" t="s">
        <v>240</v>
      </c>
      <c r="AN127" s="360" t="s">
        <v>34</v>
      </c>
      <c r="AO127" s="360" t="s">
        <v>35</v>
      </c>
      <c r="AP127" s="75" t="s">
        <v>472</v>
      </c>
      <c r="AQ127" s="149"/>
      <c r="AR127" s="383"/>
      <c r="AS127" s="6">
        <v>1</v>
      </c>
      <c r="AT127" s="6">
        <v>0.8</v>
      </c>
      <c r="AU127" s="6">
        <v>0.5</v>
      </c>
      <c r="AV127" s="6">
        <v>0.2</v>
      </c>
      <c r="AW127" s="6">
        <v>0</v>
      </c>
      <c r="AX127" s="6" t="s">
        <v>63</v>
      </c>
      <c r="BW127"/>
      <c r="BX127"/>
      <c r="BY127"/>
      <c r="BZ127"/>
      <c r="CA127"/>
      <c r="CF127"/>
    </row>
    <row r="128" spans="3:84" ht="14.25" customHeight="1" x14ac:dyDescent="0.15">
      <c r="C128" s="165">
        <v>11</v>
      </c>
      <c r="D128" s="600" t="s">
        <v>840</v>
      </c>
      <c r="E128" s="118" t="s">
        <v>867</v>
      </c>
      <c r="F128" s="690" t="s">
        <v>304</v>
      </c>
      <c r="G128" s="691"/>
      <c r="H128" s="692" t="s">
        <v>868</v>
      </c>
      <c r="I128" s="696"/>
      <c r="J128" s="696"/>
      <c r="K128" s="696"/>
      <c r="L128" s="696"/>
      <c r="M128" s="696"/>
      <c r="N128" s="696"/>
      <c r="O128" s="696"/>
      <c r="P128" s="696"/>
      <c r="Q128" s="696"/>
      <c r="R128" s="696"/>
      <c r="S128" s="693"/>
      <c r="T128" s="359" t="str">
        <f t="shared" si="19"/>
        <v>-</v>
      </c>
      <c r="U128" s="489"/>
      <c r="V128" s="495"/>
      <c r="W128" s="164"/>
      <c r="X128" s="1" t="str">
        <f>IF(SUM(AE132:AE134)=0,"-",AI130)</f>
        <v>-</v>
      </c>
      <c r="Y128" s="385" t="s">
        <v>726</v>
      </c>
      <c r="Z128" s="222">
        <f t="shared" si="15"/>
        <v>0</v>
      </c>
      <c r="AA128" s="386">
        <v>0.1</v>
      </c>
      <c r="AB128" s="1">
        <v>1</v>
      </c>
      <c r="AC128" s="399">
        <v>1</v>
      </c>
      <c r="AD128" s="197" t="str">
        <f t="shared" si="17"/>
        <v>-</v>
      </c>
      <c r="AE128" s="197">
        <f t="shared" si="16"/>
        <v>0</v>
      </c>
      <c r="AF128" s="402">
        <f>IF(X128="-",0,AE128*AH128)</f>
        <v>0</v>
      </c>
      <c r="AG128" s="197"/>
      <c r="AH128" s="198">
        <f>IF(SUM(AE132:AE134)=0,1,SUM(AD132:AD134)/SUM(AE132:AE134))</f>
        <v>1</v>
      </c>
      <c r="AK128" s="3"/>
      <c r="AL128" s="3"/>
      <c r="AM128" s="3"/>
      <c r="AN128" s="3"/>
      <c r="AO128" s="7"/>
      <c r="AP128" s="605"/>
      <c r="AQ128" s="605"/>
      <c r="AR128" s="605"/>
      <c r="AS128" s="1"/>
      <c r="AT128" s="1"/>
      <c r="AU128" s="1"/>
      <c r="AV128" s="1"/>
      <c r="AW128" s="1"/>
      <c r="BW128"/>
      <c r="BX128"/>
      <c r="BY128"/>
      <c r="BZ128"/>
      <c r="CA128"/>
      <c r="CF128"/>
    </row>
    <row r="129" spans="3:84" ht="14.25" customHeight="1" x14ac:dyDescent="0.15">
      <c r="C129" s="166"/>
      <c r="F129" s="167"/>
      <c r="G129" s="105"/>
      <c r="H129" s="1" t="s">
        <v>123</v>
      </c>
      <c r="K129" s="596"/>
      <c r="L129" s="596"/>
      <c r="M129" s="596"/>
      <c r="N129" s="596"/>
      <c r="O129" s="596"/>
      <c r="P129" s="596"/>
      <c r="Q129" s="596"/>
      <c r="R129" s="596"/>
      <c r="S129" s="597"/>
      <c r="T129" s="123" t="str">
        <f>IF(U129="","",IF(U129&gt;=$BK$15,"A",IF(U129&gt;=$BK$16,"B",IF(U129&gt;=$BK$17,"C","-"))))</f>
        <v/>
      </c>
      <c r="U129" s="489"/>
      <c r="V129" s="495"/>
      <c r="W129" s="164"/>
      <c r="AF129" s="1"/>
      <c r="AG129" s="1"/>
      <c r="AI129" s="3" t="s">
        <v>185</v>
      </c>
      <c r="AK129" s="75" t="s">
        <v>445</v>
      </c>
      <c r="AL129" s="75" t="s">
        <v>446</v>
      </c>
      <c r="AM129" s="75" t="s">
        <v>447</v>
      </c>
      <c r="AN129" s="75" t="s">
        <v>448</v>
      </c>
      <c r="AO129"/>
      <c r="AP129" s="65">
        <v>1</v>
      </c>
      <c r="AQ129" s="65">
        <v>2</v>
      </c>
      <c r="AR129" s="65">
        <v>3</v>
      </c>
      <c r="AS129" s="65">
        <v>4</v>
      </c>
      <c r="AT129" s="65">
        <v>5</v>
      </c>
      <c r="AU129" s="65">
        <v>6</v>
      </c>
      <c r="AV129" s="65">
        <v>7</v>
      </c>
      <c r="AW129" s="65">
        <v>8</v>
      </c>
      <c r="BW129"/>
      <c r="BX129"/>
      <c r="BY129"/>
      <c r="BZ129"/>
      <c r="CA129"/>
      <c r="CF129"/>
    </row>
    <row r="130" spans="3:84" ht="22.5" x14ac:dyDescent="0.15">
      <c r="C130" s="168"/>
      <c r="D130" s="169"/>
      <c r="E130" s="150"/>
      <c r="F130" s="170"/>
      <c r="H130" s="727" t="s">
        <v>869</v>
      </c>
      <c r="I130" s="727" t="s">
        <v>249</v>
      </c>
      <c r="J130" s="727" t="s">
        <v>296</v>
      </c>
      <c r="K130" s="727" t="s">
        <v>228</v>
      </c>
      <c r="L130" s="727" t="s">
        <v>870</v>
      </c>
      <c r="M130" s="727" t="s">
        <v>871</v>
      </c>
      <c r="N130" s="727" t="s">
        <v>54</v>
      </c>
      <c r="O130" s="727" t="s">
        <v>38</v>
      </c>
      <c r="P130" s="727" t="s">
        <v>209</v>
      </c>
      <c r="Q130" s="727" t="s">
        <v>39</v>
      </c>
      <c r="R130" s="727" t="s">
        <v>278</v>
      </c>
      <c r="S130" s="727" t="s">
        <v>261</v>
      </c>
      <c r="T130" s="123"/>
      <c r="U130" s="35"/>
      <c r="V130" s="495"/>
      <c r="W130" s="164"/>
      <c r="X130" s="1" t="s">
        <v>186</v>
      </c>
      <c r="Y130" s="1"/>
      <c r="Z130" s="33" t="s">
        <v>249</v>
      </c>
      <c r="AA130" s="33" t="s">
        <v>296</v>
      </c>
      <c r="AB130" s="33" t="s">
        <v>455</v>
      </c>
      <c r="AC130" s="33" t="s">
        <v>456</v>
      </c>
      <c r="AD130" s="1" t="s">
        <v>188</v>
      </c>
      <c r="AE130" s="1" t="s">
        <v>187</v>
      </c>
      <c r="AF130" s="1"/>
      <c r="AG130" s="1"/>
      <c r="AH130" s="30" t="s">
        <v>40</v>
      </c>
      <c r="AI130" s="3">
        <f>IF(SUM(AA132:AA134)=0,0,IF(COUNTA(Z132:Z134)=0,0,IF(SUM(AC132:AC134)&lt;=0,ROUND(SUMPRODUCT(AA132:AA134,AB132:AB134,AI132:AI134)/SUMPRODUCT(AA132:AA134,AB132:AB134),3),ROUND(SUMPRODUCT(AC132:AC134,AI132:AI134)/SUM(AC132:AC134),3))))</f>
        <v>0</v>
      </c>
      <c r="AK130" s="171">
        <v>0.9</v>
      </c>
      <c r="AL130" s="171">
        <f>ROUND(21800/23680,2)</f>
        <v>0.92</v>
      </c>
      <c r="AM130" s="171">
        <f>ROUND(42.7/45.2,2)</f>
        <v>0.94</v>
      </c>
      <c r="AN130" s="171">
        <f>ROUND(43.5/46.5,2)</f>
        <v>0.94</v>
      </c>
      <c r="AO130"/>
      <c r="AP130" s="119" t="s">
        <v>457</v>
      </c>
      <c r="AQ130" s="642" t="s">
        <v>458</v>
      </c>
      <c r="AR130" s="643"/>
      <c r="AS130" s="643"/>
      <c r="AT130" s="643"/>
      <c r="AU130" s="644"/>
      <c r="AV130" s="119" t="s">
        <v>459</v>
      </c>
      <c r="AW130" s="119" t="s">
        <v>3</v>
      </c>
      <c r="BW130"/>
      <c r="BX130"/>
      <c r="BY130"/>
      <c r="BZ130"/>
      <c r="CA130"/>
      <c r="CF130"/>
    </row>
    <row r="131" spans="3:84" ht="14.25" thickBot="1" x14ac:dyDescent="0.2">
      <c r="C131" s="168"/>
      <c r="D131" s="169"/>
      <c r="E131" s="150"/>
      <c r="F131" s="170"/>
      <c r="H131" s="728"/>
      <c r="I131" s="728"/>
      <c r="J131" s="728"/>
      <c r="K131" s="728"/>
      <c r="L131" s="728"/>
      <c r="M131" s="728"/>
      <c r="N131" s="728"/>
      <c r="O131" s="728"/>
      <c r="P131" s="728"/>
      <c r="Q131" s="728"/>
      <c r="R131" s="728"/>
      <c r="S131" s="728"/>
      <c r="T131" s="123"/>
      <c r="U131" s="35"/>
      <c r="V131" s="495"/>
      <c r="W131" s="164"/>
      <c r="Y131" s="1"/>
      <c r="Z131" s="33"/>
      <c r="AA131" s="33"/>
      <c r="AB131" s="33"/>
      <c r="AC131" s="33"/>
      <c r="AE131" s="1"/>
      <c r="AF131" s="1"/>
      <c r="AG131" s="1"/>
      <c r="AH131" s="30"/>
      <c r="AK131" s="178">
        <f>IF(AL131="",0,IF(AL131=0,"",IF(OR(S132&lt;=87,AL131=7),0,IF(AL131=8,1,IF(N132&gt;=HLOOKUP(AL131,$AP$129:$AU$134,4,0),1,IF(N132&lt;=HLOOKUP(AL131,$AP$129:$AU$134,6,0),0,ROUND(1-((HLOOKUP(AL131,$AP$129:$AU$134,4,0)-N132)/(HLOOKUP(AL131,$AP$129:$AU$134,4,0)-HLOOKUP(AL131,$AP$129:$AU$134,6,0))),3)))))))</f>
        <v>0</v>
      </c>
      <c r="AL131" s="75" t="str">
        <f>IF(I132="","",IF(I132="ガスタービン",1,IF(I132="ディーゼルエンジン",7,IF(I132="燃料電池",8,IF(J132&lt;=$AQ$131,2,IF(J132&lt;=$AR$131,3,IF(J132&lt;=$AS$131,4,IF(J132&lt;=$AT$131,5,6))))))))</f>
        <v/>
      </c>
      <c r="AM131" s="7" t="s">
        <v>460</v>
      </c>
      <c r="AN131" s="7"/>
      <c r="AO131"/>
      <c r="AP131" s="179"/>
      <c r="AQ131" s="180">
        <v>100</v>
      </c>
      <c r="AR131" s="180">
        <v>300</v>
      </c>
      <c r="AS131" s="180">
        <v>500</v>
      </c>
      <c r="AT131" s="622">
        <v>2000</v>
      </c>
      <c r="AU131" s="623" t="s">
        <v>1023</v>
      </c>
      <c r="AV131" s="179"/>
      <c r="AW131" s="179"/>
      <c r="BW131"/>
      <c r="BX131"/>
      <c r="BY131"/>
      <c r="BZ131"/>
      <c r="CA131"/>
      <c r="CF131"/>
    </row>
    <row r="132" spans="3:84" ht="14.25" customHeight="1" thickBot="1" x14ac:dyDescent="0.2">
      <c r="C132" s="168"/>
      <c r="D132" s="169"/>
      <c r="E132" s="150"/>
      <c r="F132" s="170"/>
      <c r="H132" s="61"/>
      <c r="I132" s="60"/>
      <c r="J132" s="16"/>
      <c r="K132" s="59"/>
      <c r="L132" s="58"/>
      <c r="M132" s="16"/>
      <c r="N132" s="172" t="str">
        <f>IF(OR(I132="",K132="",L132=""),"",(J132*3.6)/(K132*HLOOKUP(L132,$AK$95:$AR$96,2,0)*HLOOKUP(L132,$AK$129:$AN$130,2,0)))</f>
        <v/>
      </c>
      <c r="O132" s="16"/>
      <c r="P132" s="16"/>
      <c r="Q132" s="16"/>
      <c r="R132" s="173" t="str">
        <f>IF(O132=0,"",P132*3.6/O132)</f>
        <v/>
      </c>
      <c r="S132" s="174" t="str">
        <f>IF(O132=0,"",(2.17*R132+AH132)*100)</f>
        <v/>
      </c>
      <c r="T132" s="175"/>
      <c r="U132" s="35"/>
      <c r="V132" s="495"/>
      <c r="W132" s="164"/>
      <c r="X132" s="1" t="str">
        <f>IF(H132="","対象外",IF(H132&lt;=$AN$4,"対象","対象外"))</f>
        <v>対象外</v>
      </c>
      <c r="Y132" s="1"/>
      <c r="Z132" s="35" t="str">
        <f>IF(X132="対象外","",I132)</f>
        <v/>
      </c>
      <c r="AA132" s="176" t="str">
        <f>IF(X132="対象外","",J132)</f>
        <v/>
      </c>
      <c r="AB132" s="1" t="str">
        <f>IF(X132="対象外","",M132)</f>
        <v/>
      </c>
      <c r="AC132" s="3" t="str">
        <f>IF(X132="対象外","",P132)</f>
        <v/>
      </c>
      <c r="AD132" s="1" t="str">
        <f>IF(AA132="","",AA132*AB132)</f>
        <v/>
      </c>
      <c r="AE132" s="1">
        <f>J132*M132</f>
        <v>0</v>
      </c>
      <c r="AF132" s="1"/>
      <c r="AG132" s="1"/>
      <c r="AH132" s="177" t="str">
        <f>IF(O132=0,"",Q132/O132)</f>
        <v/>
      </c>
      <c r="AI132" s="126" t="str">
        <f>IF(X132="対象外","",AK131)</f>
        <v/>
      </c>
      <c r="AJ132" s="126"/>
      <c r="AK132" s="178">
        <f>IF(AL132="",0,IF(AL132=0,"",IF(OR(S133&lt;=87,AL132=7),0,IF(AL132=8,1,IF(N133&gt;=HLOOKUP(AL132,$AP$129:$AU$134,4,0),1,IF(N133&lt;=HLOOKUP(AL132,$AP$129:$AU$134,6,0),0,ROUND(1-((HLOOKUP(AL132,$AP$129:$AU$134,4,0)-N133)/(HLOOKUP(AL132,$AP$129:$AU$134,4,0)-HLOOKUP(AL132,$AP$129:$AU$134,6,0))),3)))))))</f>
        <v>0</v>
      </c>
      <c r="AL132" s="75" t="str">
        <f>IF(I133="","",IF(I133="ガスタービン",1,IF(I133="ディーゼルエンジン",7,IF(I133="燃料電池",8,IF(J133&lt;=$AQ$131,2,IF(J133&lt;=$AR$131,3,IF(J133&lt;=$AS$131,4,IF(J133&lt;=$AT$131,5,6))))))))</f>
        <v/>
      </c>
      <c r="AM132" s="7" t="s">
        <v>460</v>
      </c>
      <c r="AN132" s="7"/>
      <c r="AO132"/>
      <c r="AP132" s="181">
        <v>0.4</v>
      </c>
      <c r="AQ132" s="181">
        <v>0.33</v>
      </c>
      <c r="AR132" s="181">
        <v>0.35</v>
      </c>
      <c r="AS132" s="181">
        <v>0.42</v>
      </c>
      <c r="AT132" s="181">
        <v>0.42</v>
      </c>
      <c r="AU132" s="624">
        <v>0.49</v>
      </c>
      <c r="AV132" s="6">
        <v>0</v>
      </c>
      <c r="AW132" s="6">
        <v>1</v>
      </c>
      <c r="AY132" s="89"/>
      <c r="BW132"/>
      <c r="BX132"/>
      <c r="BY132"/>
      <c r="BZ132"/>
      <c r="CA132"/>
      <c r="CF132"/>
    </row>
    <row r="133" spans="3:84" ht="14.25" customHeight="1" thickBot="1" x14ac:dyDescent="0.2">
      <c r="C133" s="168"/>
      <c r="D133" s="169"/>
      <c r="E133" s="150"/>
      <c r="F133" s="170"/>
      <c r="H133" s="61"/>
      <c r="I133" s="60"/>
      <c r="J133" s="16"/>
      <c r="K133" s="59"/>
      <c r="L133" s="58"/>
      <c r="M133" s="16"/>
      <c r="N133" s="172" t="str">
        <f>IF(OR(I133="",K133="",L133=""),"",(J133*3.6)/(K133*HLOOKUP(L133,$AK$95:$AR$96,2,0)*HLOOKUP(L133,$AK$129:$AN$130,2,0)))</f>
        <v/>
      </c>
      <c r="O133" s="16"/>
      <c r="P133" s="16"/>
      <c r="Q133" s="16"/>
      <c r="R133" s="173" t="str">
        <f>IF(O133=0,"",P133*3.6/O133)</f>
        <v/>
      </c>
      <c r="S133" s="174" t="str">
        <f>IF(O133=0,"",(2.17*R133+AH133)*100)</f>
        <v/>
      </c>
      <c r="T133" s="175"/>
      <c r="U133" s="35"/>
      <c r="V133" s="495"/>
      <c r="X133" s="1" t="str">
        <f>IF(H133="","対象外",IF(H133&lt;=$AN$4,"対象","対象外"))</f>
        <v>対象外</v>
      </c>
      <c r="Y133" s="1"/>
      <c r="Z133" s="35" t="str">
        <f>IF(X133="対象外","",I133)</f>
        <v/>
      </c>
      <c r="AA133" s="176" t="str">
        <f>IF(X133="対象外","",J133)</f>
        <v/>
      </c>
      <c r="AB133" s="1" t="str">
        <f>IF(X133="対象外","",M133)</f>
        <v/>
      </c>
      <c r="AC133" s="3" t="str">
        <f>IF(X133="対象外","",P133)</f>
        <v/>
      </c>
      <c r="AD133" s="1" t="str">
        <f>IF(AA133="","",AA133*AB133)</f>
        <v/>
      </c>
      <c r="AE133" s="1">
        <f>J133*M133</f>
        <v>0</v>
      </c>
      <c r="AF133" s="1"/>
      <c r="AG133" s="1"/>
      <c r="AH133" s="177" t="str">
        <f>IF(O133=0,"",Q133/O133)</f>
        <v/>
      </c>
      <c r="AI133" s="126" t="str">
        <f>IF(X133="対象外","",AK132)</f>
        <v/>
      </c>
      <c r="AJ133" s="126"/>
      <c r="AK133" s="178">
        <f>IF(AL133="",0,IF(AL133=0,"",IF(OR(S134&lt;=87,AL133=7),0,IF(AL133=8,1,IF(N134&gt;=HLOOKUP(AL133,$AP$129:$AU$134,4,0),1,IF(N134&lt;=HLOOKUP(AL133,$AP$129:$AU$134,6,0),0,ROUND(1-((HLOOKUP(AL133,$AP$129:$AU$134,4,0)-N134)/(HLOOKUP(AL133,$AP$129:$AU$134,4,0)-HLOOKUP(AL133,$AP$129:$AU$134,6,0))),3)))))))</f>
        <v>0</v>
      </c>
      <c r="AL133" s="75" t="str">
        <f>IF(I134="","",IF(I134="ガスタービン",1,IF(I134="ディーゼルエンジン",7,IF(I134="燃料電池",8,IF(J134&lt;=$AQ$131,2,IF(J134&lt;=$AR$131,3,IF(J134&lt;=$AS$131,4,IF(J134&lt;=$AT$131,5,6))))))))</f>
        <v/>
      </c>
      <c r="AM133" s="7" t="s">
        <v>460</v>
      </c>
      <c r="AN133" s="7"/>
      <c r="AO133"/>
      <c r="AP133" s="184">
        <v>0.23</v>
      </c>
      <c r="AQ133" s="184">
        <v>0.3</v>
      </c>
      <c r="AR133" s="184">
        <v>0.34</v>
      </c>
      <c r="AS133" s="184">
        <v>0.37</v>
      </c>
      <c r="AT133" s="184">
        <v>0.4</v>
      </c>
      <c r="AU133" s="625">
        <v>0.46</v>
      </c>
      <c r="AV133"/>
      <c r="AW133"/>
      <c r="BW133"/>
      <c r="BX133"/>
      <c r="BY133"/>
      <c r="BZ133"/>
      <c r="CA133"/>
      <c r="CF133"/>
    </row>
    <row r="134" spans="3:84" ht="14.25" customHeight="1" thickBot="1" x14ac:dyDescent="0.2">
      <c r="C134" s="595"/>
      <c r="D134" s="595"/>
      <c r="E134" s="182"/>
      <c r="F134" s="358"/>
      <c r="G134" s="162"/>
      <c r="H134" s="61"/>
      <c r="I134" s="60"/>
      <c r="J134" s="16"/>
      <c r="K134" s="59"/>
      <c r="L134" s="58"/>
      <c r="M134" s="16"/>
      <c r="N134" s="172" t="str">
        <f>IF(OR(I134="",K134="",L134=""),"",(J134*3.6)/(K134*HLOOKUP(L134,$AK$95:$AR$96,2,0)*HLOOKUP(L134,$AK$129:$AN$130,2,0)))</f>
        <v/>
      </c>
      <c r="O134" s="16"/>
      <c r="P134" s="16"/>
      <c r="Q134" s="16"/>
      <c r="R134" s="173" t="str">
        <f>IF(O134=0,"",P134*3.6/O134)</f>
        <v/>
      </c>
      <c r="S134" s="174" t="str">
        <f>IF(O134=0,"",(2.17*R134+AH134)*100)</f>
        <v/>
      </c>
      <c r="T134" s="183"/>
      <c r="U134" s="35"/>
      <c r="V134" s="495"/>
      <c r="X134" s="1" t="str">
        <f>IF(H134="","対象外",IF(H134&lt;=$AN$4,"対象","対象外"))</f>
        <v>対象外</v>
      </c>
      <c r="Y134" s="1"/>
      <c r="Z134" s="35" t="str">
        <f>IF(X134="対象外","",I134)</f>
        <v/>
      </c>
      <c r="AA134" s="176" t="str">
        <f>IF(X134="対象外","",J134)</f>
        <v/>
      </c>
      <c r="AB134" s="1" t="str">
        <f>IF(X134="対象外","",M134)</f>
        <v/>
      </c>
      <c r="AC134" s="3" t="str">
        <f>IF(X134="対象外","",P134)</f>
        <v/>
      </c>
      <c r="AD134" s="1" t="str">
        <f>IF(AA134="","",AA134*AB134)</f>
        <v/>
      </c>
      <c r="AE134" s="1">
        <f>J134*M134</f>
        <v>0</v>
      </c>
      <c r="AF134" s="1"/>
      <c r="AG134" s="1"/>
      <c r="AH134" s="177" t="str">
        <f>IF(O134=0,"",Q134/O134)</f>
        <v/>
      </c>
      <c r="AI134" s="126" t="str">
        <f>IF(X134="対象外","",AK133)</f>
        <v/>
      </c>
      <c r="AJ134" s="126"/>
      <c r="AK134" s="75" t="s">
        <v>457</v>
      </c>
      <c r="AL134" s="601" t="s">
        <v>70</v>
      </c>
      <c r="AM134" s="75" t="s">
        <v>459</v>
      </c>
      <c r="AN134" s="75" t="s">
        <v>3</v>
      </c>
      <c r="AO134"/>
      <c r="AP134" s="187">
        <v>0.2</v>
      </c>
      <c r="AQ134" s="187">
        <v>0.28000000000000003</v>
      </c>
      <c r="AR134" s="626">
        <v>0.28000000000000003</v>
      </c>
      <c r="AS134" s="187">
        <v>0.28999999999999998</v>
      </c>
      <c r="AT134" s="187">
        <v>0.28999999999999998</v>
      </c>
      <c r="AU134" s="626">
        <v>0.32</v>
      </c>
      <c r="AV134"/>
      <c r="AW134"/>
      <c r="BW134"/>
      <c r="BX134"/>
      <c r="BY134"/>
      <c r="BZ134"/>
      <c r="CA134"/>
      <c r="CF134"/>
    </row>
    <row r="135" spans="3:84" ht="24" customHeight="1" thickBot="1" x14ac:dyDescent="0.2">
      <c r="C135" s="599">
        <v>12</v>
      </c>
      <c r="D135" s="185" t="s">
        <v>1</v>
      </c>
      <c r="E135" s="487" t="s">
        <v>872</v>
      </c>
      <c r="F135" s="690" t="s">
        <v>78</v>
      </c>
      <c r="G135" s="691"/>
      <c r="H135" s="739" t="s">
        <v>438</v>
      </c>
      <c r="I135" s="741"/>
      <c r="J135" s="741"/>
      <c r="K135" s="741"/>
      <c r="L135" s="741"/>
      <c r="M135" s="741"/>
      <c r="N135" s="741"/>
      <c r="O135" s="741"/>
      <c r="P135" s="741"/>
      <c r="Q135" s="741"/>
      <c r="R135" s="674"/>
      <c r="S135" s="675"/>
      <c r="T135" s="119" t="str">
        <f t="shared" ref="T135:T144" si="20">IF(AF135=0,"-",IF(AF135&gt;=$BK$15,"A",IF(AF135&gt;=$BK$16,"B",IF(AF135&gt;=$BK$17,"C","-"))))</f>
        <v>-</v>
      </c>
      <c r="U135" s="478"/>
      <c r="V135" s="489"/>
      <c r="W135" s="93"/>
      <c r="X135" s="387" t="str">
        <f>IF($R135=AK135,AS135,IF($R135=AL135,AT135,IF($R135=AM135,AU135,IF($R135=AN135,AV135,AW135))))</f>
        <v>-</v>
      </c>
      <c r="Y135" s="385" t="s">
        <v>791</v>
      </c>
      <c r="Z135" s="222">
        <f>VLOOKUP(Y135,$W$44:$AJ$85,$AJ$40,0)</f>
        <v>0</v>
      </c>
      <c r="AA135" s="385">
        <v>0.02</v>
      </c>
      <c r="AB135" s="1">
        <v>1</v>
      </c>
      <c r="AC135" s="399">
        <v>1</v>
      </c>
      <c r="AD135" s="197" t="str">
        <f t="shared" ref="AD135:AD144" si="21">IF(X135="-","-",X135*Z135*AA135*AB135*AC135)</f>
        <v>-</v>
      </c>
      <c r="AE135" s="197">
        <f t="shared" ref="AE135:AE144" si="22">IF(X135="-",0,(1-X135)*Z135*AA135*AB135*AC135)</f>
        <v>0</v>
      </c>
      <c r="AF135" s="402">
        <f t="shared" ref="AF135:AF144" si="23">IF(X135="-",0,AE135)</f>
        <v>0</v>
      </c>
      <c r="AG135" s="197"/>
      <c r="AK135" s="75" t="s">
        <v>271</v>
      </c>
      <c r="AL135" s="75" t="s">
        <v>272</v>
      </c>
      <c r="AM135" s="75" t="s">
        <v>273</v>
      </c>
      <c r="AN135" s="75" t="s">
        <v>239</v>
      </c>
      <c r="AO135" s="75" t="s">
        <v>2</v>
      </c>
      <c r="AP135"/>
      <c r="AS135" s="6">
        <v>1</v>
      </c>
      <c r="AT135" s="6">
        <v>0.5</v>
      </c>
      <c r="AU135" s="6">
        <v>0</v>
      </c>
      <c r="AV135" s="6">
        <v>0</v>
      </c>
      <c r="AW135" s="6" t="s">
        <v>63</v>
      </c>
      <c r="BW135"/>
      <c r="BX135"/>
      <c r="BY135"/>
      <c r="BZ135"/>
      <c r="CA135"/>
      <c r="CF135"/>
    </row>
    <row r="136" spans="3:84" ht="14.25" customHeight="1" thickBot="1" x14ac:dyDescent="0.2">
      <c r="C136" s="599">
        <v>13</v>
      </c>
      <c r="D136" s="191" t="s">
        <v>873</v>
      </c>
      <c r="E136" s="107" t="s">
        <v>874</v>
      </c>
      <c r="F136" s="670" t="s">
        <v>10</v>
      </c>
      <c r="G136" s="671"/>
      <c r="H136" s="670" t="s">
        <v>283</v>
      </c>
      <c r="I136" s="672"/>
      <c r="J136" s="672"/>
      <c r="K136" s="672"/>
      <c r="L136" s="672"/>
      <c r="M136" s="672"/>
      <c r="N136" s="672"/>
      <c r="O136" s="672"/>
      <c r="P136" s="672"/>
      <c r="Q136" s="673"/>
      <c r="R136" s="674"/>
      <c r="S136" s="675"/>
      <c r="T136" s="119" t="str">
        <f t="shared" si="20"/>
        <v>-</v>
      </c>
      <c r="U136" s="489"/>
      <c r="V136" s="489"/>
      <c r="W136" s="93"/>
      <c r="X136" s="387" t="str">
        <f>IF($R136=AK136,AS136,IF($R136=AL136,AT136,AU136))</f>
        <v>-</v>
      </c>
      <c r="Y136" s="385" t="s">
        <v>729</v>
      </c>
      <c r="Z136" s="222">
        <f t="shared" ref="Z136:Z144" si="24">VLOOKUP(Y136,$W$44:$AJ$85,$AJ$40,0)</f>
        <v>0</v>
      </c>
      <c r="AA136" s="385">
        <v>0.02</v>
      </c>
      <c r="AB136" s="1">
        <v>1</v>
      </c>
      <c r="AC136" s="399">
        <v>1</v>
      </c>
      <c r="AD136" s="197" t="str">
        <f t="shared" si="21"/>
        <v>-</v>
      </c>
      <c r="AE136" s="197">
        <f t="shared" si="22"/>
        <v>0</v>
      </c>
      <c r="AF136" s="402">
        <f t="shared" si="23"/>
        <v>0</v>
      </c>
      <c r="AG136" s="197"/>
      <c r="AK136" s="75" t="s">
        <v>303</v>
      </c>
      <c r="AL136" s="75" t="s">
        <v>461</v>
      </c>
      <c r="AM136" s="75" t="s">
        <v>8</v>
      </c>
      <c r="AN136"/>
      <c r="AO136"/>
      <c r="AP136"/>
      <c r="AS136" s="6">
        <v>1</v>
      </c>
      <c r="AT136" s="6">
        <v>0</v>
      </c>
      <c r="AU136" s="6" t="s">
        <v>449</v>
      </c>
      <c r="AV136"/>
      <c r="AW136"/>
      <c r="BW136"/>
      <c r="BX136"/>
      <c r="BY136"/>
      <c r="BZ136"/>
      <c r="CA136"/>
      <c r="CF136"/>
    </row>
    <row r="137" spans="3:84" ht="14.25" customHeight="1" thickBot="1" x14ac:dyDescent="0.2">
      <c r="C137" s="599">
        <v>14</v>
      </c>
      <c r="D137" s="191" t="s">
        <v>873</v>
      </c>
      <c r="E137" s="107" t="s">
        <v>785</v>
      </c>
      <c r="F137" s="670" t="s">
        <v>522</v>
      </c>
      <c r="G137" s="671"/>
      <c r="H137" s="670" t="s">
        <v>478</v>
      </c>
      <c r="I137" s="672"/>
      <c r="J137" s="672"/>
      <c r="K137" s="672"/>
      <c r="L137" s="672"/>
      <c r="M137" s="672"/>
      <c r="N137" s="672"/>
      <c r="O137" s="672"/>
      <c r="P137" s="672"/>
      <c r="Q137" s="673"/>
      <c r="R137" s="674"/>
      <c r="S137" s="675"/>
      <c r="T137" s="119" t="str">
        <f t="shared" si="20"/>
        <v>-</v>
      </c>
      <c r="U137" s="489"/>
      <c r="V137" s="489"/>
      <c r="W137" s="93"/>
      <c r="X137" s="387" t="str">
        <f>IF($R137=AK137,AS137,IF($R137=AL137,AT137,AU137))</f>
        <v>-</v>
      </c>
      <c r="Y137" s="385" t="s">
        <v>727</v>
      </c>
      <c r="Z137" s="222">
        <f t="shared" si="24"/>
        <v>0</v>
      </c>
      <c r="AA137" s="385">
        <v>0.03</v>
      </c>
      <c r="AB137" s="1">
        <v>1</v>
      </c>
      <c r="AC137" s="399">
        <v>1</v>
      </c>
      <c r="AD137" s="197" t="str">
        <f t="shared" si="21"/>
        <v>-</v>
      </c>
      <c r="AE137" s="197">
        <f t="shared" si="22"/>
        <v>0</v>
      </c>
      <c r="AF137" s="402">
        <f t="shared" si="23"/>
        <v>0</v>
      </c>
      <c r="AG137" s="197"/>
      <c r="AK137" s="75" t="s">
        <v>303</v>
      </c>
      <c r="AL137" s="75" t="s">
        <v>193</v>
      </c>
      <c r="AM137" s="75" t="s">
        <v>266</v>
      </c>
      <c r="AN137"/>
      <c r="AO137"/>
      <c r="AP137"/>
      <c r="AS137" s="6">
        <v>1</v>
      </c>
      <c r="AT137" s="6">
        <v>0</v>
      </c>
      <c r="AU137" s="6" t="s">
        <v>63</v>
      </c>
      <c r="AV137"/>
      <c r="AW137"/>
      <c r="BW137"/>
      <c r="BX137"/>
      <c r="BY137"/>
      <c r="BZ137"/>
      <c r="CA137"/>
      <c r="CF137"/>
    </row>
    <row r="138" spans="3:84" ht="24" customHeight="1" thickBot="1" x14ac:dyDescent="0.2">
      <c r="C138" s="599">
        <v>15</v>
      </c>
      <c r="D138" s="191" t="s">
        <v>873</v>
      </c>
      <c r="E138" s="107" t="s">
        <v>875</v>
      </c>
      <c r="F138" s="670" t="s">
        <v>876</v>
      </c>
      <c r="G138" s="671"/>
      <c r="H138" s="670" t="s">
        <v>877</v>
      </c>
      <c r="I138" s="672"/>
      <c r="J138" s="672"/>
      <c r="K138" s="672"/>
      <c r="L138" s="672"/>
      <c r="M138" s="672"/>
      <c r="N138" s="672"/>
      <c r="O138" s="672"/>
      <c r="P138" s="672"/>
      <c r="Q138" s="673"/>
      <c r="R138" s="674"/>
      <c r="S138" s="675"/>
      <c r="T138" s="119" t="str">
        <f t="shared" si="20"/>
        <v>-</v>
      </c>
      <c r="U138" s="489"/>
      <c r="V138" s="489"/>
      <c r="W138" s="93"/>
      <c r="X138" s="387" t="str">
        <f>IF($R138=AK138,AS138,IF($R138=AL138,AT138,AU138))</f>
        <v>-</v>
      </c>
      <c r="Y138" s="385" t="s">
        <v>728</v>
      </c>
      <c r="Z138" s="222">
        <f t="shared" si="24"/>
        <v>0</v>
      </c>
      <c r="AA138" s="385">
        <v>0.03</v>
      </c>
      <c r="AB138" s="1">
        <v>1</v>
      </c>
      <c r="AC138" s="399">
        <v>1</v>
      </c>
      <c r="AD138" s="197" t="str">
        <f t="shared" si="21"/>
        <v>-</v>
      </c>
      <c r="AE138" s="197">
        <f t="shared" si="22"/>
        <v>0</v>
      </c>
      <c r="AF138" s="402">
        <f t="shared" si="23"/>
        <v>0</v>
      </c>
      <c r="AG138" s="197"/>
      <c r="AK138" s="75" t="s">
        <v>303</v>
      </c>
      <c r="AL138" s="75" t="s">
        <v>461</v>
      </c>
      <c r="AM138" s="75" t="s">
        <v>775</v>
      </c>
      <c r="AN138"/>
      <c r="AO138"/>
      <c r="AP138"/>
      <c r="AS138" s="6">
        <v>1</v>
      </c>
      <c r="AT138" s="6">
        <v>0</v>
      </c>
      <c r="AU138" s="6" t="s">
        <v>449</v>
      </c>
      <c r="AV138"/>
      <c r="AW138"/>
      <c r="BW138"/>
      <c r="BX138"/>
      <c r="BY138"/>
      <c r="BZ138"/>
      <c r="CA138"/>
      <c r="CF138"/>
    </row>
    <row r="139" spans="3:84" ht="24" customHeight="1" thickBot="1" x14ac:dyDescent="0.2">
      <c r="C139" s="599">
        <v>16</v>
      </c>
      <c r="D139" s="191" t="s">
        <v>873</v>
      </c>
      <c r="E139" s="107" t="s">
        <v>786</v>
      </c>
      <c r="F139" s="670" t="s">
        <v>79</v>
      </c>
      <c r="G139" s="671"/>
      <c r="H139" s="670" t="s">
        <v>878</v>
      </c>
      <c r="I139" s="672"/>
      <c r="J139" s="672"/>
      <c r="K139" s="672"/>
      <c r="L139" s="672"/>
      <c r="M139" s="672"/>
      <c r="N139" s="672"/>
      <c r="O139" s="672"/>
      <c r="P139" s="672"/>
      <c r="Q139" s="673"/>
      <c r="R139" s="674"/>
      <c r="S139" s="675"/>
      <c r="T139" s="119" t="str">
        <f t="shared" si="20"/>
        <v>-</v>
      </c>
      <c r="U139" s="489"/>
      <c r="V139" s="489"/>
      <c r="W139" s="93"/>
      <c r="X139" s="387" t="str">
        <f>IF($R139=AK139,AS139,IF($R139=AL139,AT139,AU139))</f>
        <v>-</v>
      </c>
      <c r="Y139" s="385" t="s">
        <v>729</v>
      </c>
      <c r="Z139" s="222">
        <f t="shared" si="24"/>
        <v>0</v>
      </c>
      <c r="AA139" s="385">
        <v>1.4999999999999999E-2</v>
      </c>
      <c r="AB139" s="1">
        <v>1</v>
      </c>
      <c r="AC139" s="399">
        <v>1</v>
      </c>
      <c r="AD139" s="197" t="str">
        <f t="shared" si="21"/>
        <v>-</v>
      </c>
      <c r="AE139" s="197">
        <f t="shared" si="22"/>
        <v>0</v>
      </c>
      <c r="AF139" s="402">
        <f t="shared" si="23"/>
        <v>0</v>
      </c>
      <c r="AG139" s="197"/>
      <c r="AK139" s="75" t="s">
        <v>303</v>
      </c>
      <c r="AL139" s="75" t="s">
        <v>461</v>
      </c>
      <c r="AM139" s="75" t="s">
        <v>266</v>
      </c>
      <c r="AN139"/>
      <c r="AO139"/>
      <c r="AP139"/>
      <c r="AS139" s="6">
        <v>1</v>
      </c>
      <c r="AT139" s="6">
        <v>0</v>
      </c>
      <c r="AU139" s="6" t="s">
        <v>449</v>
      </c>
      <c r="AV139"/>
      <c r="AW139"/>
      <c r="BW139"/>
      <c r="BX139"/>
      <c r="BY139"/>
      <c r="BZ139"/>
      <c r="CA139"/>
      <c r="CF139"/>
    </row>
    <row r="140" spans="3:84" ht="24" customHeight="1" thickBot="1" x14ac:dyDescent="0.2">
      <c r="C140" s="599">
        <v>17</v>
      </c>
      <c r="D140" s="191" t="s">
        <v>873</v>
      </c>
      <c r="E140" s="432" t="s">
        <v>879</v>
      </c>
      <c r="F140" s="722" t="s">
        <v>80</v>
      </c>
      <c r="G140" s="730"/>
      <c r="H140" s="670" t="s">
        <v>184</v>
      </c>
      <c r="I140" s="672"/>
      <c r="J140" s="672"/>
      <c r="K140" s="672"/>
      <c r="L140" s="672"/>
      <c r="M140" s="672"/>
      <c r="N140" s="672"/>
      <c r="O140" s="672"/>
      <c r="P140" s="672"/>
      <c r="Q140" s="673"/>
      <c r="R140" s="674"/>
      <c r="S140" s="675"/>
      <c r="T140" s="119" t="str">
        <f t="shared" si="20"/>
        <v>-</v>
      </c>
      <c r="U140" s="489"/>
      <c r="V140" s="489"/>
      <c r="W140" s="93"/>
      <c r="X140" s="387" t="str">
        <f>IF($R140=AK140,AS140,IF($R140=AL140,AT140,AU140))</f>
        <v>-</v>
      </c>
      <c r="Y140" s="385" t="s">
        <v>792</v>
      </c>
      <c r="Z140" s="222">
        <f t="shared" si="24"/>
        <v>0</v>
      </c>
      <c r="AA140" s="385">
        <v>5.0000000000000001E-3</v>
      </c>
      <c r="AB140" s="1">
        <v>1</v>
      </c>
      <c r="AC140" s="399">
        <v>1</v>
      </c>
      <c r="AD140" s="197" t="str">
        <f t="shared" si="21"/>
        <v>-</v>
      </c>
      <c r="AE140" s="197">
        <f t="shared" si="22"/>
        <v>0</v>
      </c>
      <c r="AF140" s="402">
        <f t="shared" si="23"/>
        <v>0</v>
      </c>
      <c r="AG140" s="197"/>
      <c r="AK140" s="75" t="s">
        <v>303</v>
      </c>
      <c r="AL140" s="75" t="s">
        <v>461</v>
      </c>
      <c r="AM140"/>
      <c r="AN140"/>
      <c r="AO140"/>
      <c r="AP140"/>
      <c r="AS140" s="6">
        <v>1</v>
      </c>
      <c r="AT140" s="6">
        <v>0</v>
      </c>
      <c r="AU140" s="6" t="s">
        <v>449</v>
      </c>
      <c r="AV140"/>
      <c r="AW140"/>
      <c r="BW140"/>
      <c r="BX140"/>
      <c r="BY140"/>
      <c r="BZ140"/>
      <c r="CA140"/>
      <c r="CF140"/>
    </row>
    <row r="141" spans="3:84" ht="24" customHeight="1" thickBot="1" x14ac:dyDescent="0.2">
      <c r="C141" s="599">
        <v>18</v>
      </c>
      <c r="D141" s="191" t="s">
        <v>873</v>
      </c>
      <c r="E141" s="107" t="s">
        <v>880</v>
      </c>
      <c r="F141" s="670" t="s">
        <v>523</v>
      </c>
      <c r="G141" s="671"/>
      <c r="H141" s="670" t="s">
        <v>770</v>
      </c>
      <c r="I141" s="672"/>
      <c r="J141" s="672"/>
      <c r="K141" s="672"/>
      <c r="L141" s="672"/>
      <c r="M141" s="672"/>
      <c r="N141" s="672"/>
      <c r="O141" s="672"/>
      <c r="P141" s="672"/>
      <c r="Q141" s="673"/>
      <c r="R141" s="674"/>
      <c r="S141" s="675"/>
      <c r="T141" s="119" t="str">
        <f t="shared" si="20"/>
        <v>-</v>
      </c>
      <c r="U141" s="489"/>
      <c r="V141" s="489"/>
      <c r="W141" s="93"/>
      <c r="X141" s="387" t="str">
        <f>IF($R141=AK141,AS141,IF($R141=AL141,AT141,IF($R141=AM141,AU141,AV141)))</f>
        <v>-</v>
      </c>
      <c r="Y141" s="385" t="s">
        <v>728</v>
      </c>
      <c r="Z141" s="222">
        <f t="shared" si="24"/>
        <v>0</v>
      </c>
      <c r="AA141" s="385">
        <v>2.3E-2</v>
      </c>
      <c r="AB141" s="1">
        <v>1</v>
      </c>
      <c r="AC141" s="399">
        <v>1</v>
      </c>
      <c r="AD141" s="197" t="str">
        <f t="shared" si="21"/>
        <v>-</v>
      </c>
      <c r="AE141" s="197">
        <f t="shared" si="22"/>
        <v>0</v>
      </c>
      <c r="AF141" s="402">
        <f t="shared" si="23"/>
        <v>0</v>
      </c>
      <c r="AG141" s="197"/>
      <c r="AK141" s="75" t="s">
        <v>303</v>
      </c>
      <c r="AL141" s="75" t="s">
        <v>461</v>
      </c>
      <c r="AM141" s="75" t="s">
        <v>194</v>
      </c>
      <c r="AN141" s="75" t="s">
        <v>772</v>
      </c>
      <c r="AO141"/>
      <c r="AP141"/>
      <c r="AS141" s="6">
        <v>1</v>
      </c>
      <c r="AT141" s="6">
        <v>0</v>
      </c>
      <c r="AU141" s="6" t="s">
        <v>63</v>
      </c>
      <c r="AV141" s="6" t="s">
        <v>449</v>
      </c>
      <c r="AW141"/>
      <c r="BW141"/>
      <c r="BX141"/>
      <c r="BY141"/>
      <c r="BZ141"/>
      <c r="CA141"/>
      <c r="CF141"/>
    </row>
    <row r="142" spans="3:84" ht="24" customHeight="1" thickBot="1" x14ac:dyDescent="0.2">
      <c r="C142" s="599">
        <v>19</v>
      </c>
      <c r="D142" s="191" t="s">
        <v>873</v>
      </c>
      <c r="E142" s="432" t="s">
        <v>881</v>
      </c>
      <c r="F142" s="722" t="s">
        <v>81</v>
      </c>
      <c r="G142" s="730"/>
      <c r="H142" s="670" t="s">
        <v>776</v>
      </c>
      <c r="I142" s="672"/>
      <c r="J142" s="672"/>
      <c r="K142" s="672"/>
      <c r="L142" s="672"/>
      <c r="M142" s="672"/>
      <c r="N142" s="672"/>
      <c r="O142" s="672"/>
      <c r="P142" s="672"/>
      <c r="Q142" s="673"/>
      <c r="R142" s="674"/>
      <c r="S142" s="675"/>
      <c r="T142" s="119" t="str">
        <f t="shared" si="20"/>
        <v>-</v>
      </c>
      <c r="U142" s="489"/>
      <c r="V142" s="489"/>
      <c r="W142" s="93"/>
      <c r="X142" s="387" t="str">
        <f>IF($R142=AK142,AS142,IF($R142=AL142,AT142,AU142))</f>
        <v>-</v>
      </c>
      <c r="Y142" s="385" t="s">
        <v>792</v>
      </c>
      <c r="Z142" s="222">
        <f t="shared" si="24"/>
        <v>0</v>
      </c>
      <c r="AA142" s="385">
        <v>0.01</v>
      </c>
      <c r="AB142" s="1">
        <v>1</v>
      </c>
      <c r="AC142" s="399">
        <v>1</v>
      </c>
      <c r="AD142" s="197" t="str">
        <f t="shared" si="21"/>
        <v>-</v>
      </c>
      <c r="AE142" s="197">
        <f t="shared" si="22"/>
        <v>0</v>
      </c>
      <c r="AF142" s="402">
        <f t="shared" si="23"/>
        <v>0</v>
      </c>
      <c r="AG142" s="197"/>
      <c r="AK142" s="75" t="s">
        <v>303</v>
      </c>
      <c r="AL142" s="75" t="s">
        <v>461</v>
      </c>
      <c r="AM142" s="75" t="s">
        <v>18</v>
      </c>
      <c r="AN142"/>
      <c r="AO142"/>
      <c r="AP142"/>
      <c r="AS142" s="6">
        <v>1</v>
      </c>
      <c r="AT142" s="6">
        <v>0</v>
      </c>
      <c r="AU142" s="6" t="s">
        <v>449</v>
      </c>
      <c r="AV142"/>
      <c r="AW142"/>
      <c r="BC142" s="7"/>
      <c r="BW142"/>
      <c r="BX142"/>
      <c r="BY142"/>
      <c r="BZ142"/>
      <c r="CA142"/>
      <c r="CF142"/>
    </row>
    <row r="143" spans="3:84" ht="14.25" customHeight="1" thickBot="1" x14ac:dyDescent="0.2">
      <c r="C143" s="599">
        <v>20</v>
      </c>
      <c r="D143" s="191" t="s">
        <v>873</v>
      </c>
      <c r="E143" s="107" t="s">
        <v>882</v>
      </c>
      <c r="F143" s="722" t="s">
        <v>82</v>
      </c>
      <c r="G143" s="730"/>
      <c r="H143" s="670" t="s">
        <v>771</v>
      </c>
      <c r="I143" s="672"/>
      <c r="J143" s="672"/>
      <c r="K143" s="672"/>
      <c r="L143" s="672"/>
      <c r="M143" s="672"/>
      <c r="N143" s="672"/>
      <c r="O143" s="672"/>
      <c r="P143" s="672"/>
      <c r="Q143" s="673"/>
      <c r="R143" s="674"/>
      <c r="S143" s="675"/>
      <c r="T143" s="119" t="str">
        <f t="shared" si="20"/>
        <v>-</v>
      </c>
      <c r="U143" s="489"/>
      <c r="V143" s="489"/>
      <c r="W143" s="93"/>
      <c r="X143" s="387" t="str">
        <f>IF($R143=AK143,AS143,IF($R143=AL143,AT143,AU143))</f>
        <v>-</v>
      </c>
      <c r="Y143" s="385" t="s">
        <v>792</v>
      </c>
      <c r="Z143" s="222">
        <f t="shared" si="24"/>
        <v>0</v>
      </c>
      <c r="AA143" s="385">
        <v>0.01</v>
      </c>
      <c r="AB143" s="1">
        <v>1</v>
      </c>
      <c r="AC143" s="399">
        <v>1</v>
      </c>
      <c r="AD143" s="197" t="str">
        <f t="shared" si="21"/>
        <v>-</v>
      </c>
      <c r="AE143" s="197">
        <f t="shared" si="22"/>
        <v>0</v>
      </c>
      <c r="AF143" s="402">
        <f t="shared" si="23"/>
        <v>0</v>
      </c>
      <c r="AG143" s="197"/>
      <c r="AK143" s="75" t="s">
        <v>303</v>
      </c>
      <c r="AL143" s="75" t="s">
        <v>461</v>
      </c>
      <c r="AM143" s="75" t="s">
        <v>18</v>
      </c>
      <c r="AN143"/>
      <c r="AO143"/>
      <c r="AP143"/>
      <c r="AS143" s="6">
        <v>1</v>
      </c>
      <c r="AT143" s="6">
        <v>0</v>
      </c>
      <c r="AU143" s="6" t="s">
        <v>449</v>
      </c>
      <c r="AV143"/>
      <c r="AW143"/>
      <c r="BC143" s="7"/>
      <c r="BW143"/>
      <c r="BX143"/>
      <c r="BY143"/>
      <c r="BZ143"/>
      <c r="CA143"/>
      <c r="CF143"/>
    </row>
    <row r="144" spans="3:84" ht="24" customHeight="1" thickBot="1" x14ac:dyDescent="0.2">
      <c r="C144" s="433">
        <v>21</v>
      </c>
      <c r="D144" s="193" t="s">
        <v>873</v>
      </c>
      <c r="E144" s="418" t="s">
        <v>883</v>
      </c>
      <c r="F144" s="670" t="s">
        <v>524</v>
      </c>
      <c r="G144" s="671"/>
      <c r="H144" s="670" t="s">
        <v>525</v>
      </c>
      <c r="I144" s="672"/>
      <c r="J144" s="672"/>
      <c r="K144" s="672"/>
      <c r="L144" s="672"/>
      <c r="M144" s="672"/>
      <c r="N144" s="672"/>
      <c r="O144" s="672"/>
      <c r="P144" s="672"/>
      <c r="Q144" s="673"/>
      <c r="R144" s="674"/>
      <c r="S144" s="675"/>
      <c r="T144" s="195" t="str">
        <f t="shared" si="20"/>
        <v>-</v>
      </c>
      <c r="U144" s="489"/>
      <c r="V144" s="489"/>
      <c r="W144" s="93"/>
      <c r="X144" s="387" t="str">
        <f>IF($R144=AK144,AS144,IF($R144=AL144,AT144,AU144))</f>
        <v>-</v>
      </c>
      <c r="Y144" s="385" t="s">
        <v>792</v>
      </c>
      <c r="Z144" s="222">
        <f t="shared" si="24"/>
        <v>0</v>
      </c>
      <c r="AA144" s="385">
        <v>5.0000000000000001E-3</v>
      </c>
      <c r="AB144" s="1">
        <v>1</v>
      </c>
      <c r="AC144" s="399">
        <v>1</v>
      </c>
      <c r="AD144" s="197" t="str">
        <f t="shared" si="21"/>
        <v>-</v>
      </c>
      <c r="AE144" s="197">
        <f t="shared" si="22"/>
        <v>0</v>
      </c>
      <c r="AF144" s="402">
        <f t="shared" si="23"/>
        <v>0</v>
      </c>
      <c r="AG144" s="197"/>
      <c r="AK144" s="75" t="s">
        <v>303</v>
      </c>
      <c r="AL144" s="75" t="s">
        <v>516</v>
      </c>
      <c r="AM144" s="75" t="s">
        <v>517</v>
      </c>
      <c r="AN144"/>
      <c r="AO144"/>
      <c r="AP144"/>
      <c r="AS144" s="6">
        <v>1</v>
      </c>
      <c r="AT144" s="6">
        <v>0</v>
      </c>
      <c r="AU144" s="6" t="s">
        <v>63</v>
      </c>
      <c r="AV144"/>
      <c r="AW144"/>
      <c r="BW144"/>
      <c r="BX144"/>
      <c r="BY144"/>
      <c r="BZ144"/>
      <c r="CA144"/>
      <c r="CF144"/>
    </row>
    <row r="145" spans="3:84" ht="14.25" customHeight="1" x14ac:dyDescent="0.15">
      <c r="C145" s="8" t="s">
        <v>884</v>
      </c>
      <c r="D145" s="1"/>
      <c r="E145" s="112"/>
      <c r="F145" s="112"/>
      <c r="G145" s="112"/>
      <c r="T145" s="65"/>
      <c r="U145" s="35"/>
      <c r="V145" s="35"/>
      <c r="Y145" s="1"/>
      <c r="AC145" s="1"/>
      <c r="AE145" s="1"/>
      <c r="AF145" s="1"/>
      <c r="AG145" s="1"/>
      <c r="AK145" s="196"/>
      <c r="AL145" s="196"/>
      <c r="AM145" s="196"/>
      <c r="AN145" s="196"/>
      <c r="AO145" s="196"/>
      <c r="AP145" s="196"/>
      <c r="AQ145" s="196"/>
      <c r="AR145" s="196"/>
      <c r="AS145" s="196"/>
      <c r="AT145" s="196"/>
      <c r="AU145" s="196"/>
      <c r="AV145" s="196"/>
      <c r="AW145" s="196"/>
      <c r="BW145"/>
      <c r="BX145"/>
      <c r="BY145"/>
      <c r="BZ145"/>
      <c r="CA145"/>
      <c r="CF145"/>
    </row>
    <row r="146" spans="3:84" ht="14.25" customHeight="1" x14ac:dyDescent="0.15">
      <c r="C146" s="257" t="s">
        <v>885</v>
      </c>
      <c r="D146" s="100" t="s">
        <v>886</v>
      </c>
      <c r="E146" s="101"/>
      <c r="F146" s="102" t="s">
        <v>27</v>
      </c>
      <c r="G146" s="103"/>
      <c r="H146" s="681" t="s">
        <v>29</v>
      </c>
      <c r="I146" s="682"/>
      <c r="J146" s="682"/>
      <c r="K146" s="682"/>
      <c r="L146" s="682"/>
      <c r="M146" s="682"/>
      <c r="N146" s="682"/>
      <c r="O146" s="682"/>
      <c r="P146" s="682"/>
      <c r="Q146" s="682"/>
      <c r="R146" s="682"/>
      <c r="S146" s="683"/>
      <c r="T146" s="104" t="s">
        <v>1010</v>
      </c>
      <c r="U146" s="115"/>
      <c r="V146" s="7"/>
      <c r="W146" s="3"/>
      <c r="Y146" s="1"/>
      <c r="Z146" s="3"/>
      <c r="AA146" s="116" t="str">
        <f>IF(Z146="","",HLOOKUP(Z146,#REF!,2,0))</f>
        <v/>
      </c>
      <c r="AE146" s="1"/>
      <c r="AJ146" s="1" t="str">
        <f>IF(空調機!$I$1=0,"",空調機!$I$1)</f>
        <v/>
      </c>
      <c r="AK146" s="1" t="s">
        <v>536</v>
      </c>
      <c r="AL146" s="3"/>
      <c r="AM146" s="3"/>
      <c r="AN146" s="3"/>
      <c r="AO146"/>
      <c r="AP146"/>
      <c r="AQ146"/>
      <c r="AR146"/>
      <c r="AS146"/>
      <c r="AT146"/>
      <c r="AU146"/>
      <c r="AV146"/>
      <c r="AW146"/>
      <c r="BW146"/>
      <c r="BX146"/>
      <c r="BY146"/>
      <c r="BZ146"/>
      <c r="CA146"/>
      <c r="CF146"/>
    </row>
    <row r="147" spans="3:84" ht="47.25" customHeight="1" thickBot="1" x14ac:dyDescent="0.2">
      <c r="C147" s="599">
        <v>22</v>
      </c>
      <c r="D147" s="599" t="s">
        <v>887</v>
      </c>
      <c r="E147" s="186" t="s">
        <v>888</v>
      </c>
      <c r="F147" s="690" t="s">
        <v>83</v>
      </c>
      <c r="G147" s="691"/>
      <c r="H147" s="690" t="s">
        <v>889</v>
      </c>
      <c r="I147" s="701"/>
      <c r="J147" s="701"/>
      <c r="K147" s="701"/>
      <c r="L147" s="701"/>
      <c r="M147" s="701"/>
      <c r="N147" s="701"/>
      <c r="O147" s="701"/>
      <c r="P147" s="701"/>
      <c r="Q147" s="701"/>
      <c r="R147" s="701"/>
      <c r="S147" s="701"/>
      <c r="T147" s="217" t="str">
        <f>IF(AF147=0,"-",IF(AF147&gt;=$BK$15,"A",IF(AF147&gt;=$BK$16,"B",IF(AF147&gt;=$BK$17,"C","-"))))</f>
        <v>-</v>
      </c>
      <c r="U147" s="489"/>
      <c r="V147" s="7"/>
      <c r="W147" s="3"/>
      <c r="X147" s="3"/>
      <c r="Z147" s="3"/>
      <c r="AA147" s="3"/>
      <c r="AB147" s="3"/>
      <c r="AD147" s="3"/>
      <c r="AF147" s="93">
        <f>SUM(AF148:AF153)</f>
        <v>0</v>
      </c>
      <c r="AJ147" s="1">
        <f>空調機!$J$10</f>
        <v>0</v>
      </c>
      <c r="AK147" s="1" t="s">
        <v>537</v>
      </c>
      <c r="BW147"/>
      <c r="BX147"/>
      <c r="BY147"/>
      <c r="BZ147"/>
      <c r="CA147"/>
      <c r="CF147"/>
    </row>
    <row r="148" spans="3:84" ht="14.25" customHeight="1" thickBot="1" x14ac:dyDescent="0.2">
      <c r="C148" s="582"/>
      <c r="D148" s="582"/>
      <c r="E148" s="189"/>
      <c r="F148" s="199"/>
      <c r="H148" s="684" t="s">
        <v>890</v>
      </c>
      <c r="I148" s="685"/>
      <c r="J148" s="685"/>
      <c r="K148" s="685"/>
      <c r="L148" s="685"/>
      <c r="M148" s="685"/>
      <c r="N148" s="685"/>
      <c r="O148" s="670" t="s">
        <v>891</v>
      </c>
      <c r="P148" s="672"/>
      <c r="Q148" s="673"/>
      <c r="R148" s="679" t="str">
        <f t="shared" ref="R148:R153" si="25">AJ148</f>
        <v>空調機無し</v>
      </c>
      <c r="S148" s="680"/>
      <c r="T148" s="155"/>
      <c r="U148" s="483"/>
      <c r="V148" s="7"/>
      <c r="W148" s="3">
        <f>IF(OR(AI148="",R148&lt;&gt;AJ148,R149&lt;&gt;AJ149,R150&lt;&gt;AJ150,R151&lt;&gt;AJ151,R152&lt;&gt;AJ152,R153&lt;&gt;AJ153),SUMPRODUCT(AH148:AH153,AQ148:AQ153),SUMPRODUCT(AI148:AI153,AQ148:AQ153))</f>
        <v>0</v>
      </c>
      <c r="X148" s="1">
        <f>IF(W148="","",IF(W148&gt;1,1,IF(W148&lt;0,0,W148)))</f>
        <v>0</v>
      </c>
      <c r="Y148" s="385" t="s">
        <v>793</v>
      </c>
      <c r="Z148" s="222">
        <f>VLOOKUP(Y148,$W$44:$AJ$85,$AJ$40,0)</f>
        <v>0</v>
      </c>
      <c r="AA148" s="385">
        <v>5.1999999999999998E-2</v>
      </c>
      <c r="AB148" s="1">
        <v>1</v>
      </c>
      <c r="AC148" s="399">
        <v>1</v>
      </c>
      <c r="AD148" s="197">
        <f>IF(X148="-","-",X148*Z148*AA148*AB148*AC148)</f>
        <v>0</v>
      </c>
      <c r="AE148" s="197">
        <f>IF(X148="-",0,(1-X148)*Z148*AA148*AB148*AC148)</f>
        <v>0</v>
      </c>
      <c r="AF148" s="402">
        <f>IF(X148="-",0,IF($M$151&lt;&gt;0,(1-X148)*Z148*AA148*AB148*AC148*$M$151/100,SUMPRODUCT(AG148:AG150,AQ148:AQ150)*Z148*AA148*AB148*AC148))</f>
        <v>0</v>
      </c>
      <c r="AG148" s="212">
        <f>空調機!$K$1</f>
        <v>0</v>
      </c>
      <c r="AH148" s="1" t="str">
        <f t="shared" ref="AH148:AH153" si="26">IF($R148=AK148,AS148,IF($R148=AL148,AT148,IF($R148=AM148,AU148,IF($R148=AN148,AV148,IF($R148=AO148,AW148,AX148)))))</f>
        <v>-</v>
      </c>
      <c r="AI148" s="212" t="str">
        <f>IF(空調機!$I$10=0,"",空調機!$K$9)</f>
        <v/>
      </c>
      <c r="AJ148" s="362" t="str">
        <f>IF(空調機!$I$10=0,AP148,IF(空調機!$K$9&gt;=0.95,AK148,IF(空調機!$K$9&gt;=0.7,AL148,IF(空調機!$K$9&gt;=0.3,AM148,IF(空調機!$K$9&gt;=0.05,AN148,AO148)))))</f>
        <v>空調機無し</v>
      </c>
      <c r="AK148" s="45" t="s">
        <v>109</v>
      </c>
      <c r="AL148" s="45" t="s">
        <v>31</v>
      </c>
      <c r="AM148" s="45" t="s">
        <v>240</v>
      </c>
      <c r="AN148" s="45" t="s">
        <v>34</v>
      </c>
      <c r="AO148" s="45" t="s">
        <v>35</v>
      </c>
      <c r="AP148" s="75" t="s">
        <v>189</v>
      </c>
      <c r="AQ148" s="6">
        <v>0.54</v>
      </c>
      <c r="AR148" s="154">
        <v>0.17</v>
      </c>
      <c r="AS148" s="6">
        <v>1</v>
      </c>
      <c r="AT148" s="6">
        <v>0.8</v>
      </c>
      <c r="AU148" s="6">
        <v>0.5</v>
      </c>
      <c r="AV148" s="6">
        <v>0.2</v>
      </c>
      <c r="AW148" s="6">
        <v>0</v>
      </c>
      <c r="AX148" s="6" t="s">
        <v>449</v>
      </c>
      <c r="BE148" s="154"/>
      <c r="BF148" s="1"/>
      <c r="BG148" s="1"/>
      <c r="BH148" s="1"/>
      <c r="BI148" s="1"/>
      <c r="BJ148" s="1"/>
      <c r="BK148" s="1"/>
      <c r="BW148"/>
      <c r="BX148"/>
      <c r="BY148"/>
      <c r="BZ148"/>
      <c r="CA148"/>
      <c r="CF148"/>
    </row>
    <row r="149" spans="3:84" ht="14.25" customHeight="1" thickBot="1" x14ac:dyDescent="0.2">
      <c r="C149" s="582"/>
      <c r="D149" s="582"/>
      <c r="E149" s="189"/>
      <c r="F149" s="199"/>
      <c r="H149" s="684"/>
      <c r="I149" s="685"/>
      <c r="J149" s="685"/>
      <c r="K149" s="685"/>
      <c r="L149" s="685"/>
      <c r="M149" s="685"/>
      <c r="N149" s="685"/>
      <c r="O149" s="670" t="s">
        <v>258</v>
      </c>
      <c r="P149" s="672"/>
      <c r="Q149" s="673"/>
      <c r="R149" s="679" t="str">
        <f t="shared" si="25"/>
        <v>空調機無し</v>
      </c>
      <c r="S149" s="680"/>
      <c r="T149" s="155"/>
      <c r="U149" s="483"/>
      <c r="V149" s="7"/>
      <c r="W149" s="3"/>
      <c r="X149"/>
      <c r="Y149"/>
      <c r="AG149" s="212">
        <f>空調機!$L$1</f>
        <v>0</v>
      </c>
      <c r="AH149" s="1" t="str">
        <f t="shared" si="26"/>
        <v>-</v>
      </c>
      <c r="AI149" s="212" t="str">
        <f>IF(空調機!$I$10=0,"",空調機!$L$9)</f>
        <v/>
      </c>
      <c r="AJ149" s="362" t="str">
        <f>IF(空調機!$I$10=0,AP149,IF(空調機!$L$9&gt;=0.95,AK149,IF(空調機!$L$9&gt;=0.7,AL149,IF(空調機!$L$9&gt;=0.3,AM149,IF(空調機!$L$9&gt;=0.05,AN149,AO149)))))</f>
        <v>空調機無し</v>
      </c>
      <c r="AK149" s="45" t="s">
        <v>109</v>
      </c>
      <c r="AL149" s="45" t="s">
        <v>31</v>
      </c>
      <c r="AM149" s="45" t="s">
        <v>240</v>
      </c>
      <c r="AN149" s="45" t="s">
        <v>34</v>
      </c>
      <c r="AO149" s="45" t="s">
        <v>35</v>
      </c>
      <c r="AP149" s="75" t="s">
        <v>189</v>
      </c>
      <c r="AQ149" s="6">
        <v>0.16</v>
      </c>
      <c r="AR149" s="154">
        <v>0.05</v>
      </c>
      <c r="AS149" s="6">
        <v>1</v>
      </c>
      <c r="AT149" s="6">
        <v>0.8</v>
      </c>
      <c r="AU149" s="6">
        <v>0.5</v>
      </c>
      <c r="AV149" s="6">
        <v>0.2</v>
      </c>
      <c r="AW149" s="6">
        <v>0</v>
      </c>
      <c r="AX149" s="6" t="s">
        <v>449</v>
      </c>
      <c r="BE149" s="154"/>
      <c r="BF149" s="1"/>
      <c r="BG149" s="1"/>
      <c r="BH149" s="1"/>
      <c r="BI149" s="1"/>
      <c r="BJ149" s="1"/>
      <c r="BK149" s="1"/>
      <c r="BW149"/>
      <c r="BX149"/>
      <c r="BY149"/>
      <c r="BZ149"/>
      <c r="CA149"/>
      <c r="CF149"/>
    </row>
    <row r="150" spans="3:84" ht="14.25" customHeight="1" thickBot="1" x14ac:dyDescent="0.2">
      <c r="C150" s="582"/>
      <c r="D150" s="582"/>
      <c r="E150" s="189"/>
      <c r="F150" s="199"/>
      <c r="H150" s="40"/>
      <c r="K150" s="490" t="s">
        <v>198</v>
      </c>
      <c r="L150" s="3" t="str">
        <f ca="1">空調機!$S$5</f>
        <v/>
      </c>
      <c r="M150" s="491"/>
      <c r="N150" s="243"/>
      <c r="O150" s="676" t="s">
        <v>1024</v>
      </c>
      <c r="P150" s="677"/>
      <c r="Q150" s="678"/>
      <c r="R150" s="679" t="str">
        <f t="shared" si="25"/>
        <v>空調機無し</v>
      </c>
      <c r="S150" s="680"/>
      <c r="T150" s="155"/>
      <c r="U150" s="483"/>
      <c r="V150" s="7"/>
      <c r="W150" s="3"/>
      <c r="Y150"/>
      <c r="AG150" s="212">
        <f>空調機!$M$1</f>
        <v>0</v>
      </c>
      <c r="AH150" s="1" t="str">
        <f t="shared" si="26"/>
        <v>-</v>
      </c>
      <c r="AI150" s="212" t="str">
        <f>IF(空調機!$I$10=0,"",空調機!$M$9)</f>
        <v/>
      </c>
      <c r="AJ150" s="362" t="str">
        <f>IF(空調機!$I$10=0,AP150,IF(空調機!$M$9&gt;=0.95,AK150,IF(空調機!$M$9&gt;=0.7,AL150,IF(空調機!$M$9&gt;=0.3,AM150,IF(空調機!$M$9&gt;=0.05,AN150,AO150)))))</f>
        <v>空調機無し</v>
      </c>
      <c r="AK150" s="45" t="s">
        <v>109</v>
      </c>
      <c r="AL150" s="45" t="s">
        <v>31</v>
      </c>
      <c r="AM150" s="45" t="s">
        <v>240</v>
      </c>
      <c r="AN150" s="45" t="s">
        <v>34</v>
      </c>
      <c r="AO150" s="45" t="s">
        <v>35</v>
      </c>
      <c r="AP150" s="75" t="s">
        <v>189</v>
      </c>
      <c r="AQ150" s="6">
        <v>0.3</v>
      </c>
      <c r="AR150" s="154">
        <v>9.6000000000000002E-2</v>
      </c>
      <c r="AS150" s="6">
        <v>1</v>
      </c>
      <c r="AT150" s="6">
        <v>0.8</v>
      </c>
      <c r="AU150" s="6">
        <v>0.5</v>
      </c>
      <c r="AV150" s="6">
        <v>0.2</v>
      </c>
      <c r="AW150" s="6">
        <v>0</v>
      </c>
      <c r="AX150" s="6" t="s">
        <v>449</v>
      </c>
      <c r="BE150" s="154"/>
      <c r="BF150" s="1"/>
      <c r="BG150" s="1"/>
      <c r="BH150" s="1"/>
      <c r="BI150" s="1"/>
      <c r="BJ150" s="1"/>
      <c r="BK150" s="1"/>
      <c r="BW150"/>
      <c r="BX150"/>
      <c r="BY150"/>
      <c r="BZ150"/>
      <c r="CA150"/>
      <c r="CF150"/>
    </row>
    <row r="151" spans="3:84" ht="14.25" customHeight="1" thickBot="1" x14ac:dyDescent="0.2">
      <c r="C151" s="582"/>
      <c r="D151" s="582"/>
      <c r="E151" s="189"/>
      <c r="F151" s="199"/>
      <c r="H151" s="492" t="s">
        <v>69</v>
      </c>
      <c r="I151" s="493">
        <f>$AO$4</f>
        <v>-20</v>
      </c>
      <c r="J151" s="226"/>
      <c r="K151" s="490" t="s">
        <v>483</v>
      </c>
      <c r="L151" s="494" t="str">
        <f>AJ146</f>
        <v/>
      </c>
      <c r="M151" s="491"/>
      <c r="N151" s="243" t="str">
        <f>IF(L151="","%","")</f>
        <v>%</v>
      </c>
      <c r="O151" s="670" t="s">
        <v>893</v>
      </c>
      <c r="P151" s="672"/>
      <c r="Q151" s="673"/>
      <c r="R151" s="679" t="str">
        <f t="shared" si="25"/>
        <v>空調機無し</v>
      </c>
      <c r="S151" s="680"/>
      <c r="T151" s="155"/>
      <c r="U151" s="483"/>
      <c r="V151" s="7"/>
      <c r="W151" s="3"/>
      <c r="Y151"/>
      <c r="AG151" s="212">
        <f>空調機!$N$1</f>
        <v>0</v>
      </c>
      <c r="AH151" s="1" t="str">
        <f t="shared" si="26"/>
        <v>-</v>
      </c>
      <c r="AI151" s="212" t="str">
        <f>IF(空調機!$I$10=0,"",空調機!$N$9)</f>
        <v/>
      </c>
      <c r="AJ151" s="362" t="str">
        <f>IF(空調機!$I$10=0,AP151,IF(空調機!$N$9&gt;=0.95,AK151,IF(空調機!$N$9&gt;=0.7,AL151,IF(空調機!$N$9&gt;=0.3,AM151,IF(空調機!$N$9&gt;=0.05,AN151,AO151)))))</f>
        <v>空調機無し</v>
      </c>
      <c r="AK151" s="45" t="s">
        <v>109</v>
      </c>
      <c r="AL151" s="45" t="s">
        <v>31</v>
      </c>
      <c r="AM151" s="45" t="s">
        <v>240</v>
      </c>
      <c r="AN151" s="45" t="s">
        <v>34</v>
      </c>
      <c r="AO151" s="45" t="s">
        <v>35</v>
      </c>
      <c r="AP151" s="75" t="s">
        <v>189</v>
      </c>
      <c r="AQ151" s="6">
        <v>0.23</v>
      </c>
      <c r="AR151" s="154"/>
      <c r="AS151" s="6">
        <v>1</v>
      </c>
      <c r="AT151" s="6">
        <v>0.8</v>
      </c>
      <c r="AU151" s="6">
        <v>0.5</v>
      </c>
      <c r="AV151" s="6">
        <v>0.2</v>
      </c>
      <c r="AW151" s="6">
        <v>0</v>
      </c>
      <c r="AX151" s="6" t="s">
        <v>63</v>
      </c>
      <c r="BE151" s="154"/>
      <c r="BF151" s="1"/>
      <c r="BG151" s="1"/>
      <c r="BH151" s="1"/>
      <c r="BI151" s="1"/>
      <c r="BJ151" s="1"/>
      <c r="BK151" s="1"/>
      <c r="BW151"/>
      <c r="BX151"/>
      <c r="BY151"/>
      <c r="BZ151"/>
      <c r="CA151"/>
      <c r="CF151"/>
    </row>
    <row r="152" spans="3:84" ht="14.25" customHeight="1" thickBot="1" x14ac:dyDescent="0.2">
      <c r="C152" s="582"/>
      <c r="D152" s="582"/>
      <c r="E152" s="189"/>
      <c r="F152" s="199"/>
      <c r="H152" s="582"/>
      <c r="O152" s="670" t="s">
        <v>894</v>
      </c>
      <c r="P152" s="672"/>
      <c r="Q152" s="673"/>
      <c r="R152" s="679" t="str">
        <f t="shared" si="25"/>
        <v>空調機無し</v>
      </c>
      <c r="S152" s="680"/>
      <c r="T152" s="155"/>
      <c r="U152" s="483"/>
      <c r="V152" s="7"/>
      <c r="W152" s="3"/>
      <c r="Y152"/>
      <c r="Z152"/>
      <c r="AA152"/>
      <c r="AB152"/>
      <c r="AC152"/>
      <c r="AD152"/>
      <c r="AE152"/>
      <c r="AF152"/>
      <c r="AG152" s="212">
        <f>空調機!$O$1</f>
        <v>0</v>
      </c>
      <c r="AH152" s="1" t="str">
        <f t="shared" si="26"/>
        <v>-</v>
      </c>
      <c r="AI152" s="212" t="str">
        <f>IF(空調機!$I$10=0,"",空調機!$O$9)</f>
        <v/>
      </c>
      <c r="AJ152" s="362" t="str">
        <f>IF(空調機!$I$10=0,AP152,IF(空調機!$O$9&gt;=0.95,AK152,IF(空調機!$O$9&gt;=0.7,AL152,IF(空調機!$O$9&gt;=0.3,AM152,IF(空調機!$O$9&gt;=0.05,AN152,AO152)))))</f>
        <v>空調機無し</v>
      </c>
      <c r="AK152" s="45" t="s">
        <v>109</v>
      </c>
      <c r="AL152" s="45" t="s">
        <v>31</v>
      </c>
      <c r="AM152" s="45" t="s">
        <v>240</v>
      </c>
      <c r="AN152" s="45" t="s">
        <v>34</v>
      </c>
      <c r="AO152" s="45" t="s">
        <v>35</v>
      </c>
      <c r="AP152" s="75" t="s">
        <v>189</v>
      </c>
      <c r="AQ152" s="6">
        <v>0.11</v>
      </c>
      <c r="AR152" s="154">
        <v>3.5999999999999997E-2</v>
      </c>
      <c r="AS152" s="6">
        <v>1</v>
      </c>
      <c r="AT152" s="6">
        <v>0.8</v>
      </c>
      <c r="AU152" s="6">
        <v>0.5</v>
      </c>
      <c r="AV152" s="6">
        <v>0.2</v>
      </c>
      <c r="AW152" s="6">
        <v>0</v>
      </c>
      <c r="AX152" s="6" t="s">
        <v>449</v>
      </c>
      <c r="BE152" s="154"/>
      <c r="BF152" s="1"/>
      <c r="BG152" s="1"/>
      <c r="BH152" s="1"/>
      <c r="BI152" s="1"/>
      <c r="BJ152" s="1"/>
      <c r="BK152" s="1"/>
      <c r="BW152"/>
      <c r="BX152"/>
      <c r="BY152"/>
      <c r="BZ152"/>
      <c r="CA152"/>
      <c r="CF152"/>
    </row>
    <row r="153" spans="3:84" ht="14.25" customHeight="1" thickBot="1" x14ac:dyDescent="0.2">
      <c r="C153" s="582"/>
      <c r="D153" s="582"/>
      <c r="E153" s="189"/>
      <c r="F153" s="199"/>
      <c r="H153" s="582"/>
      <c r="O153" s="670" t="s">
        <v>895</v>
      </c>
      <c r="P153" s="672"/>
      <c r="Q153" s="673"/>
      <c r="R153" s="679" t="str">
        <f t="shared" si="25"/>
        <v>空調機無し</v>
      </c>
      <c r="S153" s="680"/>
      <c r="T153" s="155"/>
      <c r="U153" s="483"/>
      <c r="V153" s="7"/>
      <c r="X153" s="3"/>
      <c r="AA153" s="116" t="str">
        <f>IF(Z153="","",HLOOKUP(Z153,#REF!,2,0))</f>
        <v/>
      </c>
      <c r="AE153" s="1"/>
      <c r="AG153" s="212">
        <f>空調機!$P$1</f>
        <v>0</v>
      </c>
      <c r="AH153" s="1" t="str">
        <f t="shared" si="26"/>
        <v>-</v>
      </c>
      <c r="AI153" s="212" t="str">
        <f>IF(空調機!$I$10=0,"",空調機!$P$9)</f>
        <v/>
      </c>
      <c r="AJ153" s="362" t="str">
        <f>IF(空調機!$I$10=0,AP153,IF(空調機!$P$9&gt;=0.95,AK153,IF(空調機!$P$9&gt;=0.7,AL153,IF(空調機!$P$9&gt;=0.3,AM153,IF(空調機!$P$9&gt;=0.05,AN153,AO153)))))</f>
        <v>空調機無し</v>
      </c>
      <c r="AK153" s="45" t="s">
        <v>109</v>
      </c>
      <c r="AL153" s="45" t="s">
        <v>31</v>
      </c>
      <c r="AM153" s="45" t="s">
        <v>240</v>
      </c>
      <c r="AN153" s="45" t="s">
        <v>34</v>
      </c>
      <c r="AO153" s="45" t="s">
        <v>35</v>
      </c>
      <c r="AP153" s="75" t="s">
        <v>189</v>
      </c>
      <c r="AQ153" s="6">
        <v>0.16</v>
      </c>
      <c r="AR153" s="154">
        <v>0.05</v>
      </c>
      <c r="AS153" s="6">
        <v>1</v>
      </c>
      <c r="AT153" s="6">
        <v>0.8</v>
      </c>
      <c r="AU153" s="6">
        <v>0.5</v>
      </c>
      <c r="AV153" s="6">
        <v>0.2</v>
      </c>
      <c r="AW153" s="6">
        <v>0</v>
      </c>
      <c r="AX153" s="6" t="s">
        <v>449</v>
      </c>
      <c r="AZ153" s="7"/>
      <c r="BB153" s="7"/>
      <c r="BC153" s="7"/>
      <c r="BD153" s="1"/>
      <c r="BE153" s="154"/>
      <c r="BF153" s="1"/>
      <c r="BG153" s="1"/>
      <c r="BH153" s="1"/>
      <c r="BI153" s="1"/>
      <c r="BJ153" s="1"/>
      <c r="BK153" s="1"/>
      <c r="BW153"/>
      <c r="BX153"/>
      <c r="BY153"/>
      <c r="BZ153"/>
      <c r="CA153"/>
      <c r="CF153"/>
    </row>
    <row r="154" spans="3:84" x14ac:dyDescent="0.15">
      <c r="C154" s="599">
        <v>23</v>
      </c>
      <c r="D154" s="599" t="s">
        <v>887</v>
      </c>
      <c r="E154" s="200" t="s">
        <v>896</v>
      </c>
      <c r="F154" s="690" t="s">
        <v>89</v>
      </c>
      <c r="G154" s="691"/>
      <c r="H154" s="690" t="s">
        <v>535</v>
      </c>
      <c r="I154" s="701"/>
      <c r="J154" s="701"/>
      <c r="K154" s="701"/>
      <c r="L154" s="701"/>
      <c r="M154" s="701"/>
      <c r="N154" s="701"/>
      <c r="O154" s="701"/>
      <c r="P154" s="701"/>
      <c r="Q154" s="701"/>
      <c r="R154" s="701"/>
      <c r="S154" s="691"/>
      <c r="T154" s="217" t="str">
        <f>IF(AF154=0,"-",IF(AF154&gt;=$BK$15,"A",IF(AF154&gt;=$BK$16,"B",IF(AF154&gt;=$BK$17,"C","-"))))</f>
        <v>-</v>
      </c>
      <c r="U154" s="478"/>
      <c r="V154" s="7"/>
      <c r="Y154" s="1"/>
      <c r="AC154" s="1"/>
      <c r="AE154" s="1"/>
      <c r="AF154" s="93">
        <f>SUM(AF157:AF161)</f>
        <v>0</v>
      </c>
      <c r="AG154" s="1"/>
      <c r="AH154"/>
      <c r="AI154"/>
      <c r="AJ154" s="1" t="str">
        <f>IF(パッケージ形空調機!$N$1=0,"",パッケージ形空調機!$N$1)</f>
        <v/>
      </c>
      <c r="AK154" s="1" t="s">
        <v>536</v>
      </c>
      <c r="AL154" s="605"/>
      <c r="AM154" s="605"/>
      <c r="AN154" s="605"/>
      <c r="AO154" s="605"/>
      <c r="AP154" s="605"/>
      <c r="AQ154"/>
      <c r="AR154" s="605"/>
      <c r="AS154" s="605"/>
      <c r="AT154" s="605"/>
      <c r="AU154" s="605"/>
      <c r="AV154" s="605"/>
      <c r="AW154" s="605"/>
      <c r="BW154"/>
      <c r="BX154"/>
      <c r="BY154"/>
      <c r="BZ154"/>
      <c r="CA154"/>
      <c r="CF154"/>
    </row>
    <row r="155" spans="3:84" ht="36" customHeight="1" x14ac:dyDescent="0.15">
      <c r="C155" s="582"/>
      <c r="D155" s="582"/>
      <c r="E155" s="201"/>
      <c r="F155" s="586"/>
      <c r="G155" s="226"/>
      <c r="H155" s="692" t="s">
        <v>897</v>
      </c>
      <c r="I155" s="696"/>
      <c r="J155" s="696"/>
      <c r="K155" s="696"/>
      <c r="L155" s="696"/>
      <c r="M155" s="696"/>
      <c r="N155" s="696"/>
      <c r="O155" s="696"/>
      <c r="P155" s="696"/>
      <c r="Q155" s="696"/>
      <c r="R155" s="696"/>
      <c r="S155" s="693"/>
      <c r="T155" s="189"/>
      <c r="U155" s="478"/>
      <c r="V155" s="7"/>
      <c r="Y155" s="1"/>
      <c r="AC155" s="1"/>
      <c r="AE155" s="1"/>
      <c r="AF155" s="93"/>
      <c r="AG155" s="1"/>
      <c r="AH155"/>
      <c r="AI155"/>
      <c r="AJ155" s="1" t="str">
        <f>IF(パッケージ形空調機!$L$1=0,"",パッケージ形空調機!$L$1)</f>
        <v/>
      </c>
      <c r="AK155" s="1" t="s">
        <v>543</v>
      </c>
      <c r="AL155" s="605"/>
      <c r="AM155" s="605"/>
      <c r="AN155" s="605"/>
      <c r="AO155" s="605"/>
      <c r="AP155" s="605"/>
      <c r="AQ155"/>
      <c r="AR155" s="605"/>
      <c r="AS155" s="605"/>
      <c r="AT155" s="605"/>
      <c r="AU155" s="605"/>
      <c r="AV155" s="605"/>
      <c r="AW155" s="605"/>
      <c r="BW155"/>
      <c r="BX155"/>
      <c r="BY155"/>
      <c r="BZ155"/>
      <c r="CA155"/>
      <c r="CF155"/>
    </row>
    <row r="156" spans="3:84" ht="36" customHeight="1" thickBot="1" x14ac:dyDescent="0.2">
      <c r="C156" s="582"/>
      <c r="D156" s="582"/>
      <c r="E156" s="201"/>
      <c r="F156" s="586"/>
      <c r="G156" s="226"/>
      <c r="H156" s="692" t="s">
        <v>539</v>
      </c>
      <c r="I156" s="696"/>
      <c r="J156" s="696"/>
      <c r="K156" s="696"/>
      <c r="L156" s="696"/>
      <c r="M156" s="696"/>
      <c r="N156" s="696"/>
      <c r="O156" s="696"/>
      <c r="P156" s="696"/>
      <c r="Q156" s="696"/>
      <c r="R156" s="696"/>
      <c r="S156" s="693"/>
      <c r="T156" s="189"/>
      <c r="U156" s="478"/>
      <c r="V156" s="7"/>
      <c r="Y156" s="1"/>
      <c r="AC156" s="1"/>
      <c r="AE156" s="1"/>
      <c r="AF156" s="93"/>
      <c r="AG156" s="1"/>
      <c r="AH156" s="212">
        <f>SUM(AH157:AH158)+MIN(AH159:AH160)</f>
        <v>0</v>
      </c>
      <c r="AI156" s="212">
        <f>SUM(AI157:AI158)+MIN(AI159:AI160)</f>
        <v>0</v>
      </c>
      <c r="AJ156" s="1">
        <f>パッケージ形空調機!$N$10</f>
        <v>0</v>
      </c>
      <c r="AK156" s="1" t="s">
        <v>537</v>
      </c>
      <c r="AL156" s="605"/>
      <c r="AM156" s="605"/>
      <c r="AN156" s="605"/>
      <c r="AO156" s="605"/>
      <c r="AP156" s="605"/>
      <c r="AQ156" s="6">
        <f>AQ157</f>
        <v>0.85</v>
      </c>
      <c r="AR156" s="605"/>
      <c r="AS156" s="605"/>
      <c r="AT156" s="605"/>
      <c r="AU156" s="605"/>
      <c r="AV156" s="605"/>
      <c r="AW156" s="605"/>
      <c r="BW156"/>
      <c r="BX156"/>
      <c r="BY156"/>
      <c r="BZ156"/>
      <c r="CA156"/>
      <c r="CF156"/>
    </row>
    <row r="157" spans="3:84" ht="14.25" customHeight="1" thickBot="1" x14ac:dyDescent="0.2">
      <c r="C157" s="582"/>
      <c r="D157" s="582"/>
      <c r="E157" s="201"/>
      <c r="F157" s="586"/>
      <c r="G157" s="226"/>
      <c r="H157" s="684" t="s">
        <v>898</v>
      </c>
      <c r="I157" s="685"/>
      <c r="J157" s="685"/>
      <c r="K157" s="685"/>
      <c r="L157" s="685"/>
      <c r="M157" s="685"/>
      <c r="N157" s="685"/>
      <c r="O157" s="670" t="s">
        <v>480</v>
      </c>
      <c r="P157" s="672"/>
      <c r="Q157" s="673"/>
      <c r="R157" s="679" t="str">
        <f>AJ157</f>
        <v>ﾊﾟｯｹｰｼﾞ形空調機無し</v>
      </c>
      <c r="S157" s="680"/>
      <c r="T157" s="152"/>
      <c r="U157" s="478"/>
      <c r="V157" s="7"/>
      <c r="W157" s="3">
        <f>IF(OR(AI157="",R157&lt;&gt;AJ157,R158&lt;&gt;AJ158,R159&lt;&gt;AJ159,R160&lt;&gt;AJ160,R161&lt;&gt;AJ161),SUMPRODUCT(AH156:AH161,AQ156:AQ161),SUMPRODUCT(AI156:AI161,AQ156:AQ161))</f>
        <v>0</v>
      </c>
      <c r="X157" s="1">
        <f>IF(W157="","",IF(W157&gt;1,1,IF(W157&lt;0,0,W157)))</f>
        <v>0</v>
      </c>
      <c r="Y157" s="385" t="s">
        <v>730</v>
      </c>
      <c r="Z157" s="222">
        <f>VLOOKUP(Y157,$W$44:$AJ$85,$AJ$40,0)</f>
        <v>0</v>
      </c>
      <c r="AA157" s="385">
        <v>0.3</v>
      </c>
      <c r="AB157" s="1">
        <v>1</v>
      </c>
      <c r="AC157" s="399">
        <v>1</v>
      </c>
      <c r="AD157" s="197">
        <f>IF(X157="-","-",X157*Z157*AA157*AB157*AC157)</f>
        <v>0</v>
      </c>
      <c r="AE157" s="197">
        <f>IF(X157="-",0,(1-X157)*Z157*AA157*AB157*AC157)</f>
        <v>0</v>
      </c>
      <c r="AF157" s="402">
        <f>IF(X157="-",0,IF($M$160&lt;&gt;0,(1-X157)*Z157*AA157*AB157*AC157*$M$160/100,SUMPRODUCT(AG157:AG161,AQ157:AQ161)*Z157*AA157*AB157*AC157))</f>
        <v>0</v>
      </c>
      <c r="AG157" s="212">
        <f>パッケージ形空調機!$S$1</f>
        <v>0</v>
      </c>
      <c r="AH157" s="1" t="str">
        <f>IF($R157=AK157,AS157,IF($R157=AL157,AT157,IF($R157=AM157,AU157,IF($R157=AN157,AV157,IF($R157=AO157,AW157,AX157)))))</f>
        <v>-</v>
      </c>
      <c r="AI157" s="212" t="str">
        <f>IF(パッケージ形空調機!$L$10=0,"",パッケージ形空調機!$O$9)</f>
        <v/>
      </c>
      <c r="AJ157" s="362" t="str">
        <f>IF(パッケージ形空調機!$L$10=0,AP157,IF(パッケージ形空調機!$O$9&gt;=0.95,AK157,IF(パッケージ形空調機!$O$9&gt;=0.7,AL157,IF(パッケージ形空調機!$O$9&gt;=0.3,AM157,IF(パッケージ形空調機!$O$9&gt;=0.05,AN157,AO157)))))</f>
        <v>ﾊﾟｯｹｰｼﾞ形空調機無し</v>
      </c>
      <c r="AK157" s="45" t="s">
        <v>109</v>
      </c>
      <c r="AL157" s="45" t="s">
        <v>31</v>
      </c>
      <c r="AM157" s="45" t="s">
        <v>240</v>
      </c>
      <c r="AN157" s="45" t="s">
        <v>34</v>
      </c>
      <c r="AO157" s="45" t="s">
        <v>35</v>
      </c>
      <c r="AP157" s="75" t="s">
        <v>251</v>
      </c>
      <c r="AQ157" s="6">
        <v>0.85</v>
      </c>
      <c r="AR157"/>
      <c r="AS157" s="6">
        <v>1</v>
      </c>
      <c r="AT157" s="6">
        <v>0.8</v>
      </c>
      <c r="AU157" s="6">
        <v>0.5</v>
      </c>
      <c r="AV157" s="6">
        <v>0.2</v>
      </c>
      <c r="AW157" s="6">
        <v>0</v>
      </c>
      <c r="AX157" s="6" t="s">
        <v>63</v>
      </c>
      <c r="BW157"/>
      <c r="BX157"/>
      <c r="BY157"/>
      <c r="BZ157"/>
      <c r="CA157"/>
      <c r="CF157"/>
    </row>
    <row r="158" spans="3:84" ht="14.25" customHeight="1" thickBot="1" x14ac:dyDescent="0.2">
      <c r="C158" s="582"/>
      <c r="D158" s="582"/>
      <c r="E158" s="201"/>
      <c r="F158" s="586"/>
      <c r="G158" s="226"/>
      <c r="H158" s="684"/>
      <c r="I158" s="685"/>
      <c r="J158" s="685"/>
      <c r="K158" s="685"/>
      <c r="L158" s="685"/>
      <c r="M158" s="685"/>
      <c r="N158" s="685"/>
      <c r="O158" s="670" t="s">
        <v>479</v>
      </c>
      <c r="P158" s="672"/>
      <c r="Q158" s="673"/>
      <c r="R158" s="679" t="str">
        <f>AJ158</f>
        <v>ﾊﾟｯｹｰｼﾞ形空調機無し</v>
      </c>
      <c r="S158" s="680"/>
      <c r="T158" s="152"/>
      <c r="U158" s="478"/>
      <c r="V158" s="7"/>
      <c r="Y158" s="1"/>
      <c r="AC158" s="400"/>
      <c r="AE158" s="1"/>
      <c r="AF158" s="1"/>
      <c r="AG158" s="212"/>
      <c r="AH158" s="1" t="str">
        <f>IF($R158=AK158,AS158,IF($R158=AL158,AT158,IF($R158=AM158,AU158,IF($R158=AN158,AV158,IF($R158=AO158,AW158,AX158)))))</f>
        <v>-</v>
      </c>
      <c r="AI158" s="212" t="str">
        <f>IF(パッケージ形空調機!$L$10=0,"",パッケージ形空調機!$P$9)</f>
        <v/>
      </c>
      <c r="AJ158" s="362" t="str">
        <f>IF(パッケージ形空調機!$L$10=0,AP158,IF(パッケージ形空調機!$P$9&gt;=0.95,AK158,IF(パッケージ形空調機!$P$9&gt;=0.7,AL158,IF(パッケージ形空調機!$P$9&gt;=0.3,AM158,IF(パッケージ形空調機!$P$9&gt;=0.05,AN158,AO158)))))</f>
        <v>ﾊﾟｯｹｰｼﾞ形空調機無し</v>
      </c>
      <c r="AK158" s="45" t="s">
        <v>109</v>
      </c>
      <c r="AL158" s="45" t="s">
        <v>31</v>
      </c>
      <c r="AM158" s="45" t="s">
        <v>240</v>
      </c>
      <c r="AN158" s="45" t="s">
        <v>34</v>
      </c>
      <c r="AO158" s="45" t="s">
        <v>35</v>
      </c>
      <c r="AP158" s="75" t="s">
        <v>251</v>
      </c>
      <c r="AQ158"/>
      <c r="AR158"/>
      <c r="AS158" s="6">
        <v>1</v>
      </c>
      <c r="AT158" s="6">
        <v>0.8</v>
      </c>
      <c r="AU158" s="6">
        <v>0.5</v>
      </c>
      <c r="AV158" s="6">
        <v>0.2</v>
      </c>
      <c r="AW158" s="6">
        <v>0</v>
      </c>
      <c r="AX158" s="6" t="s">
        <v>63</v>
      </c>
      <c r="BW158"/>
      <c r="BX158"/>
      <c r="BY158"/>
      <c r="BZ158"/>
      <c r="CA158"/>
      <c r="CF158"/>
    </row>
    <row r="159" spans="3:84" ht="14.25" customHeight="1" thickBot="1" x14ac:dyDescent="0.2">
      <c r="C159" s="202"/>
      <c r="D159" s="202"/>
      <c r="E159" s="201"/>
      <c r="F159" s="188"/>
      <c r="H159" s="40"/>
      <c r="K159" s="490" t="s">
        <v>199</v>
      </c>
      <c r="L159" s="3" t="str">
        <f ca="1">パッケージ形空調機!$AC$5</f>
        <v/>
      </c>
      <c r="M159" s="491"/>
      <c r="N159" s="243"/>
      <c r="O159" s="731" t="s">
        <v>899</v>
      </c>
      <c r="P159" s="676" t="s">
        <v>292</v>
      </c>
      <c r="Q159" s="677"/>
      <c r="R159" s="679" t="str">
        <f>AJ159</f>
        <v>ﾊﾟｯｹｰｼﾞ形空調機無し</v>
      </c>
      <c r="S159" s="680"/>
      <c r="T159" s="155"/>
      <c r="U159" s="483"/>
      <c r="V159" s="7"/>
      <c r="Z159"/>
      <c r="AA159"/>
      <c r="AB159"/>
      <c r="AC159" s="397"/>
      <c r="AE159" s="1"/>
      <c r="AG159" s="212"/>
      <c r="AH159" s="1" t="str">
        <f>IF($R159=AK159,AS159,IF($R159=AL159,AT159,IF($R159=AM159,AU159,IF($R159=AN159,AV159,IF($R159=AO159,AW159,AX159)))))</f>
        <v>-</v>
      </c>
      <c r="AI159" s="212" t="str">
        <f>IF(パッケージ形空調機!$L$10=0,"",パッケージ形空調機!$Q$9)</f>
        <v/>
      </c>
      <c r="AJ159" s="362" t="str">
        <f>IF(パッケージ形空調機!$L$10=0,AP159,IF(パッケージ形空調機!$Q$9&gt;=0.95,AK159,IF(パッケージ形空調機!$Q$9&gt;=0.7,AL159,IF(パッケージ形空調機!$Q$9&gt;=0.3,AM159,IF(パッケージ形空調機!$Q$9&gt;=0.05,AN159,AO159)))))</f>
        <v>ﾊﾟｯｹｰｼﾞ形空調機無し</v>
      </c>
      <c r="AK159" s="45" t="s">
        <v>109</v>
      </c>
      <c r="AL159" s="45" t="s">
        <v>31</v>
      </c>
      <c r="AM159" s="45" t="s">
        <v>240</v>
      </c>
      <c r="AN159" s="45" t="s">
        <v>34</v>
      </c>
      <c r="AO159" s="45" t="s">
        <v>35</v>
      </c>
      <c r="AP159" s="75" t="s">
        <v>251</v>
      </c>
      <c r="AQ159"/>
      <c r="AR159"/>
      <c r="AS159" s="6">
        <v>1</v>
      </c>
      <c r="AT159" s="6">
        <v>0.8</v>
      </c>
      <c r="AU159" s="6">
        <v>0.5</v>
      </c>
      <c r="AV159" s="6">
        <v>0.2</v>
      </c>
      <c r="AW159" s="6">
        <v>0</v>
      </c>
      <c r="AX159" s="6" t="s">
        <v>449</v>
      </c>
      <c r="BW159"/>
      <c r="BX159"/>
      <c r="BY159"/>
      <c r="BZ159"/>
      <c r="CA159"/>
      <c r="CF159"/>
    </row>
    <row r="160" spans="3:84" ht="14.25" customHeight="1" thickBot="1" x14ac:dyDescent="0.2">
      <c r="C160" s="582"/>
      <c r="D160" s="582"/>
      <c r="E160" s="201"/>
      <c r="F160" s="188"/>
      <c r="H160" s="492" t="s">
        <v>69</v>
      </c>
      <c r="I160" s="493">
        <f>$AP$4</f>
        <v>-15</v>
      </c>
      <c r="J160" s="226"/>
      <c r="K160" s="490" t="s">
        <v>483</v>
      </c>
      <c r="L160" s="494" t="str">
        <f>AJ154</f>
        <v/>
      </c>
      <c r="M160" s="491"/>
      <c r="N160" s="243" t="str">
        <f>IF(L160="","%","")</f>
        <v>%</v>
      </c>
      <c r="O160" s="732"/>
      <c r="P160" s="676" t="s">
        <v>280</v>
      </c>
      <c r="Q160" s="677"/>
      <c r="R160" s="679" t="str">
        <f>AJ160</f>
        <v>ﾊﾟｯｹｰｼﾞ形空調機無し</v>
      </c>
      <c r="S160" s="680"/>
      <c r="T160" s="155"/>
      <c r="U160" s="483"/>
      <c r="V160" s="7"/>
      <c r="Z160"/>
      <c r="AA160"/>
      <c r="AB160"/>
      <c r="AC160" s="397"/>
      <c r="AE160" s="1"/>
      <c r="AG160" s="212"/>
      <c r="AH160" s="1" t="str">
        <f>IF($R160=AK160,AS160,IF($R160=AL160,AT160,IF($R160=AM160,AU160,IF($R160=AN160,AV160,IF($R160=AO160,AW160,AX160)))))</f>
        <v>-</v>
      </c>
      <c r="AI160" s="212" t="str">
        <f>IF(パッケージ形空調機!$L$10=0,"",パッケージ形空調機!$R$9)</f>
        <v/>
      </c>
      <c r="AJ160" s="362" t="str">
        <f>IF(パッケージ形空調機!$L$10=0,AP160,IF(パッケージ形空調機!$R$9&gt;=0.95,AK160,IF(パッケージ形空調機!$R$9&gt;=0.7,AL160,IF(パッケージ形空調機!$R$9&gt;=0.3,AM160,IF(パッケージ形空調機!$R$9&gt;=0.05,AN160,AO160)))))</f>
        <v>ﾊﾟｯｹｰｼﾞ形空調機無し</v>
      </c>
      <c r="AK160" s="45" t="s">
        <v>109</v>
      </c>
      <c r="AL160" s="45" t="s">
        <v>31</v>
      </c>
      <c r="AM160" s="45" t="s">
        <v>240</v>
      </c>
      <c r="AN160" s="45" t="s">
        <v>34</v>
      </c>
      <c r="AO160" s="45" t="s">
        <v>35</v>
      </c>
      <c r="AP160" s="75" t="s">
        <v>251</v>
      </c>
      <c r="AQ160"/>
      <c r="AR160"/>
      <c r="AS160" s="6">
        <v>1</v>
      </c>
      <c r="AT160" s="6">
        <v>0.8</v>
      </c>
      <c r="AU160" s="6">
        <v>0.5</v>
      </c>
      <c r="AV160" s="6">
        <v>0.2</v>
      </c>
      <c r="AW160" s="6">
        <v>0</v>
      </c>
      <c r="AX160" s="6" t="s">
        <v>449</v>
      </c>
      <c r="BW160"/>
      <c r="BX160"/>
      <c r="BY160"/>
      <c r="BZ160"/>
      <c r="CA160"/>
      <c r="CF160"/>
    </row>
    <row r="161" spans="3:84" ht="14.25" customHeight="1" thickBot="1" x14ac:dyDescent="0.2">
      <c r="C161" s="595"/>
      <c r="D161" s="595"/>
      <c r="E161" s="203"/>
      <c r="F161" s="204"/>
      <c r="G161" s="144"/>
      <c r="H161" s="595"/>
      <c r="I161" s="596"/>
      <c r="J161" s="596"/>
      <c r="K161" s="205"/>
      <c r="L161" s="205"/>
      <c r="M161" s="144"/>
      <c r="N161" s="144"/>
      <c r="O161" s="670" t="s">
        <v>130</v>
      </c>
      <c r="P161" s="672"/>
      <c r="Q161" s="673"/>
      <c r="R161" s="679" t="str">
        <f>AJ161</f>
        <v>ﾊﾟｯｹｰｼﾞ形空調機無し</v>
      </c>
      <c r="S161" s="680"/>
      <c r="T161" s="207"/>
      <c r="U161" s="483"/>
      <c r="V161" s="7"/>
      <c r="W161" s="3"/>
      <c r="AA161" s="116" t="str">
        <f>IF(Z161="","",HLOOKUP(Z161,#REF!,2,0))</f>
        <v/>
      </c>
      <c r="AC161" s="397"/>
      <c r="AE161" s="1"/>
      <c r="AG161" s="212">
        <f>パッケージ形空調機!$T$1</f>
        <v>0</v>
      </c>
      <c r="AH161" s="1" t="str">
        <f>IF($R161=AK161,AS161,IF($R161=AL161,AT161,IF($R161=AM161,AU161,IF($R161=AN161,AV161,IF($R161=AO161,AW161,AX161)))))</f>
        <v>-</v>
      </c>
      <c r="AI161" s="212" t="str">
        <f>IF(パッケージ形空調機!$L$10=0,"",パッケージ形空調機!$T$9)</f>
        <v/>
      </c>
      <c r="AJ161" s="362" t="str">
        <f>IF(パッケージ形空調機!$L$10=0,AP161,IF(パッケージ形空調機!$T$9&gt;=0.95,AK161,IF(パッケージ形空調機!$T$9&gt;=0.7,AL161,IF(パッケージ形空調機!$T$9&gt;=0.3,AM161,IF(パッケージ形空調機!$T$9&gt;=0.05,AN161,AO161)))))</f>
        <v>ﾊﾟｯｹｰｼﾞ形空調機無し</v>
      </c>
      <c r="AK161" s="45" t="s">
        <v>109</v>
      </c>
      <c r="AL161" s="45" t="s">
        <v>31</v>
      </c>
      <c r="AM161" s="45" t="s">
        <v>240</v>
      </c>
      <c r="AN161" s="45" t="s">
        <v>34</v>
      </c>
      <c r="AO161" s="45" t="s">
        <v>35</v>
      </c>
      <c r="AP161" s="75" t="s">
        <v>251</v>
      </c>
      <c r="AQ161" s="6">
        <v>0.15</v>
      </c>
      <c r="AR161"/>
      <c r="AS161" s="6">
        <v>1</v>
      </c>
      <c r="AT161" s="6">
        <v>0.8</v>
      </c>
      <c r="AU161" s="6">
        <v>0.5</v>
      </c>
      <c r="AV161" s="6">
        <v>0.2</v>
      </c>
      <c r="AW161" s="6">
        <v>0</v>
      </c>
      <c r="AX161" s="6" t="s">
        <v>449</v>
      </c>
      <c r="BW161"/>
      <c r="BX161"/>
      <c r="BY161"/>
      <c r="BZ161"/>
      <c r="CA161"/>
      <c r="CF161"/>
    </row>
    <row r="162" spans="3:84" ht="24" customHeight="1" thickBot="1" x14ac:dyDescent="0.2">
      <c r="C162" s="583">
        <v>24</v>
      </c>
      <c r="D162" s="583" t="s">
        <v>887</v>
      </c>
      <c r="E162" s="107" t="s">
        <v>900</v>
      </c>
      <c r="F162" s="670" t="s">
        <v>526</v>
      </c>
      <c r="G162" s="671"/>
      <c r="H162" s="670" t="s">
        <v>124</v>
      </c>
      <c r="I162" s="672"/>
      <c r="J162" s="672"/>
      <c r="K162" s="672"/>
      <c r="L162" s="672"/>
      <c r="M162" s="672"/>
      <c r="N162" s="672"/>
      <c r="O162" s="672"/>
      <c r="P162" s="672"/>
      <c r="Q162" s="673"/>
      <c r="R162" s="674"/>
      <c r="S162" s="675"/>
      <c r="T162" s="119" t="str">
        <f t="shared" ref="T162:T167" si="27">IF(AF162=0,"-",IF(AF162&gt;=$BK$15,"A",IF(AF162&gt;=$BK$16,"B",IF(AF162&gt;=$BK$17,"C","-"))))</f>
        <v>-</v>
      </c>
      <c r="U162" s="489"/>
      <c r="V162" s="7"/>
      <c r="W162" s="93"/>
      <c r="X162" s="1" t="str">
        <f>IF($R162=AK162,AS162,IF($R162=AL162,AT162,IF($R162=AM162,AU162,IF($R162=AN162,AV162,IF($R162=AO162,AW162,IF($R162=AP162,AX162,AY162))))))</f>
        <v>-</v>
      </c>
      <c r="Y162" s="385" t="s">
        <v>731</v>
      </c>
      <c r="Z162" s="222">
        <f t="shared" ref="Z162:Z167" si="28">VLOOKUP(Y162,$W$44:$AJ$85,$AJ$40,0)</f>
        <v>0</v>
      </c>
      <c r="AA162" s="385">
        <v>2.1999999999999999E-2</v>
      </c>
      <c r="AB162" s="1">
        <v>1</v>
      </c>
      <c r="AC162" s="399">
        <v>1</v>
      </c>
      <c r="AD162" s="197" t="str">
        <f>IF(X162="-","-",X162*Z162*AA162*AB162*AC162)</f>
        <v>-</v>
      </c>
      <c r="AE162" s="197">
        <f>IF(X162="-",0,(1-X162)*Z162*AA162*AB162*AC162)</f>
        <v>0</v>
      </c>
      <c r="AF162" s="402">
        <f>IF(X162="-",0,AE162)</f>
        <v>0</v>
      </c>
      <c r="AG162" s="197"/>
      <c r="AK162" s="45" t="s">
        <v>109</v>
      </c>
      <c r="AL162" s="45" t="s">
        <v>31</v>
      </c>
      <c r="AM162" s="45" t="s">
        <v>240</v>
      </c>
      <c r="AN162" s="45" t="s">
        <v>34</v>
      </c>
      <c r="AO162" s="45" t="s">
        <v>35</v>
      </c>
      <c r="AP162" s="75" t="s">
        <v>513</v>
      </c>
      <c r="AQ162" s="75" t="s">
        <v>37</v>
      </c>
      <c r="AS162" s="6">
        <v>1</v>
      </c>
      <c r="AT162" s="6">
        <v>0.8</v>
      </c>
      <c r="AU162" s="6">
        <v>0.5</v>
      </c>
      <c r="AV162" s="6">
        <v>0.2</v>
      </c>
      <c r="AW162" s="6">
        <v>0</v>
      </c>
      <c r="AX162" s="6" t="s">
        <v>449</v>
      </c>
      <c r="AY162" s="6" t="s">
        <v>63</v>
      </c>
      <c r="BW162"/>
      <c r="BX162"/>
      <c r="BY162"/>
      <c r="BZ162"/>
      <c r="CA162"/>
      <c r="CF162"/>
    </row>
    <row r="163" spans="3:84" ht="14.25" customHeight="1" thickBot="1" x14ac:dyDescent="0.2">
      <c r="C163" s="583">
        <v>25</v>
      </c>
      <c r="D163" s="583" t="s">
        <v>887</v>
      </c>
      <c r="E163" s="107" t="s">
        <v>901</v>
      </c>
      <c r="F163" s="670" t="s">
        <v>9</v>
      </c>
      <c r="G163" s="671"/>
      <c r="H163" s="670" t="s">
        <v>229</v>
      </c>
      <c r="I163" s="672"/>
      <c r="J163" s="672"/>
      <c r="K163" s="672"/>
      <c r="L163" s="672"/>
      <c r="M163" s="672"/>
      <c r="N163" s="672"/>
      <c r="O163" s="672"/>
      <c r="P163" s="672"/>
      <c r="Q163" s="673"/>
      <c r="R163" s="674"/>
      <c r="S163" s="675"/>
      <c r="T163" s="119" t="str">
        <f t="shared" si="27"/>
        <v>-</v>
      </c>
      <c r="U163" s="489"/>
      <c r="V163" s="489"/>
      <c r="W163" s="93"/>
      <c r="X163" s="1" t="str">
        <f>IF($R163=AK163,AS163,IF($R163=AL163,AT163,IF($R163=AM163,AU163,IF($R163=AN163,AV163,IF($R163=AO163,AW163,AX163)))))</f>
        <v>-</v>
      </c>
      <c r="Y163" s="385" t="s">
        <v>731</v>
      </c>
      <c r="Z163" s="222">
        <f t="shared" si="28"/>
        <v>0</v>
      </c>
      <c r="AA163" s="385">
        <v>8.2000000000000003E-2</v>
      </c>
      <c r="AB163" s="1">
        <v>1</v>
      </c>
      <c r="AC163" s="399">
        <v>1</v>
      </c>
      <c r="AD163" s="197" t="str">
        <f t="shared" ref="AD163:AD170" si="29">IF(X163="-","-",X163*Z163*AA163*AB163*AC163)</f>
        <v>-</v>
      </c>
      <c r="AE163" s="197">
        <f t="shared" ref="AE163:AE170" si="30">IF(X163="-",0,(1-X163)*Z163*AA163*AB163*AC163)</f>
        <v>0</v>
      </c>
      <c r="AF163" s="402">
        <f t="shared" ref="AF163:AF170" si="31">IF(X163="-",0,AE163)</f>
        <v>0</v>
      </c>
      <c r="AG163" s="197"/>
      <c r="AK163" s="45" t="s">
        <v>109</v>
      </c>
      <c r="AL163" s="45" t="s">
        <v>31</v>
      </c>
      <c r="AM163" s="45" t="s">
        <v>240</v>
      </c>
      <c r="AN163" s="45" t="s">
        <v>34</v>
      </c>
      <c r="AO163" s="45" t="s">
        <v>35</v>
      </c>
      <c r="AP163" s="75" t="s">
        <v>189</v>
      </c>
      <c r="AQ163"/>
      <c r="AS163" s="6">
        <v>1</v>
      </c>
      <c r="AT163" s="6">
        <v>0.8</v>
      </c>
      <c r="AU163" s="6">
        <v>0.5</v>
      </c>
      <c r="AV163" s="6">
        <v>0.2</v>
      </c>
      <c r="AW163" s="6">
        <v>0</v>
      </c>
      <c r="AX163" s="6" t="s">
        <v>449</v>
      </c>
      <c r="BW163"/>
      <c r="BX163"/>
      <c r="BY163"/>
      <c r="BZ163"/>
      <c r="CA163"/>
      <c r="CF163"/>
    </row>
    <row r="164" spans="3:84" ht="14.25" customHeight="1" thickBot="1" x14ac:dyDescent="0.2">
      <c r="C164" s="583">
        <v>26</v>
      </c>
      <c r="D164" s="583" t="s">
        <v>887</v>
      </c>
      <c r="E164" s="107" t="s">
        <v>902</v>
      </c>
      <c r="F164" s="670" t="s">
        <v>84</v>
      </c>
      <c r="G164" s="671"/>
      <c r="H164" s="670" t="s">
        <v>233</v>
      </c>
      <c r="I164" s="672"/>
      <c r="J164" s="672"/>
      <c r="K164" s="672"/>
      <c r="L164" s="672"/>
      <c r="M164" s="672"/>
      <c r="N164" s="672"/>
      <c r="O164" s="672"/>
      <c r="P164" s="672"/>
      <c r="Q164" s="673"/>
      <c r="R164" s="674"/>
      <c r="S164" s="675"/>
      <c r="T164" s="119" t="str">
        <f t="shared" si="27"/>
        <v>-</v>
      </c>
      <c r="U164" s="489"/>
      <c r="V164" s="489"/>
      <c r="W164" s="93"/>
      <c r="X164" s="1" t="str">
        <f t="shared" ref="X164:X170" si="32">IF($R164=AK164,AS164,IF($R164=AL164,AT164,IF($R164=AM164,AU164,IF($R164=AN164,AV164,IF($R164=AO164,AW164,AX164)))))</f>
        <v>-</v>
      </c>
      <c r="Y164" s="385" t="s">
        <v>731</v>
      </c>
      <c r="Z164" s="222">
        <f t="shared" si="28"/>
        <v>0</v>
      </c>
      <c r="AA164" s="385">
        <v>0.01</v>
      </c>
      <c r="AB164" s="1">
        <v>1</v>
      </c>
      <c r="AC164" s="399">
        <v>1</v>
      </c>
      <c r="AD164" s="197" t="str">
        <f t="shared" si="29"/>
        <v>-</v>
      </c>
      <c r="AE164" s="197">
        <f t="shared" si="30"/>
        <v>0</v>
      </c>
      <c r="AF164" s="402">
        <f t="shared" si="31"/>
        <v>0</v>
      </c>
      <c r="AG164" s="197"/>
      <c r="AK164" s="45" t="s">
        <v>109</v>
      </c>
      <c r="AL164" s="45" t="s">
        <v>31</v>
      </c>
      <c r="AM164" s="45" t="s">
        <v>240</v>
      </c>
      <c r="AN164" s="45" t="s">
        <v>34</v>
      </c>
      <c r="AO164" s="45" t="s">
        <v>35</v>
      </c>
      <c r="AP164" s="75" t="s">
        <v>513</v>
      </c>
      <c r="AQ164"/>
      <c r="AS164" s="6">
        <v>1</v>
      </c>
      <c r="AT164" s="6">
        <v>0.8</v>
      </c>
      <c r="AU164" s="6">
        <v>0.5</v>
      </c>
      <c r="AV164" s="6">
        <v>0.2</v>
      </c>
      <c r="AW164" s="6">
        <v>0</v>
      </c>
      <c r="AX164" s="6" t="s">
        <v>449</v>
      </c>
      <c r="BW164"/>
      <c r="BX164"/>
      <c r="BY164"/>
      <c r="BZ164"/>
      <c r="CA164"/>
      <c r="CF164"/>
    </row>
    <row r="165" spans="3:84" ht="39" customHeight="1" thickBot="1" x14ac:dyDescent="0.2">
      <c r="C165" s="583">
        <v>27</v>
      </c>
      <c r="D165" s="583" t="s">
        <v>887</v>
      </c>
      <c r="E165" s="107" t="s">
        <v>903</v>
      </c>
      <c r="F165" s="670" t="s">
        <v>85</v>
      </c>
      <c r="G165" s="671"/>
      <c r="H165" s="670" t="s">
        <v>230</v>
      </c>
      <c r="I165" s="672"/>
      <c r="J165" s="672"/>
      <c r="K165" s="672"/>
      <c r="L165" s="672"/>
      <c r="M165" s="672"/>
      <c r="N165" s="672"/>
      <c r="O165" s="672"/>
      <c r="P165" s="672"/>
      <c r="Q165" s="673"/>
      <c r="R165" s="674"/>
      <c r="S165" s="675"/>
      <c r="T165" s="119" t="str">
        <f t="shared" si="27"/>
        <v>-</v>
      </c>
      <c r="U165" s="489"/>
      <c r="V165" s="489"/>
      <c r="W165" s="93"/>
      <c r="X165" s="1" t="str">
        <f t="shared" si="32"/>
        <v>-</v>
      </c>
      <c r="Y165" s="385" t="s">
        <v>731</v>
      </c>
      <c r="Z165" s="222">
        <f t="shared" si="28"/>
        <v>0</v>
      </c>
      <c r="AA165" s="385">
        <v>3.1E-2</v>
      </c>
      <c r="AB165" s="1">
        <v>1</v>
      </c>
      <c r="AC165" s="399">
        <v>1</v>
      </c>
      <c r="AD165" s="197" t="str">
        <f t="shared" si="29"/>
        <v>-</v>
      </c>
      <c r="AE165" s="197">
        <f t="shared" si="30"/>
        <v>0</v>
      </c>
      <c r="AF165" s="402">
        <f t="shared" si="31"/>
        <v>0</v>
      </c>
      <c r="AG165" s="197"/>
      <c r="AK165" s="45" t="s">
        <v>109</v>
      </c>
      <c r="AL165" s="45" t="s">
        <v>31</v>
      </c>
      <c r="AM165" s="45" t="s">
        <v>240</v>
      </c>
      <c r="AN165" s="45" t="s">
        <v>34</v>
      </c>
      <c r="AO165" s="45" t="s">
        <v>35</v>
      </c>
      <c r="AP165" s="75" t="s">
        <v>287</v>
      </c>
      <c r="AQ165"/>
      <c r="AS165" s="6">
        <v>1</v>
      </c>
      <c r="AT165" s="6">
        <v>0.8</v>
      </c>
      <c r="AU165" s="6">
        <v>0.5</v>
      </c>
      <c r="AV165" s="6">
        <v>0.2</v>
      </c>
      <c r="AW165" s="6">
        <v>0</v>
      </c>
      <c r="AX165" s="6" t="s">
        <v>449</v>
      </c>
      <c r="BW165"/>
      <c r="BX165"/>
      <c r="BY165"/>
      <c r="BZ165"/>
      <c r="CA165"/>
      <c r="CF165"/>
    </row>
    <row r="166" spans="3:84" ht="14.25" customHeight="1" thickBot="1" x14ac:dyDescent="0.2">
      <c r="C166" s="583">
        <v>28</v>
      </c>
      <c r="D166" s="583" t="s">
        <v>887</v>
      </c>
      <c r="E166" s="107" t="s">
        <v>904</v>
      </c>
      <c r="F166" s="670" t="s">
        <v>86</v>
      </c>
      <c r="G166" s="671"/>
      <c r="H166" s="670" t="s">
        <v>231</v>
      </c>
      <c r="I166" s="672"/>
      <c r="J166" s="672"/>
      <c r="K166" s="672"/>
      <c r="L166" s="672"/>
      <c r="M166" s="672"/>
      <c r="N166" s="672"/>
      <c r="O166" s="672"/>
      <c r="P166" s="672"/>
      <c r="Q166" s="673"/>
      <c r="R166" s="674"/>
      <c r="S166" s="675"/>
      <c r="T166" s="119" t="str">
        <f t="shared" si="27"/>
        <v>-</v>
      </c>
      <c r="U166" s="489"/>
      <c r="V166" s="489"/>
      <c r="W166" s="93"/>
      <c r="X166" s="1" t="str">
        <f>IF($R166=AK166,AS166,IF($R166=AL166,AT166,IF($R166=AM166,AU166,IF($R166=AN166,AV166,IF($R166=AO166,AW166,IF($R166=AP166,AX166,AY166))))))</f>
        <v>-</v>
      </c>
      <c r="Y166" s="385" t="s">
        <v>731</v>
      </c>
      <c r="Z166" s="222">
        <f t="shared" si="28"/>
        <v>0</v>
      </c>
      <c r="AA166" s="385">
        <v>5.7000000000000002E-2</v>
      </c>
      <c r="AB166" s="1">
        <v>1</v>
      </c>
      <c r="AC166" s="399">
        <v>1</v>
      </c>
      <c r="AD166" s="197" t="str">
        <f t="shared" si="29"/>
        <v>-</v>
      </c>
      <c r="AE166" s="197">
        <f t="shared" si="30"/>
        <v>0</v>
      </c>
      <c r="AF166" s="402">
        <f t="shared" si="31"/>
        <v>0</v>
      </c>
      <c r="AG166" s="197"/>
      <c r="AK166" s="45" t="s">
        <v>109</v>
      </c>
      <c r="AL166" s="45" t="s">
        <v>31</v>
      </c>
      <c r="AM166" s="45" t="s">
        <v>240</v>
      </c>
      <c r="AN166" s="45" t="s">
        <v>34</v>
      </c>
      <c r="AO166" s="123" t="s">
        <v>191</v>
      </c>
      <c r="AP166" s="45" t="s">
        <v>35</v>
      </c>
      <c r="AQ166" s="75" t="s">
        <v>513</v>
      </c>
      <c r="AS166" s="6">
        <v>1</v>
      </c>
      <c r="AT166" s="6">
        <v>0.8</v>
      </c>
      <c r="AU166" s="6">
        <v>0.5</v>
      </c>
      <c r="AV166" s="6">
        <v>0.2</v>
      </c>
      <c r="AW166" s="6">
        <v>0.1</v>
      </c>
      <c r="AX166" s="6">
        <v>0</v>
      </c>
      <c r="AY166" s="6" t="s">
        <v>449</v>
      </c>
      <c r="BW166"/>
      <c r="BX166"/>
      <c r="BY166"/>
      <c r="BZ166"/>
      <c r="CA166"/>
      <c r="CF166"/>
    </row>
    <row r="167" spans="3:84" ht="24.75" customHeight="1" thickBot="1" x14ac:dyDescent="0.2">
      <c r="C167" s="165">
        <v>29</v>
      </c>
      <c r="D167" s="599" t="s">
        <v>887</v>
      </c>
      <c r="E167" s="200" t="s">
        <v>905</v>
      </c>
      <c r="F167" s="690" t="s">
        <v>321</v>
      </c>
      <c r="G167" s="691"/>
      <c r="H167" s="686" t="s">
        <v>201</v>
      </c>
      <c r="I167" s="687"/>
      <c r="J167" s="687"/>
      <c r="K167" s="687"/>
      <c r="L167" s="687"/>
      <c r="M167" s="687"/>
      <c r="N167" s="687"/>
      <c r="O167" s="687"/>
      <c r="P167" s="687"/>
      <c r="Q167" s="688"/>
      <c r="R167" s="746"/>
      <c r="S167" s="747"/>
      <c r="T167" s="359" t="str">
        <f t="shared" si="27"/>
        <v>-</v>
      </c>
      <c r="U167" s="478"/>
      <c r="V167" s="489"/>
      <c r="W167" s="93"/>
      <c r="X167" s="1" t="str">
        <f t="shared" si="32"/>
        <v>-</v>
      </c>
      <c r="Y167" s="385" t="s">
        <v>728</v>
      </c>
      <c r="Z167" s="222">
        <f t="shared" si="28"/>
        <v>0</v>
      </c>
      <c r="AA167" s="385">
        <f>0.01*0.5*0.2</f>
        <v>1E-3</v>
      </c>
      <c r="AB167" s="1">
        <v>1</v>
      </c>
      <c r="AC167" s="399">
        <v>1</v>
      </c>
      <c r="AD167" s="197" t="str">
        <f t="shared" si="29"/>
        <v>-</v>
      </c>
      <c r="AE167" s="197">
        <f t="shared" si="30"/>
        <v>0</v>
      </c>
      <c r="AF167" s="402">
        <f t="shared" si="31"/>
        <v>0</v>
      </c>
      <c r="AG167" s="197"/>
      <c r="AK167" s="45" t="s">
        <v>109</v>
      </c>
      <c r="AL167" s="45" t="s">
        <v>31</v>
      </c>
      <c r="AM167" s="45" t="s">
        <v>240</v>
      </c>
      <c r="AN167" s="45" t="s">
        <v>34</v>
      </c>
      <c r="AO167" s="45" t="s">
        <v>35</v>
      </c>
      <c r="AP167" s="75" t="s">
        <v>318</v>
      </c>
      <c r="AQ167"/>
      <c r="AS167" s="6">
        <v>1</v>
      </c>
      <c r="AT167" s="6">
        <v>0.8</v>
      </c>
      <c r="AU167" s="6">
        <v>0.5</v>
      </c>
      <c r="AV167" s="6">
        <v>0.2</v>
      </c>
      <c r="AW167" s="6">
        <v>0</v>
      </c>
      <c r="AX167" s="6" t="s">
        <v>449</v>
      </c>
      <c r="BW167"/>
      <c r="BX167"/>
      <c r="BY167"/>
      <c r="BZ167"/>
      <c r="CA167"/>
      <c r="CF167"/>
    </row>
    <row r="168" spans="3:84" ht="39" customHeight="1" thickBot="1" x14ac:dyDescent="0.2">
      <c r="C168" s="583">
        <v>30</v>
      </c>
      <c r="D168" s="583" t="s">
        <v>887</v>
      </c>
      <c r="E168" s="107" t="s">
        <v>906</v>
      </c>
      <c r="F168" s="670" t="s">
        <v>87</v>
      </c>
      <c r="G168" s="671"/>
      <c r="H168" s="694" t="s">
        <v>232</v>
      </c>
      <c r="I168" s="718"/>
      <c r="J168" s="718"/>
      <c r="K168" s="718"/>
      <c r="L168" s="718"/>
      <c r="M168" s="718"/>
      <c r="N168" s="718"/>
      <c r="O168" s="718"/>
      <c r="P168" s="718"/>
      <c r="Q168" s="733"/>
      <c r="R168" s="674"/>
      <c r="S168" s="675"/>
      <c r="T168" s="75" t="str">
        <f>IF(AF168=0,"-",IF(AF168&gt;=$BK$15,"A",IF(AF168&gt;=$BK$16,"B",IF(AF168&gt;=$BK$17,"C","-"))))</f>
        <v>-</v>
      </c>
      <c r="U168" s="478"/>
      <c r="V168" s="489"/>
      <c r="W168" s="93"/>
      <c r="X168" s="1" t="str">
        <f t="shared" si="32"/>
        <v>-</v>
      </c>
      <c r="Y168" s="385" t="s">
        <v>731</v>
      </c>
      <c r="Z168" s="222">
        <f>VLOOKUP(Y168,$W$44:$AJ$85,$AJ$40,0)</f>
        <v>0</v>
      </c>
      <c r="AA168" s="385">
        <v>1.0999999999999999E-2</v>
      </c>
      <c r="AB168" s="1">
        <v>1</v>
      </c>
      <c r="AC168" s="399">
        <v>1</v>
      </c>
      <c r="AD168" s="197" t="str">
        <f t="shared" si="29"/>
        <v>-</v>
      </c>
      <c r="AE168" s="197">
        <f t="shared" si="30"/>
        <v>0</v>
      </c>
      <c r="AF168" s="402">
        <f t="shared" si="31"/>
        <v>0</v>
      </c>
      <c r="AG168" s="197"/>
      <c r="AK168" s="45" t="s">
        <v>109</v>
      </c>
      <c r="AL168" s="45" t="s">
        <v>31</v>
      </c>
      <c r="AM168" s="45" t="s">
        <v>240</v>
      </c>
      <c r="AN168" s="45" t="s">
        <v>34</v>
      </c>
      <c r="AO168" s="45" t="s">
        <v>35</v>
      </c>
      <c r="AP168" s="75" t="s">
        <v>518</v>
      </c>
      <c r="AQ168"/>
      <c r="AS168" s="6">
        <v>1</v>
      </c>
      <c r="AT168" s="6">
        <v>0.8</v>
      </c>
      <c r="AU168" s="6">
        <v>0.5</v>
      </c>
      <c r="AV168" s="6">
        <v>0.2</v>
      </c>
      <c r="AW168" s="6">
        <v>0</v>
      </c>
      <c r="AX168" s="6" t="s">
        <v>449</v>
      </c>
      <c r="BW168"/>
      <c r="BX168"/>
      <c r="BY168"/>
      <c r="BZ168"/>
      <c r="CA168"/>
      <c r="CF168"/>
    </row>
    <row r="169" spans="3:84" ht="24.95" customHeight="1" thickBot="1" x14ac:dyDescent="0.2">
      <c r="C169" s="583">
        <v>31</v>
      </c>
      <c r="D169" s="583" t="s">
        <v>887</v>
      </c>
      <c r="E169" s="107" t="s">
        <v>907</v>
      </c>
      <c r="F169" s="670" t="s">
        <v>908</v>
      </c>
      <c r="G169" s="671"/>
      <c r="H169" s="670" t="s">
        <v>909</v>
      </c>
      <c r="I169" s="672"/>
      <c r="J169" s="672"/>
      <c r="K169" s="672"/>
      <c r="L169" s="672"/>
      <c r="M169" s="672"/>
      <c r="N169" s="672"/>
      <c r="O169" s="672"/>
      <c r="P169" s="672"/>
      <c r="Q169" s="673"/>
      <c r="R169" s="674"/>
      <c r="S169" s="675"/>
      <c r="T169" s="119" t="str">
        <f>IF(AF169=0,"-",IF(AF169&gt;=$BK$15,"A",IF(AF169&gt;=$BK$16,"B",IF(AF169&gt;=$BK$17,"C","-"))))</f>
        <v>-</v>
      </c>
      <c r="U169" s="478"/>
      <c r="V169" s="489"/>
      <c r="X169" s="1" t="str">
        <f t="shared" si="32"/>
        <v>-</v>
      </c>
      <c r="Y169" s="385" t="s">
        <v>731</v>
      </c>
      <c r="Z169" s="222">
        <f>VLOOKUP(Y169,$W$44:$AJ$85,$AJ$40,0)</f>
        <v>0</v>
      </c>
      <c r="AA169" s="385">
        <v>7.1999999999999995E-2</v>
      </c>
      <c r="AB169" s="1">
        <v>1</v>
      </c>
      <c r="AC169" s="399">
        <v>1</v>
      </c>
      <c r="AD169" s="197" t="str">
        <f t="shared" si="29"/>
        <v>-</v>
      </c>
      <c r="AE169" s="197">
        <f t="shared" si="30"/>
        <v>0</v>
      </c>
      <c r="AF169" s="402">
        <f t="shared" si="31"/>
        <v>0</v>
      </c>
      <c r="AG169" s="197"/>
      <c r="AK169" s="45" t="s">
        <v>109</v>
      </c>
      <c r="AL169" s="45" t="s">
        <v>31</v>
      </c>
      <c r="AM169" s="45" t="s">
        <v>240</v>
      </c>
      <c r="AN169" s="45" t="s">
        <v>34</v>
      </c>
      <c r="AO169" s="45" t="s">
        <v>35</v>
      </c>
      <c r="AP169"/>
      <c r="AQ169"/>
      <c r="AS169" s="6">
        <v>1</v>
      </c>
      <c r="AT169" s="6">
        <v>0.8</v>
      </c>
      <c r="AU169" s="6">
        <v>0.5</v>
      </c>
      <c r="AV169" s="6">
        <v>0.2</v>
      </c>
      <c r="AW169" s="6">
        <v>0</v>
      </c>
      <c r="AX169" s="6" t="s">
        <v>63</v>
      </c>
      <c r="BW169"/>
      <c r="BX169"/>
      <c r="BY169"/>
      <c r="BZ169"/>
      <c r="CA169"/>
      <c r="CF169"/>
    </row>
    <row r="170" spans="3:84" ht="24.95" customHeight="1" thickBot="1" x14ac:dyDescent="0.2">
      <c r="C170" s="583">
        <v>32</v>
      </c>
      <c r="D170" s="583" t="s">
        <v>887</v>
      </c>
      <c r="E170" s="107" t="s">
        <v>910</v>
      </c>
      <c r="F170" s="670" t="s">
        <v>88</v>
      </c>
      <c r="G170" s="671"/>
      <c r="H170" s="670" t="s">
        <v>911</v>
      </c>
      <c r="I170" s="672"/>
      <c r="J170" s="672"/>
      <c r="K170" s="672"/>
      <c r="L170" s="672"/>
      <c r="M170" s="672"/>
      <c r="N170" s="672"/>
      <c r="O170" s="672"/>
      <c r="P170" s="672"/>
      <c r="Q170" s="673"/>
      <c r="R170" s="674"/>
      <c r="S170" s="675"/>
      <c r="T170" s="195" t="str">
        <f>IF(AF170=0,"-",IF(AF170&gt;=$BK$15,"A",IF(AF170&gt;=$BK$16,"B",IF(AF170&gt;=$BK$17,"C","-"))))</f>
        <v>-</v>
      </c>
      <c r="U170" s="489"/>
      <c r="V170" s="489"/>
      <c r="X170" s="1" t="str">
        <f t="shared" si="32"/>
        <v>-</v>
      </c>
      <c r="Y170" s="385" t="s">
        <v>754</v>
      </c>
      <c r="Z170" s="222">
        <f>VLOOKUP(Y170,$W$44:$AJ$85,$AJ$40,0)</f>
        <v>0</v>
      </c>
      <c r="AA170" s="385">
        <v>1.6E-2</v>
      </c>
      <c r="AB170" s="1">
        <v>1</v>
      </c>
      <c r="AC170" s="399">
        <v>1</v>
      </c>
      <c r="AD170" s="197" t="str">
        <f t="shared" si="29"/>
        <v>-</v>
      </c>
      <c r="AE170" s="197">
        <f t="shared" si="30"/>
        <v>0</v>
      </c>
      <c r="AF170" s="402">
        <f t="shared" si="31"/>
        <v>0</v>
      </c>
      <c r="AG170" s="197"/>
      <c r="AK170" s="45" t="s">
        <v>109</v>
      </c>
      <c r="AL170" s="45" t="s">
        <v>31</v>
      </c>
      <c r="AM170" s="45" t="s">
        <v>240</v>
      </c>
      <c r="AN170" s="45" t="s">
        <v>34</v>
      </c>
      <c r="AO170" s="45" t="s">
        <v>35</v>
      </c>
      <c r="AP170" s="75" t="s">
        <v>189</v>
      </c>
      <c r="AQ170"/>
      <c r="AS170" s="6">
        <v>1</v>
      </c>
      <c r="AT170" s="6">
        <v>0.8</v>
      </c>
      <c r="AU170" s="6">
        <v>0.5</v>
      </c>
      <c r="AV170" s="6">
        <v>0.2</v>
      </c>
      <c r="AW170" s="6">
        <v>0</v>
      </c>
      <c r="AX170" s="6" t="s">
        <v>449</v>
      </c>
      <c r="BW170"/>
      <c r="BX170"/>
      <c r="BY170"/>
      <c r="BZ170"/>
      <c r="CA170"/>
      <c r="CF170"/>
    </row>
    <row r="171" spans="3:84" ht="14.25" customHeight="1" x14ac:dyDescent="0.15">
      <c r="C171" s="599">
        <v>33</v>
      </c>
      <c r="D171" s="599" t="s">
        <v>887</v>
      </c>
      <c r="E171" s="200" t="s">
        <v>912</v>
      </c>
      <c r="F171" s="690" t="s">
        <v>913</v>
      </c>
      <c r="G171" s="691"/>
      <c r="H171" s="701" t="s">
        <v>914</v>
      </c>
      <c r="I171" s="701"/>
      <c r="J171" s="701"/>
      <c r="K171" s="701"/>
      <c r="L171" s="701"/>
      <c r="M171" s="701"/>
      <c r="N171" s="701"/>
      <c r="O171" s="701"/>
      <c r="P171" s="701"/>
      <c r="Q171" s="701"/>
      <c r="R171" s="701"/>
      <c r="S171" s="691"/>
      <c r="T171" s="119" t="str">
        <f>IF(AF171=0,"-",IF(AF171&gt;=$BK$15,"A",IF(AF171&gt;=$BK$16,"B",IF(AF171&gt;=$BK$17,"C","-"))))</f>
        <v>-</v>
      </c>
      <c r="U171" s="478"/>
      <c r="V171" s="489"/>
      <c r="Y171" s="1"/>
      <c r="AC171" s="400"/>
      <c r="AE171" s="1"/>
      <c r="AF171" s="93">
        <f>SUM(AF173:AF176)</f>
        <v>0</v>
      </c>
      <c r="AG171" s="197"/>
      <c r="AJ171" s="1" t="str">
        <f>IF(空調・換気用ファン!$I$1=0,"",空調・換気用ファン!$I$1)</f>
        <v/>
      </c>
      <c r="AK171" s="1" t="s">
        <v>536</v>
      </c>
      <c r="AL171"/>
      <c r="AM171"/>
      <c r="AN171"/>
      <c r="AO171"/>
      <c r="AP171"/>
      <c r="AQ171"/>
      <c r="AR171"/>
      <c r="AS171"/>
      <c r="AT171"/>
      <c r="AU171"/>
      <c r="AV171"/>
      <c r="AW171"/>
      <c r="BW171"/>
      <c r="BX171"/>
      <c r="BY171"/>
      <c r="BZ171"/>
      <c r="CA171"/>
      <c r="CF171"/>
    </row>
    <row r="172" spans="3:84" ht="24" customHeight="1" thickBot="1" x14ac:dyDescent="0.2">
      <c r="C172" s="582"/>
      <c r="D172" s="582"/>
      <c r="E172" s="201"/>
      <c r="F172" s="586"/>
      <c r="G172" s="587"/>
      <c r="H172" s="692" t="s">
        <v>915</v>
      </c>
      <c r="I172" s="696"/>
      <c r="J172" s="696"/>
      <c r="K172" s="696"/>
      <c r="L172" s="696"/>
      <c r="M172" s="696"/>
      <c r="N172" s="696"/>
      <c r="O172" s="696"/>
      <c r="P172" s="696"/>
      <c r="Q172" s="696"/>
      <c r="R172" s="696"/>
      <c r="S172" s="693"/>
      <c r="T172" s="152"/>
      <c r="U172" s="489"/>
      <c r="V172" s="489"/>
      <c r="X172" s="93"/>
      <c r="Y172" s="1"/>
      <c r="AA172" s="116"/>
      <c r="AC172" s="404"/>
      <c r="AD172" s="197"/>
      <c r="AE172" s="198"/>
      <c r="AF172" s="93"/>
      <c r="AG172" s="93"/>
      <c r="AJ172" s="1">
        <f>空調・換気用ファン!$J$10</f>
        <v>0</v>
      </c>
      <c r="AK172" s="1" t="s">
        <v>537</v>
      </c>
      <c r="AL172"/>
      <c r="AM172"/>
      <c r="AN172"/>
      <c r="AO172"/>
      <c r="AP172"/>
      <c r="AQ172"/>
      <c r="AR172"/>
      <c r="AS172"/>
      <c r="AT172"/>
      <c r="AU172"/>
      <c r="AV172"/>
      <c r="AW172"/>
      <c r="BW172"/>
      <c r="BX172"/>
      <c r="BY172"/>
      <c r="BZ172"/>
      <c r="CA172"/>
      <c r="CF172"/>
    </row>
    <row r="173" spans="3:84" ht="14.25" customHeight="1" thickBot="1" x14ac:dyDescent="0.2">
      <c r="C173" s="582"/>
      <c r="D173" s="582"/>
      <c r="E173" s="201"/>
      <c r="F173" s="188"/>
      <c r="G173" s="105"/>
      <c r="H173" s="684" t="s">
        <v>890</v>
      </c>
      <c r="I173" s="685"/>
      <c r="J173" s="685"/>
      <c r="K173" s="685"/>
      <c r="L173" s="685"/>
      <c r="M173" s="685"/>
      <c r="N173" s="685"/>
      <c r="O173" s="670" t="s">
        <v>258</v>
      </c>
      <c r="P173" s="672"/>
      <c r="Q173" s="673"/>
      <c r="R173" s="679" t="str">
        <f>AJ173</f>
        <v>全てに導入</v>
      </c>
      <c r="S173" s="680"/>
      <c r="T173" s="152"/>
      <c r="U173" s="483"/>
      <c r="V173" s="489"/>
      <c r="W173" s="1">
        <f>IF(OR(AI173="",R173&lt;&gt;AJ173,R174&lt;&gt;AJ174,R175&lt;&gt;AJ175,R176&lt;&gt;AJ176,R181&lt;&gt;AJ176),SUMPRODUCT(AH173:AH176,AQ173:AQ176),SUMPRODUCT(AI173:AI176,AQ173:AQ176))</f>
        <v>2.8</v>
      </c>
      <c r="X173" s="1">
        <f>IF(W173="","",IF(W173&gt;1,1,IF(W173&lt;0,0,W173)))</f>
        <v>1</v>
      </c>
      <c r="Y173" s="385" t="s">
        <v>732</v>
      </c>
      <c r="Z173" s="222">
        <f>VLOOKUP(Y173,$W$44:$AJ$85,$AJ$40,0)</f>
        <v>0</v>
      </c>
      <c r="AA173" s="385">
        <v>0.13100000000000001</v>
      </c>
      <c r="AB173" s="1">
        <v>1</v>
      </c>
      <c r="AC173" s="399">
        <v>1</v>
      </c>
      <c r="AD173" s="197">
        <f>IF(X173="-","-",X173*Z173*AA173*AB173*AC173)</f>
        <v>0</v>
      </c>
      <c r="AE173" s="197">
        <f>IF(X173="-",0,(1-X173)*Z173*AA173*AB173*AC173)</f>
        <v>0</v>
      </c>
      <c r="AF173" s="402">
        <f>IF(X173="-",0,IF($M$176&lt;&gt;0,(1-X173)*Z173*AA173*AB173*AC173*$M$176/100,SUMPRODUCT(AG173:AG174,AQ173:AQ174)*Z173*AA173*AB173*AC173))</f>
        <v>0</v>
      </c>
      <c r="AG173" s="212">
        <f>空調・換気用ファン!$K$1</f>
        <v>0</v>
      </c>
      <c r="AH173" s="1">
        <f>IF($R173=AK173,AS173,IF($R173=AL173,AT173,IF($R173=AM173,AU173,IF($R173=AN173,AV173,IF($R173=AO173,AW173,AX173)))))</f>
        <v>1</v>
      </c>
      <c r="AI173" s="212" t="str">
        <f>IF(空調・換気用ファン!$I$10=0,"",空調・換気用ファン!$K$9)</f>
        <v/>
      </c>
      <c r="AJ173" s="362" t="str">
        <f>IF(空調・換気用ファン!$I$10="",AP173,IF(空調・換気用ファン!$K$9&gt;=0.95,AK173,IF(空調・換気用ファン!$K$9&gt;=0.7,AL173,IF(空調・換気用ファン!$K$9&gt;=0.3,AM173,IF(空調・換気用ファン!$K$9&gt;=0.05,AN173,AO173)))))</f>
        <v>全てに導入</v>
      </c>
      <c r="AK173" s="75" t="s">
        <v>109</v>
      </c>
      <c r="AL173" s="75" t="s">
        <v>31</v>
      </c>
      <c r="AM173" s="45" t="s">
        <v>240</v>
      </c>
      <c r="AN173" s="75" t="s">
        <v>34</v>
      </c>
      <c r="AO173" s="75" t="s">
        <v>35</v>
      </c>
      <c r="AP173" s="75" t="s">
        <v>802</v>
      </c>
      <c r="AQ173" s="6">
        <v>0.6</v>
      </c>
      <c r="AR173" s="154">
        <v>0.05</v>
      </c>
      <c r="AS173" s="6">
        <v>1</v>
      </c>
      <c r="AT173" s="6">
        <v>0.8</v>
      </c>
      <c r="AU173" s="6">
        <v>0.5</v>
      </c>
      <c r="AV173" s="6">
        <v>0.2</v>
      </c>
      <c r="AW173" s="6">
        <v>0</v>
      </c>
      <c r="AX173" s="6" t="s">
        <v>63</v>
      </c>
      <c r="BW173"/>
      <c r="BX173"/>
      <c r="BY173"/>
      <c r="BZ173"/>
      <c r="CA173"/>
      <c r="CF173"/>
    </row>
    <row r="174" spans="3:84" ht="14.25" customHeight="1" thickBot="1" x14ac:dyDescent="0.2">
      <c r="C174" s="582"/>
      <c r="D174" s="582"/>
      <c r="E174" s="201"/>
      <c r="F174" s="188"/>
      <c r="G174" s="105"/>
      <c r="H174" s="40"/>
      <c r="O174" s="676" t="s">
        <v>1024</v>
      </c>
      <c r="P174" s="677"/>
      <c r="Q174" s="678"/>
      <c r="R174" s="679" t="str">
        <f>AJ174</f>
        <v>全てに導入</v>
      </c>
      <c r="S174" s="680"/>
      <c r="T174" s="152"/>
      <c r="U174" s="483"/>
      <c r="V174" s="489"/>
      <c r="Y174" s="1"/>
      <c r="AA174" s="116" t="str">
        <f>IF(Z174="","",HLOOKUP(Z174,#REF!,2,0))</f>
        <v/>
      </c>
      <c r="AC174" s="397"/>
      <c r="AE174" s="1"/>
      <c r="AG174" s="212">
        <f>空調・換気用ファン!$L$1</f>
        <v>0</v>
      </c>
      <c r="AH174" s="1">
        <f>IF($R174=AK174,AS174,IF($R174=AL174,AT174,IF($R174=AM174,AU174,IF($R174=AN174,AV174,IF($R174=AO174,AW174,AX174)))))</f>
        <v>1</v>
      </c>
      <c r="AI174" s="212" t="str">
        <f>IF(空調・換気用ファン!$I$10=0,"",空調・換気用ファン!$L$9)</f>
        <v/>
      </c>
      <c r="AJ174" s="362" t="str">
        <f>IF(空調・換気用ファン!$I$10="",AP174,IF(空調・換気用ファン!$L$9&gt;=0.95,AK174,IF(空調・換気用ファン!$L$9&gt;=0.7,AL174,IF(空調・換気用ファン!$L$9&gt;=0.3,AM174,IF(空調・換気用ファン!$L$9&gt;=0.05,AN174,AO174)))))</f>
        <v>全てに導入</v>
      </c>
      <c r="AK174" s="75" t="s">
        <v>109</v>
      </c>
      <c r="AL174" s="75" t="s">
        <v>31</v>
      </c>
      <c r="AM174" s="45" t="s">
        <v>240</v>
      </c>
      <c r="AN174" s="75" t="s">
        <v>34</v>
      </c>
      <c r="AO174" s="75" t="s">
        <v>35</v>
      </c>
      <c r="AP174" s="75" t="s">
        <v>802</v>
      </c>
      <c r="AQ174" s="6">
        <v>1</v>
      </c>
      <c r="AR174" s="154">
        <v>9.6000000000000002E-2</v>
      </c>
      <c r="AS174" s="6">
        <v>1</v>
      </c>
      <c r="AT174" s="6">
        <v>0.8</v>
      </c>
      <c r="AU174" s="6">
        <v>0.5</v>
      </c>
      <c r="AV174" s="6">
        <v>0.2</v>
      </c>
      <c r="AW174" s="6">
        <v>0</v>
      </c>
      <c r="AX174" s="6" t="s">
        <v>63</v>
      </c>
      <c r="BW174"/>
      <c r="BX174"/>
      <c r="BY174"/>
      <c r="BZ174"/>
      <c r="CA174"/>
      <c r="CF174"/>
    </row>
    <row r="175" spans="3:84" ht="14.25" customHeight="1" thickBot="1" x14ac:dyDescent="0.2">
      <c r="C175" s="582"/>
      <c r="D175" s="582"/>
      <c r="E175" s="201"/>
      <c r="F175" s="188"/>
      <c r="G175" s="105"/>
      <c r="K175" s="490" t="s">
        <v>916</v>
      </c>
      <c r="L175" s="3" t="str">
        <f ca="1">空調・換気用ファン!$Q$5</f>
        <v/>
      </c>
      <c r="M175" s="491"/>
      <c r="N175" s="243"/>
      <c r="O175" s="670" t="s">
        <v>893</v>
      </c>
      <c r="P175" s="672"/>
      <c r="Q175" s="673"/>
      <c r="R175" s="679" t="str">
        <f>AJ175</f>
        <v>全てに導入</v>
      </c>
      <c r="S175" s="680"/>
      <c r="T175" s="152"/>
      <c r="U175" s="483"/>
      <c r="V175" s="489"/>
      <c r="Y175" s="1"/>
      <c r="AA175" s="116"/>
      <c r="AC175" s="397"/>
      <c r="AE175" s="1"/>
      <c r="AG175" s="212">
        <f>空調・換気用ファン!$M$1</f>
        <v>0</v>
      </c>
      <c r="AH175" s="1">
        <f>IF($R175=AK175,AS175,IF($R175=AL175,AT175,IF($R175=AM175,AU175,IF($R175=AN175,AV175,IF($R175=AO175,AW175,AX175)))))</f>
        <v>1</v>
      </c>
      <c r="AI175" s="212" t="str">
        <f>IF(空調・換気用ファン!$I$10=0,"",空調・換気用ファン!$M$9)</f>
        <v/>
      </c>
      <c r="AJ175" s="362" t="str">
        <f>IF(空調・換気用ファン!$I$10="",AP175,IF(空調・換気用ファン!$M$9&gt;=0.95,AK175,IF(空調・換気用ファン!$M$9&gt;=0.7,AL175,IF(空調・換気用ファン!$M$9&gt;=0.3,AM175,IF(空調・換気用ファン!$M$9&gt;=0.05,AN175,AO175)))))</f>
        <v>全てに導入</v>
      </c>
      <c r="AK175" s="75" t="s">
        <v>109</v>
      </c>
      <c r="AL175" s="75" t="s">
        <v>31</v>
      </c>
      <c r="AM175" s="45" t="s">
        <v>240</v>
      </c>
      <c r="AN175" s="75" t="s">
        <v>34</v>
      </c>
      <c r="AO175" s="75" t="s">
        <v>35</v>
      </c>
      <c r="AP175" s="75" t="s">
        <v>802</v>
      </c>
      <c r="AQ175" s="6">
        <v>0.7</v>
      </c>
      <c r="AR175" s="154"/>
      <c r="AS175" s="6">
        <v>1</v>
      </c>
      <c r="AT175" s="6">
        <v>0.8</v>
      </c>
      <c r="AU175" s="6">
        <v>0.5</v>
      </c>
      <c r="AV175" s="6">
        <v>0.2</v>
      </c>
      <c r="AW175" s="6">
        <v>0</v>
      </c>
      <c r="AX175" s="6" t="s">
        <v>63</v>
      </c>
      <c r="BW175"/>
      <c r="BX175"/>
      <c r="BY175"/>
      <c r="BZ175"/>
      <c r="CA175"/>
      <c r="CF175"/>
    </row>
    <row r="176" spans="3:84" ht="14.25" customHeight="1" thickBot="1" x14ac:dyDescent="0.2">
      <c r="C176" s="582"/>
      <c r="D176" s="582"/>
      <c r="E176" s="201"/>
      <c r="F176" s="188"/>
      <c r="G176" s="105"/>
      <c r="H176" s="490" t="s">
        <v>69</v>
      </c>
      <c r="I176" s="493">
        <f>$AR$4</f>
        <v>-15</v>
      </c>
      <c r="J176" s="226"/>
      <c r="K176" s="490" t="s">
        <v>483</v>
      </c>
      <c r="L176" s="494" t="str">
        <f>AJ171</f>
        <v/>
      </c>
      <c r="M176" s="491"/>
      <c r="N176" s="243" t="str">
        <f>IF(L176="","%","")</f>
        <v>%</v>
      </c>
      <c r="O176" s="670" t="s">
        <v>894</v>
      </c>
      <c r="P176" s="672"/>
      <c r="Q176" s="673"/>
      <c r="R176" s="679" t="str">
        <f>AJ176</f>
        <v>全てに導入</v>
      </c>
      <c r="S176" s="680"/>
      <c r="T176" s="152"/>
      <c r="U176" s="483"/>
      <c r="V176" s="489"/>
      <c r="Y176" s="1"/>
      <c r="AA176" s="116" t="str">
        <f>IF(Z176="","",HLOOKUP(Z176,#REF!,2,0))</f>
        <v/>
      </c>
      <c r="AC176" s="397"/>
      <c r="AE176" s="1"/>
      <c r="AG176" s="212">
        <f>空調・換気用ファン!$N$1</f>
        <v>0</v>
      </c>
      <c r="AH176" s="1">
        <f>IF($R176=AK176,AS176,IF($R176=AL176,AT176,IF($R176=AM176,AU176,IF($R176=AN176,AV176,IF($R176=AO176,AW176,AX176)))))</f>
        <v>1</v>
      </c>
      <c r="AI176" s="212" t="str">
        <f>IF(空調・換気用ファン!$I$10=0,"",空調・換気用ファン!$N$9)</f>
        <v/>
      </c>
      <c r="AJ176" s="362" t="str">
        <f>IF(空調・換気用ファン!$I$10="",AP176,IF(空調・換気用ファン!$N$9&gt;=0.95,AK176,IF(空調・換気用ファン!$N$9&gt;=0.7,AL176,IF(空調・換気用ファン!$N$9&gt;=0.3,AM176,IF(空調・換気用ファン!$N$9&gt;=0.05,AN176,AO176)))))</f>
        <v>全てに導入</v>
      </c>
      <c r="AK176" s="75" t="s">
        <v>109</v>
      </c>
      <c r="AL176" s="75" t="s">
        <v>31</v>
      </c>
      <c r="AM176" s="45" t="s">
        <v>240</v>
      </c>
      <c r="AN176" s="75" t="s">
        <v>34</v>
      </c>
      <c r="AO176" s="75" t="s">
        <v>35</v>
      </c>
      <c r="AP176" s="75" t="s">
        <v>802</v>
      </c>
      <c r="AQ176" s="6">
        <v>0.5</v>
      </c>
      <c r="AR176" s="154">
        <v>3.5999999999999997E-2</v>
      </c>
      <c r="AS176" s="6">
        <v>1</v>
      </c>
      <c r="AT176" s="6">
        <v>0.8</v>
      </c>
      <c r="AU176" s="6">
        <v>0.5</v>
      </c>
      <c r="AV176" s="6">
        <v>0.2</v>
      </c>
      <c r="AW176" s="6">
        <v>0</v>
      </c>
      <c r="AX176" s="6" t="s">
        <v>63</v>
      </c>
      <c r="BW176"/>
      <c r="BX176"/>
      <c r="BY176"/>
      <c r="BZ176"/>
      <c r="CA176"/>
      <c r="CF176"/>
    </row>
    <row r="177" spans="3:84" ht="24.95" customHeight="1" thickBot="1" x14ac:dyDescent="0.2">
      <c r="C177" s="583">
        <v>34</v>
      </c>
      <c r="D177" s="583" t="s">
        <v>887</v>
      </c>
      <c r="E177" s="194" t="s">
        <v>917</v>
      </c>
      <c r="F177" s="670" t="s">
        <v>918</v>
      </c>
      <c r="G177" s="671"/>
      <c r="H177" s="670" t="s">
        <v>796</v>
      </c>
      <c r="I177" s="672"/>
      <c r="J177" s="672"/>
      <c r="K177" s="672"/>
      <c r="L177" s="672"/>
      <c r="M177" s="672"/>
      <c r="N177" s="672"/>
      <c r="O177" s="672"/>
      <c r="P177" s="672"/>
      <c r="Q177" s="673"/>
      <c r="R177" s="674"/>
      <c r="S177" s="675"/>
      <c r="T177" s="119" t="str">
        <f>IF(AF177=0,"-",IF(AF177&gt;=$BK$15,"A",IF(AF177&gt;=$BK$16,"B",IF(AF177&gt;=$BK$17,"C","-"))))</f>
        <v>-</v>
      </c>
      <c r="U177" s="489"/>
      <c r="V177" s="489"/>
      <c r="X177" s="1" t="str">
        <f>IF($R177=AK177,AS177,IF($R177=AL177,AT177,IF($R177=AM177,AU177,IF($R177=AN177,AV177,IF($R177=AO177,AW177,AX177)))))</f>
        <v>-</v>
      </c>
      <c r="Y177" s="385" t="s">
        <v>732</v>
      </c>
      <c r="Z177" s="222">
        <f>VLOOKUP(Y177,$W$44:$AJ$85,$AJ$40,0)</f>
        <v>0</v>
      </c>
      <c r="AA177" s="385">
        <v>0.01</v>
      </c>
      <c r="AB177" s="1">
        <v>1</v>
      </c>
      <c r="AC177" s="399">
        <v>1</v>
      </c>
      <c r="AD177" s="197" t="str">
        <f>IF(X177="-","-",X177*Z177*AA177*AB177*AC177)</f>
        <v>-</v>
      </c>
      <c r="AE177" s="197">
        <f>IF(X177="-",0,(1-X177)*Z177*AA177*AB177*AC177)</f>
        <v>0</v>
      </c>
      <c r="AF177" s="402">
        <f>IF(X177="-",0,AE177)</f>
        <v>0</v>
      </c>
      <c r="AG177" s="197"/>
      <c r="AK177" s="75" t="s">
        <v>109</v>
      </c>
      <c r="AL177" s="75" t="s">
        <v>31</v>
      </c>
      <c r="AM177" s="45" t="s">
        <v>240</v>
      </c>
      <c r="AN177" s="75" t="s">
        <v>34</v>
      </c>
      <c r="AO177" s="75" t="s">
        <v>35</v>
      </c>
      <c r="AP177" s="75" t="s">
        <v>797</v>
      </c>
      <c r="AQ177"/>
      <c r="AR177"/>
      <c r="AS177" s="6">
        <v>1</v>
      </c>
      <c r="AT177" s="6">
        <v>0.8</v>
      </c>
      <c r="AU177" s="6">
        <v>0.5</v>
      </c>
      <c r="AV177" s="6">
        <v>0.2</v>
      </c>
      <c r="AW177" s="6">
        <v>0</v>
      </c>
      <c r="AX177" s="6" t="s">
        <v>449</v>
      </c>
      <c r="BW177"/>
      <c r="BX177"/>
      <c r="BY177"/>
      <c r="BZ177"/>
      <c r="CA177"/>
      <c r="CF177"/>
    </row>
    <row r="178" spans="3:84" ht="14.25" customHeight="1" thickBot="1" x14ac:dyDescent="0.2">
      <c r="C178" s="599">
        <v>35</v>
      </c>
      <c r="D178" s="599" t="s">
        <v>887</v>
      </c>
      <c r="E178" s="200" t="s">
        <v>919</v>
      </c>
      <c r="F178" s="690" t="s">
        <v>920</v>
      </c>
      <c r="G178" s="691"/>
      <c r="H178" s="739" t="s">
        <v>921</v>
      </c>
      <c r="I178" s="741"/>
      <c r="J178" s="741"/>
      <c r="K178" s="741"/>
      <c r="L178" s="741"/>
      <c r="M178" s="741"/>
      <c r="N178" s="741"/>
      <c r="O178" s="741"/>
      <c r="P178" s="741"/>
      <c r="Q178" s="741"/>
      <c r="R178" s="697"/>
      <c r="S178" s="698"/>
      <c r="T178" s="119" t="str">
        <f>IF(AF178=0,"-",IF(AF178&gt;=$BK$15,"A",IF(AF178&gt;=$BK$16,"B",IF(AF178&gt;=$BK$17,"C","-"))))</f>
        <v>-</v>
      </c>
      <c r="U178" s="489"/>
      <c r="V178" s="489"/>
      <c r="Y178" s="1"/>
      <c r="AC178" s="409"/>
      <c r="AE178" s="1"/>
      <c r="AF178" s="93">
        <f>SUM(AF179:AF180)</f>
        <v>0</v>
      </c>
      <c r="AG178" s="197"/>
      <c r="AK178" s="3"/>
      <c r="AL178" s="3"/>
      <c r="AM178" s="3"/>
      <c r="AN178" s="3"/>
      <c r="AO178" s="3"/>
      <c r="AP178" s="3"/>
      <c r="AQ178" s="3"/>
      <c r="AR178" s="3"/>
      <c r="AS178" s="3"/>
      <c r="AT178" s="3"/>
      <c r="AU178" s="3"/>
      <c r="AV178" s="3"/>
      <c r="AW178" s="3"/>
      <c r="AX178" s="3"/>
      <c r="AY178" s="3"/>
      <c r="AZ178" s="3"/>
      <c r="BD178" s="7"/>
      <c r="BE178" s="3"/>
      <c r="BF178" s="1"/>
      <c r="BG178" s="1"/>
      <c r="BW178"/>
      <c r="BX178"/>
      <c r="BY178"/>
      <c r="BZ178"/>
      <c r="CA178"/>
      <c r="CF178"/>
    </row>
    <row r="179" spans="3:84" ht="14.25" customHeight="1" thickBot="1" x14ac:dyDescent="0.2">
      <c r="C179" s="582"/>
      <c r="D179" s="582"/>
      <c r="E179" s="201" t="s">
        <v>922</v>
      </c>
      <c r="F179" s="226"/>
      <c r="G179" s="226"/>
      <c r="H179" s="684" t="s">
        <v>923</v>
      </c>
      <c r="I179" s="685"/>
      <c r="J179" s="685"/>
      <c r="K179" s="685"/>
      <c r="L179" s="685"/>
      <c r="M179" s="685"/>
      <c r="N179" s="721"/>
      <c r="O179" s="670" t="s">
        <v>527</v>
      </c>
      <c r="P179" s="672"/>
      <c r="Q179" s="673"/>
      <c r="R179" s="674"/>
      <c r="S179" s="675"/>
      <c r="T179" s="210"/>
      <c r="U179" s="489"/>
      <c r="V179" s="489"/>
      <c r="X179" s="1" t="str">
        <f>IF($R179=AK179,AS179,IF($R179=AL179,AT179,IF($R179=AM179,AU179,IF($R179=AN179,AV179,IF($R179=AO179,AW179,AX179)))))</f>
        <v>-</v>
      </c>
      <c r="Y179" s="385" t="s">
        <v>733</v>
      </c>
      <c r="Z179" s="222">
        <f>VLOOKUP(Y179,$W$44:$AJ$85,$AJ$40,0)</f>
        <v>0</v>
      </c>
      <c r="AA179" s="385">
        <v>0.1</v>
      </c>
      <c r="AB179" s="1">
        <v>1</v>
      </c>
      <c r="AC179" s="399">
        <v>1</v>
      </c>
      <c r="AD179" s="197" t="str">
        <f>IF(X179="-","-",X179*Z179*AA179*AB179*AC179)</f>
        <v>-</v>
      </c>
      <c r="AE179" s="197">
        <f>IF(X179="-",0,(1-X179)*Z179*AA179*AB179*AC179)</f>
        <v>0</v>
      </c>
      <c r="AF179" s="402">
        <f>IF(X179="-",0,AE179)</f>
        <v>0</v>
      </c>
      <c r="AG179" s="197"/>
      <c r="AK179" s="75" t="s">
        <v>109</v>
      </c>
      <c r="AL179" s="75" t="s">
        <v>31</v>
      </c>
      <c r="AM179" s="45" t="s">
        <v>240</v>
      </c>
      <c r="AN179" s="75" t="s">
        <v>34</v>
      </c>
      <c r="AO179" s="75" t="s">
        <v>35</v>
      </c>
      <c r="AP179" s="75" t="s">
        <v>190</v>
      </c>
      <c r="AQ179" s="115"/>
      <c r="AR179"/>
      <c r="AS179" s="6">
        <v>1</v>
      </c>
      <c r="AT179" s="6">
        <v>0.8</v>
      </c>
      <c r="AU179" s="6">
        <v>0.5</v>
      </c>
      <c r="AV179" s="6">
        <v>0.2</v>
      </c>
      <c r="AW179" s="6">
        <v>0</v>
      </c>
      <c r="AX179" s="6" t="s">
        <v>63</v>
      </c>
      <c r="BD179" s="7"/>
      <c r="BE179" s="3"/>
      <c r="BF179" s="1"/>
      <c r="BG179" s="1"/>
      <c r="BW179"/>
      <c r="BX179"/>
      <c r="BY179"/>
      <c r="BZ179"/>
      <c r="CA179"/>
      <c r="CF179"/>
    </row>
    <row r="180" spans="3:84" ht="26.25" customHeight="1" thickBot="1" x14ac:dyDescent="0.2">
      <c r="C180" s="388"/>
      <c r="D180" s="595"/>
      <c r="E180" s="203"/>
      <c r="F180" s="227"/>
      <c r="G180" s="206"/>
      <c r="H180" s="734"/>
      <c r="I180" s="735"/>
      <c r="J180" s="735"/>
      <c r="K180" s="735"/>
      <c r="L180" s="735"/>
      <c r="M180" s="735"/>
      <c r="N180" s="736"/>
      <c r="O180" s="759" t="s">
        <v>56</v>
      </c>
      <c r="P180" s="760"/>
      <c r="Q180" s="761"/>
      <c r="R180" s="674"/>
      <c r="S180" s="675"/>
      <c r="T180" s="108"/>
      <c r="U180" s="489"/>
      <c r="V180" s="489"/>
      <c r="X180" s="1" t="str">
        <f>IF($R180=AK180,AS180,IF($R180=AL180,AT180,IF($R180=AM180,AU180,IF($R180=AN180,AV180,IF($R180=AO180,AW180,AX180)))))</f>
        <v>-</v>
      </c>
      <c r="Y180" s="385" t="s">
        <v>733</v>
      </c>
      <c r="Z180" s="222">
        <f>VLOOKUP(Y180,$W$44:$AJ$85,$AJ$40,0)</f>
        <v>0</v>
      </c>
      <c r="AA180" s="385">
        <v>3.7999999999999999E-2</v>
      </c>
      <c r="AB180" s="1">
        <v>1</v>
      </c>
      <c r="AC180" s="399">
        <v>1</v>
      </c>
      <c r="AD180" s="197" t="str">
        <f>IF(X180="-","-",X180*Z180*AA180*AB180*AC180)</f>
        <v>-</v>
      </c>
      <c r="AE180" s="197">
        <f>IF(X180="-",0,(1-X180)*Z180*AA180*AB180*AC180)</f>
        <v>0</v>
      </c>
      <c r="AF180" s="402">
        <f>IF(X180="-",0,AE180)</f>
        <v>0</v>
      </c>
      <c r="AG180" s="197"/>
      <c r="AK180" s="75" t="s">
        <v>109</v>
      </c>
      <c r="AL180" s="75" t="s">
        <v>31</v>
      </c>
      <c r="AM180" s="45" t="s">
        <v>240</v>
      </c>
      <c r="AN180" s="75" t="s">
        <v>34</v>
      </c>
      <c r="AO180" s="75" t="s">
        <v>35</v>
      </c>
      <c r="AP180" s="75" t="s">
        <v>190</v>
      </c>
      <c r="AQ180"/>
      <c r="AR180" s="35" t="s">
        <v>279</v>
      </c>
      <c r="AS180" s="6">
        <v>1</v>
      </c>
      <c r="AT180" s="6">
        <v>0.8</v>
      </c>
      <c r="AU180" s="6">
        <v>0.5</v>
      </c>
      <c r="AV180" s="6">
        <v>0.2</v>
      </c>
      <c r="AW180" s="6">
        <v>0</v>
      </c>
      <c r="AX180" s="6" t="s">
        <v>449</v>
      </c>
      <c r="BD180" s="7"/>
      <c r="BE180" s="3"/>
      <c r="BF180" s="1"/>
      <c r="BG180" s="1"/>
      <c r="BW180"/>
      <c r="BX180"/>
      <c r="BY180"/>
      <c r="BZ180"/>
      <c r="CA180"/>
      <c r="CF180"/>
    </row>
    <row r="181" spans="3:84" ht="24" customHeight="1" thickBot="1" x14ac:dyDescent="0.2">
      <c r="C181" s="595">
        <v>36</v>
      </c>
      <c r="D181" s="599" t="s">
        <v>887</v>
      </c>
      <c r="E181" s="194" t="s">
        <v>787</v>
      </c>
      <c r="F181" s="670" t="s">
        <v>924</v>
      </c>
      <c r="G181" s="671"/>
      <c r="H181" s="670" t="s">
        <v>925</v>
      </c>
      <c r="I181" s="672"/>
      <c r="J181" s="672"/>
      <c r="K181" s="672"/>
      <c r="L181" s="672"/>
      <c r="M181" s="672"/>
      <c r="N181" s="672"/>
      <c r="O181" s="672" t="s">
        <v>926</v>
      </c>
      <c r="P181" s="672"/>
      <c r="Q181" s="673"/>
      <c r="R181" s="674"/>
      <c r="S181" s="675"/>
      <c r="T181" s="119" t="str">
        <f>IF(AF181=0,"-",IF(AF181&gt;=$BK$15,"A",IF(AF181&gt;=$BK$16,"B",IF(AF181&gt;=$BK$17,"C","-"))))</f>
        <v>-</v>
      </c>
      <c r="U181" s="483"/>
      <c r="V181" s="489"/>
      <c r="X181" s="1" t="str">
        <f>IF($R181=AK181,AS181,IF($R181=AL181,AT181,IF($R181=AM181,AU181,IF($R181=AN181,AV181,IF($R181=AO181,AW181,AX181)))))</f>
        <v>-</v>
      </c>
      <c r="Y181" s="385" t="s">
        <v>732</v>
      </c>
      <c r="Z181" s="222">
        <f>VLOOKUP(Y181,$W$44:$AJ$85,$AJ$40,0)</f>
        <v>0</v>
      </c>
      <c r="AA181" s="385">
        <v>0.01</v>
      </c>
      <c r="AB181" s="1">
        <v>1</v>
      </c>
      <c r="AC181" s="399">
        <v>1</v>
      </c>
      <c r="AD181" s="197" t="str">
        <f>IF(X181="-","-",X181*Z181*AA181*AB181*AC181)</f>
        <v>-</v>
      </c>
      <c r="AE181" s="197">
        <f>IF(X181="-",0,(1-X181)*Z181*AA181*AB181*AC181)</f>
        <v>0</v>
      </c>
      <c r="AF181" s="402">
        <f>IF(X181="-",0,AE181)</f>
        <v>0</v>
      </c>
      <c r="AG181" s="197"/>
      <c r="AH181" s="1"/>
      <c r="AK181" s="75" t="s">
        <v>109</v>
      </c>
      <c r="AL181" s="75" t="s">
        <v>31</v>
      </c>
      <c r="AM181" s="45" t="s">
        <v>240</v>
      </c>
      <c r="AN181" s="75" t="s">
        <v>34</v>
      </c>
      <c r="AO181" s="75" t="s">
        <v>35</v>
      </c>
      <c r="AP181" s="75" t="s">
        <v>513</v>
      </c>
      <c r="AQ181" s="154"/>
      <c r="AR181"/>
      <c r="AS181" s="6">
        <v>1</v>
      </c>
      <c r="AT181" s="6">
        <v>0.8</v>
      </c>
      <c r="AU181" s="6">
        <v>0.5</v>
      </c>
      <c r="AV181" s="6">
        <v>0.2</v>
      </c>
      <c r="AW181" s="6">
        <v>0</v>
      </c>
      <c r="AX181" s="6" t="s">
        <v>63</v>
      </c>
      <c r="BW181"/>
      <c r="BX181"/>
      <c r="BY181"/>
      <c r="BZ181"/>
      <c r="CA181"/>
      <c r="CF181"/>
    </row>
    <row r="182" spans="3:84" ht="38.1" customHeight="1" thickBot="1" x14ac:dyDescent="0.2">
      <c r="C182" s="192">
        <v>37</v>
      </c>
      <c r="D182" s="191" t="s">
        <v>873</v>
      </c>
      <c r="E182" s="107" t="s">
        <v>927</v>
      </c>
      <c r="F182" s="670" t="s">
        <v>928</v>
      </c>
      <c r="G182" s="671"/>
      <c r="H182" s="670" t="s">
        <v>213</v>
      </c>
      <c r="I182" s="672"/>
      <c r="J182" s="672"/>
      <c r="K182" s="672"/>
      <c r="L182" s="672"/>
      <c r="M182" s="672"/>
      <c r="N182" s="672"/>
      <c r="O182" s="672"/>
      <c r="P182" s="672"/>
      <c r="Q182" s="673"/>
      <c r="R182" s="674"/>
      <c r="S182" s="675"/>
      <c r="T182" s="119" t="str">
        <f>IF(AF182=0,"-",IF(AF182&gt;=$BK$15,"A",IF(AF182&gt;=$BK$16,"B",IF(AF182&gt;=$BK$17,"C","-"))))</f>
        <v>-</v>
      </c>
      <c r="U182" s="489"/>
      <c r="V182" s="489"/>
      <c r="X182" s="1" t="str">
        <f>IF($R182=AK182,AS182,IF($R182=AL182,AT182,IF($R182=AM182,AU182,IF($R182=AN182,AV182,IF($R182=AO182,AW182,AX182)))))</f>
        <v>-</v>
      </c>
      <c r="Y182" s="385" t="s">
        <v>734</v>
      </c>
      <c r="Z182" s="222">
        <f>VLOOKUP(Y182,$W$44:$AJ$85,$AJ$40,0)</f>
        <v>0</v>
      </c>
      <c r="AA182" s="385">
        <f>0.013*0.3</f>
        <v>3.8999999999999998E-3</v>
      </c>
      <c r="AB182" s="1">
        <v>1</v>
      </c>
      <c r="AC182" s="399">
        <v>1</v>
      </c>
      <c r="AD182" s="197" t="str">
        <f>IF(X182="-","-",X182*Z182*AA182*AB182*AC182)</f>
        <v>-</v>
      </c>
      <c r="AE182" s="197">
        <f>IF(X182="-",0,(1-X182)*Z182*AA182*AB182*AC182)</f>
        <v>0</v>
      </c>
      <c r="AF182" s="402">
        <f>IF(X182="-",0,AE182)</f>
        <v>0</v>
      </c>
      <c r="AG182" s="197"/>
      <c r="AK182" s="75" t="s">
        <v>462</v>
      </c>
      <c r="AL182" s="75" t="s">
        <v>52</v>
      </c>
      <c r="AM182" s="75" t="s">
        <v>243</v>
      </c>
      <c r="AN182" s="75" t="s">
        <v>53</v>
      </c>
      <c r="AO182" s="75" t="s">
        <v>32</v>
      </c>
      <c r="AP182" s="75" t="s">
        <v>19</v>
      </c>
      <c r="AQ182"/>
      <c r="AR182"/>
      <c r="AS182" s="6">
        <v>1</v>
      </c>
      <c r="AT182" s="6">
        <v>0.8</v>
      </c>
      <c r="AU182" s="6">
        <v>0.5</v>
      </c>
      <c r="AV182" s="6">
        <v>0.2</v>
      </c>
      <c r="AW182" s="6">
        <v>0</v>
      </c>
      <c r="AX182" s="6" t="s">
        <v>449</v>
      </c>
      <c r="BC182" s="1"/>
      <c r="BD182" s="7"/>
      <c r="BE182" s="3"/>
      <c r="BF182" s="1"/>
      <c r="BG182" s="1"/>
      <c r="BW182"/>
      <c r="BX182"/>
      <c r="BY182"/>
      <c r="BZ182"/>
      <c r="CA182"/>
      <c r="CF182"/>
    </row>
    <row r="183" spans="3:84" ht="14.25" customHeight="1" thickBot="1" x14ac:dyDescent="0.2">
      <c r="C183" s="208">
        <v>38</v>
      </c>
      <c r="D183" s="185" t="s">
        <v>873</v>
      </c>
      <c r="E183" s="737" t="s">
        <v>929</v>
      </c>
      <c r="F183" s="739" t="s">
        <v>528</v>
      </c>
      <c r="G183" s="740"/>
      <c r="H183" s="739" t="s">
        <v>439</v>
      </c>
      <c r="I183" s="741"/>
      <c r="J183" s="741"/>
      <c r="K183" s="741"/>
      <c r="L183" s="741"/>
      <c r="M183" s="741"/>
      <c r="N183" s="741"/>
      <c r="O183" s="741"/>
      <c r="P183" s="741"/>
      <c r="Q183" s="741"/>
      <c r="R183" s="697"/>
      <c r="S183" s="698"/>
      <c r="T183" s="359" t="str">
        <f>IF(AF183=0,"-",IF(AF183&gt;=$BK$15,"A",IF(AF183&gt;=$BK$16,"B",IF(AF183&gt;=$BK$17,"C","-"))))</f>
        <v>-</v>
      </c>
      <c r="U183" s="489"/>
      <c r="V183" s="489"/>
      <c r="Y183" s="1"/>
      <c r="AC183" s="409"/>
      <c r="AE183" s="1"/>
      <c r="AF183" s="93">
        <f>SUM(AF184:AF189)</f>
        <v>0</v>
      </c>
      <c r="AG183" s="1"/>
      <c r="AJ183" s="2"/>
      <c r="AK183" s="2"/>
      <c r="AL183" s="2"/>
      <c r="AM183" s="2"/>
      <c r="AN183" s="2"/>
      <c r="AO183" s="2"/>
      <c r="AP183" s="2"/>
      <c r="AQ183" s="2"/>
      <c r="AR183" s="2"/>
      <c r="AS183" s="2"/>
      <c r="AT183" s="2"/>
      <c r="AU183" s="2"/>
      <c r="AV183" s="2"/>
      <c r="AW183" s="2"/>
      <c r="BD183" s="7"/>
      <c r="BE183" s="3"/>
      <c r="BF183" s="1"/>
      <c r="BG183" s="1"/>
      <c r="BW183"/>
      <c r="BX183"/>
      <c r="BY183"/>
      <c r="BZ183"/>
      <c r="CA183"/>
      <c r="CF183"/>
    </row>
    <row r="184" spans="3:84" ht="14.25" customHeight="1" thickBot="1" x14ac:dyDescent="0.2">
      <c r="C184" s="209"/>
      <c r="D184" s="188"/>
      <c r="E184" s="738"/>
      <c r="F184" s="684"/>
      <c r="G184" s="721"/>
      <c r="H184" s="684" t="s">
        <v>930</v>
      </c>
      <c r="I184" s="685"/>
      <c r="J184" s="685"/>
      <c r="K184" s="685"/>
      <c r="L184" s="685"/>
      <c r="M184" s="685"/>
      <c r="N184" s="685"/>
      <c r="O184" s="670" t="s">
        <v>931</v>
      </c>
      <c r="P184" s="672"/>
      <c r="Q184" s="673"/>
      <c r="R184" s="674"/>
      <c r="S184" s="675"/>
      <c r="T184" s="210"/>
      <c r="U184" s="489"/>
      <c r="V184" s="489"/>
      <c r="W184" s="1" t="str">
        <f>IF(SUM(AH184:AH189)=0,"-",SUMPRODUCT(AH184:AH189,AP184:AP189))</f>
        <v>-</v>
      </c>
      <c r="X184" s="1" t="str">
        <f>IF(W184="-","-",IF(W184&gt;1,1,IF(W184&lt;0,0,W184)))</f>
        <v>-</v>
      </c>
      <c r="Y184" s="385" t="s">
        <v>734</v>
      </c>
      <c r="Z184" s="222">
        <f>VLOOKUP(Y184,$W$44:$AJ$85,$AJ$40,0)</f>
        <v>0</v>
      </c>
      <c r="AA184" s="385">
        <f>(0.015+0.023)*0.3</f>
        <v>1.1399999999999999E-2</v>
      </c>
      <c r="AB184" s="1">
        <v>1</v>
      </c>
      <c r="AC184" s="399">
        <v>1</v>
      </c>
      <c r="AD184" s="197" t="str">
        <f>IF(X184="-","-",X184*Z184*AA184*AB184*AC184)</f>
        <v>-</v>
      </c>
      <c r="AE184" s="197">
        <f>IF(X184="-",0,(1-X184)*Z184*AA184*AB184*AC184)</f>
        <v>0</v>
      </c>
      <c r="AF184" s="402">
        <f>IF(X184="-",0,AE184)</f>
        <v>0</v>
      </c>
      <c r="AG184" s="197"/>
      <c r="AH184" s="1">
        <f t="shared" ref="AH184:AH189" si="33">IF($R184=AK184,AS184,IF($R184=AL184,AT184,IF($R184=AM184,AU184,IF($R184=AN184,AV184,AW184))))</f>
        <v>0</v>
      </c>
      <c r="AJ184" s="2"/>
      <c r="AK184" s="75" t="s">
        <v>125</v>
      </c>
      <c r="AL184" s="75" t="s">
        <v>65</v>
      </c>
      <c r="AM184" s="75" t="s">
        <v>241</v>
      </c>
      <c r="AN184" s="75" t="s">
        <v>67</v>
      </c>
      <c r="AO184" s="75" t="s">
        <v>28</v>
      </c>
      <c r="AP184" s="6">
        <v>0.01</v>
      </c>
      <c r="AQ184" s="1"/>
      <c r="AR184" s="35"/>
      <c r="AS184" s="6">
        <v>1</v>
      </c>
      <c r="AT184" s="6">
        <v>0.8</v>
      </c>
      <c r="AU184" s="6">
        <v>0.5</v>
      </c>
      <c r="AV184" s="6">
        <v>0.2</v>
      </c>
      <c r="AW184" s="6">
        <v>0</v>
      </c>
      <c r="BD184" s="7"/>
      <c r="BE184" s="3"/>
      <c r="BF184" s="1"/>
      <c r="BG184" s="1"/>
      <c r="BW184"/>
      <c r="BX184"/>
      <c r="BY184"/>
      <c r="BZ184"/>
      <c r="CA184"/>
      <c r="CF184"/>
    </row>
    <row r="185" spans="3:84" ht="14.25" customHeight="1" thickBot="1" x14ac:dyDescent="0.2">
      <c r="C185" s="209"/>
      <c r="D185" s="188"/>
      <c r="E185" s="434"/>
      <c r="F185" s="684"/>
      <c r="G185" s="721"/>
      <c r="H185" s="684"/>
      <c r="I185" s="685"/>
      <c r="J185" s="685"/>
      <c r="K185" s="685"/>
      <c r="L185" s="685"/>
      <c r="M185" s="685"/>
      <c r="N185" s="685"/>
      <c r="O185" s="670" t="s">
        <v>932</v>
      </c>
      <c r="P185" s="672"/>
      <c r="Q185" s="673"/>
      <c r="R185" s="674"/>
      <c r="S185" s="675"/>
      <c r="T185" s="210"/>
      <c r="U185" s="489"/>
      <c r="V185" s="489"/>
      <c r="Y185" s="1"/>
      <c r="AC185" s="1"/>
      <c r="AD185" s="197"/>
      <c r="AE185" s="198"/>
      <c r="AF185" s="93"/>
      <c r="AG185" s="93"/>
      <c r="AH185" s="1">
        <f t="shared" si="33"/>
        <v>0</v>
      </c>
      <c r="AJ185" s="2"/>
      <c r="AK185" s="75" t="s">
        <v>463</v>
      </c>
      <c r="AL185" s="75" t="s">
        <v>65</v>
      </c>
      <c r="AM185" s="75" t="s">
        <v>241</v>
      </c>
      <c r="AN185" s="75" t="s">
        <v>67</v>
      </c>
      <c r="AO185" s="75" t="s">
        <v>28</v>
      </c>
      <c r="AP185" s="6">
        <v>0.2</v>
      </c>
      <c r="AQ185" s="1">
        <f>AP185*AI185</f>
        <v>0</v>
      </c>
      <c r="AR185" s="35"/>
      <c r="AS185" s="6">
        <v>1</v>
      </c>
      <c r="AT185" s="6">
        <v>0.8</v>
      </c>
      <c r="AU185" s="6">
        <v>0.5</v>
      </c>
      <c r="AV185" s="6">
        <v>0.2</v>
      </c>
      <c r="AW185" s="6">
        <v>0</v>
      </c>
      <c r="BD185" s="7"/>
      <c r="BE185" s="3"/>
      <c r="BF185" s="1"/>
      <c r="BG185" s="1"/>
      <c r="BW185"/>
      <c r="BX185"/>
      <c r="BY185"/>
      <c r="BZ185"/>
      <c r="CA185"/>
      <c r="CF185"/>
    </row>
    <row r="186" spans="3:84" ht="14.25" customHeight="1" thickBot="1" x14ac:dyDescent="0.2">
      <c r="C186" s="209"/>
      <c r="D186" s="188"/>
      <c r="E186" s="598"/>
      <c r="F186" s="586"/>
      <c r="G186" s="587"/>
      <c r="H186" s="582"/>
      <c r="I186" s="89"/>
      <c r="J186" s="89"/>
      <c r="K186" s="89"/>
      <c r="L186" s="89"/>
      <c r="M186" s="89"/>
      <c r="N186" s="89"/>
      <c r="O186" s="670" t="s">
        <v>933</v>
      </c>
      <c r="P186" s="672"/>
      <c r="Q186" s="673"/>
      <c r="R186" s="674"/>
      <c r="S186" s="675"/>
      <c r="T186" s="210"/>
      <c r="U186" s="489"/>
      <c r="V186" s="489"/>
      <c r="Y186" s="1"/>
      <c r="AC186" s="1"/>
      <c r="AD186" s="197"/>
      <c r="AE186" s="198"/>
      <c r="AF186" s="93"/>
      <c r="AG186" s="93"/>
      <c r="AH186" s="1">
        <f t="shared" si="33"/>
        <v>0</v>
      </c>
      <c r="AJ186" s="2"/>
      <c r="AK186" s="75" t="s">
        <v>463</v>
      </c>
      <c r="AL186" s="75" t="s">
        <v>65</v>
      </c>
      <c r="AM186" s="75" t="s">
        <v>241</v>
      </c>
      <c r="AN186" s="75" t="s">
        <v>67</v>
      </c>
      <c r="AO186" s="75" t="s">
        <v>28</v>
      </c>
      <c r="AP186" s="6">
        <v>0.4</v>
      </c>
      <c r="AQ186" s="1">
        <f>AP186*AI186</f>
        <v>0</v>
      </c>
      <c r="AR186" s="35"/>
      <c r="AS186" s="6">
        <v>1</v>
      </c>
      <c r="AT186" s="6">
        <v>0.8</v>
      </c>
      <c r="AU186" s="6">
        <v>0.5</v>
      </c>
      <c r="AV186" s="6">
        <v>0.2</v>
      </c>
      <c r="AW186" s="6">
        <v>0</v>
      </c>
      <c r="BD186" s="7"/>
      <c r="BE186" s="3"/>
      <c r="BF186" s="1"/>
      <c r="BG186" s="1"/>
      <c r="BW186"/>
      <c r="BX186"/>
      <c r="BY186"/>
      <c r="BZ186"/>
      <c r="CA186"/>
      <c r="CF186"/>
    </row>
    <row r="187" spans="3:84" ht="14.25" customHeight="1" thickBot="1" x14ac:dyDescent="0.2">
      <c r="C187" s="209"/>
      <c r="D187" s="188"/>
      <c r="E187" s="598"/>
      <c r="F187" s="586"/>
      <c r="G187" s="587"/>
      <c r="H187" s="211"/>
      <c r="I187" s="211"/>
      <c r="J187" s="211"/>
      <c r="K187" s="211"/>
      <c r="L187" s="211"/>
      <c r="M187" s="211"/>
      <c r="N187" s="211"/>
      <c r="O187" s="670" t="s">
        <v>934</v>
      </c>
      <c r="P187" s="672"/>
      <c r="Q187" s="673"/>
      <c r="R187" s="674"/>
      <c r="S187" s="675"/>
      <c r="T187" s="210"/>
      <c r="U187" s="489"/>
      <c r="V187" s="489"/>
      <c r="Y187" s="1"/>
      <c r="AC187" s="1"/>
      <c r="AD187" s="197"/>
      <c r="AE187" s="198"/>
      <c r="AF187" s="93"/>
      <c r="AG187" s="93"/>
      <c r="AH187" s="1">
        <f t="shared" si="33"/>
        <v>0</v>
      </c>
      <c r="AJ187" s="2"/>
      <c r="AK187" s="75" t="s">
        <v>463</v>
      </c>
      <c r="AL187" s="75" t="s">
        <v>65</v>
      </c>
      <c r="AM187" s="75" t="s">
        <v>241</v>
      </c>
      <c r="AN187" s="75" t="s">
        <v>67</v>
      </c>
      <c r="AO187" s="75" t="s">
        <v>28</v>
      </c>
      <c r="AP187" s="6">
        <v>0.6</v>
      </c>
      <c r="AQ187" s="1">
        <f>AP187*AI187</f>
        <v>0</v>
      </c>
      <c r="AR187" s="35"/>
      <c r="AS187" s="6">
        <v>1</v>
      </c>
      <c r="AT187" s="6">
        <v>0.8</v>
      </c>
      <c r="AU187" s="6">
        <v>0.5</v>
      </c>
      <c r="AV187" s="6">
        <v>0.2</v>
      </c>
      <c r="AW187" s="6">
        <v>0</v>
      </c>
      <c r="BD187" s="7"/>
      <c r="BE187" s="3"/>
      <c r="BF187" s="1"/>
      <c r="BG187" s="1"/>
      <c r="BW187"/>
      <c r="BX187"/>
      <c r="BY187"/>
      <c r="BZ187"/>
      <c r="CA187"/>
      <c r="CF187"/>
    </row>
    <row r="188" spans="3:84" ht="14.25" customHeight="1" thickBot="1" x14ac:dyDescent="0.2">
      <c r="C188" s="209"/>
      <c r="D188" s="188"/>
      <c r="E188" s="598"/>
      <c r="F188" s="586"/>
      <c r="G188" s="587"/>
      <c r="H188" s="211"/>
      <c r="I188" s="211"/>
      <c r="J188" s="211"/>
      <c r="K188" s="211"/>
      <c r="L188" s="211"/>
      <c r="M188" s="211"/>
      <c r="N188" s="211"/>
      <c r="O188" s="670" t="s">
        <v>935</v>
      </c>
      <c r="P188" s="672"/>
      <c r="Q188" s="673"/>
      <c r="R188" s="674"/>
      <c r="S188" s="675"/>
      <c r="T188" s="210"/>
      <c r="U188" s="489"/>
      <c r="V188" s="489"/>
      <c r="Y188" s="1"/>
      <c r="AC188" s="1"/>
      <c r="AD188" s="197"/>
      <c r="AE188" s="198"/>
      <c r="AF188" s="93"/>
      <c r="AG188" s="93"/>
      <c r="AH188" s="1">
        <f t="shared" si="33"/>
        <v>0</v>
      </c>
      <c r="AJ188" s="2"/>
      <c r="AK188" s="75" t="s">
        <v>463</v>
      </c>
      <c r="AL188" s="75" t="s">
        <v>65</v>
      </c>
      <c r="AM188" s="75" t="s">
        <v>241</v>
      </c>
      <c r="AN188" s="75" t="s">
        <v>67</v>
      </c>
      <c r="AO188" s="75" t="s">
        <v>28</v>
      </c>
      <c r="AP188" s="6">
        <v>0.8</v>
      </c>
      <c r="AQ188" s="1">
        <f>AP188*AI188</f>
        <v>0</v>
      </c>
      <c r="AR188" s="35"/>
      <c r="AS188" s="6">
        <v>1</v>
      </c>
      <c r="AT188" s="6">
        <v>0.8</v>
      </c>
      <c r="AU188" s="6">
        <v>0.5</v>
      </c>
      <c r="AV188" s="6">
        <v>0.2</v>
      </c>
      <c r="AW188" s="6">
        <v>0</v>
      </c>
      <c r="AY188" s="1" t="s">
        <v>207</v>
      </c>
      <c r="BD188" s="7"/>
      <c r="BE188" s="3"/>
      <c r="BF188" s="1"/>
      <c r="BG188" s="1"/>
      <c r="BW188"/>
      <c r="BX188"/>
      <c r="BY188"/>
      <c r="BZ188"/>
      <c r="CA188"/>
      <c r="CF188"/>
    </row>
    <row r="189" spans="3:84" ht="14.25" customHeight="1" thickBot="1" x14ac:dyDescent="0.2">
      <c r="C189" s="209"/>
      <c r="D189" s="188"/>
      <c r="E189" s="598"/>
      <c r="F189" s="586"/>
      <c r="G189" s="587"/>
      <c r="H189" s="211"/>
      <c r="I189" s="211"/>
      <c r="J189" s="211"/>
      <c r="K189" s="211"/>
      <c r="L189" s="211"/>
      <c r="M189" s="211"/>
      <c r="N189" s="211"/>
      <c r="O189" s="670" t="s">
        <v>936</v>
      </c>
      <c r="P189" s="672"/>
      <c r="Q189" s="673"/>
      <c r="R189" s="674"/>
      <c r="S189" s="675"/>
      <c r="T189" s="108"/>
      <c r="U189" s="489"/>
      <c r="V189" s="489"/>
      <c r="Y189" s="1"/>
      <c r="AC189" s="1"/>
      <c r="AD189" s="197"/>
      <c r="AE189" s="198"/>
      <c r="AF189" s="93"/>
      <c r="AG189" s="93"/>
      <c r="AH189" s="1">
        <f t="shared" si="33"/>
        <v>0</v>
      </c>
      <c r="AJ189" s="2"/>
      <c r="AK189" s="75" t="s">
        <v>463</v>
      </c>
      <c r="AL189" s="75" t="s">
        <v>65</v>
      </c>
      <c r="AM189" s="75" t="s">
        <v>241</v>
      </c>
      <c r="AN189" s="75" t="s">
        <v>67</v>
      </c>
      <c r="AO189" s="75" t="s">
        <v>28</v>
      </c>
      <c r="AP189" s="6">
        <v>1</v>
      </c>
      <c r="AQ189" s="1">
        <f>AP189*AI189</f>
        <v>0</v>
      </c>
      <c r="AR189" s="35"/>
      <c r="AS189" s="6">
        <v>1</v>
      </c>
      <c r="AT189" s="6">
        <v>0.8</v>
      </c>
      <c r="AU189" s="6">
        <v>0.5</v>
      </c>
      <c r="AV189" s="6">
        <v>0.2</v>
      </c>
      <c r="AW189" s="6">
        <v>0</v>
      </c>
      <c r="AY189" s="1" t="str">
        <f>IF(OR(R183="",R185="",R186="",R187="",R188="",R189=""),"-",SUMPRODUCT(AP183:AP189,AQ183:AQ189)/SUM(AQ183:AQ189))</f>
        <v>-</v>
      </c>
      <c r="BD189" s="7"/>
      <c r="BE189" s="3"/>
      <c r="BF189" s="1"/>
      <c r="BG189" s="1"/>
      <c r="BW189"/>
      <c r="BX189"/>
      <c r="BY189"/>
      <c r="BZ189"/>
      <c r="CA189"/>
      <c r="CF189"/>
    </row>
    <row r="190" spans="3:84" ht="23.25" customHeight="1" thickBot="1" x14ac:dyDescent="0.2">
      <c r="C190" s="192">
        <v>39</v>
      </c>
      <c r="D190" s="191" t="s">
        <v>873</v>
      </c>
      <c r="E190" s="107" t="s">
        <v>937</v>
      </c>
      <c r="F190" s="670" t="s">
        <v>938</v>
      </c>
      <c r="G190" s="671"/>
      <c r="H190" s="670" t="s">
        <v>234</v>
      </c>
      <c r="I190" s="672"/>
      <c r="J190" s="672"/>
      <c r="K190" s="672"/>
      <c r="L190" s="672"/>
      <c r="M190" s="672"/>
      <c r="N190" s="672"/>
      <c r="O190" s="672"/>
      <c r="P190" s="672"/>
      <c r="Q190" s="673"/>
      <c r="R190" s="674"/>
      <c r="S190" s="675"/>
      <c r="T190" s="119" t="str">
        <f>IF(AF190=0,"-",IF(AF190&gt;=$BK$15,"A",IF(AF190&gt;=$BK$16,"B",IF(AF190&gt;=$BK$17,"C","-"))))</f>
        <v>-</v>
      </c>
      <c r="U190" s="489"/>
      <c r="V190" s="489"/>
      <c r="X190" s="1" t="str">
        <f>IF($R190=AK190,AS190,IF($R190=AL190,AT190,IF($R190=AM190,AU190,IF($R190=AN190,AV190,IF($R190=AO190,AW190,AX190)))))</f>
        <v>-</v>
      </c>
      <c r="Y190" s="385" t="s">
        <v>735</v>
      </c>
      <c r="Z190" s="222">
        <f>VLOOKUP(Y190,$W$44:$AJ$85,$AJ$40,0)</f>
        <v>0</v>
      </c>
      <c r="AA190" s="385">
        <v>0.05</v>
      </c>
      <c r="AB190" s="1">
        <v>1</v>
      </c>
      <c r="AC190" s="399">
        <v>1</v>
      </c>
      <c r="AD190" s="197" t="str">
        <f>IF(X190="-","-",X190*Z190*AA190*AB190*AC190)</f>
        <v>-</v>
      </c>
      <c r="AE190" s="197">
        <f>IF(X190="-",0,(1-X190)*Z190*AA190*AB190*AC190)</f>
        <v>0</v>
      </c>
      <c r="AF190" s="402">
        <f>IF(X190="-",0,AE190)</f>
        <v>0</v>
      </c>
      <c r="AG190" s="197"/>
      <c r="AK190" s="75" t="s">
        <v>462</v>
      </c>
      <c r="AL190" s="75" t="s">
        <v>52</v>
      </c>
      <c r="AM190" s="75" t="s">
        <v>243</v>
      </c>
      <c r="AN190" s="75" t="s">
        <v>53</v>
      </c>
      <c r="AO190" s="75" t="s">
        <v>32</v>
      </c>
      <c r="AP190"/>
      <c r="AQ190"/>
      <c r="AR190"/>
      <c r="AS190" s="6">
        <v>1</v>
      </c>
      <c r="AT190" s="6">
        <v>0.8</v>
      </c>
      <c r="AU190" s="6">
        <v>0.5</v>
      </c>
      <c r="AV190" s="6">
        <v>0.2</v>
      </c>
      <c r="AW190" s="6">
        <v>0</v>
      </c>
      <c r="AX190" s="6" t="s">
        <v>63</v>
      </c>
      <c r="BD190" s="7"/>
      <c r="BE190" s="3"/>
      <c r="BF190" s="1"/>
      <c r="BG190" s="1"/>
      <c r="BW190"/>
      <c r="BX190"/>
      <c r="BY190"/>
      <c r="BZ190"/>
      <c r="CA190"/>
      <c r="CF190"/>
    </row>
    <row r="191" spans="3:84" ht="24" customHeight="1" thickBot="1" x14ac:dyDescent="0.2">
      <c r="C191" s="192">
        <v>40</v>
      </c>
      <c r="D191" s="191" t="s">
        <v>873</v>
      </c>
      <c r="E191" s="107" t="s">
        <v>939</v>
      </c>
      <c r="F191" s="670" t="s">
        <v>90</v>
      </c>
      <c r="G191" s="671"/>
      <c r="H191" s="670" t="s">
        <v>153</v>
      </c>
      <c r="I191" s="672"/>
      <c r="J191" s="672"/>
      <c r="K191" s="672"/>
      <c r="L191" s="672"/>
      <c r="M191" s="672"/>
      <c r="N191" s="672"/>
      <c r="O191" s="672"/>
      <c r="P191" s="672"/>
      <c r="Q191" s="673"/>
      <c r="R191" s="716"/>
      <c r="S191" s="717"/>
      <c r="T191" s="119" t="str">
        <f>IF(AF191=0,"-",IF(AF191&gt;=$BK$15,"A",IF(AF191&gt;=$BK$16,"B",IF(AF191&gt;=$BK$17,"C","-"))))</f>
        <v>-</v>
      </c>
      <c r="U191" s="489"/>
      <c r="V191" s="489"/>
      <c r="X191" s="387" t="str">
        <f>IF($R191=AK191,AS191,IF($R191=AL191,AT191,IF($R191=AM191,AU191,AV191)))</f>
        <v>-</v>
      </c>
      <c r="Y191" s="385" t="s">
        <v>734</v>
      </c>
      <c r="Z191" s="222">
        <f>VLOOKUP(Y191,$W$44:$AJ$85,$AJ$40,0)</f>
        <v>0</v>
      </c>
      <c r="AA191" s="385">
        <f>0.005*0.3</f>
        <v>1.5E-3</v>
      </c>
      <c r="AB191" s="1">
        <v>1</v>
      </c>
      <c r="AC191" s="399">
        <v>1</v>
      </c>
      <c r="AD191" s="197" t="str">
        <f>IF(X191="-","-",X191*Z191*AA191*AB191*AC191)</f>
        <v>-</v>
      </c>
      <c r="AE191" s="197">
        <f>IF(X191="-",0,(1-X191)*Z191*AA191*AB191*AC191)</f>
        <v>0</v>
      </c>
      <c r="AF191" s="402">
        <f>IF(X191="-",0,AE191)</f>
        <v>0</v>
      </c>
      <c r="AG191" s="197"/>
      <c r="AK191" s="75" t="s">
        <v>24</v>
      </c>
      <c r="AL191" s="75" t="s">
        <v>25</v>
      </c>
      <c r="AM191" s="75" t="s">
        <v>461</v>
      </c>
      <c r="AN191" s="75" t="s">
        <v>236</v>
      </c>
      <c r="AO191"/>
      <c r="AP191"/>
      <c r="AQ191"/>
      <c r="AR191"/>
      <c r="AS191" s="6">
        <v>1</v>
      </c>
      <c r="AT191" s="6">
        <v>0.5</v>
      </c>
      <c r="AU191" s="6">
        <v>0</v>
      </c>
      <c r="AV191" s="6" t="s">
        <v>449</v>
      </c>
      <c r="AW191"/>
      <c r="BC191" s="1"/>
      <c r="BD191" s="1"/>
      <c r="BE191" s="3"/>
      <c r="BF191" s="1"/>
      <c r="BG191" s="1"/>
      <c r="BW191"/>
      <c r="BX191"/>
      <c r="BY191"/>
      <c r="BZ191"/>
      <c r="CA191"/>
      <c r="CF191"/>
    </row>
    <row r="192" spans="3:84" ht="23.25" customHeight="1" thickBot="1" x14ac:dyDescent="0.2">
      <c r="C192" s="192">
        <v>41</v>
      </c>
      <c r="D192" s="191" t="s">
        <v>873</v>
      </c>
      <c r="E192" s="107" t="s">
        <v>940</v>
      </c>
      <c r="F192" s="670" t="s">
        <v>941</v>
      </c>
      <c r="G192" s="671"/>
      <c r="H192" s="670" t="s">
        <v>210</v>
      </c>
      <c r="I192" s="672"/>
      <c r="J192" s="672"/>
      <c r="K192" s="672"/>
      <c r="L192" s="672"/>
      <c r="M192" s="672"/>
      <c r="N192" s="672"/>
      <c r="O192" s="672"/>
      <c r="P192" s="672"/>
      <c r="Q192" s="673"/>
      <c r="R192" s="674"/>
      <c r="S192" s="675"/>
      <c r="T192" s="119" t="str">
        <f>IF(AF192=0,"-",IF(AF192&gt;=$BK$15,"A",IF(AF192&gt;=$BK$16,"B",IF(AF192&gt;=$BK$17,"C","-"))))</f>
        <v>-</v>
      </c>
      <c r="U192" s="489"/>
      <c r="V192" s="489"/>
      <c r="X192" s="1" t="str">
        <f>IF($R192=AK192,AS192,IF($R192=AL192,AT192,IF($R192=AM192,AU192,IF($R192=AN192,AV192,IF($R192=AO192,AW192,AX192)))))</f>
        <v>-</v>
      </c>
      <c r="Y192" s="385" t="s">
        <v>735</v>
      </c>
      <c r="Z192" s="222">
        <f>VLOOKUP(Y192,$W$44:$AJ$85,$AJ$40,0)</f>
        <v>0</v>
      </c>
      <c r="AA192" s="385">
        <v>8.9999999999999993E-3</v>
      </c>
      <c r="AB192" s="1">
        <v>1</v>
      </c>
      <c r="AC192" s="399">
        <v>1</v>
      </c>
      <c r="AD192" s="197" t="str">
        <f>IF(X192="-","-",X192*Z192*AA192*AB192*AC192)</f>
        <v>-</v>
      </c>
      <c r="AE192" s="197">
        <f>IF(X192="-",0,(1-X192)*Z192*AA192*AB192*AC192)</f>
        <v>0</v>
      </c>
      <c r="AF192" s="402">
        <f>IF(X192="-",0,AE192)</f>
        <v>0</v>
      </c>
      <c r="AG192" s="197"/>
      <c r="AK192" s="75" t="s">
        <v>462</v>
      </c>
      <c r="AL192" s="75" t="s">
        <v>52</v>
      </c>
      <c r="AM192" s="75" t="s">
        <v>243</v>
      </c>
      <c r="AN192" s="75" t="s">
        <v>53</v>
      </c>
      <c r="AO192" s="75" t="s">
        <v>32</v>
      </c>
      <c r="AP192" s="75" t="s">
        <v>519</v>
      </c>
      <c r="AQ192"/>
      <c r="AR192"/>
      <c r="AS192" s="6">
        <v>1</v>
      </c>
      <c r="AT192" s="6">
        <v>0.8</v>
      </c>
      <c r="AU192" s="6">
        <v>0.5</v>
      </c>
      <c r="AV192" s="6">
        <v>0.2</v>
      </c>
      <c r="AW192" s="6">
        <v>0</v>
      </c>
      <c r="AX192" s="6" t="s">
        <v>63</v>
      </c>
      <c r="BC192" s="1"/>
      <c r="BD192" s="1"/>
      <c r="BE192" s="3"/>
      <c r="BF192" s="1"/>
      <c r="BG192" s="1"/>
      <c r="BW192"/>
      <c r="BX192"/>
      <c r="BY192"/>
      <c r="BZ192"/>
      <c r="CA192"/>
      <c r="CF192"/>
    </row>
    <row r="193" spans="3:84" ht="14.25" thickBot="1" x14ac:dyDescent="0.2">
      <c r="C193" s="192">
        <v>42</v>
      </c>
      <c r="D193" s="193" t="s">
        <v>873</v>
      </c>
      <c r="E193" s="194" t="s">
        <v>942</v>
      </c>
      <c r="F193" s="670" t="s">
        <v>943</v>
      </c>
      <c r="G193" s="671"/>
      <c r="H193" s="690" t="s">
        <v>944</v>
      </c>
      <c r="I193" s="701"/>
      <c r="J193" s="701"/>
      <c r="K193" s="701"/>
      <c r="L193" s="701"/>
      <c r="M193" s="701"/>
      <c r="N193" s="701"/>
      <c r="O193" s="701"/>
      <c r="P193" s="701"/>
      <c r="Q193" s="748"/>
      <c r="R193" s="674"/>
      <c r="S193" s="675"/>
      <c r="T193" s="119" t="str">
        <f>IF(AF193=0,"-",IF(AF193&gt;=$BK$15,"A",IF(AF193&gt;=$BK$16,"B",IF(AF193&gt;=$BK$17,"C","-"))))</f>
        <v>-</v>
      </c>
      <c r="U193" s="489"/>
      <c r="V193" s="489"/>
      <c r="X193" s="1" t="str">
        <f>IF($R193=AK193,AS193,IF($R193=AL193,AT193,IF($R193=AM193,AU193,IF($R193=AN193,AV193,IF($R193=AO193,AW193,AX193)))))</f>
        <v>-</v>
      </c>
      <c r="Y193" s="385" t="s">
        <v>734</v>
      </c>
      <c r="Z193" s="222">
        <f>VLOOKUP(Y193,$W$44:$AJ$85,$AJ$40,0)</f>
        <v>0</v>
      </c>
      <c r="AA193" s="385">
        <v>1E-3</v>
      </c>
      <c r="AB193" s="1">
        <v>1</v>
      </c>
      <c r="AC193" s="399">
        <v>1</v>
      </c>
      <c r="AD193" s="197" t="str">
        <f>IF(X193="-","-",X193*Z193*AA193*AB193*AC193)</f>
        <v>-</v>
      </c>
      <c r="AE193" s="197">
        <f>IF(X193="-",0,(1-X193)*Z193*AA193*AB193*AC193)</f>
        <v>0</v>
      </c>
      <c r="AF193" s="402">
        <f>IF(X193="-",0,AE193)</f>
        <v>0</v>
      </c>
      <c r="AG193" s="197"/>
      <c r="AK193" s="75" t="s">
        <v>264</v>
      </c>
      <c r="AL193" s="75" t="s">
        <v>302</v>
      </c>
      <c r="AM193" s="75" t="s">
        <v>301</v>
      </c>
      <c r="AN193" s="75" t="s">
        <v>265</v>
      </c>
      <c r="AO193" s="75" t="s">
        <v>464</v>
      </c>
      <c r="AP193"/>
      <c r="AQ193"/>
      <c r="AR193"/>
      <c r="AS193" s="6">
        <v>1</v>
      </c>
      <c r="AT193" s="6">
        <v>0.8</v>
      </c>
      <c r="AU193" s="6">
        <v>0.5</v>
      </c>
      <c r="AV193" s="6">
        <v>0.2</v>
      </c>
      <c r="AW193" s="6">
        <v>0</v>
      </c>
      <c r="AX193" s="6" t="s">
        <v>63</v>
      </c>
      <c r="BC193" s="1"/>
      <c r="BD193" s="1"/>
      <c r="BE193" s="3"/>
      <c r="BF193" s="1"/>
      <c r="BG193" s="1"/>
      <c r="BW193"/>
      <c r="BX193"/>
      <c r="BY193"/>
      <c r="BZ193"/>
      <c r="CA193"/>
      <c r="CF193"/>
    </row>
    <row r="194" spans="3:84" ht="37.5" customHeight="1" thickBot="1" x14ac:dyDescent="0.2">
      <c r="C194" s="192">
        <v>43</v>
      </c>
      <c r="D194" s="193" t="s">
        <v>873</v>
      </c>
      <c r="E194" s="194" t="s">
        <v>945</v>
      </c>
      <c r="F194" s="670" t="s">
        <v>91</v>
      </c>
      <c r="G194" s="671"/>
      <c r="H194" s="670" t="s">
        <v>131</v>
      </c>
      <c r="I194" s="672"/>
      <c r="J194" s="672"/>
      <c r="K194" s="672"/>
      <c r="L194" s="672"/>
      <c r="M194" s="672"/>
      <c r="N194" s="672"/>
      <c r="O194" s="672"/>
      <c r="P194" s="672"/>
      <c r="Q194" s="673"/>
      <c r="R194" s="674"/>
      <c r="S194" s="675"/>
      <c r="T194" s="195" t="str">
        <f>IF(AF194=0,"-",IF(AF194&gt;=$BK$15,"A",IF(AF194&gt;=$BK$16,"B",IF(AF194&gt;=$BK$17,"C","-"))))</f>
        <v>-</v>
      </c>
      <c r="U194" s="489"/>
      <c r="V194" s="489"/>
      <c r="X194" s="1" t="str">
        <f>IF($R194=AK194,AS194,IF($R194=AL194,AT194,IF($R194=AM194,AU194,IF($R194=AN194,AV194,IF($R194=AO194,AW194,AX194)))))</f>
        <v>-</v>
      </c>
      <c r="Y194" s="385" t="s">
        <v>735</v>
      </c>
      <c r="Z194" s="222">
        <f>VLOOKUP(Y194,$W$44:$AJ$85,$AJ$40,0)</f>
        <v>0</v>
      </c>
      <c r="AA194" s="385">
        <v>2.7E-2</v>
      </c>
      <c r="AB194" s="1">
        <v>1</v>
      </c>
      <c r="AC194" s="399">
        <v>1</v>
      </c>
      <c r="AD194" s="197" t="str">
        <f>IF(X194="-","-",X194*Z194*AA194*AB194*AC194)</f>
        <v>-</v>
      </c>
      <c r="AE194" s="197">
        <f>IF(X194="-",0,(1-X194)*Z194*AA194*AB194*AC194)</f>
        <v>0</v>
      </c>
      <c r="AF194" s="402">
        <f>IF(X194="-",0,AE194)</f>
        <v>0</v>
      </c>
      <c r="AG194" s="197"/>
      <c r="AK194" s="75" t="s">
        <v>462</v>
      </c>
      <c r="AL194" s="75" t="s">
        <v>52</v>
      </c>
      <c r="AM194" s="75" t="s">
        <v>243</v>
      </c>
      <c r="AN194" s="75" t="s">
        <v>53</v>
      </c>
      <c r="AO194" s="75" t="s">
        <v>32</v>
      </c>
      <c r="AP194" s="75" t="s">
        <v>268</v>
      </c>
      <c r="AQ194"/>
      <c r="AR194"/>
      <c r="AS194" s="6">
        <v>1</v>
      </c>
      <c r="AT194" s="6">
        <v>0.8</v>
      </c>
      <c r="AU194" s="6">
        <v>0.5</v>
      </c>
      <c r="AV194" s="6">
        <v>0.2</v>
      </c>
      <c r="AW194" s="6">
        <v>0</v>
      </c>
      <c r="AX194" s="6" t="s">
        <v>449</v>
      </c>
      <c r="BW194"/>
      <c r="BX194"/>
      <c r="BY194"/>
      <c r="BZ194"/>
      <c r="CA194"/>
      <c r="CF194"/>
    </row>
    <row r="195" spans="3:84" ht="14.25" customHeight="1" x14ac:dyDescent="0.15">
      <c r="C195" s="82" t="s">
        <v>946</v>
      </c>
      <c r="D195" s="213"/>
      <c r="E195" s="214"/>
      <c r="F195" s="214"/>
      <c r="G195" s="214"/>
      <c r="H195" s="214"/>
      <c r="I195" s="214"/>
      <c r="J195" s="214"/>
      <c r="K195" s="144"/>
      <c r="L195" s="144"/>
      <c r="M195" s="144"/>
      <c r="N195" s="144"/>
      <c r="O195" s="144"/>
      <c r="P195" s="144"/>
      <c r="Q195" s="144"/>
      <c r="R195" s="144"/>
      <c r="S195" s="144"/>
      <c r="T195" s="215"/>
      <c r="U195" s="65"/>
      <c r="V195" s="65"/>
      <c r="Y195" s="1"/>
      <c r="AC195" s="409"/>
      <c r="AE195" s="1"/>
      <c r="AF195" s="1"/>
      <c r="AG195" s="1"/>
      <c r="AH195"/>
      <c r="AI195" s="1"/>
      <c r="AJ195" s="1"/>
      <c r="BW195"/>
      <c r="BX195"/>
      <c r="BY195"/>
      <c r="BZ195"/>
      <c r="CA195"/>
      <c r="CF195"/>
    </row>
    <row r="196" spans="3:84" ht="14.25" customHeight="1" x14ac:dyDescent="0.15">
      <c r="C196" s="257" t="s">
        <v>885</v>
      </c>
      <c r="D196" s="100" t="s">
        <v>886</v>
      </c>
      <c r="E196" s="101"/>
      <c r="F196" s="102" t="s">
        <v>27</v>
      </c>
      <c r="G196" s="103"/>
      <c r="H196" s="681" t="s">
        <v>29</v>
      </c>
      <c r="I196" s="682"/>
      <c r="J196" s="682"/>
      <c r="K196" s="682"/>
      <c r="L196" s="682"/>
      <c r="M196" s="682"/>
      <c r="N196" s="682"/>
      <c r="O196" s="682"/>
      <c r="P196" s="682"/>
      <c r="Q196" s="682"/>
      <c r="R196" s="682"/>
      <c r="S196" s="683"/>
      <c r="T196" s="104" t="s">
        <v>1010</v>
      </c>
      <c r="U196" s="7"/>
      <c r="V196" s="7"/>
      <c r="AG196" s="93"/>
      <c r="AI196" s="1"/>
      <c r="AJ196" s="1"/>
      <c r="AK196" s="75" t="s">
        <v>109</v>
      </c>
      <c r="AL196" s="75" t="s">
        <v>31</v>
      </c>
      <c r="AM196" s="75" t="s">
        <v>240</v>
      </c>
      <c r="AN196" s="75" t="s">
        <v>34</v>
      </c>
      <c r="AO196" s="75" t="s">
        <v>35</v>
      </c>
      <c r="AS196" s="6">
        <v>1</v>
      </c>
      <c r="AT196" s="6">
        <v>0.8</v>
      </c>
      <c r="AU196" s="6">
        <v>0.5</v>
      </c>
      <c r="AV196" s="6">
        <v>0.2</v>
      </c>
      <c r="AW196" s="6">
        <v>0</v>
      </c>
      <c r="BW196"/>
      <c r="BX196"/>
      <c r="BY196"/>
      <c r="BZ196"/>
      <c r="CA196"/>
      <c r="CF196"/>
    </row>
    <row r="197" spans="3:84" ht="48.75" customHeight="1" x14ac:dyDescent="0.15">
      <c r="C197" s="208">
        <v>44</v>
      </c>
      <c r="D197" s="216" t="s">
        <v>887</v>
      </c>
      <c r="E197" s="757" t="s">
        <v>947</v>
      </c>
      <c r="F197" s="690" t="s">
        <v>948</v>
      </c>
      <c r="G197" s="691"/>
      <c r="H197" s="701" t="s">
        <v>1021</v>
      </c>
      <c r="I197" s="701"/>
      <c r="J197" s="701"/>
      <c r="K197" s="701"/>
      <c r="L197" s="701"/>
      <c r="M197" s="701"/>
      <c r="N197" s="701"/>
      <c r="O197" s="701"/>
      <c r="P197" s="701"/>
      <c r="Q197" s="701"/>
      <c r="R197" s="701"/>
      <c r="S197" s="701"/>
      <c r="T197" s="217" t="str">
        <f>IF(AF201=0,"-",IF(AF201&gt;=$BK$15,"A",IF(AF201&gt;=$BK$16,"B",IF(AF201&gt;=$BK$17,"C","-"))))</f>
        <v>-</v>
      </c>
      <c r="U197" s="496"/>
      <c r="V197" s="496"/>
      <c r="AG197" s="93"/>
      <c r="AI197" s="1"/>
      <c r="AJ197" s="218"/>
      <c r="AK197" s="219" t="s">
        <v>4</v>
      </c>
      <c r="AL197" s="219" t="s">
        <v>276</v>
      </c>
      <c r="AM197" s="219" t="s">
        <v>26</v>
      </c>
      <c r="AN197" s="219" t="s">
        <v>5</v>
      </c>
      <c r="AO197" s="219" t="s">
        <v>6</v>
      </c>
      <c r="AP197" s="219" t="s">
        <v>7</v>
      </c>
      <c r="AQ197" s="219" t="s">
        <v>274</v>
      </c>
      <c r="AR197" s="219" t="s">
        <v>275</v>
      </c>
      <c r="AS197" s="219" t="s">
        <v>289</v>
      </c>
      <c r="AT197" s="219" t="s">
        <v>465</v>
      </c>
      <c r="AU197" s="219" t="s">
        <v>466</v>
      </c>
      <c r="AV197" s="219" t="s">
        <v>282</v>
      </c>
      <c r="AW197" s="219" t="s">
        <v>281</v>
      </c>
      <c r="AX197" s="45" t="s">
        <v>498</v>
      </c>
      <c r="AY197" s="45" t="s">
        <v>497</v>
      </c>
      <c r="BW197"/>
      <c r="BX197"/>
      <c r="BY197"/>
      <c r="BZ197"/>
      <c r="CA197"/>
      <c r="CF197"/>
    </row>
    <row r="198" spans="3:84" x14ac:dyDescent="0.15">
      <c r="C198" s="209"/>
      <c r="D198" s="220"/>
      <c r="E198" s="758"/>
      <c r="F198" s="586"/>
      <c r="G198" s="587"/>
      <c r="H198" s="581" t="s">
        <v>1018</v>
      </c>
      <c r="I198" s="226"/>
      <c r="J198" s="226"/>
      <c r="K198" s="226"/>
      <c r="L198" s="226"/>
      <c r="M198" s="226"/>
      <c r="N198" s="226"/>
      <c r="O198" s="226"/>
      <c r="P198" s="226"/>
      <c r="Q198" s="226"/>
      <c r="R198" s="226"/>
      <c r="S198" s="226"/>
      <c r="T198" s="463"/>
      <c r="U198" s="496"/>
      <c r="V198" s="496"/>
      <c r="AG198" s="93"/>
      <c r="AI198" s="1"/>
      <c r="AJ198" s="218"/>
      <c r="AK198" s="219"/>
      <c r="AL198" s="219"/>
      <c r="AM198" s="219"/>
      <c r="AN198" s="219"/>
      <c r="AO198" s="219"/>
      <c r="AP198" s="219"/>
      <c r="AQ198" s="219"/>
      <c r="AR198" s="219"/>
      <c r="AS198" s="219"/>
      <c r="AT198" s="219"/>
      <c r="AU198" s="219"/>
      <c r="AV198" s="219"/>
      <c r="AW198" s="219"/>
      <c r="AX198" s="45"/>
      <c r="AY198" s="45"/>
      <c r="BW198"/>
      <c r="BX198"/>
      <c r="BY198"/>
      <c r="BZ198"/>
      <c r="CA198"/>
      <c r="CF198"/>
    </row>
    <row r="199" spans="3:84" ht="24" customHeight="1" x14ac:dyDescent="0.15">
      <c r="C199" s="209"/>
      <c r="D199" s="220"/>
      <c r="E199" s="758"/>
      <c r="F199" s="221"/>
      <c r="G199" s="105"/>
      <c r="H199" s="692" t="s">
        <v>1022</v>
      </c>
      <c r="I199" s="696"/>
      <c r="J199" s="696"/>
      <c r="K199" s="696"/>
      <c r="L199" s="696"/>
      <c r="M199" s="696"/>
      <c r="N199" s="696"/>
      <c r="O199" s="696"/>
      <c r="P199" s="696"/>
      <c r="Q199" s="696"/>
      <c r="R199" s="696"/>
      <c r="S199" s="693"/>
      <c r="T199" s="123"/>
      <c r="U199" s="489"/>
      <c r="V199" s="489"/>
      <c r="AG199" s="93"/>
      <c r="AH199" s="7"/>
      <c r="AI199" s="218"/>
      <c r="AJ199" s="393" t="s">
        <v>540</v>
      </c>
      <c r="AK199" s="6">
        <v>0.9</v>
      </c>
      <c r="AL199" s="6">
        <v>0.7</v>
      </c>
      <c r="AM199" s="6">
        <v>0.5</v>
      </c>
      <c r="AN199" s="6">
        <v>0.9</v>
      </c>
      <c r="AO199" s="6">
        <v>0.7</v>
      </c>
      <c r="AP199" s="6">
        <v>0.5</v>
      </c>
      <c r="AQ199" s="6">
        <v>0.1</v>
      </c>
      <c r="AR199" s="6">
        <v>0.1</v>
      </c>
      <c r="AS199" s="6">
        <v>0</v>
      </c>
      <c r="AT199" s="6">
        <v>0.9</v>
      </c>
      <c r="AU199" s="6">
        <v>0.8</v>
      </c>
      <c r="AV199" s="6">
        <v>0.9</v>
      </c>
      <c r="AW199" s="6">
        <v>0</v>
      </c>
      <c r="AX199" s="6">
        <v>0.9</v>
      </c>
      <c r="AY199" s="6">
        <v>1</v>
      </c>
      <c r="BW199"/>
      <c r="BX199"/>
      <c r="BY199"/>
      <c r="BZ199"/>
      <c r="CA199"/>
      <c r="CF199"/>
    </row>
    <row r="200" spans="3:84" x14ac:dyDescent="0.15">
      <c r="C200" s="209"/>
      <c r="D200" s="220"/>
      <c r="E200" s="758"/>
      <c r="F200" s="221"/>
      <c r="G200" s="105"/>
      <c r="H200" s="586"/>
      <c r="I200" s="226"/>
      <c r="J200" s="226"/>
      <c r="K200" s="226"/>
      <c r="L200" s="226"/>
      <c r="M200" s="226"/>
      <c r="N200" s="226"/>
      <c r="O200" s="226"/>
      <c r="P200" s="226"/>
      <c r="Q200" s="226"/>
      <c r="R200" s="226"/>
      <c r="S200" s="587"/>
      <c r="T200" s="123"/>
      <c r="U200" s="489"/>
      <c r="V200" s="489"/>
      <c r="W200" s="7"/>
      <c r="X200" s="7"/>
      <c r="Y200" s="4"/>
      <c r="AA200" s="116"/>
      <c r="AD200" s="222"/>
      <c r="AE200" s="223"/>
      <c r="AF200" s="93"/>
      <c r="AG200" s="93"/>
      <c r="AH200" s="7"/>
      <c r="AI200" s="218"/>
      <c r="AJ200" s="3" t="str">
        <f>IF(照明器具!$K$1=0,"",照明器具!$K$1)</f>
        <v/>
      </c>
      <c r="AK200" s="1" t="s">
        <v>536</v>
      </c>
      <c r="AL200" s="1"/>
      <c r="AM200" s="1"/>
      <c r="AN200" s="1"/>
      <c r="AO200" s="1"/>
      <c r="AP200" s="1"/>
      <c r="AQ200" s="1"/>
      <c r="AR200" s="3"/>
      <c r="AS200" s="1"/>
      <c r="AT200" s="3"/>
      <c r="AU200" s="1"/>
      <c r="AV200" s="1"/>
      <c r="AW200" s="1"/>
      <c r="AX200" s="1"/>
      <c r="BW200"/>
      <c r="BX200"/>
      <c r="BY200"/>
      <c r="BZ200"/>
      <c r="CA200"/>
      <c r="CF200"/>
    </row>
    <row r="201" spans="3:84" ht="14.25" thickBot="1" x14ac:dyDescent="0.2">
      <c r="C201" s="209"/>
      <c r="D201" s="220"/>
      <c r="E201" s="758"/>
      <c r="F201" s="221"/>
      <c r="G201" s="105"/>
      <c r="H201" s="586"/>
      <c r="I201" s="226"/>
      <c r="J201" s="226"/>
      <c r="K201" s="226"/>
      <c r="L201" s="226"/>
      <c r="M201" s="226"/>
      <c r="N201" s="226"/>
      <c r="O201" s="226"/>
      <c r="P201" s="226"/>
      <c r="Q201" s="226"/>
      <c r="R201" s="226"/>
      <c r="S201" s="587"/>
      <c r="T201" s="123"/>
      <c r="U201" s="489"/>
      <c r="V201" s="489"/>
      <c r="X201" s="3"/>
      <c r="Y201" s="4"/>
      <c r="AC201" s="410"/>
      <c r="AD201" s="93"/>
      <c r="AE201" s="93"/>
      <c r="AF201" s="93">
        <f>SUM(AF202:AF205)</f>
        <v>0</v>
      </c>
      <c r="AG201" s="93"/>
      <c r="AH201" s="7"/>
      <c r="AI201" s="218"/>
      <c r="AJ201" s="218">
        <f>照明器具!$J$10</f>
        <v>0</v>
      </c>
      <c r="AK201" s="1" t="s">
        <v>537</v>
      </c>
      <c r="AL201" s="1"/>
      <c r="AM201" s="1"/>
      <c r="AN201" s="1"/>
      <c r="AO201" s="1"/>
      <c r="AP201" s="1"/>
      <c r="AQ201" s="35"/>
      <c r="AR201" s="1"/>
      <c r="AS201" s="1"/>
      <c r="AT201" s="3"/>
      <c r="AU201" s="1"/>
      <c r="AV201" s="1"/>
      <c r="AW201" s="1"/>
      <c r="AX201" s="1"/>
      <c r="BW201"/>
      <c r="BX201"/>
      <c r="BY201"/>
      <c r="BZ201"/>
      <c r="CA201"/>
      <c r="CF201"/>
    </row>
    <row r="202" spans="3:84" ht="14.25" customHeight="1" thickBot="1" x14ac:dyDescent="0.2">
      <c r="C202" s="11"/>
      <c r="D202" s="11"/>
      <c r="E202" s="224"/>
      <c r="F202" s="220"/>
      <c r="G202" s="391"/>
      <c r="H202" s="40"/>
      <c r="K202" s="490" t="s">
        <v>798</v>
      </c>
      <c r="L202" s="3" t="str">
        <f ca="1">照明器具!$R$5</f>
        <v/>
      </c>
      <c r="M202" s="491"/>
      <c r="N202" s="243"/>
      <c r="O202" s="676" t="s">
        <v>794</v>
      </c>
      <c r="P202" s="677"/>
      <c r="Q202" s="678"/>
      <c r="R202" s="679" t="str">
        <f>AJ202</f>
        <v>全てに導入</v>
      </c>
      <c r="S202" s="680"/>
      <c r="T202" s="131"/>
      <c r="U202" s="115"/>
      <c r="V202" s="7"/>
      <c r="W202" s="398"/>
      <c r="X202" s="1">
        <f>IF(OR(AI202="",R202&lt;&gt;AJ202),AH202,AI202)</f>
        <v>0</v>
      </c>
      <c r="Y202" s="385" t="s">
        <v>736</v>
      </c>
      <c r="Z202" s="222">
        <f>VLOOKUP(Y202,$W$44:$AJ$85,$AJ$40,0)</f>
        <v>0</v>
      </c>
      <c r="AA202" s="385">
        <v>0.7</v>
      </c>
      <c r="AB202" s="1">
        <v>1</v>
      </c>
      <c r="AC202" s="399">
        <v>1</v>
      </c>
      <c r="AD202" s="197">
        <f>IF(X202="-","-",X202*Z202*AA202*AB202*AC202)</f>
        <v>0</v>
      </c>
      <c r="AE202" s="197">
        <f>IF(X202="-",0,(1-X202)*Z202*AA202*AB202*AC202)</f>
        <v>0</v>
      </c>
      <c r="AF202" s="402">
        <f>IF(X202="-",0,IF($M$203&lt;&gt;0,(1-X202)*Z202*AA202*AB202*AC202*$M$203/100,AG202*Z202*AA202*AB202*AC202))</f>
        <v>0</v>
      </c>
      <c r="AG202" s="212">
        <f>照明器具!$L$1</f>
        <v>0</v>
      </c>
      <c r="AH202" s="1">
        <f>IF($R202=AK202,AS202,IF($R202=AL202,AT202,IF($R202=AM202,AU202,IF($R202=AN202,AV202,AW202))))</f>
        <v>1</v>
      </c>
      <c r="AI202" s="212">
        <f>IF(照明器具!$K$10=0,0,照明器具!$L$9)</f>
        <v>0</v>
      </c>
      <c r="AJ202" s="362" t="str">
        <f>IF(照明器具!$K$10="",AP202,IF(照明器具!$L$9&gt;=0.95,AK202,IF(照明器具!$L$9&gt;=0.7,AL202,IF(照明器具!$L$9&gt;=0.3,AM202,IF(照明器具!$L$9&gt;=0.05,AN202,AO202)))))</f>
        <v>全てに導入</v>
      </c>
      <c r="AK202" s="361" t="s">
        <v>109</v>
      </c>
      <c r="AL202" s="360" t="s">
        <v>31</v>
      </c>
      <c r="AM202" s="360" t="s">
        <v>240</v>
      </c>
      <c r="AN202" s="360" t="s">
        <v>34</v>
      </c>
      <c r="AO202" s="360" t="s">
        <v>35</v>
      </c>
      <c r="AP202" s="467"/>
      <c r="AQ202" s="467"/>
      <c r="AR202" s="467"/>
      <c r="AS202" s="6">
        <v>1</v>
      </c>
      <c r="AT202" s="6">
        <v>0.8</v>
      </c>
      <c r="AU202" s="6">
        <v>0.5</v>
      </c>
      <c r="AV202" s="6">
        <v>0.2</v>
      </c>
      <c r="AW202" s="6">
        <v>0</v>
      </c>
      <c r="AX202" s="467"/>
      <c r="AY202" s="467"/>
      <c r="AZ202" s="396"/>
      <c r="BA202" s="35"/>
      <c r="BB202" s="7"/>
      <c r="BC202" s="7"/>
      <c r="BD202" s="7"/>
      <c r="BE202" s="7"/>
      <c r="BF202" s="7"/>
      <c r="BH202" s="1"/>
      <c r="BI202" s="1"/>
      <c r="BJ202" s="1"/>
      <c r="BK202" s="1"/>
      <c r="BL202" s="1"/>
      <c r="BW202"/>
      <c r="BX202"/>
      <c r="BY202"/>
      <c r="BZ202"/>
      <c r="CA202"/>
      <c r="CF202"/>
    </row>
    <row r="203" spans="3:84" ht="14.25" customHeight="1" thickBot="1" x14ac:dyDescent="0.2">
      <c r="C203" s="11"/>
      <c r="D203" s="11"/>
      <c r="E203" s="224"/>
      <c r="F203" s="220"/>
      <c r="G203" s="391"/>
      <c r="H203" s="492" t="s">
        <v>69</v>
      </c>
      <c r="I203" s="493">
        <f>$AS$4</f>
        <v>-15</v>
      </c>
      <c r="J203" s="226"/>
      <c r="K203" s="490" t="s">
        <v>483</v>
      </c>
      <c r="L203" s="494" t="str">
        <f>AJ200</f>
        <v/>
      </c>
      <c r="M203" s="491"/>
      <c r="N203" s="243" t="str">
        <f>IF(L203="","%","")</f>
        <v>%</v>
      </c>
      <c r="O203" s="676" t="s">
        <v>795</v>
      </c>
      <c r="P203" s="677"/>
      <c r="Q203" s="678"/>
      <c r="R203" s="679" t="str">
        <f>AJ203</f>
        <v>全てに導入</v>
      </c>
      <c r="S203" s="680"/>
      <c r="T203" s="131"/>
      <c r="U203" s="115"/>
      <c r="V203" s="7"/>
      <c r="W203" s="30"/>
      <c r="X203" s="1">
        <f>IF(OR(AI203="",R203&lt;&gt;AJ203),AH203,AI203)</f>
        <v>0</v>
      </c>
      <c r="Y203" s="385" t="s">
        <v>736</v>
      </c>
      <c r="Z203" s="222">
        <f>VLOOKUP(Y203,$W$44:$AJ$85,$AJ$40,0)</f>
        <v>0</v>
      </c>
      <c r="AA203" s="385">
        <v>0.3</v>
      </c>
      <c r="AB203" s="1">
        <v>1</v>
      </c>
      <c r="AC203" s="399">
        <v>1</v>
      </c>
      <c r="AD203" s="197">
        <f>IF(X203="-","-",X203*Z203*AA203*AB203*AC203)</f>
        <v>0</v>
      </c>
      <c r="AE203" s="197">
        <f>IF(X203="-",0,(1-X203)*Z203*AA203*AB203*AC203)</f>
        <v>0</v>
      </c>
      <c r="AF203" s="402">
        <f>IF(X203="-",0,IF($M$203&lt;&gt;0,(1-X203)*Z203*AA203*AB203*AC203*$M$203/100,AG203*Z203*AA203*AB203*AC203))</f>
        <v>0</v>
      </c>
      <c r="AG203" s="212">
        <f>照明器具!$M$1</f>
        <v>0</v>
      </c>
      <c r="AH203" s="1">
        <f>IF($R203=AK203,AS203,IF($R203=AL203,AT203,IF($R203=AM203,AU203,IF($R203=AN203,AV203,AW203))))</f>
        <v>1</v>
      </c>
      <c r="AI203" s="212">
        <f>IF(照明器具!$K$10=0,0,照明器具!$M$9)</f>
        <v>0</v>
      </c>
      <c r="AJ203" s="362" t="str">
        <f>IF(照明器具!$K$10="",AP203,IF(照明器具!$L$9&gt;=0.95,AK203,IF(照明器具!$L$9&gt;=0.7,AL203,IF(照明器具!$L$9&gt;=0.3,AM203,IF(照明器具!$L$9&gt;=0.05,AN203,AO203)))))</f>
        <v>全てに導入</v>
      </c>
      <c r="AK203" s="361" t="s">
        <v>109</v>
      </c>
      <c r="AL203" s="360" t="s">
        <v>31</v>
      </c>
      <c r="AM203" s="360" t="s">
        <v>240</v>
      </c>
      <c r="AN203" s="360" t="s">
        <v>34</v>
      </c>
      <c r="AO203" s="360" t="s">
        <v>35</v>
      </c>
      <c r="AP203" s="467"/>
      <c r="AQ203" s="467"/>
      <c r="AR203" s="467"/>
      <c r="AS203" s="6">
        <v>1</v>
      </c>
      <c r="AT203" s="6">
        <v>0.8</v>
      </c>
      <c r="AU203" s="6">
        <v>0.5</v>
      </c>
      <c r="AV203" s="6">
        <v>0.2</v>
      </c>
      <c r="AW203" s="6">
        <v>0</v>
      </c>
      <c r="AX203" s="467"/>
      <c r="AY203" s="467"/>
      <c r="AZ203" s="396"/>
      <c r="BA203" s="35"/>
      <c r="BB203" s="7"/>
      <c r="BC203" s="7"/>
      <c r="BD203" s="7"/>
      <c r="BE203" s="7"/>
      <c r="BF203" s="7"/>
      <c r="BH203" s="1"/>
      <c r="BI203" s="1"/>
      <c r="BJ203" s="1"/>
      <c r="BK203" s="1"/>
      <c r="BL203" s="1"/>
      <c r="BW203"/>
      <c r="BX203"/>
      <c r="BY203"/>
      <c r="BZ203"/>
      <c r="CA203"/>
      <c r="CF203"/>
    </row>
    <row r="204" spans="3:84" ht="14.25" customHeight="1" thickBot="1" x14ac:dyDescent="0.2">
      <c r="C204" s="11"/>
      <c r="D204" s="11"/>
      <c r="E204" s="224"/>
      <c r="F204" s="220"/>
      <c r="G204" s="391"/>
      <c r="H204" s="220"/>
      <c r="I204" s="243"/>
      <c r="J204" s="243"/>
      <c r="K204" s="243"/>
      <c r="L204" s="243"/>
      <c r="M204" s="243"/>
      <c r="N204" s="224"/>
      <c r="O204" s="670" t="s">
        <v>949</v>
      </c>
      <c r="P204" s="672"/>
      <c r="Q204" s="673"/>
      <c r="R204" s="679" t="str">
        <f>AJ204</f>
        <v>全てに導入</v>
      </c>
      <c r="S204" s="680"/>
      <c r="T204" s="131"/>
      <c r="U204" s="115"/>
      <c r="V204" s="489"/>
      <c r="W204" s="30"/>
      <c r="X204" s="1">
        <f>IF(OR(AI204="",R204&lt;&gt;AJ204),AH204,AI204)</f>
        <v>0</v>
      </c>
      <c r="Y204" s="385" t="s">
        <v>736</v>
      </c>
      <c r="Z204" s="222">
        <f>VLOOKUP(Y204,$W$44:$AJ$85,$AJ$40,0)</f>
        <v>0</v>
      </c>
      <c r="AA204" s="385">
        <v>0.105</v>
      </c>
      <c r="AB204" s="1">
        <v>1</v>
      </c>
      <c r="AC204" s="399">
        <v>1</v>
      </c>
      <c r="AD204" s="197">
        <f>IF(X204="-","-",X204*Z204*AA204*AB204*AC204)</f>
        <v>0</v>
      </c>
      <c r="AE204" s="197">
        <f>IF(X204="-",0,(1-X204)*Z204*AA204*AB204*AC204)</f>
        <v>0</v>
      </c>
      <c r="AF204" s="402">
        <f>IF(X204="-",0,IF($M$203&lt;&gt;0,(1-X204)*Z204*AA204*AB204*AC204*$M$203/100,AG204*Z204*AA204*AB204*AC204))</f>
        <v>0</v>
      </c>
      <c r="AG204" s="212">
        <f>照明器具!$N$1</f>
        <v>0</v>
      </c>
      <c r="AH204" s="1">
        <f>IF($R204=AK204,AS204,IF($R204=AL204,AT204,IF($R204=AM204,AU204,IF($R204=AN204,AV204,AW204))))</f>
        <v>1</v>
      </c>
      <c r="AI204" s="212">
        <f>IF(照明器具!$K$10=0,0,照明器具!$N$9)</f>
        <v>0</v>
      </c>
      <c r="AJ204" s="362" t="str">
        <f>IF(照明器具!$K$10="",AP204,IF(照明器具!$L$9&gt;=0.95,AK204,IF(照明器具!$L$9&gt;=0.7,AL204,IF(照明器具!$L$9&gt;=0.3,AM204,IF(照明器具!$L$9&gt;=0.05,AN204,AO204)))))</f>
        <v>全てに導入</v>
      </c>
      <c r="AK204" s="361" t="s">
        <v>109</v>
      </c>
      <c r="AL204" s="360" t="s">
        <v>31</v>
      </c>
      <c r="AM204" s="360" t="s">
        <v>240</v>
      </c>
      <c r="AN204" s="360" t="s">
        <v>34</v>
      </c>
      <c r="AO204" s="360" t="s">
        <v>35</v>
      </c>
      <c r="AS204" s="6">
        <v>1</v>
      </c>
      <c r="AT204" s="6">
        <v>0.8</v>
      </c>
      <c r="AU204" s="6">
        <v>0.5</v>
      </c>
      <c r="AV204" s="6">
        <v>0.2</v>
      </c>
      <c r="AW204" s="6">
        <v>0</v>
      </c>
      <c r="AX204" s="65"/>
      <c r="AY204" s="65"/>
      <c r="AZ204" s="65"/>
      <c r="BW204"/>
      <c r="BX204"/>
      <c r="BY204"/>
      <c r="BZ204"/>
      <c r="CA204"/>
      <c r="CF204"/>
    </row>
    <row r="205" spans="3:84" ht="14.25" customHeight="1" thickBot="1" x14ac:dyDescent="0.2">
      <c r="C205" s="11"/>
      <c r="D205" s="11"/>
      <c r="E205" s="224"/>
      <c r="F205" s="220"/>
      <c r="G205" s="391"/>
      <c r="H205" s="225"/>
      <c r="I205" s="394"/>
      <c r="J205" s="394"/>
      <c r="K205" s="394"/>
      <c r="L205" s="394"/>
      <c r="M205" s="394"/>
      <c r="N205" s="395"/>
      <c r="O205" s="670" t="s">
        <v>950</v>
      </c>
      <c r="P205" s="672"/>
      <c r="Q205" s="673"/>
      <c r="R205" s="679" t="str">
        <f>AJ205</f>
        <v>全てに導入</v>
      </c>
      <c r="S205" s="680"/>
      <c r="T205" s="131"/>
      <c r="U205" s="115"/>
      <c r="V205" s="489"/>
      <c r="W205" s="30"/>
      <c r="X205" s="1">
        <f>IF(OR(AI205="",R205&lt;&gt;AJ205),AH205,AI205)</f>
        <v>0</v>
      </c>
      <c r="Y205" s="385" t="s">
        <v>736</v>
      </c>
      <c r="Z205" s="222">
        <f>VLOOKUP(Y205,$W$44:$AJ$85,$AJ$40,0)</f>
        <v>0</v>
      </c>
      <c r="AA205" s="385">
        <v>0.08</v>
      </c>
      <c r="AB205" s="1">
        <v>1</v>
      </c>
      <c r="AC205" s="399">
        <v>1</v>
      </c>
      <c r="AD205" s="197">
        <f>IF(X205="-","-",X205*Z205*AA205*AB205*AC205)</f>
        <v>0</v>
      </c>
      <c r="AE205" s="197">
        <f>IF(X205="-",0,(1-X205)*Z205*AA205*AB205*AC205)</f>
        <v>0</v>
      </c>
      <c r="AF205" s="402">
        <f>IF(X205="-",0,IF($M$203&lt;&gt;0,(1-X205)*Z205*AA205*AB205*AC205*$M$203/100,AG205*Z205*AA205*AB205*AC205))</f>
        <v>0</v>
      </c>
      <c r="AG205" s="212">
        <f>照明器具!$O$1</f>
        <v>0</v>
      </c>
      <c r="AH205" s="1">
        <f>IF($R205=AK205,AS205,IF($R205=AL205,AT205,IF($R205=AM205,AU205,IF($R205=AN205,AV205,AW205))))</f>
        <v>1</v>
      </c>
      <c r="AI205" s="212">
        <f>IF(照明器具!$K$10=0,0,照明器具!$O$9)</f>
        <v>0</v>
      </c>
      <c r="AJ205" s="362" t="str">
        <f>IF(照明器具!$K$10="",AP205,IF(照明器具!$L$9&gt;=0.95,AK205,IF(照明器具!$L$9&gt;=0.7,AL205,IF(照明器具!$L$9&gt;=0.3,AM205,IF(照明器具!$L$9&gt;=0.05,AN205,AO205)))))</f>
        <v>全てに導入</v>
      </c>
      <c r="AK205" s="361" t="s">
        <v>109</v>
      </c>
      <c r="AL205" s="360" t="s">
        <v>31</v>
      </c>
      <c r="AM205" s="360" t="s">
        <v>240</v>
      </c>
      <c r="AN205" s="360" t="s">
        <v>34</v>
      </c>
      <c r="AO205" s="360" t="s">
        <v>35</v>
      </c>
      <c r="AS205" s="6">
        <v>1</v>
      </c>
      <c r="AT205" s="6">
        <v>0.8</v>
      </c>
      <c r="AU205" s="6">
        <v>0.5</v>
      </c>
      <c r="AV205" s="6">
        <v>0.2</v>
      </c>
      <c r="AW205" s="6">
        <v>0</v>
      </c>
      <c r="AX205" s="65"/>
      <c r="AY205" s="65"/>
      <c r="AZ205" s="65"/>
      <c r="BW205"/>
      <c r="BX205"/>
      <c r="BY205"/>
      <c r="BZ205"/>
      <c r="CA205"/>
      <c r="CF205"/>
    </row>
    <row r="206" spans="3:84" ht="24" customHeight="1" thickBot="1" x14ac:dyDescent="0.2">
      <c r="C206" s="599">
        <v>45</v>
      </c>
      <c r="D206" s="599" t="s">
        <v>887</v>
      </c>
      <c r="E206" s="200" t="s">
        <v>951</v>
      </c>
      <c r="F206" s="670" t="s">
        <v>92</v>
      </c>
      <c r="G206" s="671"/>
      <c r="H206" s="670" t="s">
        <v>126</v>
      </c>
      <c r="I206" s="672"/>
      <c r="J206" s="672"/>
      <c r="K206" s="672"/>
      <c r="L206" s="672"/>
      <c r="M206" s="672"/>
      <c r="N206" s="672"/>
      <c r="O206" s="672"/>
      <c r="P206" s="672"/>
      <c r="Q206" s="673"/>
      <c r="R206" s="674"/>
      <c r="S206" s="675"/>
      <c r="T206" s="119" t="str">
        <f>IF(AF206=0,"-",IF(AF206&gt;=$BK$15,"A",IF(AF206&gt;=$BK$16,"B",IF(AF206&gt;=$BK$17,"C","-"))))</f>
        <v>-</v>
      </c>
      <c r="U206" s="478"/>
      <c r="V206" s="489"/>
      <c r="X206" s="1">
        <f>IF($R206=AK206,AS206,IF($R206=AL206,AT206,IF($R206=AM206,AU206,IF($R206=AN206,AV206,AW206))))</f>
        <v>0</v>
      </c>
      <c r="Y206" s="385" t="s">
        <v>736</v>
      </c>
      <c r="Z206" s="222">
        <f>VLOOKUP(Y206,$W$44:$AJ$85,$AJ$40,0)</f>
        <v>0</v>
      </c>
      <c r="AA206" s="385">
        <v>1.7999999999999999E-2</v>
      </c>
      <c r="AB206" s="1">
        <v>1</v>
      </c>
      <c r="AC206" s="399">
        <v>1</v>
      </c>
      <c r="AD206" s="197">
        <f>IF(X206="-","-",X206*Z206*AA206*AB206*AC206)</f>
        <v>0</v>
      </c>
      <c r="AE206" s="197">
        <f>IF(X206="-",0,(1-X206)*Z206*AA206*AB206*AC206)</f>
        <v>0</v>
      </c>
      <c r="AF206" s="402">
        <f>IF(X206="-",0,AE206)</f>
        <v>0</v>
      </c>
      <c r="AG206" s="197"/>
      <c r="AK206" s="75" t="s">
        <v>109</v>
      </c>
      <c r="AL206" s="75" t="s">
        <v>31</v>
      </c>
      <c r="AM206" s="75" t="s">
        <v>240</v>
      </c>
      <c r="AN206" s="75" t="s">
        <v>34</v>
      </c>
      <c r="AO206" s="75" t="s">
        <v>35</v>
      </c>
      <c r="AS206" s="6">
        <v>1</v>
      </c>
      <c r="AT206" s="6">
        <v>0.8</v>
      </c>
      <c r="AU206" s="6">
        <v>0.5</v>
      </c>
      <c r="AV206" s="6">
        <v>0.2</v>
      </c>
      <c r="AW206" s="6">
        <v>0</v>
      </c>
      <c r="AX206" s="65"/>
      <c r="AY206" s="226"/>
      <c r="BW206"/>
      <c r="BX206"/>
      <c r="BY206"/>
      <c r="BZ206"/>
      <c r="CA206"/>
      <c r="CF206"/>
    </row>
    <row r="207" spans="3:84" x14ac:dyDescent="0.15">
      <c r="C207" s="599">
        <v>46</v>
      </c>
      <c r="D207" s="599" t="s">
        <v>887</v>
      </c>
      <c r="E207" s="200" t="s">
        <v>952</v>
      </c>
      <c r="F207" s="699" t="s">
        <v>93</v>
      </c>
      <c r="G207" s="700"/>
      <c r="H207" s="684" t="s">
        <v>538</v>
      </c>
      <c r="I207" s="685"/>
      <c r="J207" s="685"/>
      <c r="K207" s="685"/>
      <c r="L207" s="685"/>
      <c r="M207" s="685"/>
      <c r="N207" s="685"/>
      <c r="O207" s="685"/>
      <c r="P207" s="685"/>
      <c r="Q207" s="685"/>
      <c r="R207" s="685"/>
      <c r="S207" s="721"/>
      <c r="T207" s="217" t="str">
        <f>IF(AF208=0,"-",IF(AF208&gt;=$BK$15,"A",IF(AF208&gt;=$BK$16,"B",IF(AF208&gt;=$BK$17,"C","-"))))</f>
        <v>-</v>
      </c>
      <c r="U207" s="478"/>
      <c r="V207" s="489"/>
      <c r="Y207" s="1"/>
      <c r="AC207" s="400"/>
      <c r="AE207" s="1"/>
      <c r="AG207" s="1"/>
      <c r="AH207" s="1"/>
      <c r="AJ207" s="1" t="str">
        <f>IF(変圧器!$K$1=0,"",変圧器!$K$1)</f>
        <v/>
      </c>
      <c r="AK207" s="1" t="s">
        <v>536</v>
      </c>
      <c r="AL207" s="605"/>
      <c r="AM207" s="605"/>
      <c r="AN207" s="605"/>
      <c r="AO207" s="605"/>
      <c r="AP207"/>
      <c r="AQ207"/>
      <c r="AR207"/>
      <c r="AS207"/>
      <c r="AT207"/>
      <c r="AU207"/>
      <c r="AV207"/>
      <c r="AW207"/>
      <c r="BW207"/>
      <c r="BX207"/>
      <c r="BY207"/>
      <c r="BZ207"/>
      <c r="CA207"/>
      <c r="CF207"/>
    </row>
    <row r="208" spans="3:84" ht="14.25" thickBot="1" x14ac:dyDescent="0.2">
      <c r="C208" s="582"/>
      <c r="D208" s="582"/>
      <c r="E208" s="201"/>
      <c r="F208" s="744"/>
      <c r="G208" s="745"/>
      <c r="H208" s="684" t="s">
        <v>953</v>
      </c>
      <c r="I208" s="685"/>
      <c r="J208" s="685"/>
      <c r="K208" s="685"/>
      <c r="L208" s="685"/>
      <c r="M208" s="685"/>
      <c r="N208" s="685"/>
      <c r="O208" s="685"/>
      <c r="P208" s="685"/>
      <c r="Q208" s="685"/>
      <c r="R208" s="685"/>
      <c r="S208" s="721"/>
      <c r="T208" s="189"/>
      <c r="U208" s="478"/>
      <c r="V208" s="489"/>
      <c r="Y208" s="1"/>
      <c r="AC208" s="400"/>
      <c r="AE208" s="1"/>
      <c r="AF208" s="93">
        <f>SUM(AF209:AF211)</f>
        <v>0</v>
      </c>
      <c r="AG208" s="1"/>
      <c r="AH208" s="1"/>
      <c r="AJ208" s="1">
        <f>変圧器!$L$10</f>
        <v>0</v>
      </c>
      <c r="AK208" s="1" t="s">
        <v>537</v>
      </c>
      <c r="AL208" s="605"/>
      <c r="AM208" s="605"/>
      <c r="AN208" s="605"/>
      <c r="AO208" s="605"/>
      <c r="AP208"/>
      <c r="AQ208"/>
      <c r="AR208"/>
      <c r="AS208"/>
      <c r="AT208"/>
      <c r="AU208"/>
      <c r="AV208"/>
      <c r="AW208"/>
      <c r="BW208"/>
      <c r="BX208"/>
      <c r="BY208"/>
      <c r="BZ208"/>
      <c r="CA208"/>
      <c r="CF208"/>
    </row>
    <row r="209" spans="3:84" ht="14.25" customHeight="1" thickBot="1" x14ac:dyDescent="0.2">
      <c r="C209" s="582"/>
      <c r="D209" s="582"/>
      <c r="E209" s="201"/>
      <c r="F209" s="744"/>
      <c r="G209" s="745"/>
      <c r="H209" s="684" t="s">
        <v>890</v>
      </c>
      <c r="I209" s="685"/>
      <c r="J209" s="685"/>
      <c r="K209" s="685"/>
      <c r="L209" s="685"/>
      <c r="M209" s="685"/>
      <c r="N209" s="685"/>
      <c r="O209" s="670" t="s">
        <v>954</v>
      </c>
      <c r="P209" s="672"/>
      <c r="Q209" s="673"/>
      <c r="R209" s="679" t="str">
        <f>AJ209</f>
        <v>対象変圧器無し</v>
      </c>
      <c r="S209" s="680"/>
      <c r="T209" s="480"/>
      <c r="U209" s="483"/>
      <c r="V209" s="489"/>
      <c r="W209" s="413">
        <f>IF(OR(AI209="",R209&lt;&gt;AJ209,R210&lt;&gt;AJ210,R211&lt;&gt;AJ211),SUMPRODUCT(AH209:AH211,AQ209:AQ211),SUMPRODUCT(AI209:AI211,AQ209:AQ211))</f>
        <v>0</v>
      </c>
      <c r="X209" s="413">
        <f>IF(W209="","",IF(W209&gt;1,1,IF(W209&lt;0,0,W209)))</f>
        <v>0</v>
      </c>
      <c r="Y209" s="385" t="s">
        <v>737</v>
      </c>
      <c r="Z209" s="222">
        <f>VLOOKUP(Y209,$W$44:$AJ$85,$AJ$40,0)</f>
        <v>0</v>
      </c>
      <c r="AA209" s="385">
        <v>0.2</v>
      </c>
      <c r="AB209" s="1">
        <v>1</v>
      </c>
      <c r="AC209" s="399">
        <v>1</v>
      </c>
      <c r="AD209" s="197">
        <f>IF(X209="-","-",X209*Z209*AA209*AB209*AC209)</f>
        <v>0</v>
      </c>
      <c r="AE209" s="197">
        <f>IF(X209="-",0,(1-X209)*Z209*AA209*AB209*AC209)</f>
        <v>0</v>
      </c>
      <c r="AF209" s="402">
        <f>IF(X209="-",0,IF($M$211&lt;&gt;0,(1-X209)*Z209*AA209*AB209*AC209*$M$211/100,AG209*Z209*AA209*AB209*AC209))</f>
        <v>0</v>
      </c>
      <c r="AG209" s="212">
        <f>変圧器!$M$1</f>
        <v>0</v>
      </c>
      <c r="AH209" s="1" t="str">
        <f>IF($R209=AK209,AS209,IF($R209=AL209,AT209,IF($R209=AM209,AU209,IF($R209=AN209,AV209,IF($R209=AO209,AW209,AX209)))))</f>
        <v>-</v>
      </c>
      <c r="AI209" s="212" t="str">
        <f>IF(変圧器!$K$10=0,"",変圧器!$M$9)</f>
        <v/>
      </c>
      <c r="AJ209" s="362" t="str">
        <f>IF(変圧器!$K$10=0,AP209,IF(変圧器!$M$9&gt;=0.95,AK209,IF(変圧器!$M$9&gt;=0.7,AL209,IF(変圧器!$M$9&gt;=0.3,AM209,IF(変圧器!$M$9&gt;=0.05,AN209,AO209)))))</f>
        <v>対象変圧器無し</v>
      </c>
      <c r="AK209" s="75" t="s">
        <v>109</v>
      </c>
      <c r="AL209" s="75" t="s">
        <v>31</v>
      </c>
      <c r="AM209" s="75" t="s">
        <v>240</v>
      </c>
      <c r="AN209" s="75" t="s">
        <v>34</v>
      </c>
      <c r="AO209" s="75" t="s">
        <v>35</v>
      </c>
      <c r="AP209" s="75" t="s">
        <v>306</v>
      </c>
      <c r="AQ209" s="6">
        <v>1</v>
      </c>
      <c r="AR209" s="154">
        <v>8.9999999999999993E-3</v>
      </c>
      <c r="AS209" s="6">
        <v>1</v>
      </c>
      <c r="AT209" s="6">
        <v>0.8</v>
      </c>
      <c r="AU209" s="6">
        <v>0.5</v>
      </c>
      <c r="AV209" s="6">
        <v>0.2</v>
      </c>
      <c r="AW209" s="6">
        <v>0</v>
      </c>
      <c r="AX209" s="6" t="s">
        <v>467</v>
      </c>
      <c r="BW209"/>
      <c r="BX209"/>
      <c r="BY209"/>
      <c r="BZ209"/>
      <c r="CA209"/>
      <c r="CF209"/>
    </row>
    <row r="210" spans="3:84" ht="14.25" customHeight="1" thickBot="1" x14ac:dyDescent="0.2">
      <c r="C210" s="582"/>
      <c r="D210" s="582"/>
      <c r="E210" s="201"/>
      <c r="F210" s="236"/>
      <c r="G210" s="604"/>
      <c r="K210" s="490" t="s">
        <v>203</v>
      </c>
      <c r="L210" s="3" t="str">
        <f ca="1">変圧器!$R$5</f>
        <v/>
      </c>
      <c r="M210" s="491"/>
      <c r="N210" s="243"/>
      <c r="O210" s="670" t="s">
        <v>955</v>
      </c>
      <c r="P210" s="672"/>
      <c r="Q210" s="673"/>
      <c r="R210" s="679" t="str">
        <f>AJ210</f>
        <v>対象変圧器無し</v>
      </c>
      <c r="S210" s="680"/>
      <c r="T210" s="480"/>
      <c r="U210" s="483"/>
      <c r="V210" s="489"/>
      <c r="AA210" s="116"/>
      <c r="AC210" s="397"/>
      <c r="AE210" s="1"/>
      <c r="AG210" s="212">
        <f>変圧器!$N$1</f>
        <v>0</v>
      </c>
      <c r="AH210" s="1" t="str">
        <f>IF($R210=AK210,AS210,IF($R210=AL210,AT210,IF($R210=AM210,AU210,IF($R210=AN210,AV210,IF($R210=AO210,AW210,AX210)))))</f>
        <v>-</v>
      </c>
      <c r="AI210" s="212" t="str">
        <f>IF(変圧器!$K$10=0,"",変圧器!$N$9)</f>
        <v/>
      </c>
      <c r="AJ210" s="362" t="str">
        <f>IF(変圧器!$K$10=0,AP210,IF(変圧器!$N$9&gt;=0.95,AK210,IF(変圧器!$N$9&gt;=0.7,AL210,IF(変圧器!$N$9&gt;=0.3,AM210,IF(変圧器!$N$9&gt;=0.05,AN210,AO210)))))</f>
        <v>対象変圧器無し</v>
      </c>
      <c r="AK210" s="75" t="s">
        <v>109</v>
      </c>
      <c r="AL210" s="75" t="s">
        <v>31</v>
      </c>
      <c r="AM210" s="75" t="s">
        <v>240</v>
      </c>
      <c r="AN210" s="75" t="s">
        <v>34</v>
      </c>
      <c r="AO210" s="75" t="s">
        <v>35</v>
      </c>
      <c r="AP210" s="75" t="s">
        <v>306</v>
      </c>
      <c r="AQ210" s="6">
        <v>0.9</v>
      </c>
      <c r="AR210" s="154"/>
      <c r="AS210" s="6">
        <v>1</v>
      </c>
      <c r="AT210" s="6">
        <v>0.8</v>
      </c>
      <c r="AU210" s="6">
        <v>0.5</v>
      </c>
      <c r="AV210" s="6">
        <v>0.2</v>
      </c>
      <c r="AW210" s="6">
        <v>0</v>
      </c>
      <c r="AX210" s="6" t="s">
        <v>63</v>
      </c>
      <c r="BW210"/>
      <c r="BX210"/>
      <c r="BY210"/>
      <c r="BZ210"/>
      <c r="CA210"/>
      <c r="CF210"/>
    </row>
    <row r="211" spans="3:84" ht="14.25" customHeight="1" thickBot="1" x14ac:dyDescent="0.2">
      <c r="C211" s="595"/>
      <c r="D211" s="595"/>
      <c r="E211" s="203"/>
      <c r="F211" s="227"/>
      <c r="H211" s="497" t="s">
        <v>69</v>
      </c>
      <c r="I211" s="493">
        <f>$AT$4</f>
        <v>-25</v>
      </c>
      <c r="J211" s="226"/>
      <c r="K211" s="490" t="s">
        <v>483</v>
      </c>
      <c r="L211" s="494" t="str">
        <f>AJ207</f>
        <v/>
      </c>
      <c r="M211" s="491"/>
      <c r="N211" s="243" t="str">
        <f>IF(L211="","%","")</f>
        <v>%</v>
      </c>
      <c r="O211" s="670" t="s">
        <v>430</v>
      </c>
      <c r="P211" s="672"/>
      <c r="Q211" s="673"/>
      <c r="R211" s="679" t="str">
        <f>AJ211</f>
        <v>対象変圧器無し</v>
      </c>
      <c r="S211" s="680"/>
      <c r="T211" s="480"/>
      <c r="U211" s="483"/>
      <c r="V211" s="489"/>
      <c r="AA211" s="116" t="str">
        <f>IF(Z211="","",HLOOKUP(Z211,#REF!,2,0))</f>
        <v/>
      </c>
      <c r="AC211" s="397"/>
      <c r="AE211" s="1"/>
      <c r="AG211" s="212">
        <f>変圧器!$O$1</f>
        <v>0</v>
      </c>
      <c r="AH211" s="1" t="str">
        <f>IF($R211=AK211,AS211,IF($R211=AL211,AT211,IF($R211=AM211,AU211,IF($R211=AN211,AV211,IF($R211=AO211,AW211,AX211)))))</f>
        <v>-</v>
      </c>
      <c r="AI211" s="212" t="str">
        <f>IF(変圧器!$K$10=0,"",変圧器!$O$9)</f>
        <v/>
      </c>
      <c r="AJ211" s="362" t="str">
        <f>IF(変圧器!$K$10=0,AP211,IF(変圧器!$O$9&gt;=0.95,AK211,IF(変圧器!$O$9&gt;=0.7,AL211,IF(変圧器!$O$9&gt;=0.3,AM211,IF(変圧器!$O$9&gt;=0.05,AN211,AO211)))))</f>
        <v>対象変圧器無し</v>
      </c>
      <c r="AK211" s="75" t="s">
        <v>109</v>
      </c>
      <c r="AL211" s="75" t="s">
        <v>31</v>
      </c>
      <c r="AM211" s="75" t="s">
        <v>240</v>
      </c>
      <c r="AN211" s="75" t="s">
        <v>34</v>
      </c>
      <c r="AO211" s="75" t="s">
        <v>35</v>
      </c>
      <c r="AP211" s="75" t="s">
        <v>306</v>
      </c>
      <c r="AQ211" s="6">
        <v>0.8</v>
      </c>
      <c r="AR211" s="154">
        <v>4.0000000000000001E-3</v>
      </c>
      <c r="AS211" s="6">
        <v>1</v>
      </c>
      <c r="AT211" s="6">
        <v>0.8</v>
      </c>
      <c r="AU211" s="6">
        <v>0.5</v>
      </c>
      <c r="AV211" s="6">
        <v>0.2</v>
      </c>
      <c r="AW211" s="6">
        <v>0</v>
      </c>
      <c r="AX211" s="6" t="s">
        <v>467</v>
      </c>
      <c r="BW211"/>
      <c r="BX211"/>
      <c r="BY211"/>
      <c r="BZ211"/>
      <c r="CA211"/>
      <c r="CF211"/>
    </row>
    <row r="212" spans="3:84" ht="14.25" customHeight="1" thickBot="1" x14ac:dyDescent="0.2">
      <c r="C212" s="599">
        <v>47</v>
      </c>
      <c r="D212" s="599" t="s">
        <v>887</v>
      </c>
      <c r="E212" s="200" t="s">
        <v>956</v>
      </c>
      <c r="F212" s="690" t="s">
        <v>441</v>
      </c>
      <c r="G212" s="691"/>
      <c r="H212" s="739" t="s">
        <v>957</v>
      </c>
      <c r="I212" s="741"/>
      <c r="J212" s="741"/>
      <c r="K212" s="741"/>
      <c r="L212" s="741"/>
      <c r="M212" s="741"/>
      <c r="N212" s="741"/>
      <c r="O212" s="741"/>
      <c r="P212" s="741"/>
      <c r="Q212" s="741"/>
      <c r="R212" s="697"/>
      <c r="S212" s="698"/>
      <c r="T212" s="119" t="str">
        <f>IF(AF212=0,"-",IF(AF212&gt;=$BK$15,"A",IF(AF212&gt;=$BK$16,"B",IF(AF212&gt;=$BK$17,"C","-"))))</f>
        <v>-</v>
      </c>
      <c r="U212" s="478"/>
      <c r="V212" s="489"/>
      <c r="Y212" s="1"/>
      <c r="AC212" s="400"/>
      <c r="AE212" s="1"/>
      <c r="AF212" s="93">
        <f>SUM(AF213:AF217)</f>
        <v>0</v>
      </c>
      <c r="AG212" s="197"/>
      <c r="AI212" s="153"/>
      <c r="AJ212" s="153"/>
      <c r="AK212" s="153"/>
      <c r="AL212" s="153"/>
      <c r="AM212" s="153"/>
      <c r="AN212" s="153"/>
      <c r="AO212" s="153"/>
      <c r="AP212" s="153"/>
      <c r="AQ212" s="153"/>
      <c r="AR212" s="153"/>
      <c r="AS212" s="153"/>
      <c r="AT212" s="153"/>
      <c r="AU212" s="153"/>
      <c r="AV212" s="153"/>
      <c r="AW212" s="153"/>
      <c r="BW212"/>
      <c r="BX212"/>
      <c r="BY212"/>
      <c r="BZ212"/>
      <c r="CA212"/>
      <c r="CF212"/>
    </row>
    <row r="213" spans="3:84" ht="14.25" customHeight="1" thickBot="1" x14ac:dyDescent="0.2">
      <c r="C213" s="582"/>
      <c r="D213" s="582"/>
      <c r="E213" s="201"/>
      <c r="F213" s="692"/>
      <c r="G213" s="693"/>
      <c r="H213" s="582"/>
      <c r="I213" s="89"/>
      <c r="J213" s="89"/>
      <c r="K213" s="89"/>
      <c r="L213" s="89"/>
      <c r="M213" s="89"/>
      <c r="N213" s="89"/>
      <c r="O213" s="670" t="s">
        <v>310</v>
      </c>
      <c r="P213" s="672"/>
      <c r="Q213" s="673"/>
      <c r="R213" s="674"/>
      <c r="S213" s="675"/>
      <c r="T213" s="152"/>
      <c r="U213" s="478"/>
      <c r="V213" s="489"/>
      <c r="W213" s="1">
        <f>IF(AND(AH213="-",AH214="-",AH215="-",AH216="-",AH217="-"),"-",IF(AND(AH213=0,AH214=0,AH215=0,AH216=0,AH217=0),0,SUMPRODUCT(AH213:AH217,AP213:AP217)))</f>
        <v>0</v>
      </c>
      <c r="X213" s="1">
        <f>IF(W213=0,0,IF(W213="-","-",IF(W213&gt;1,1,IF(W213&lt;0,0,W213))))</f>
        <v>0</v>
      </c>
      <c r="Y213" s="385" t="s">
        <v>736</v>
      </c>
      <c r="Z213" s="222">
        <f>VLOOKUP(Y213,$W$44:$AJ$85,$AJ$40,0)</f>
        <v>0</v>
      </c>
      <c r="AA213" s="385">
        <v>0.03</v>
      </c>
      <c r="AB213" s="1">
        <v>1</v>
      </c>
      <c r="AC213" s="399">
        <v>1</v>
      </c>
      <c r="AD213" s="197">
        <f>IF(X213="-","-",X213*Z213*AA213*AB213*AC213)</f>
        <v>0</v>
      </c>
      <c r="AE213" s="197">
        <f>IF(X213="-",0,(1-X213)*Z213*AA213*AB213*AC213)</f>
        <v>0</v>
      </c>
      <c r="AF213" s="402">
        <f>IF(X213="-",0,AE213)</f>
        <v>0</v>
      </c>
      <c r="AG213" s="197"/>
      <c r="AH213" s="1">
        <f>IF($R213=AK213,AS213,IF($R213=AL213,AT213,IF($R213=AM213,AU213,IF($R213=AN213,AV213,AW213))))</f>
        <v>0</v>
      </c>
      <c r="AI213" s="153"/>
      <c r="AJ213" s="153"/>
      <c r="AK213" s="75" t="s">
        <v>109</v>
      </c>
      <c r="AL213" s="75" t="s">
        <v>31</v>
      </c>
      <c r="AM213" s="75" t="s">
        <v>240</v>
      </c>
      <c r="AN213" s="75" t="s">
        <v>34</v>
      </c>
      <c r="AO213" s="75" t="s">
        <v>35</v>
      </c>
      <c r="AP213" s="6">
        <v>0.1</v>
      </c>
      <c r="AS213" s="6">
        <v>1</v>
      </c>
      <c r="AT213" s="6">
        <v>0.8</v>
      </c>
      <c r="AU213" s="6">
        <v>0.5</v>
      </c>
      <c r="AV213" s="6">
        <v>0.2</v>
      </c>
      <c r="AW213" s="6">
        <v>0</v>
      </c>
      <c r="BW213"/>
      <c r="BX213"/>
      <c r="BY213"/>
      <c r="BZ213"/>
      <c r="CA213"/>
      <c r="CF213"/>
    </row>
    <row r="214" spans="3:84" ht="14.25" customHeight="1" thickBot="1" x14ac:dyDescent="0.2">
      <c r="C214" s="582"/>
      <c r="D214" s="582"/>
      <c r="E214" s="201"/>
      <c r="F214" s="692"/>
      <c r="G214" s="693"/>
      <c r="H214" s="582"/>
      <c r="I214" s="89"/>
      <c r="J214" s="89"/>
      <c r="K214" s="89"/>
      <c r="L214" s="89"/>
      <c r="M214" s="89"/>
      <c r="N214" s="89"/>
      <c r="O214" s="670" t="s">
        <v>178</v>
      </c>
      <c r="P214" s="672"/>
      <c r="Q214" s="673"/>
      <c r="R214" s="674"/>
      <c r="S214" s="675"/>
      <c r="T214" s="210"/>
      <c r="U214" s="478"/>
      <c r="V214" s="489"/>
      <c r="Y214" s="1"/>
      <c r="AC214" s="400"/>
      <c r="AE214" s="1"/>
      <c r="AF214" s="1"/>
      <c r="AG214" s="1"/>
      <c r="AH214" s="1">
        <f>IF($R214=AK214,AS214,IF($R214=AL214,AT214,IF($R214=AM214,AU214,IF($R214=AN214,AV214,AW214))))</f>
        <v>0</v>
      </c>
      <c r="AI214" s="153"/>
      <c r="AJ214" s="153"/>
      <c r="AK214" s="75" t="s">
        <v>109</v>
      </c>
      <c r="AL214" s="75" t="s">
        <v>31</v>
      </c>
      <c r="AM214" s="75" t="s">
        <v>240</v>
      </c>
      <c r="AN214" s="75" t="s">
        <v>34</v>
      </c>
      <c r="AO214" s="75" t="s">
        <v>35</v>
      </c>
      <c r="AP214" s="6">
        <v>0.15</v>
      </c>
      <c r="AS214" s="6">
        <v>1</v>
      </c>
      <c r="AT214" s="6">
        <v>0.8</v>
      </c>
      <c r="AU214" s="6">
        <v>0.5</v>
      </c>
      <c r="AV214" s="6">
        <v>0.2</v>
      </c>
      <c r="AW214" s="6">
        <v>0</v>
      </c>
      <c r="BW214"/>
      <c r="BX214"/>
      <c r="BY214"/>
      <c r="BZ214"/>
      <c r="CA214"/>
      <c r="CF214"/>
    </row>
    <row r="215" spans="3:84" ht="14.25" customHeight="1" thickBot="1" x14ac:dyDescent="0.2">
      <c r="C215" s="582"/>
      <c r="D215" s="582"/>
      <c r="E215" s="201"/>
      <c r="F215" s="692"/>
      <c r="G215" s="693"/>
      <c r="H215" s="582"/>
      <c r="I215" s="89"/>
      <c r="J215" s="89"/>
      <c r="K215" s="89"/>
      <c r="L215" s="89"/>
      <c r="M215" s="89"/>
      <c r="N215" s="89"/>
      <c r="O215" s="670" t="s">
        <v>159</v>
      </c>
      <c r="P215" s="672"/>
      <c r="Q215" s="673"/>
      <c r="R215" s="674"/>
      <c r="S215" s="675"/>
      <c r="T215" s="210"/>
      <c r="U215" s="478"/>
      <c r="V215" s="489"/>
      <c r="Y215" s="1"/>
      <c r="AC215" s="400"/>
      <c r="AE215" s="1"/>
      <c r="AF215" s="1"/>
      <c r="AG215" s="1"/>
      <c r="AH215" s="1">
        <f>IF($R215=AK215,AS215,IF($R215=AL215,AT215,IF($R215=AM215,AU215,IF($R215=AN215,AV215,AW215))))</f>
        <v>0</v>
      </c>
      <c r="AI215" s="153"/>
      <c r="AJ215" s="153"/>
      <c r="AK215" s="75" t="s">
        <v>109</v>
      </c>
      <c r="AL215" s="75" t="s">
        <v>31</v>
      </c>
      <c r="AM215" s="75" t="s">
        <v>240</v>
      </c>
      <c r="AN215" s="75" t="s">
        <v>34</v>
      </c>
      <c r="AO215" s="75" t="s">
        <v>35</v>
      </c>
      <c r="AP215" s="6">
        <v>0.2</v>
      </c>
      <c r="AS215" s="6">
        <v>1</v>
      </c>
      <c r="AT215" s="6">
        <v>0.8</v>
      </c>
      <c r="AU215" s="6">
        <v>0.5</v>
      </c>
      <c r="AV215" s="6">
        <v>0.2</v>
      </c>
      <c r="AW215" s="6">
        <v>0</v>
      </c>
      <c r="BW215"/>
      <c r="BX215"/>
      <c r="BY215"/>
      <c r="BZ215"/>
      <c r="CA215"/>
      <c r="CF215"/>
    </row>
    <row r="216" spans="3:84" ht="14.25" customHeight="1" thickBot="1" x14ac:dyDescent="0.2">
      <c r="C216" s="582"/>
      <c r="D216" s="582"/>
      <c r="E216" s="201"/>
      <c r="F216" s="692"/>
      <c r="G216" s="693"/>
      <c r="H216" s="582"/>
      <c r="I216" s="89"/>
      <c r="J216" s="89"/>
      <c r="K216" s="89"/>
      <c r="L216" s="89"/>
      <c r="M216" s="89"/>
      <c r="N216" s="89"/>
      <c r="O216" s="670" t="s">
        <v>521</v>
      </c>
      <c r="P216" s="672"/>
      <c r="Q216" s="673"/>
      <c r="R216" s="674"/>
      <c r="S216" s="675"/>
      <c r="T216" s="210"/>
      <c r="U216" s="478"/>
      <c r="V216" s="489"/>
      <c r="Y216" s="1"/>
      <c r="AC216" s="400"/>
      <c r="AE216" s="1"/>
      <c r="AF216" s="1"/>
      <c r="AG216" s="1"/>
      <c r="AH216" s="1">
        <f>IF($R216=AK216,AS216,IF($R216=AL216,AT216,IF($R216=AM216,AU216,IF($R216=AN216,AV216,AW216))))</f>
        <v>0</v>
      </c>
      <c r="AI216" s="153"/>
      <c r="AJ216" s="153"/>
      <c r="AK216" s="75" t="s">
        <v>109</v>
      </c>
      <c r="AL216" s="75" t="s">
        <v>31</v>
      </c>
      <c r="AM216" s="75" t="s">
        <v>240</v>
      </c>
      <c r="AN216" s="75" t="s">
        <v>34</v>
      </c>
      <c r="AO216" s="75" t="s">
        <v>35</v>
      </c>
      <c r="AP216" s="6">
        <v>0.05</v>
      </c>
      <c r="AS216" s="6">
        <v>1</v>
      </c>
      <c r="AT216" s="6">
        <v>0.8</v>
      </c>
      <c r="AU216" s="6">
        <v>0.5</v>
      </c>
      <c r="AV216" s="6">
        <v>0.2</v>
      </c>
      <c r="AW216" s="6">
        <v>0</v>
      </c>
      <c r="BW216"/>
      <c r="BX216"/>
      <c r="BY216"/>
      <c r="BZ216"/>
      <c r="CA216"/>
      <c r="CF216"/>
    </row>
    <row r="217" spans="3:84" ht="14.25" customHeight="1" thickBot="1" x14ac:dyDescent="0.2">
      <c r="C217" s="595"/>
      <c r="D217" s="595"/>
      <c r="E217" s="203"/>
      <c r="F217" s="694"/>
      <c r="G217" s="695"/>
      <c r="H217" s="588"/>
      <c r="I217" s="591"/>
      <c r="J217" s="591"/>
      <c r="K217" s="591"/>
      <c r="L217" s="591"/>
      <c r="M217" s="591"/>
      <c r="N217" s="591"/>
      <c r="O217" s="670" t="s">
        <v>0</v>
      </c>
      <c r="P217" s="672"/>
      <c r="Q217" s="673"/>
      <c r="R217" s="674"/>
      <c r="S217" s="675"/>
      <c r="T217" s="108"/>
      <c r="U217" s="478"/>
      <c r="V217" s="489"/>
      <c r="X217"/>
      <c r="Y217"/>
      <c r="Z217"/>
      <c r="AA217"/>
      <c r="AB217"/>
      <c r="AC217"/>
      <c r="AD217"/>
      <c r="AE217"/>
      <c r="AF217"/>
      <c r="AG217"/>
      <c r="AH217" s="1">
        <f>IF($R217=AK217,AS217,IF($R217=AL217,AT217,IF($R217=AM217,AU217,IF($R217=AN217,AV217,AW217))))</f>
        <v>0</v>
      </c>
      <c r="AI217" s="153"/>
      <c r="AJ217" s="153"/>
      <c r="AK217" s="75" t="s">
        <v>109</v>
      </c>
      <c r="AL217" s="75" t="s">
        <v>31</v>
      </c>
      <c r="AM217" s="75" t="s">
        <v>240</v>
      </c>
      <c r="AN217" s="75" t="s">
        <v>34</v>
      </c>
      <c r="AO217" s="75" t="s">
        <v>35</v>
      </c>
      <c r="AP217" s="6">
        <v>0.5</v>
      </c>
      <c r="AS217" s="6">
        <v>1</v>
      </c>
      <c r="AT217" s="6">
        <v>0.8</v>
      </c>
      <c r="AU217" s="6">
        <v>0.5</v>
      </c>
      <c r="AV217" s="6">
        <v>0.2</v>
      </c>
      <c r="AW217" s="6">
        <v>0</v>
      </c>
      <c r="BW217"/>
      <c r="BX217"/>
      <c r="BY217"/>
      <c r="BZ217"/>
      <c r="CA217"/>
      <c r="CF217"/>
    </row>
    <row r="218" spans="3:84" ht="24.95" customHeight="1" thickBot="1" x14ac:dyDescent="0.2">
      <c r="C218" s="583">
        <v>48</v>
      </c>
      <c r="D218" s="599" t="s">
        <v>887</v>
      </c>
      <c r="E218" s="194" t="s">
        <v>958</v>
      </c>
      <c r="F218" s="670" t="s">
        <v>94</v>
      </c>
      <c r="G218" s="671"/>
      <c r="H218" s="670" t="s">
        <v>127</v>
      </c>
      <c r="I218" s="742"/>
      <c r="J218" s="742"/>
      <c r="K218" s="742"/>
      <c r="L218" s="742"/>
      <c r="M218" s="742"/>
      <c r="N218" s="742"/>
      <c r="O218" s="742"/>
      <c r="P218" s="742"/>
      <c r="Q218" s="743"/>
      <c r="R218" s="674"/>
      <c r="S218" s="689"/>
      <c r="T218" s="119" t="str">
        <f>IF(AF218=0,"-",IF(AF218&gt;=$BK$15,"A",IF(AF218&gt;=$BK$16,"B",IF(AF218&gt;=$BK$17,"C","-"))))</f>
        <v>-</v>
      </c>
      <c r="U218" s="478"/>
      <c r="V218" s="489"/>
      <c r="X218" s="1" t="str">
        <f>IF($R218=AK218,AS218,IF($R218=AL218,AT218,IF($R218=AM218,AU218,IF($R218=AN218,AV218,AW218))))</f>
        <v>-</v>
      </c>
      <c r="Y218" s="385" t="s">
        <v>736</v>
      </c>
      <c r="Z218" s="222">
        <f>VLOOKUP(Y218,$W$44:$AJ$85,$AJ$40,0)</f>
        <v>0</v>
      </c>
      <c r="AA218" s="385">
        <v>2.5000000000000001E-2</v>
      </c>
      <c r="AB218" s="1">
        <v>1</v>
      </c>
      <c r="AC218" s="399">
        <v>1</v>
      </c>
      <c r="AD218" s="197" t="str">
        <f>IF(X218="-","-",X218*Z218*AA218*AB218*AC218)</f>
        <v>-</v>
      </c>
      <c r="AE218" s="197">
        <f>IF(X218="-",0,(1-X218)*Z218*AA218*AB218*AC218)</f>
        <v>0</v>
      </c>
      <c r="AF218" s="402">
        <f>IF(X218="-",0,AE218)</f>
        <v>0</v>
      </c>
      <c r="AG218" s="197"/>
      <c r="AI218" s="1"/>
      <c r="AJ218" s="1"/>
      <c r="AK218" s="75" t="s">
        <v>245</v>
      </c>
      <c r="AL218" s="75" t="s">
        <v>246</v>
      </c>
      <c r="AM218" s="75" t="s">
        <v>247</v>
      </c>
      <c r="AN218" s="75" t="s">
        <v>35</v>
      </c>
      <c r="AO218" s="75" t="s">
        <v>236</v>
      </c>
      <c r="AP218"/>
      <c r="AQ218"/>
      <c r="AS218" s="6">
        <v>1</v>
      </c>
      <c r="AT218" s="6">
        <v>0.8</v>
      </c>
      <c r="AU218" s="6">
        <v>0.5</v>
      </c>
      <c r="AV218" s="6">
        <v>0</v>
      </c>
      <c r="AW218" s="6" t="s">
        <v>467</v>
      </c>
      <c r="BW218"/>
      <c r="BX218"/>
      <c r="BY218"/>
      <c r="BZ218"/>
      <c r="CA218"/>
      <c r="CF218"/>
    </row>
    <row r="219" spans="3:84" ht="14.25" customHeight="1" thickBot="1" x14ac:dyDescent="0.2">
      <c r="C219" s="208">
        <v>49</v>
      </c>
      <c r="D219" s="216" t="s">
        <v>873</v>
      </c>
      <c r="E219" s="186" t="s">
        <v>959</v>
      </c>
      <c r="F219" s="739" t="s">
        <v>960</v>
      </c>
      <c r="G219" s="740"/>
      <c r="H219" s="690" t="s">
        <v>790</v>
      </c>
      <c r="I219" s="701"/>
      <c r="J219" s="701"/>
      <c r="K219" s="701"/>
      <c r="L219" s="701"/>
      <c r="M219" s="701"/>
      <c r="N219" s="701"/>
      <c r="O219" s="701"/>
      <c r="P219" s="701"/>
      <c r="Q219" s="701"/>
      <c r="R219" s="701"/>
      <c r="S219" s="691"/>
      <c r="T219" s="217" t="str">
        <f>IF(AF219=0,"-",IF(AF219&gt;=$BK$15,"A",IF(AF219&gt;=$BK$16,"B",IF(AF219&gt;=$BK$17,"C","-"))))</f>
        <v>-</v>
      </c>
      <c r="U219" s="489"/>
      <c r="V219" s="489"/>
      <c r="AC219" s="397"/>
      <c r="AF219" s="93">
        <f>SUM(AF220:AF221)</f>
        <v>0</v>
      </c>
      <c r="AG219" s="197"/>
      <c r="AI219" s="1"/>
      <c r="AJ219" s="1"/>
      <c r="AK219" s="605"/>
      <c r="AL219" s="605"/>
      <c r="AM219" s="605"/>
      <c r="AN219" s="605"/>
      <c r="AO219" s="605"/>
      <c r="AP219" s="605"/>
      <c r="AQ219" s="605"/>
      <c r="AR219"/>
      <c r="AS219"/>
      <c r="AT219"/>
      <c r="AU219"/>
      <c r="AV219"/>
      <c r="AW219"/>
      <c r="BW219"/>
      <c r="BX219"/>
      <c r="BY219"/>
      <c r="BZ219"/>
      <c r="CA219"/>
      <c r="CF219"/>
    </row>
    <row r="220" spans="3:84" ht="14.25" customHeight="1" thickBot="1" x14ac:dyDescent="0.2">
      <c r="C220" s="209"/>
      <c r="D220" s="220"/>
      <c r="E220" s="189"/>
      <c r="F220" s="684"/>
      <c r="G220" s="721"/>
      <c r="H220" s="582"/>
      <c r="I220" s="89"/>
      <c r="J220" s="89"/>
      <c r="K220" s="89"/>
      <c r="L220" s="89"/>
      <c r="O220" s="670" t="s">
        <v>294</v>
      </c>
      <c r="P220" s="672"/>
      <c r="Q220" s="673"/>
      <c r="R220" s="674"/>
      <c r="S220" s="675"/>
      <c r="T220" s="480"/>
      <c r="U220" s="35"/>
      <c r="V220" s="489"/>
      <c r="X220" s="387" t="str">
        <f>IF(AND(AH220="-",AH221="-"),"-",SUMPRODUCT(AH220:AH221,AO220:AO221))</f>
        <v>-</v>
      </c>
      <c r="Y220" s="385" t="s">
        <v>736</v>
      </c>
      <c r="Z220" s="222">
        <f>VLOOKUP(Y220,$W$44:$AJ$85,$AJ$40,0)</f>
        <v>0</v>
      </c>
      <c r="AA220" s="385">
        <v>0.06</v>
      </c>
      <c r="AB220" s="1">
        <v>1</v>
      </c>
      <c r="AC220" s="399">
        <v>1</v>
      </c>
      <c r="AD220" s="197" t="str">
        <f>IF(X220="-","-",X220*Z220*AA220*AB220*AC220)</f>
        <v>-</v>
      </c>
      <c r="AE220" s="197">
        <f>IF(X220="-",0,(1-X220)*Z220*AA220*AB220*AC220)</f>
        <v>0</v>
      </c>
      <c r="AF220" s="402">
        <f>IF(X220="-",0,AE220)</f>
        <v>0</v>
      </c>
      <c r="AG220" s="1"/>
      <c r="AH220" s="1" t="str">
        <f>IF(R220="","-",IF($R220=AK220,AS220,IF($R220=AL220,AT220,IF($R220=AM220,AU220,AV220))))</f>
        <v>-</v>
      </c>
      <c r="AI220" s="1"/>
      <c r="AJ220" s="1"/>
      <c r="AK220" s="75" t="s">
        <v>305</v>
      </c>
      <c r="AL220" s="75" t="s">
        <v>323</v>
      </c>
      <c r="AM220" s="75" t="s">
        <v>322</v>
      </c>
      <c r="AN220" s="75" t="s">
        <v>286</v>
      </c>
      <c r="AO220" s="6">
        <v>0.5</v>
      </c>
      <c r="AP220"/>
      <c r="AS220" s="6">
        <v>1</v>
      </c>
      <c r="AT220" s="6">
        <v>0.8</v>
      </c>
      <c r="AU220" s="6">
        <v>0.5</v>
      </c>
      <c r="AV220" s="6">
        <v>0</v>
      </c>
      <c r="AW220"/>
      <c r="BW220"/>
      <c r="BX220"/>
      <c r="BY220"/>
      <c r="BZ220"/>
      <c r="CA220"/>
      <c r="CF220"/>
    </row>
    <row r="221" spans="3:84" ht="14.25" customHeight="1" thickBot="1" x14ac:dyDescent="0.2">
      <c r="C221" s="228"/>
      <c r="D221" s="225"/>
      <c r="E221" s="190"/>
      <c r="F221" s="229"/>
      <c r="G221" s="144"/>
      <c r="H221" s="595"/>
      <c r="I221" s="596"/>
      <c r="J221" s="596"/>
      <c r="K221" s="596"/>
      <c r="L221" s="596"/>
      <c r="M221" s="144"/>
      <c r="N221" s="144"/>
      <c r="O221" s="670" t="s">
        <v>295</v>
      </c>
      <c r="P221" s="672"/>
      <c r="Q221" s="673"/>
      <c r="R221" s="674"/>
      <c r="S221" s="675"/>
      <c r="T221" s="498"/>
      <c r="U221" s="35"/>
      <c r="V221" s="489"/>
      <c r="Y221" s="1"/>
      <c r="AC221" s="409"/>
      <c r="AE221" s="1"/>
      <c r="AF221" s="1"/>
      <c r="AG221" s="1"/>
      <c r="AH221" s="1" t="str">
        <f>IF(R221="","-",IF($R221=AK221,AS221,IF($R221=AL221,AT221,IF($R221=AM221,AU221,AV221))))</f>
        <v>-</v>
      </c>
      <c r="AI221" s="1"/>
      <c r="AJ221" s="1"/>
      <c r="AK221" s="75" t="s">
        <v>305</v>
      </c>
      <c r="AL221" s="75" t="s">
        <v>323</v>
      </c>
      <c r="AM221" s="75" t="s">
        <v>322</v>
      </c>
      <c r="AN221" s="75" t="s">
        <v>286</v>
      </c>
      <c r="AO221" s="6">
        <v>0.5</v>
      </c>
      <c r="AP221"/>
      <c r="AS221" s="6">
        <v>1</v>
      </c>
      <c r="AT221" s="6">
        <v>0.8</v>
      </c>
      <c r="AU221" s="6">
        <v>0.5</v>
      </c>
      <c r="AV221" s="6">
        <v>0</v>
      </c>
      <c r="AW221"/>
      <c r="BW221"/>
      <c r="BX221"/>
      <c r="BY221"/>
      <c r="BZ221"/>
      <c r="CA221"/>
      <c r="CF221"/>
    </row>
    <row r="222" spans="3:84" ht="14.25" customHeight="1" thickBot="1" x14ac:dyDescent="0.2">
      <c r="C222" s="599">
        <v>50</v>
      </c>
      <c r="D222" s="599" t="s">
        <v>873</v>
      </c>
      <c r="E222" s="186" t="s">
        <v>961</v>
      </c>
      <c r="F222" s="702" t="s">
        <v>442</v>
      </c>
      <c r="G222" s="703"/>
      <c r="H222" s="692" t="s">
        <v>238</v>
      </c>
      <c r="I222" s="696"/>
      <c r="J222" s="696"/>
      <c r="K222" s="696"/>
      <c r="L222" s="696"/>
      <c r="M222" s="696"/>
      <c r="N222" s="696"/>
      <c r="O222" s="696"/>
      <c r="P222" s="696"/>
      <c r="Q222" s="696"/>
      <c r="R222" s="696"/>
      <c r="S222" s="696"/>
      <c r="T222" s="217" t="str">
        <f>IF(AF222=0,"-",IF(AF222&gt;=$BK$15,"A",IF(AF222&gt;=$BK$16,"B",IF(AF222&gt;=$BK$17,"C","-"))))</f>
        <v>-</v>
      </c>
      <c r="U222" s="478"/>
      <c r="V222" s="489"/>
      <c r="Y222" s="1"/>
      <c r="AC222" s="409"/>
      <c r="AE222" s="1"/>
      <c r="AF222" s="93">
        <f>SUM(AF223:AF224)</f>
        <v>0</v>
      </c>
      <c r="AG222" s="197"/>
      <c r="AK222" s="7"/>
      <c r="AL222" s="7"/>
      <c r="AM222" s="7"/>
      <c r="AN222" s="7"/>
      <c r="AO222" s="7"/>
      <c r="AP222"/>
      <c r="AQ222"/>
      <c r="AR222"/>
      <c r="AS222"/>
      <c r="AT222"/>
      <c r="AU222"/>
      <c r="AV222"/>
      <c r="AW222"/>
      <c r="BH222" s="1"/>
      <c r="BI222" s="1"/>
      <c r="BJ222" s="1"/>
      <c r="BW222"/>
      <c r="BX222"/>
      <c r="BY222"/>
      <c r="BZ222"/>
      <c r="CA222"/>
      <c r="CF222"/>
    </row>
    <row r="223" spans="3:84" ht="14.25" customHeight="1" thickBot="1" x14ac:dyDescent="0.2">
      <c r="C223" s="582"/>
      <c r="D223" s="582"/>
      <c r="E223" s="189"/>
      <c r="F223" s="704"/>
      <c r="G223" s="705"/>
      <c r="H223" s="684" t="s">
        <v>214</v>
      </c>
      <c r="I223" s="685"/>
      <c r="J223" s="685"/>
      <c r="K223" s="685"/>
      <c r="L223" s="685"/>
      <c r="M223" s="685"/>
      <c r="N223" s="685"/>
      <c r="O223" s="670" t="s">
        <v>167</v>
      </c>
      <c r="P223" s="672"/>
      <c r="Q223" s="673"/>
      <c r="R223" s="674"/>
      <c r="S223" s="675"/>
      <c r="T223" s="123"/>
      <c r="U223" s="478"/>
      <c r="V223" s="489"/>
      <c r="X223" s="387">
        <f>IF(AND(AH223="-",AH224="-"),"-",SUMPRODUCT(AH223:AH224,AP223:AP224))</f>
        <v>0</v>
      </c>
      <c r="Y223" s="385" t="s">
        <v>736</v>
      </c>
      <c r="Z223" s="222">
        <f>VLOOKUP(Y223,$W$44:$AJ$85,$AJ$40,0)</f>
        <v>0</v>
      </c>
      <c r="AA223" s="385">
        <v>2.5000000000000001E-2</v>
      </c>
      <c r="AB223" s="1">
        <v>1</v>
      </c>
      <c r="AC223" s="399">
        <v>1</v>
      </c>
      <c r="AD223" s="197">
        <f>IF(X223="-","-",X223*Z223*AA223*AB223*AC223)</f>
        <v>0</v>
      </c>
      <c r="AE223" s="197">
        <f>IF(X223="-",0,(1-X223)*Z223*AA223*AB223*AC223)</f>
        <v>0</v>
      </c>
      <c r="AF223" s="402">
        <f>IF(X223="-",0,AE223)</f>
        <v>0</v>
      </c>
      <c r="AG223" s="1"/>
      <c r="AH223" s="1">
        <f>IF($R223=AK223,AS223,IF($R223=AL223,AT223,IF($R223=AM223,AU223,IF($R223=AN223,AV223,AW223))))</f>
        <v>0</v>
      </c>
      <c r="AI223" s="153"/>
      <c r="AJ223" s="153"/>
      <c r="AK223" s="75" t="s">
        <v>468</v>
      </c>
      <c r="AL223" s="75" t="s">
        <v>52</v>
      </c>
      <c r="AM223" s="75" t="s">
        <v>243</v>
      </c>
      <c r="AN223" s="75" t="s">
        <v>168</v>
      </c>
      <c r="AO223" s="75" t="s">
        <v>32</v>
      </c>
      <c r="AP223" s="6">
        <v>0.35</v>
      </c>
      <c r="AQ223" s="154">
        <v>0.05</v>
      </c>
      <c r="AS223" s="6">
        <v>1</v>
      </c>
      <c r="AT223" s="6">
        <v>0.8</v>
      </c>
      <c r="AU223" s="6">
        <v>0.5</v>
      </c>
      <c r="AV223" s="6">
        <v>0.2</v>
      </c>
      <c r="AW223" s="6">
        <v>0</v>
      </c>
      <c r="BH223" s="1"/>
      <c r="BI223" s="1"/>
      <c r="BJ223" s="1"/>
      <c r="BW223"/>
      <c r="BX223"/>
      <c r="BY223"/>
      <c r="BZ223"/>
      <c r="CA223"/>
      <c r="CF223"/>
    </row>
    <row r="224" spans="3:84" ht="14.25" customHeight="1" thickBot="1" x14ac:dyDescent="0.2">
      <c r="C224" s="595"/>
      <c r="D224" s="595"/>
      <c r="E224" s="190"/>
      <c r="F224" s="230"/>
      <c r="G224" s="230"/>
      <c r="H224" s="588"/>
      <c r="I224" s="591"/>
      <c r="J224" s="591"/>
      <c r="K224" s="591"/>
      <c r="L224" s="591"/>
      <c r="M224" s="591"/>
      <c r="N224" s="591"/>
      <c r="O224" s="670" t="s">
        <v>237</v>
      </c>
      <c r="P224" s="672"/>
      <c r="Q224" s="673"/>
      <c r="R224" s="674"/>
      <c r="S224" s="675"/>
      <c r="T224" s="108"/>
      <c r="U224" s="478"/>
      <c r="V224" s="489"/>
      <c r="Y224" s="1"/>
      <c r="AC224" s="409"/>
      <c r="AE224" s="1"/>
      <c r="AF224" s="1"/>
      <c r="AG224" s="1"/>
      <c r="AH224" s="1">
        <f>IF($R224=AK224,AS224,IF($R224=AL224,AT224,IF($R224=AM224,AU224,IF($R224=AN224,AV224,AW224))))</f>
        <v>0</v>
      </c>
      <c r="AI224" s="153"/>
      <c r="AJ224" s="153"/>
      <c r="AK224" s="75" t="s">
        <v>468</v>
      </c>
      <c r="AL224" s="75" t="s">
        <v>52</v>
      </c>
      <c r="AM224" s="75" t="s">
        <v>243</v>
      </c>
      <c r="AN224" s="75" t="s">
        <v>168</v>
      </c>
      <c r="AO224" s="75" t="s">
        <v>32</v>
      </c>
      <c r="AP224" s="6">
        <v>0.65</v>
      </c>
      <c r="AQ224" s="154">
        <v>0.1</v>
      </c>
      <c r="AS224" s="6">
        <v>1</v>
      </c>
      <c r="AT224" s="6">
        <v>0.8</v>
      </c>
      <c r="AU224" s="6">
        <v>0.5</v>
      </c>
      <c r="AV224" s="6">
        <v>0.2</v>
      </c>
      <c r="AW224" s="6">
        <v>0</v>
      </c>
      <c r="BH224" s="1"/>
      <c r="BI224" s="1"/>
      <c r="BJ224" s="1"/>
      <c r="BW224"/>
      <c r="BX224"/>
      <c r="BY224"/>
      <c r="BZ224"/>
      <c r="CA224"/>
      <c r="CF224"/>
    </row>
    <row r="225" spans="3:84" ht="14.25" customHeight="1" x14ac:dyDescent="0.15">
      <c r="C225" s="82" t="s">
        <v>803</v>
      </c>
      <c r="D225" s="18"/>
      <c r="E225" s="213"/>
      <c r="F225" s="213"/>
      <c r="G225" s="213"/>
      <c r="H225" s="18"/>
      <c r="I225" s="144"/>
      <c r="J225" s="144"/>
      <c r="K225" s="144"/>
      <c r="L225" s="144"/>
      <c r="M225" s="144"/>
      <c r="N225" s="144"/>
      <c r="O225" s="144"/>
      <c r="P225" s="144"/>
      <c r="Q225" s="144"/>
      <c r="R225" s="144"/>
      <c r="S225" s="144"/>
      <c r="T225" s="65"/>
      <c r="U225" s="35"/>
      <c r="V225" s="35"/>
      <c r="X225" s="3"/>
      <c r="AA225" s="116"/>
      <c r="AC225" s="404"/>
      <c r="AD225" s="93"/>
      <c r="AE225" s="93"/>
      <c r="AF225" s="93"/>
      <c r="AG225" s="93"/>
      <c r="AK225" s="196"/>
      <c r="AL225" s="196"/>
      <c r="AM225" s="196"/>
      <c r="AN225" s="196"/>
      <c r="AO225" s="196"/>
      <c r="AP225" s="196"/>
      <c r="AS225" s="196"/>
      <c r="AT225" s="196"/>
      <c r="AU225" s="196"/>
      <c r="AV225" s="196"/>
      <c r="AW225" s="196"/>
      <c r="BW225"/>
      <c r="BX225"/>
      <c r="BY225"/>
      <c r="BZ225"/>
      <c r="CA225"/>
      <c r="CF225"/>
    </row>
    <row r="226" spans="3:84" ht="14.25" customHeight="1" x14ac:dyDescent="0.15">
      <c r="C226" s="257" t="s">
        <v>885</v>
      </c>
      <c r="D226" s="100" t="s">
        <v>886</v>
      </c>
      <c r="E226" s="101"/>
      <c r="F226" s="102" t="s">
        <v>27</v>
      </c>
      <c r="G226" s="103"/>
      <c r="H226" s="681" t="s">
        <v>29</v>
      </c>
      <c r="I226" s="682"/>
      <c r="J226" s="682"/>
      <c r="K226" s="682"/>
      <c r="L226" s="682"/>
      <c r="M226" s="682"/>
      <c r="N226" s="682"/>
      <c r="O226" s="682"/>
      <c r="P226" s="682"/>
      <c r="Q226" s="682"/>
      <c r="R226" s="682"/>
      <c r="S226" s="683"/>
      <c r="T226" s="104" t="s">
        <v>1010</v>
      </c>
      <c r="U226" s="115"/>
      <c r="V226" s="7"/>
      <c r="X226" s="3"/>
      <c r="Z226" s="3"/>
      <c r="AA226" s="116" t="str">
        <f>IF(Z226="","",HLOOKUP(Z226,#REF!,2,0))</f>
        <v/>
      </c>
      <c r="AC226" s="397"/>
      <c r="AE226" s="1"/>
      <c r="AJ226" s="1" t="str">
        <f>IF(給水ポンプ!$J$1=0,"",給水ポンプ!$J$1)</f>
        <v/>
      </c>
      <c r="AK226" s="1" t="s">
        <v>536</v>
      </c>
      <c r="AL226"/>
      <c r="AM226" s="75" t="s">
        <v>17</v>
      </c>
      <c r="AN226" s="619">
        <f>IF(給水ポンプ!$H$1="",0.5,給水ポンプ!$H$1)</f>
        <v>0</v>
      </c>
      <c r="AO226"/>
      <c r="AP226"/>
      <c r="AS226"/>
      <c r="AT226"/>
      <c r="AU226"/>
      <c r="AV226"/>
      <c r="AW226"/>
      <c r="BW226"/>
      <c r="BX226"/>
      <c r="BY226"/>
      <c r="BZ226"/>
      <c r="CA226"/>
      <c r="CF226"/>
    </row>
    <row r="227" spans="3:84" ht="24" customHeight="1" thickBot="1" x14ac:dyDescent="0.2">
      <c r="C227" s="599">
        <v>51</v>
      </c>
      <c r="D227" s="599" t="s">
        <v>887</v>
      </c>
      <c r="E227" s="200" t="s">
        <v>962</v>
      </c>
      <c r="F227" s="699" t="s">
        <v>95</v>
      </c>
      <c r="G227" s="700"/>
      <c r="H227" s="690" t="s">
        <v>963</v>
      </c>
      <c r="I227" s="701"/>
      <c r="J227" s="701"/>
      <c r="K227" s="701"/>
      <c r="L227" s="701"/>
      <c r="M227" s="701"/>
      <c r="N227" s="701"/>
      <c r="O227" s="701"/>
      <c r="P227" s="701"/>
      <c r="Q227" s="701"/>
      <c r="R227" s="701"/>
      <c r="S227" s="701"/>
      <c r="T227" s="217" t="str">
        <f>IF(AF227=0,"-",IF(AF227&gt;=$BK$15,"A",IF(AF227&gt;=$BK$16,"B",IF(AF227&gt;=$BK$17,"C","-"))))</f>
        <v>-</v>
      </c>
      <c r="U227" s="478"/>
      <c r="V227" s="7"/>
      <c r="Y227" s="1"/>
      <c r="AC227" s="409"/>
      <c r="AE227" s="1"/>
      <c r="AF227" s="93">
        <f>SUM(AF228:AF231)</f>
        <v>0</v>
      </c>
      <c r="AG227" s="1"/>
      <c r="AH227" s="1"/>
      <c r="AJ227" s="1">
        <f>給水ポンプ!$K$10</f>
        <v>0</v>
      </c>
      <c r="AK227" s="1" t="s">
        <v>537</v>
      </c>
      <c r="AL227"/>
      <c r="AM227"/>
      <c r="AN227"/>
      <c r="AO227"/>
      <c r="AP227"/>
      <c r="AS227"/>
      <c r="AT227"/>
      <c r="AU227"/>
      <c r="AV227"/>
      <c r="BW227"/>
      <c r="BX227"/>
      <c r="BY227"/>
      <c r="BZ227"/>
      <c r="CA227"/>
      <c r="CF227"/>
    </row>
    <row r="228" spans="3:84" ht="24" customHeight="1" thickBot="1" x14ac:dyDescent="0.2">
      <c r="C228" s="582"/>
      <c r="D228" s="582"/>
      <c r="F228" s="40"/>
      <c r="G228" s="105"/>
      <c r="H228" s="684" t="s">
        <v>481</v>
      </c>
      <c r="I228" s="685"/>
      <c r="J228" s="685"/>
      <c r="K228" s="685"/>
      <c r="L228" s="685"/>
      <c r="M228" s="685"/>
      <c r="N228" s="105"/>
      <c r="O228" s="670" t="s">
        <v>179</v>
      </c>
      <c r="P228" s="672"/>
      <c r="Q228" s="673"/>
      <c r="R228" s="679" t="str">
        <f>AJ228</f>
        <v>給水ポンプユニット無し</v>
      </c>
      <c r="S228" s="680"/>
      <c r="T228" s="499"/>
      <c r="U228" s="481"/>
      <c r="V228" s="7"/>
      <c r="W228" s="409">
        <f>IF(OR(AI228="",R228&lt;&gt;AJ228,R229&lt;&gt;AJ229,R230&lt;&gt;AJ230,R231&lt;&gt;AJ231),AH228*AN226*AQ228+SUMPRODUCT(AH229:AH231,AQ229:AQ231),AI228*AN226*AQ228+SUMPRODUCT(AI229:AI231,AQ229:AQ231))</f>
        <v>0</v>
      </c>
      <c r="X228" s="1">
        <f>IF(W228="","",IF(W228&gt;1,1,IF(W228&lt;0,0,W228)))</f>
        <v>0</v>
      </c>
      <c r="Y228" s="385" t="s">
        <v>511</v>
      </c>
      <c r="Z228" s="222">
        <f>VLOOKUP(Y228,$W$44:$AJ$85,$AJ$40,0)</f>
        <v>0</v>
      </c>
      <c r="AA228" s="385">
        <v>0.1</v>
      </c>
      <c r="AB228" s="1">
        <v>1</v>
      </c>
      <c r="AC228" s="399">
        <v>1</v>
      </c>
      <c r="AD228" s="197">
        <f>IF(X228="-","-",X228*Z228*AA228*AB228*AC228)</f>
        <v>0</v>
      </c>
      <c r="AE228" s="197">
        <f>IF(X228="-",0,(1-X228)*Z228*AA228*AB228*AC228)</f>
        <v>0</v>
      </c>
      <c r="AF228" s="402">
        <f>IF(X228="-",0,IF($M$230&lt;&gt;0,(1-X228)*Z228*AA228*AB228*AC228*$M$230/100,SUMPRODUCT(AG228:AG229,AQ228:AQ229)*Z228*AA228*AB228*AC228))</f>
        <v>0</v>
      </c>
      <c r="AG228" s="212">
        <f>給水ポンプ!$L$1</f>
        <v>0</v>
      </c>
      <c r="AH228" s="1" t="str">
        <f>IF($R228=AK228,AS228,IF($R228=AL228,AT228,IF($R228=AM228,AU228,IF($R228=AN228,AV228,IF($R228=AO228,AW228,AX228)))))</f>
        <v>-</v>
      </c>
      <c r="AI228" s="212">
        <f>IF(給水ポンプ!$H$10=0,0,給水ポンプ!$L$9)</f>
        <v>0</v>
      </c>
      <c r="AJ228" s="362" t="str">
        <f>IF(給水ポンプ!$H$10=0,AP228,IF(給水ポンプ!$L$9&gt;=0.95,AK228,IF(給水ポンプ!$L$9&gt;=0.7,AL228,IF(給水ポンプ!$L$9&gt;=0.3,AM228,IF(給水ポンプ!$L$9&gt;=0.05,AN228,AO228)))))</f>
        <v>給水ポンプユニット無し</v>
      </c>
      <c r="AK228" s="75" t="s">
        <v>109</v>
      </c>
      <c r="AL228" s="75" t="s">
        <v>31</v>
      </c>
      <c r="AM228" s="75" t="s">
        <v>240</v>
      </c>
      <c r="AN228" s="75" t="s">
        <v>34</v>
      </c>
      <c r="AO228" s="75" t="s">
        <v>35</v>
      </c>
      <c r="AP228" s="75" t="s">
        <v>520</v>
      </c>
      <c r="AQ228" s="6">
        <v>0.4</v>
      </c>
      <c r="AR228" s="154"/>
      <c r="AS228" s="6">
        <v>1</v>
      </c>
      <c r="AT228" s="6">
        <v>0.8</v>
      </c>
      <c r="AU228" s="6">
        <v>0.5</v>
      </c>
      <c r="AV228" s="6">
        <v>0.2</v>
      </c>
      <c r="AW228" s="6">
        <v>0</v>
      </c>
      <c r="AX228" s="6" t="s">
        <v>63</v>
      </c>
      <c r="BW228"/>
      <c r="BX228"/>
      <c r="BY228"/>
      <c r="BZ228"/>
      <c r="CA228"/>
      <c r="CF228"/>
    </row>
    <row r="229" spans="3:84" ht="14.25" customHeight="1" thickBot="1" x14ac:dyDescent="0.2">
      <c r="C229" s="582"/>
      <c r="D229" s="582"/>
      <c r="F229" s="40"/>
      <c r="G229" s="105"/>
      <c r="H229" s="40"/>
      <c r="K229" s="490" t="s">
        <v>204</v>
      </c>
      <c r="L229" s="3" t="str">
        <f ca="1">給水ポンプ!$R$5</f>
        <v/>
      </c>
      <c r="M229" s="491"/>
      <c r="N229" s="105"/>
      <c r="O229" s="670" t="s">
        <v>892</v>
      </c>
      <c r="P229" s="672"/>
      <c r="Q229" s="673"/>
      <c r="R229" s="679" t="str">
        <f>AJ229</f>
        <v>給水ポンプ無し</v>
      </c>
      <c r="S229" s="680"/>
      <c r="T229" s="499"/>
      <c r="U229" s="481"/>
      <c r="V229" s="7"/>
      <c r="Y229"/>
      <c r="Z229"/>
      <c r="AA229"/>
      <c r="AB229"/>
      <c r="AC229" s="411"/>
      <c r="AD229"/>
      <c r="AE229"/>
      <c r="AF229"/>
      <c r="AG229" s="212">
        <f>給水ポンプ!$M$1</f>
        <v>0</v>
      </c>
      <c r="AH229" s="1" t="str">
        <f>IF($R229=AK229,AS229,IF($R229=AL229,AT229,IF($R229=AM229,AU229,IF($R229=AN229,AV229,IF($R229=AO229,AW229,AX229)))))</f>
        <v>-</v>
      </c>
      <c r="AI229" s="212" t="str">
        <f>IF(給水ポンプ!$J$10=0,"",給水ポンプ!$M$9)</f>
        <v/>
      </c>
      <c r="AJ229" s="362" t="str">
        <f>IF(給水ポンプ!$J$10=0,AP229,IF(給水ポンプ!$M$9&gt;=0.95,AK229,IF(給水ポンプ!$M$9&gt;=0.7,AL229,IF(給水ポンプ!$M$9&gt;=0.3,AM229,IF(給水ポンプ!$M$9&gt;=0.05,AN229,AO229)))))</f>
        <v>給水ポンプ無し</v>
      </c>
      <c r="AK229" s="75" t="s">
        <v>109</v>
      </c>
      <c r="AL229" s="75" t="s">
        <v>31</v>
      </c>
      <c r="AM229" s="75" t="s">
        <v>240</v>
      </c>
      <c r="AN229" s="75" t="s">
        <v>34</v>
      </c>
      <c r="AO229" s="75" t="s">
        <v>35</v>
      </c>
      <c r="AP229" s="75" t="s">
        <v>192</v>
      </c>
      <c r="AQ229" s="6">
        <v>1</v>
      </c>
      <c r="AR229" s="154">
        <v>9.6000000000000002E-2</v>
      </c>
      <c r="AS229" s="6">
        <v>1</v>
      </c>
      <c r="AT229" s="6">
        <v>0.8</v>
      </c>
      <c r="AU229" s="6">
        <v>0.5</v>
      </c>
      <c r="AV229" s="6">
        <v>0.2</v>
      </c>
      <c r="AW229" s="6">
        <v>0</v>
      </c>
      <c r="AX229" s="6" t="s">
        <v>467</v>
      </c>
      <c r="BW229"/>
      <c r="BX229"/>
      <c r="BY229"/>
      <c r="BZ229"/>
      <c r="CA229"/>
      <c r="CF229"/>
    </row>
    <row r="230" spans="3:84" ht="14.25" customHeight="1" thickBot="1" x14ac:dyDescent="0.2">
      <c r="C230" s="582"/>
      <c r="D230" s="582"/>
      <c r="F230" s="40"/>
      <c r="G230" s="105"/>
      <c r="H230" s="490" t="s">
        <v>69</v>
      </c>
      <c r="I230" s="493">
        <f>$AM$4</f>
        <v>-15</v>
      </c>
      <c r="J230" s="226"/>
      <c r="K230" s="490" t="s">
        <v>483</v>
      </c>
      <c r="L230" s="494" t="str">
        <f>AJ226</f>
        <v/>
      </c>
      <c r="M230" s="491"/>
      <c r="N230" s="243" t="str">
        <f>IF(L230="","%","")</f>
        <v>%</v>
      </c>
      <c r="O230" s="670" t="s">
        <v>893</v>
      </c>
      <c r="P230" s="672"/>
      <c r="Q230" s="673"/>
      <c r="R230" s="679" t="str">
        <f>AJ230</f>
        <v>給水ポンプ無し</v>
      </c>
      <c r="S230" s="680"/>
      <c r="T230" s="499"/>
      <c r="U230" s="481"/>
      <c r="V230" s="7"/>
      <c r="Y230"/>
      <c r="Z230"/>
      <c r="AA230"/>
      <c r="AB230"/>
      <c r="AC230" s="411"/>
      <c r="AD230"/>
      <c r="AE230"/>
      <c r="AF230"/>
      <c r="AG230" s="212">
        <f>給水ポンプ!$N$1</f>
        <v>0</v>
      </c>
      <c r="AH230" s="1" t="str">
        <f>IF($R230=AK230,AS230,IF($R230=AL230,AT230,IF($R230=AM230,AU230,IF($R230=AN230,AV230,IF($R230=AO230,AW230,AX230)))))</f>
        <v>-</v>
      </c>
      <c r="AI230" s="212" t="str">
        <f>IF(給水ポンプ!$J$10=0,"",給水ポンプ!$N$9)</f>
        <v/>
      </c>
      <c r="AJ230" s="362" t="str">
        <f>IF(給水ポンプ!$J$10=0,AP230,IF(給水ポンプ!$N$9&gt;=0.95,AK230,IF(給水ポンプ!$N$9&gt;=0.7,AL230,IF(給水ポンプ!$N$9&gt;=0.3,AM230,IF(給水ポンプ!$N$9&gt;=0.05,AN230,AO230)))))</f>
        <v>給水ポンプ無し</v>
      </c>
      <c r="AK230" s="75" t="s">
        <v>109</v>
      </c>
      <c r="AL230" s="75" t="s">
        <v>31</v>
      </c>
      <c r="AM230" s="75" t="s">
        <v>240</v>
      </c>
      <c r="AN230" s="75" t="s">
        <v>34</v>
      </c>
      <c r="AO230" s="75" t="s">
        <v>35</v>
      </c>
      <c r="AP230" s="75" t="s">
        <v>192</v>
      </c>
      <c r="AQ230" s="6">
        <v>0.9</v>
      </c>
      <c r="AR230" s="154"/>
      <c r="AS230" s="6">
        <v>1</v>
      </c>
      <c r="AT230" s="6">
        <v>0.8</v>
      </c>
      <c r="AU230" s="6">
        <v>0.5</v>
      </c>
      <c r="AV230" s="6">
        <v>0.2</v>
      </c>
      <c r="AW230" s="6">
        <v>0</v>
      </c>
      <c r="AX230" s="6" t="s">
        <v>63</v>
      </c>
      <c r="BW230"/>
      <c r="BX230"/>
      <c r="BY230"/>
      <c r="BZ230"/>
      <c r="CA230"/>
      <c r="CF230"/>
    </row>
    <row r="231" spans="3:84" ht="14.25" customHeight="1" thickBot="1" x14ac:dyDescent="0.2">
      <c r="C231" s="582"/>
      <c r="D231" s="582"/>
      <c r="F231" s="417"/>
      <c r="G231" s="206"/>
      <c r="O231" s="670" t="s">
        <v>894</v>
      </c>
      <c r="P231" s="672"/>
      <c r="Q231" s="673"/>
      <c r="R231" s="679" t="str">
        <f>AJ231</f>
        <v>給水ポンプ無し</v>
      </c>
      <c r="S231" s="680"/>
      <c r="T231" s="498"/>
      <c r="U231" s="481"/>
      <c r="V231" s="7"/>
      <c r="Y231"/>
      <c r="Z231"/>
      <c r="AA231"/>
      <c r="AB231"/>
      <c r="AC231" s="411"/>
      <c r="AD231"/>
      <c r="AE231"/>
      <c r="AF231"/>
      <c r="AG231" s="212">
        <f>給水ポンプ!$O$1</f>
        <v>0</v>
      </c>
      <c r="AH231" s="1" t="str">
        <f>IF($R231=AK231,AS231,IF($R231=AL231,AT231,IF($R231=AM231,AU231,IF($R231=AN231,AV231,IF($R231=AO231,AW231,AX231)))))</f>
        <v>-</v>
      </c>
      <c r="AI231" s="212" t="str">
        <f>IF(給水ポンプ!$J$10=0,"",給水ポンプ!$O$9)</f>
        <v/>
      </c>
      <c r="AJ231" s="362" t="str">
        <f>IF(給水ポンプ!$J$10=0,AP231,IF(給水ポンプ!$O$9&gt;=0.95,AK231,IF(給水ポンプ!$O$9&gt;=0.7,AL231,IF(給水ポンプ!$O$9&gt;=0.3,AM231,IF(給水ポンプ!$O$9&gt;=0.05,AN231,AO231)))))</f>
        <v>給水ポンプ無し</v>
      </c>
      <c r="AK231" s="75" t="s">
        <v>109</v>
      </c>
      <c r="AL231" s="75" t="s">
        <v>31</v>
      </c>
      <c r="AM231" s="75" t="s">
        <v>240</v>
      </c>
      <c r="AN231" s="75" t="s">
        <v>34</v>
      </c>
      <c r="AO231" s="75" t="s">
        <v>35</v>
      </c>
      <c r="AP231" s="75" t="s">
        <v>192</v>
      </c>
      <c r="AQ231" s="6">
        <v>0.8</v>
      </c>
      <c r="AR231" s="154">
        <v>3.5999999999999997E-2</v>
      </c>
      <c r="AS231" s="6">
        <v>1</v>
      </c>
      <c r="AT231" s="6">
        <v>0.8</v>
      </c>
      <c r="AU231" s="6">
        <v>0.5</v>
      </c>
      <c r="AV231" s="6">
        <v>0.2</v>
      </c>
      <c r="AW231" s="6">
        <v>0</v>
      </c>
      <c r="AX231" s="6" t="s">
        <v>467</v>
      </c>
      <c r="BW231"/>
      <c r="BX231"/>
      <c r="BY231"/>
      <c r="BZ231"/>
      <c r="CA231"/>
      <c r="CF231"/>
    </row>
    <row r="232" spans="3:84" ht="14.25" customHeight="1" thickBot="1" x14ac:dyDescent="0.2">
      <c r="C232" s="583">
        <v>52</v>
      </c>
      <c r="D232" s="583" t="s">
        <v>887</v>
      </c>
      <c r="E232" s="194" t="s">
        <v>964</v>
      </c>
      <c r="F232" s="722" t="s">
        <v>96</v>
      </c>
      <c r="G232" s="730"/>
      <c r="H232" s="690" t="s">
        <v>205</v>
      </c>
      <c r="I232" s="701"/>
      <c r="J232" s="701"/>
      <c r="K232" s="701"/>
      <c r="L232" s="701"/>
      <c r="M232" s="701"/>
      <c r="N232" s="701"/>
      <c r="O232" s="701"/>
      <c r="P232" s="701"/>
      <c r="Q232" s="748"/>
      <c r="R232" s="674"/>
      <c r="S232" s="675"/>
      <c r="T232" s="119" t="str">
        <f>IF(AF232=0,"-",IF(AF232&gt;=$BK$15,"A",IF(AF232&gt;=$BK$16,"B",IF(AF232&gt;=$BK$17,"C","-"))))</f>
        <v>-</v>
      </c>
      <c r="U232" s="489"/>
      <c r="V232" s="489"/>
      <c r="X232" s="4" t="str">
        <f>IF($R232=AK232,AS232,IF($R232=AL232,AT232,IF($R232=AM232,AU232,IF($R232=AN232,AV232,IF($R232=AO232,AW232,AX232)))))</f>
        <v>-</v>
      </c>
      <c r="Y232" s="385" t="s">
        <v>511</v>
      </c>
      <c r="Z232" s="222">
        <f>VLOOKUP(Y232,$W$44:$AJ$85,$AJ$40,0)</f>
        <v>0</v>
      </c>
      <c r="AA232" s="385">
        <v>0.2</v>
      </c>
      <c r="AB232" s="1">
        <v>1</v>
      </c>
      <c r="AC232" s="399">
        <v>1</v>
      </c>
      <c r="AD232" s="197" t="str">
        <f>IF(X232="-","-",X232*Z232*AA232*AB232*AC232)</f>
        <v>-</v>
      </c>
      <c r="AE232" s="197">
        <f>IF(X232="-",0,(1-X232)*Z232*AA232*AB232*AC232)</f>
        <v>0</v>
      </c>
      <c r="AF232" s="402">
        <f>IF(X232="-",0,AE232)</f>
        <v>0</v>
      </c>
      <c r="AG232" s="197"/>
      <c r="AK232" s="75" t="s">
        <v>109</v>
      </c>
      <c r="AL232" s="75" t="s">
        <v>31</v>
      </c>
      <c r="AM232" s="75" t="s">
        <v>240</v>
      </c>
      <c r="AN232" s="75" t="s">
        <v>34</v>
      </c>
      <c r="AO232" s="75" t="s">
        <v>35</v>
      </c>
      <c r="AP232" s="75" t="s">
        <v>239</v>
      </c>
      <c r="AQ232"/>
      <c r="AR232"/>
      <c r="AS232" s="6">
        <v>1</v>
      </c>
      <c r="AT232" s="6">
        <v>0.8</v>
      </c>
      <c r="AU232" s="6">
        <v>0.5</v>
      </c>
      <c r="AV232" s="6">
        <v>0.2</v>
      </c>
      <c r="AW232" s="6">
        <v>0</v>
      </c>
      <c r="AX232" s="6" t="s">
        <v>467</v>
      </c>
      <c r="BW232"/>
      <c r="BX232"/>
      <c r="BY232"/>
      <c r="BZ232"/>
      <c r="CA232"/>
      <c r="CF232"/>
    </row>
    <row r="233" spans="3:84" ht="14.25" customHeight="1" thickBot="1" x14ac:dyDescent="0.2">
      <c r="C233" s="583">
        <v>53</v>
      </c>
      <c r="D233" s="583" t="s">
        <v>887</v>
      </c>
      <c r="E233" s="194" t="s">
        <v>965</v>
      </c>
      <c r="F233" s="722" t="s">
        <v>319</v>
      </c>
      <c r="G233" s="730"/>
      <c r="H233" s="690" t="s">
        <v>129</v>
      </c>
      <c r="I233" s="701"/>
      <c r="J233" s="701"/>
      <c r="K233" s="701"/>
      <c r="L233" s="701"/>
      <c r="M233" s="701"/>
      <c r="N233" s="701"/>
      <c r="O233" s="701"/>
      <c r="P233" s="701"/>
      <c r="Q233" s="748"/>
      <c r="R233" s="674"/>
      <c r="S233" s="675"/>
      <c r="T233" s="119" t="str">
        <f>IF(AF233=0,"-",IF(AF233&gt;=$BK$15,"A",IF(AF233&gt;=$BK$16,"B",IF(AF233&gt;=$BK$17,"C","-"))))</f>
        <v>-</v>
      </c>
      <c r="U233" s="489"/>
      <c r="V233" s="489"/>
      <c r="X233" s="4" t="str">
        <f>IF($R233=AK233,AS233,IF($R233=AL233,AT233,IF($R233=AM233,AU233,IF($R233=AN233,AV233,IF($R233=AO233,AW233,AX233)))))</f>
        <v>-</v>
      </c>
      <c r="Y233" s="385" t="s">
        <v>607</v>
      </c>
      <c r="Z233" s="222">
        <f>VLOOKUP(Y233,$W$44:$AJ$85,$AJ$40,0)</f>
        <v>0</v>
      </c>
      <c r="AA233" s="385">
        <v>0.16700000000000001</v>
      </c>
      <c r="AB233" s="1">
        <v>1</v>
      </c>
      <c r="AC233" s="399">
        <v>1</v>
      </c>
      <c r="AD233" s="197" t="str">
        <f>IF(X233="-","-",X233*Z233*AA233*AB233*AC233)</f>
        <v>-</v>
      </c>
      <c r="AE233" s="197">
        <f>IF(X233="-",0,(1-X233)*Z233*AA233*AB233*AC233)</f>
        <v>0</v>
      </c>
      <c r="AF233" s="402">
        <f>IF(X233="-",0,AE233)</f>
        <v>0</v>
      </c>
      <c r="AG233" s="197"/>
      <c r="AK233" s="75" t="s">
        <v>109</v>
      </c>
      <c r="AL233" s="75" t="s">
        <v>31</v>
      </c>
      <c r="AM233" s="75" t="s">
        <v>240</v>
      </c>
      <c r="AN233" s="75" t="s">
        <v>34</v>
      </c>
      <c r="AO233" s="75" t="s">
        <v>35</v>
      </c>
      <c r="AP233" s="75" t="s">
        <v>18</v>
      </c>
      <c r="AQ233"/>
      <c r="AR233"/>
      <c r="AS233" s="6">
        <v>1</v>
      </c>
      <c r="AT233" s="6">
        <v>0.8</v>
      </c>
      <c r="AU233" s="6">
        <v>0.5</v>
      </c>
      <c r="AV233" s="6">
        <v>0.2</v>
      </c>
      <c r="AW233" s="6">
        <v>0</v>
      </c>
      <c r="AX233" s="6" t="s">
        <v>467</v>
      </c>
      <c r="BD233" s="1"/>
      <c r="BW233"/>
      <c r="BX233"/>
      <c r="BY233"/>
      <c r="BZ233"/>
      <c r="CA233"/>
      <c r="CF233"/>
    </row>
    <row r="234" spans="3:84" ht="14.25" customHeight="1" thickBot="1" x14ac:dyDescent="0.2">
      <c r="C234" s="583">
        <v>54</v>
      </c>
      <c r="D234" s="583" t="s">
        <v>887</v>
      </c>
      <c r="E234" s="194" t="s">
        <v>966</v>
      </c>
      <c r="F234" s="722" t="s">
        <v>97</v>
      </c>
      <c r="G234" s="730"/>
      <c r="H234" s="670" t="s">
        <v>128</v>
      </c>
      <c r="I234" s="672"/>
      <c r="J234" s="672"/>
      <c r="K234" s="672"/>
      <c r="L234" s="672"/>
      <c r="M234" s="672"/>
      <c r="N234" s="672"/>
      <c r="O234" s="672"/>
      <c r="P234" s="672"/>
      <c r="Q234" s="673"/>
      <c r="R234" s="674"/>
      <c r="S234" s="675"/>
      <c r="T234" s="119" t="str">
        <f>IF(AF234=0,"-",IF(AF234&gt;=$BK$15,"A",IF(AF234&gt;=$BK$16,"B",IF(AF234&gt;=$BK$17,"C","-"))))</f>
        <v>-</v>
      </c>
      <c r="U234" s="489"/>
      <c r="V234" s="489"/>
      <c r="X234" s="4" t="str">
        <f>IF($R234=AK234,AS234,IF($R234=AL234,AT234,IF($R234=AM234,AU234,IF($R234=AN234,AV234,IF($R234=AO234,AW234,AX234)))))</f>
        <v>-</v>
      </c>
      <c r="Y234" s="385" t="s">
        <v>607</v>
      </c>
      <c r="Z234" s="222">
        <f>VLOOKUP(Y234,$W$44:$AJ$85,$AJ$40,0)</f>
        <v>0</v>
      </c>
      <c r="AA234" s="385">
        <v>0.1</v>
      </c>
      <c r="AB234" s="1">
        <v>1</v>
      </c>
      <c r="AC234" s="399">
        <v>1</v>
      </c>
      <c r="AD234" s="197" t="str">
        <f>IF(X234="-","-",X234*Z234*AA234*AB234*AC234)</f>
        <v>-</v>
      </c>
      <c r="AE234" s="197">
        <f>IF(X234="-",0,(1-X234)*Z234*AA234*AB234*AC234)</f>
        <v>0</v>
      </c>
      <c r="AF234" s="402">
        <f>IF(X234="-",0,AE234)</f>
        <v>0</v>
      </c>
      <c r="AG234" s="197"/>
      <c r="AK234" s="75" t="s">
        <v>109</v>
      </c>
      <c r="AL234" s="75" t="s">
        <v>31</v>
      </c>
      <c r="AM234" s="75" t="s">
        <v>240</v>
      </c>
      <c r="AN234" s="75" t="s">
        <v>34</v>
      </c>
      <c r="AO234" s="75" t="s">
        <v>35</v>
      </c>
      <c r="AP234" s="75" t="s">
        <v>18</v>
      </c>
      <c r="AQ234"/>
      <c r="AR234"/>
      <c r="AS234" s="6">
        <v>1</v>
      </c>
      <c r="AT234" s="6">
        <v>0.8</v>
      </c>
      <c r="AU234" s="6">
        <v>0.5</v>
      </c>
      <c r="AV234" s="6">
        <v>0.2</v>
      </c>
      <c r="AW234" s="6">
        <v>0</v>
      </c>
      <c r="AX234" s="6" t="s">
        <v>467</v>
      </c>
      <c r="BW234"/>
      <c r="BX234"/>
      <c r="BY234"/>
      <c r="BZ234"/>
      <c r="CA234"/>
      <c r="CF234"/>
    </row>
    <row r="235" spans="3:84" ht="14.25" customHeight="1" thickBot="1" x14ac:dyDescent="0.2">
      <c r="C235" s="583">
        <v>55</v>
      </c>
      <c r="D235" s="225" t="s">
        <v>873</v>
      </c>
      <c r="E235" s="107" t="s">
        <v>967</v>
      </c>
      <c r="F235" s="722" t="s">
        <v>98</v>
      </c>
      <c r="G235" s="730"/>
      <c r="H235" s="686" t="s">
        <v>968</v>
      </c>
      <c r="I235" s="687"/>
      <c r="J235" s="687"/>
      <c r="K235" s="687"/>
      <c r="L235" s="687"/>
      <c r="M235" s="687"/>
      <c r="N235" s="687"/>
      <c r="O235" s="687"/>
      <c r="P235" s="601"/>
      <c r="Q235" s="602"/>
      <c r="R235" s="674"/>
      <c r="S235" s="675"/>
      <c r="T235" s="119" t="str">
        <f>IF(AF235=0,"-",IF(AF235&gt;=$BK$15,"A",IF(AF235&gt;=$BK$16,"B",IF(AF235&gt;=$BK$17,"C","-"))))</f>
        <v>-</v>
      </c>
      <c r="U235" s="489"/>
      <c r="V235" s="489"/>
      <c r="X235" s="412" t="str">
        <f>IF($R235=AK235,AS235,IF($R235=AL235,AT235,AU235))</f>
        <v>-</v>
      </c>
      <c r="Y235" s="385" t="s">
        <v>511</v>
      </c>
      <c r="Z235" s="222">
        <f>VLOOKUP(Y235,$W$44:$AJ$85,$AJ$40,0)</f>
        <v>0</v>
      </c>
      <c r="AA235" s="385">
        <v>0.2</v>
      </c>
      <c r="AB235" s="1">
        <v>1</v>
      </c>
      <c r="AC235" s="399">
        <v>1</v>
      </c>
      <c r="AD235" s="197" t="str">
        <f>IF(X235="-","-",X235*Z235*AA235*AB235*AC235)</f>
        <v>-</v>
      </c>
      <c r="AE235" s="197">
        <f>IF(X235="-",0,(1-X235)*Z235*AA235*AB235*AC235)</f>
        <v>0</v>
      </c>
      <c r="AF235" s="402">
        <f>IF(X235="-",0,AE235)</f>
        <v>0</v>
      </c>
      <c r="AG235" s="197"/>
      <c r="AK235" s="75" t="s">
        <v>303</v>
      </c>
      <c r="AL235" s="75" t="s">
        <v>469</v>
      </c>
      <c r="AM235" s="75" t="s">
        <v>288</v>
      </c>
      <c r="AN235"/>
      <c r="AO235"/>
      <c r="AP235"/>
      <c r="AQ235"/>
      <c r="AR235"/>
      <c r="AS235" s="6">
        <v>1</v>
      </c>
      <c r="AT235" s="6">
        <v>0</v>
      </c>
      <c r="AU235" s="6" t="s">
        <v>467</v>
      </c>
      <c r="AV235"/>
      <c r="AW235"/>
      <c r="BW235"/>
      <c r="BX235"/>
      <c r="BY235"/>
      <c r="BZ235"/>
      <c r="CA235"/>
      <c r="CF235"/>
    </row>
    <row r="236" spans="3:84" ht="14.25" customHeight="1" thickBot="1" x14ac:dyDescent="0.2">
      <c r="C236" s="209">
        <v>56</v>
      </c>
      <c r="D236" s="220" t="s">
        <v>873</v>
      </c>
      <c r="E236" s="737" t="s">
        <v>969</v>
      </c>
      <c r="F236" s="699" t="s">
        <v>443</v>
      </c>
      <c r="G236" s="700"/>
      <c r="H236" s="692" t="s">
        <v>211</v>
      </c>
      <c r="I236" s="696"/>
      <c r="J236" s="696"/>
      <c r="K236" s="696"/>
      <c r="L236" s="696"/>
      <c r="M236" s="696"/>
      <c r="N236" s="696"/>
      <c r="O236" s="696"/>
      <c r="P236" s="696"/>
      <c r="Q236" s="696"/>
      <c r="R236" s="696"/>
      <c r="S236" s="696"/>
      <c r="T236" s="119" t="str">
        <f>IF(AF236=0,"-",IF(AF236&gt;=$BK$15,"A",IF(AF236&gt;=$BK$16,"B",IF(AF236&gt;=$BK$17,"C","-"))))</f>
        <v>-</v>
      </c>
      <c r="U236" s="478"/>
      <c r="V236" s="489"/>
      <c r="X236" s="4"/>
      <c r="Y236" s="1"/>
      <c r="AC236" s="409"/>
      <c r="AE236" s="1"/>
      <c r="AF236" s="93">
        <f>SUM(AF237:AF239)</f>
        <v>0</v>
      </c>
      <c r="AG236" s="197"/>
      <c r="AK236"/>
      <c r="AL236"/>
      <c r="AM236"/>
      <c r="AN236"/>
      <c r="AO236"/>
      <c r="AP236"/>
      <c r="AQ236"/>
      <c r="AR236"/>
      <c r="AS236"/>
      <c r="AT236"/>
      <c r="AU236"/>
      <c r="AV236"/>
      <c r="AW236"/>
      <c r="BW236"/>
      <c r="BX236"/>
      <c r="BY236"/>
      <c r="BZ236"/>
      <c r="CA236"/>
      <c r="CF236"/>
    </row>
    <row r="237" spans="3:84" ht="14.25" customHeight="1" thickBot="1" x14ac:dyDescent="0.2">
      <c r="C237" s="209"/>
      <c r="D237" s="220"/>
      <c r="E237" s="738"/>
      <c r="F237" s="233"/>
      <c r="G237" s="105"/>
      <c r="H237" s="582"/>
      <c r="I237" s="89"/>
      <c r="J237" s="89"/>
      <c r="K237" s="89"/>
      <c r="L237" s="89"/>
      <c r="M237" s="89"/>
      <c r="N237" s="722" t="s">
        <v>42</v>
      </c>
      <c r="O237" s="750"/>
      <c r="P237" s="750"/>
      <c r="Q237" s="751"/>
      <c r="R237" s="674"/>
      <c r="S237" s="675"/>
      <c r="T237" s="480"/>
      <c r="U237" s="483"/>
      <c r="V237" s="489"/>
      <c r="X237" s="4" t="str">
        <f>IF($R237=AK237,AS237,IF($R237=AL237,AT237,AU237))</f>
        <v>-</v>
      </c>
      <c r="Y237" s="385" t="s">
        <v>607</v>
      </c>
      <c r="Z237" s="222">
        <f>VLOOKUP(Y237,$W$44:$AJ$85,$AJ$40,0)</f>
        <v>0</v>
      </c>
      <c r="AA237" s="385">
        <v>0.05</v>
      </c>
      <c r="AB237" s="1">
        <v>1</v>
      </c>
      <c r="AC237" s="399">
        <v>1</v>
      </c>
      <c r="AD237" s="197" t="str">
        <f>IF(X237="-","-",X237*Z237*AA237*AB237*AC237)</f>
        <v>-</v>
      </c>
      <c r="AE237" s="197">
        <f>IF(X237="-",0,(1-X237)*Z237*AA237*AB237*AC237)</f>
        <v>0</v>
      </c>
      <c r="AF237" s="402">
        <f>IF(X237="-",0,AE237)</f>
        <v>0</v>
      </c>
      <c r="AH237" s="387" t="str">
        <f>IF($R237=AK237,AS237,IF($R237=AL237,AT237,AU237))</f>
        <v>-</v>
      </c>
      <c r="AK237" s="75" t="s">
        <v>303</v>
      </c>
      <c r="AL237" s="75" t="s">
        <v>469</v>
      </c>
      <c r="AM237" s="75" t="s">
        <v>262</v>
      </c>
      <c r="AN237"/>
      <c r="AO237"/>
      <c r="AP237"/>
      <c r="AQ237"/>
      <c r="AR237"/>
      <c r="AS237" s="6">
        <v>1</v>
      </c>
      <c r="AT237" s="6">
        <v>0</v>
      </c>
      <c r="AU237" s="6" t="s">
        <v>467</v>
      </c>
      <c r="AV237"/>
      <c r="AW237"/>
      <c r="BW237"/>
      <c r="BX237"/>
      <c r="BY237"/>
      <c r="BZ237"/>
      <c r="CA237"/>
      <c r="CF237"/>
    </row>
    <row r="238" spans="3:84" ht="14.25" customHeight="1" thickBot="1" x14ac:dyDescent="0.2">
      <c r="C238" s="209"/>
      <c r="D238" s="220"/>
      <c r="E238" s="738"/>
      <c r="F238" s="233"/>
      <c r="G238" s="105"/>
      <c r="H238" s="582"/>
      <c r="I238" s="89"/>
      <c r="J238" s="89"/>
      <c r="K238" s="89"/>
      <c r="L238" s="89"/>
      <c r="M238" s="89"/>
      <c r="N238" s="722" t="s">
        <v>529</v>
      </c>
      <c r="O238" s="750"/>
      <c r="P238" s="750"/>
      <c r="Q238" s="751"/>
      <c r="R238" s="674"/>
      <c r="S238" s="675"/>
      <c r="T238" s="480"/>
      <c r="U238" s="483"/>
      <c r="V238" s="489"/>
      <c r="X238" s="4" t="str">
        <f>IF($R238=AK238,AS238,IF($R238=AL238,AT238,AU238))</f>
        <v>-</v>
      </c>
      <c r="Y238" s="385" t="s">
        <v>607</v>
      </c>
      <c r="Z238" s="222">
        <f>VLOOKUP(Y238,$W$44:$AJ$85,$AJ$40,0)</f>
        <v>0</v>
      </c>
      <c r="AA238" s="385">
        <v>0.05</v>
      </c>
      <c r="AB238" s="1">
        <v>1</v>
      </c>
      <c r="AC238" s="399">
        <v>1</v>
      </c>
      <c r="AD238" s="197" t="str">
        <f>IF(X238="-","-",X238*Z238*AA238*AB238*AC238)</f>
        <v>-</v>
      </c>
      <c r="AE238" s="197">
        <f>IF(X238="-",0,(1-X238)*Z238*AA238*AB238*AC238)</f>
        <v>0</v>
      </c>
      <c r="AF238" s="402">
        <f>IF(X238="-",0,AE238)</f>
        <v>0</v>
      </c>
      <c r="AH238" s="387" t="str">
        <f>IF($R238=AK238,AS238,IF($R238=AL238,AT238,AU238))</f>
        <v>-</v>
      </c>
      <c r="AK238" s="75" t="s">
        <v>303</v>
      </c>
      <c r="AL238" s="75" t="s">
        <v>469</v>
      </c>
      <c r="AM238" s="75" t="s">
        <v>18</v>
      </c>
      <c r="AN238"/>
      <c r="AO238"/>
      <c r="AP238"/>
      <c r="AQ238"/>
      <c r="AR238"/>
      <c r="AS238" s="6">
        <v>1</v>
      </c>
      <c r="AT238" s="6">
        <v>0</v>
      </c>
      <c r="AU238" s="6" t="s">
        <v>467</v>
      </c>
      <c r="AV238"/>
      <c r="AW238"/>
      <c r="BW238"/>
      <c r="BX238"/>
      <c r="BY238"/>
      <c r="BZ238"/>
      <c r="CA238"/>
      <c r="CF238"/>
    </row>
    <row r="239" spans="3:84" ht="14.25" customHeight="1" thickBot="1" x14ac:dyDescent="0.2">
      <c r="C239" s="228"/>
      <c r="D239" s="225"/>
      <c r="E239" s="749"/>
      <c r="F239" s="234"/>
      <c r="G239" s="206"/>
      <c r="H239" s="595"/>
      <c r="I239" s="596"/>
      <c r="J239" s="596"/>
      <c r="K239" s="596"/>
      <c r="L239" s="596"/>
      <c r="M239" s="596"/>
      <c r="N239" s="722" t="s">
        <v>41</v>
      </c>
      <c r="O239" s="750"/>
      <c r="P239" s="750"/>
      <c r="Q239" s="751"/>
      <c r="R239" s="674"/>
      <c r="S239" s="675"/>
      <c r="T239" s="498"/>
      <c r="U239" s="483"/>
      <c r="V239" s="489"/>
      <c r="X239" s="412" t="str">
        <f>IF($R239=AK239,AS239,IF($R239=AL239,AT239,IF($R239=AM239,AU239,AV239)))</f>
        <v>-</v>
      </c>
      <c r="Y239" s="385" t="s">
        <v>607</v>
      </c>
      <c r="Z239" s="222">
        <f>VLOOKUP(Y239,$W$44:$AJ$85,$AJ$40,0)</f>
        <v>0</v>
      </c>
      <c r="AA239" s="385">
        <v>0.1</v>
      </c>
      <c r="AB239" s="1">
        <v>1</v>
      </c>
      <c r="AC239" s="399">
        <v>1</v>
      </c>
      <c r="AD239" s="197" t="str">
        <f>IF(X239="-","-",X239*Z239*AA239*AB239*AC239)</f>
        <v>-</v>
      </c>
      <c r="AE239" s="197">
        <f>IF(X239="-",0,(1-X239)*Z239*AA239*AB239*AC239)</f>
        <v>0</v>
      </c>
      <c r="AF239" s="402">
        <f>IF(X239="-",0,AE239)</f>
        <v>0</v>
      </c>
      <c r="AH239" s="1" t="str">
        <f>IF(R239="","-",IF($R239=AK239,AS239,IF($R239=AL239,AT239,IF($R239=AM239,AU239,IF($R239=AN239,AV239)))))</f>
        <v>-</v>
      </c>
      <c r="AK239" s="75" t="s">
        <v>470</v>
      </c>
      <c r="AL239" s="75" t="s">
        <v>471</v>
      </c>
      <c r="AM239" s="75" t="s">
        <v>469</v>
      </c>
      <c r="AN239" s="75" t="s">
        <v>262</v>
      </c>
      <c r="AO239"/>
      <c r="AP239"/>
      <c r="AQ239"/>
      <c r="AR239"/>
      <c r="AS239" s="6">
        <v>1</v>
      </c>
      <c r="AT239" s="6">
        <v>0.8</v>
      </c>
      <c r="AU239" s="6">
        <v>0</v>
      </c>
      <c r="AV239" s="6" t="s">
        <v>63</v>
      </c>
      <c r="AW239"/>
      <c r="BW239"/>
      <c r="BX239"/>
      <c r="BY239"/>
      <c r="BZ239"/>
      <c r="CA239"/>
      <c r="CF239"/>
    </row>
    <row r="240" spans="3:84" ht="14.25" customHeight="1" x14ac:dyDescent="0.15">
      <c r="C240" s="8" t="s">
        <v>970</v>
      </c>
      <c r="D240" s="1"/>
      <c r="E240" s="112"/>
      <c r="F240" s="112"/>
      <c r="G240" s="112"/>
      <c r="H240" s="1"/>
      <c r="T240" s="65"/>
      <c r="U240" s="35"/>
      <c r="V240" s="35"/>
      <c r="X240" s="4"/>
      <c r="AA240" s="222"/>
      <c r="AC240" s="404"/>
      <c r="AD240" s="93"/>
      <c r="AE240" s="93"/>
      <c r="AF240" s="93"/>
      <c r="AG240" s="93"/>
      <c r="AK240"/>
      <c r="AL240"/>
      <c r="AM240"/>
      <c r="AN240"/>
      <c r="AO240"/>
      <c r="AP240"/>
      <c r="AQ240"/>
      <c r="AR240"/>
      <c r="AS240"/>
      <c r="AT240"/>
      <c r="AU240"/>
      <c r="AV240"/>
      <c r="AW240"/>
      <c r="BW240"/>
      <c r="BX240"/>
      <c r="BY240"/>
      <c r="BZ240"/>
      <c r="CA240"/>
      <c r="CF240"/>
    </row>
    <row r="241" spans="3:84" ht="14.25" customHeight="1" x14ac:dyDescent="0.15">
      <c r="C241" s="257" t="s">
        <v>885</v>
      </c>
      <c r="D241" s="100" t="s">
        <v>886</v>
      </c>
      <c r="E241" s="101"/>
      <c r="F241" s="102" t="s">
        <v>27</v>
      </c>
      <c r="G241" s="103"/>
      <c r="H241" s="681" t="s">
        <v>29</v>
      </c>
      <c r="I241" s="682"/>
      <c r="J241" s="682"/>
      <c r="K241" s="682"/>
      <c r="L241" s="682"/>
      <c r="M241" s="682"/>
      <c r="N241" s="682"/>
      <c r="O241" s="682"/>
      <c r="P241" s="682"/>
      <c r="Q241" s="682"/>
      <c r="R241" s="682"/>
      <c r="S241" s="683"/>
      <c r="T241" s="104" t="s">
        <v>1010</v>
      </c>
      <c r="U241" s="115"/>
      <c r="V241" s="7"/>
      <c r="W241" s="3"/>
      <c r="X241" s="3"/>
      <c r="Z241" s="3"/>
      <c r="AA241" s="222" t="str">
        <f>IF(Z241="","",HLOOKUP(Z241,#REF!,2,0))</f>
        <v/>
      </c>
      <c r="AC241" s="397"/>
      <c r="AE241" s="1"/>
      <c r="AL241" s="7"/>
      <c r="AM241" s="7"/>
      <c r="AN241" s="7"/>
      <c r="AO241" s="7"/>
      <c r="AP241" s="7"/>
      <c r="AQ241" s="7"/>
      <c r="AR241" s="7"/>
      <c r="AS241"/>
      <c r="AT241"/>
      <c r="AU241"/>
      <c r="AV241"/>
      <c r="AW241"/>
      <c r="BW241"/>
      <c r="BX241"/>
      <c r="BY241"/>
      <c r="BZ241"/>
      <c r="CA241"/>
      <c r="CF241"/>
    </row>
    <row r="242" spans="3:84" ht="36" customHeight="1" x14ac:dyDescent="0.15">
      <c r="C242" s="599">
        <v>57</v>
      </c>
      <c r="D242" s="599" t="s">
        <v>887</v>
      </c>
      <c r="E242" s="606" t="s">
        <v>971</v>
      </c>
      <c r="F242" s="690" t="s">
        <v>972</v>
      </c>
      <c r="G242" s="691"/>
      <c r="H242" s="690" t="s">
        <v>973</v>
      </c>
      <c r="I242" s="701"/>
      <c r="J242" s="701"/>
      <c r="K242" s="701"/>
      <c r="L242" s="701"/>
      <c r="M242" s="701"/>
      <c r="N242" s="701"/>
      <c r="O242" s="701"/>
      <c r="P242" s="701"/>
      <c r="Q242" s="701"/>
      <c r="R242" s="701"/>
      <c r="S242" s="701"/>
      <c r="T242" s="217" t="str">
        <f>IF(AF243=0,"-",IF(AF243&gt;=$BK$15,"A",IF(AF243&gt;=$BK$16,"B",IF(AF243&gt;=$BK$17,"C","-"))))</f>
        <v>-</v>
      </c>
      <c r="U242" s="115"/>
      <c r="V242" s="7"/>
      <c r="W242" s="3"/>
      <c r="X242" s="3"/>
      <c r="Z242" s="3"/>
      <c r="AA242" s="222"/>
      <c r="AC242" s="397"/>
      <c r="AE242" s="1"/>
      <c r="AJ242" s="1" t="str">
        <f>IF(昇降機!$G$1=0,"",昇降機!$G$1)</f>
        <v/>
      </c>
      <c r="AK242" s="1" t="s">
        <v>536</v>
      </c>
      <c r="AL242" s="7"/>
      <c r="AM242" s="7"/>
      <c r="AN242" s="7"/>
      <c r="AO242" s="7"/>
      <c r="AP242" s="7"/>
      <c r="AQ242" s="7"/>
      <c r="AR242" s="7"/>
      <c r="AS242"/>
      <c r="AT242"/>
      <c r="AU242"/>
      <c r="AV242"/>
      <c r="AW242"/>
      <c r="BW242"/>
      <c r="BX242"/>
      <c r="BY242"/>
      <c r="BZ242"/>
      <c r="CA242"/>
      <c r="CF242"/>
    </row>
    <row r="243" spans="3:84" ht="14.25" thickBot="1" x14ac:dyDescent="0.2">
      <c r="C243" s="582"/>
      <c r="D243" s="582"/>
      <c r="E243" s="607"/>
      <c r="F243" s="586"/>
      <c r="G243" s="587"/>
      <c r="H243" s="752" t="s">
        <v>890</v>
      </c>
      <c r="I243" s="753"/>
      <c r="J243" s="753"/>
      <c r="K243" s="753"/>
      <c r="L243" s="753"/>
      <c r="M243" s="753"/>
      <c r="N243" s="226"/>
      <c r="O243" s="591"/>
      <c r="P243" s="591"/>
      <c r="Q243" s="591"/>
      <c r="R243" s="226"/>
      <c r="S243" s="226"/>
      <c r="T243" s="463"/>
      <c r="U243" s="115"/>
      <c r="V243" s="7"/>
      <c r="W243" s="3"/>
      <c r="X243" s="3"/>
      <c r="Z243" s="3"/>
      <c r="AA243" s="222"/>
      <c r="AC243" s="397"/>
      <c r="AE243" s="1"/>
      <c r="AF243" s="93">
        <f>SUM(AF244:AF245)</f>
        <v>0</v>
      </c>
      <c r="AJ243" s="1">
        <f>昇降機!$H$10</f>
        <v>0</v>
      </c>
      <c r="AK243" s="1" t="s">
        <v>537</v>
      </c>
      <c r="AL243" s="7"/>
      <c r="AM243" s="7"/>
      <c r="AN243" s="7"/>
      <c r="AO243" s="7"/>
      <c r="AP243" s="7"/>
      <c r="AQ243" s="7"/>
      <c r="AR243" s="7"/>
      <c r="AS243"/>
      <c r="AT243"/>
      <c r="AU243"/>
      <c r="AV243"/>
      <c r="AW243"/>
      <c r="BW243"/>
      <c r="BX243"/>
      <c r="BY243"/>
      <c r="BZ243"/>
      <c r="CA243"/>
      <c r="CF243"/>
    </row>
    <row r="244" spans="3:84" ht="24" customHeight="1" thickBot="1" x14ac:dyDescent="0.2">
      <c r="C244" s="582"/>
      <c r="D244" s="582"/>
      <c r="E244" s="201"/>
      <c r="F244" s="744"/>
      <c r="G244" s="745"/>
      <c r="J244" s="461"/>
      <c r="K244" s="2" t="s">
        <v>541</v>
      </c>
      <c r="L244" s="3" t="str">
        <f ca="1">昇降機!$M$5</f>
        <v/>
      </c>
      <c r="M244" s="500"/>
      <c r="N244" s="105"/>
      <c r="O244" s="670" t="s">
        <v>974</v>
      </c>
      <c r="P244" s="672"/>
      <c r="Q244" s="673"/>
      <c r="R244" s="679" t="str">
        <f>AJ244</f>
        <v>エレベーター無し</v>
      </c>
      <c r="S244" s="680"/>
      <c r="T244" s="210"/>
      <c r="U244" s="478"/>
      <c r="V244" s="7"/>
      <c r="X244" s="1" t="str">
        <f>IF(OR(AI244="",R244&lt;&gt;AJ244),AH244,AI244)</f>
        <v>-</v>
      </c>
      <c r="Y244" s="385" t="s">
        <v>299</v>
      </c>
      <c r="Z244" s="222">
        <f>VLOOKUP(Y244,$W$44:$AJ$85,$AJ$40,0)</f>
        <v>0</v>
      </c>
      <c r="AA244" s="385">
        <v>0.5</v>
      </c>
      <c r="AB244" s="1">
        <v>1</v>
      </c>
      <c r="AC244" s="399">
        <v>1</v>
      </c>
      <c r="AD244" s="197" t="str">
        <f>IF(X244="-","-",X244*Z244*AA244*AB244*AC244)</f>
        <v>-</v>
      </c>
      <c r="AE244" s="197">
        <f>IF(X244="-",0,(1-X244)*Z244*AA244*AB244*AC244)</f>
        <v>0</v>
      </c>
      <c r="AF244" s="402">
        <f>IF(X244="-",0,IF($M$245&lt;&gt;0,(1-X244)*Z244*AA244*AB244*AC244*$M$245/100,AG244*Z244*AA244*AB244*AC244))</f>
        <v>0</v>
      </c>
      <c r="AG244" s="212">
        <f>昇降機!$I$1</f>
        <v>0</v>
      </c>
      <c r="AH244" s="1" t="str">
        <f>IF($R244=AK244,AS244,IF($R244=AL244,AT244,IF($R244=AM244,AU244,IF($R244=AN244,AV244,IF($R244=AO244,AW244,AX244)))))</f>
        <v>-</v>
      </c>
      <c r="AI244" s="212" t="str">
        <f>IF(昇降機!$G$10=0,"",昇降機!$I$9)</f>
        <v/>
      </c>
      <c r="AJ244" s="362" t="str">
        <f>IF(昇降機!$G$10=0,AP244,IF(昇降機!$I$9&gt;=0.95,AK244,IF(昇降機!$I$9&gt;=0.7,AL244,IF(昇降機!$I$9&gt;=0.3,AM244,IF(昇降機!$I$9&gt;=0.05,AN244,AO244)))))</f>
        <v>エレベーター無し</v>
      </c>
      <c r="AK244" s="75" t="s">
        <v>109</v>
      </c>
      <c r="AL244" s="75" t="s">
        <v>31</v>
      </c>
      <c r="AM244" s="75" t="s">
        <v>240</v>
      </c>
      <c r="AN244" s="75" t="s">
        <v>34</v>
      </c>
      <c r="AO244" s="75" t="s">
        <v>35</v>
      </c>
      <c r="AP244" s="75" t="s">
        <v>260</v>
      </c>
      <c r="AQ244"/>
      <c r="AR244"/>
      <c r="AS244" s="6">
        <v>1</v>
      </c>
      <c r="AT244" s="6">
        <v>0.8</v>
      </c>
      <c r="AU244" s="6">
        <v>0.5</v>
      </c>
      <c r="AV244" s="6">
        <v>0.2</v>
      </c>
      <c r="AW244" s="6">
        <v>0</v>
      </c>
      <c r="AX244" s="6" t="s">
        <v>467</v>
      </c>
      <c r="BW244"/>
      <c r="BX244"/>
      <c r="BY244"/>
      <c r="BZ244"/>
      <c r="CA244"/>
      <c r="CF244"/>
    </row>
    <row r="245" spans="3:84" ht="14.25" customHeight="1" thickBot="1" x14ac:dyDescent="0.2">
      <c r="C245" s="595"/>
      <c r="D245" s="595"/>
      <c r="E245" s="203"/>
      <c r="F245" s="754"/>
      <c r="G245" s="755"/>
      <c r="H245" s="501" t="s">
        <v>69</v>
      </c>
      <c r="I245" s="502">
        <f>$AU$4</f>
        <v>-20</v>
      </c>
      <c r="J245" s="591"/>
      <c r="K245" s="501" t="s">
        <v>483</v>
      </c>
      <c r="L245" s="503" t="str">
        <f>AJ242</f>
        <v/>
      </c>
      <c r="M245" s="491"/>
      <c r="N245" s="462"/>
      <c r="O245" s="670" t="s">
        <v>975</v>
      </c>
      <c r="P245" s="672"/>
      <c r="Q245" s="673"/>
      <c r="R245" s="679" t="str">
        <f>AJ245</f>
        <v>エレベーター無し</v>
      </c>
      <c r="S245" s="680"/>
      <c r="T245" s="108"/>
      <c r="U245" s="489"/>
      <c r="V245" s="7"/>
      <c r="X245" s="1" t="str">
        <f>IF(OR(AI245="",R245&lt;&gt;AJ245),AH245,AI245)</f>
        <v>-</v>
      </c>
      <c r="Y245" s="385" t="s">
        <v>299</v>
      </c>
      <c r="Z245" s="222">
        <f>VLOOKUP(Y245,$W$44:$AJ$85,$AJ$40,0)</f>
        <v>0</v>
      </c>
      <c r="AA245" s="385">
        <v>0.111</v>
      </c>
      <c r="AB245" s="1">
        <v>1</v>
      </c>
      <c r="AC245" s="399">
        <v>1</v>
      </c>
      <c r="AD245" s="197" t="str">
        <f>IF(X245="-","-",X245*Z245*AA245*AB245*AC245)</f>
        <v>-</v>
      </c>
      <c r="AE245" s="197">
        <f>IF(X245="-",0,(1-X245)*Z245*AA245*AB245*AC245)</f>
        <v>0</v>
      </c>
      <c r="AF245" s="402">
        <f>IF(X245="-",0,IF($M$245&lt;&gt;0,(1-X245)*Z245*AA245*AB245*AC245*$M$245/100,AG245*Z245*AA245*AB245*AC245))</f>
        <v>0</v>
      </c>
      <c r="AG245" s="212">
        <f>昇降機!$J$1</f>
        <v>0</v>
      </c>
      <c r="AH245" s="1" t="str">
        <f>IF($R245=AK245,AS245,IF($R245=AL245,AT245,IF($R245=AM245,AU245,IF($R245=AN245,AV245,IF($R245=AO245,AW245,AX245)))))</f>
        <v>-</v>
      </c>
      <c r="AI245" s="212" t="str">
        <f>IF(昇降機!$G$10=0,"",昇降機!$J$9)</f>
        <v/>
      </c>
      <c r="AJ245" s="362" t="str">
        <f>IF(昇降機!$G$10=0,AP245,IF(昇降機!$J$9&gt;=0.95,AK245,IF(昇降機!$J$9&gt;=0.7,AL245,IF(昇降機!$J$9&gt;=0.3,AM245,IF(昇降機!$J$9&gt;=0.05,AN245,AO245)))))</f>
        <v>エレベーター無し</v>
      </c>
      <c r="AK245" s="75" t="s">
        <v>109</v>
      </c>
      <c r="AL245" s="75" t="s">
        <v>31</v>
      </c>
      <c r="AM245" s="75" t="s">
        <v>240</v>
      </c>
      <c r="AN245" s="75" t="s">
        <v>34</v>
      </c>
      <c r="AO245" s="75" t="s">
        <v>35</v>
      </c>
      <c r="AP245" s="75" t="s">
        <v>260</v>
      </c>
      <c r="AQ245"/>
      <c r="AR245"/>
      <c r="AS245" s="6">
        <v>1</v>
      </c>
      <c r="AT245" s="6">
        <v>0.8</v>
      </c>
      <c r="AU245" s="6">
        <v>0.5</v>
      </c>
      <c r="AV245" s="6">
        <v>0.2</v>
      </c>
      <c r="AW245" s="6">
        <v>0</v>
      </c>
      <c r="AX245" s="6" t="s">
        <v>467</v>
      </c>
      <c r="BW245"/>
      <c r="BX245"/>
      <c r="BY245"/>
      <c r="BZ245"/>
      <c r="CA245"/>
      <c r="CF245"/>
    </row>
    <row r="246" spans="3:84" ht="14.1" customHeight="1" x14ac:dyDescent="0.15">
      <c r="C246" s="8" t="s">
        <v>693</v>
      </c>
      <c r="V246" s="7"/>
      <c r="W246" s="7"/>
      <c r="X246" s="7"/>
      <c r="Y246" s="7"/>
      <c r="Z246" s="7"/>
      <c r="AA246" s="7"/>
      <c r="AB246" s="7"/>
      <c r="AC246" s="7"/>
      <c r="AD246" s="7"/>
      <c r="AE246" s="7"/>
      <c r="AF246" s="7"/>
      <c r="AG246" s="7"/>
      <c r="AH246" s="7"/>
      <c r="AI246" s="7"/>
      <c r="AJ246" s="236"/>
      <c r="AK246" s="236"/>
      <c r="AL246" s="236"/>
      <c r="AM246" s="236"/>
      <c r="AN246" s="236"/>
      <c r="AO246" s="236"/>
      <c r="AP246" s="236"/>
      <c r="AQ246" s="236"/>
      <c r="AR246" s="236"/>
      <c r="AS246" s="236"/>
      <c r="AT246" s="236"/>
      <c r="AU246" s="1"/>
      <c r="AV246" s="1"/>
      <c r="AW246" s="1"/>
      <c r="AX246" s="1"/>
      <c r="AY246" s="1"/>
      <c r="AZ246" s="1"/>
      <c r="BA246" s="1"/>
      <c r="BW246"/>
      <c r="BX246"/>
      <c r="BY246"/>
      <c r="BZ246"/>
      <c r="CA246"/>
      <c r="CF246"/>
    </row>
    <row r="247" spans="3:84" ht="12.75" customHeight="1" x14ac:dyDescent="0.15">
      <c r="C247" s="257" t="s">
        <v>885</v>
      </c>
      <c r="D247" s="100" t="s">
        <v>886</v>
      </c>
      <c r="E247" s="101"/>
      <c r="F247" s="102" t="s">
        <v>27</v>
      </c>
      <c r="G247" s="103"/>
      <c r="H247" s="681" t="s">
        <v>29</v>
      </c>
      <c r="I247" s="682"/>
      <c r="J247" s="682"/>
      <c r="K247" s="682"/>
      <c r="L247" s="682"/>
      <c r="M247" s="682"/>
      <c r="N247" s="682"/>
      <c r="O247" s="682"/>
      <c r="P247" s="682"/>
      <c r="Q247" s="682"/>
      <c r="R247" s="682"/>
      <c r="S247" s="683"/>
      <c r="T247" s="104" t="s">
        <v>1010</v>
      </c>
      <c r="U247" s="281"/>
      <c r="V247" s="7"/>
      <c r="W247" s="7"/>
      <c r="X247" s="7"/>
      <c r="Y247" s="7"/>
      <c r="Z247" s="7"/>
      <c r="AA247" s="7"/>
      <c r="AB247" s="7"/>
      <c r="AC247" s="7"/>
      <c r="AD247" s="7"/>
      <c r="AE247" s="7"/>
      <c r="AF247" s="7"/>
      <c r="AG247" s="7"/>
      <c r="AH247" s="7"/>
      <c r="AI247" s="7"/>
      <c r="AJ247" s="1" t="str">
        <f>IF(エアコンプレッサー!$H$1=0,"",エアコンプレッサー!$H$1)</f>
        <v/>
      </c>
      <c r="AK247" s="1" t="s">
        <v>536</v>
      </c>
      <c r="AL247" s="236"/>
      <c r="AM247" s="236"/>
      <c r="AN247" s="236"/>
      <c r="AO247" s="236"/>
      <c r="AP247" s="236"/>
      <c r="AQ247" s="236"/>
      <c r="AR247" s="236"/>
      <c r="AS247" s="236"/>
      <c r="AT247" s="236"/>
      <c r="AU247" s="1"/>
      <c r="AV247" s="1"/>
      <c r="AW247" s="1"/>
      <c r="AX247" s="1"/>
      <c r="AY247" s="1"/>
      <c r="AZ247" s="1"/>
      <c r="BA247" s="1"/>
      <c r="BW247"/>
      <c r="BX247"/>
      <c r="BY247"/>
      <c r="BZ247"/>
      <c r="CA247"/>
      <c r="CF247"/>
    </row>
    <row r="248" spans="3:84" ht="38.25" customHeight="1" thickBot="1" x14ac:dyDescent="0.2">
      <c r="C248" s="599">
        <v>58</v>
      </c>
      <c r="D248" s="599" t="s">
        <v>887</v>
      </c>
      <c r="E248" s="200" t="s">
        <v>976</v>
      </c>
      <c r="F248" s="699" t="s">
        <v>694</v>
      </c>
      <c r="G248" s="700"/>
      <c r="H248" s="690" t="s">
        <v>753</v>
      </c>
      <c r="I248" s="701"/>
      <c r="J248" s="701"/>
      <c r="K248" s="701"/>
      <c r="L248" s="701"/>
      <c r="M248" s="701"/>
      <c r="N248" s="701"/>
      <c r="O248" s="672"/>
      <c r="P248" s="672"/>
      <c r="Q248" s="672"/>
      <c r="R248" s="672"/>
      <c r="S248" s="671"/>
      <c r="T248" s="217" t="str">
        <f>IF(AF248=0,"-",IF(AF248&gt;=$BK$15,"A",IF(AF248&gt;=$BK$16,"B",IF(AF248&gt;=$BK$17,"C","-"))))</f>
        <v>-</v>
      </c>
      <c r="U248" s="504"/>
      <c r="V248" s="7"/>
      <c r="W248" s="7"/>
      <c r="X248" s="7"/>
      <c r="Y248" s="7"/>
      <c r="Z248" s="7"/>
      <c r="AA248" s="7"/>
      <c r="AB248" s="7"/>
      <c r="AC248" s="7"/>
      <c r="AD248" s="7"/>
      <c r="AE248" s="7"/>
      <c r="AF248" s="93">
        <f>SUM(AF249:AF257)</f>
        <v>0</v>
      </c>
      <c r="AG248" s="7"/>
      <c r="AH248" s="7"/>
      <c r="AI248" s="7"/>
      <c r="AJ248" s="1">
        <f>エアコンプレッサー!$I$10</f>
        <v>0</v>
      </c>
      <c r="AK248" s="1" t="s">
        <v>537</v>
      </c>
      <c r="AL248" s="605"/>
      <c r="AM248" s="605"/>
      <c r="AN248" s="605"/>
      <c r="AO248" s="605"/>
      <c r="AP248" s="605"/>
      <c r="AQ248" s="605"/>
      <c r="AR248" s="605"/>
      <c r="AS248" s="605"/>
      <c r="AT248" s="605"/>
      <c r="AU248" s="1"/>
      <c r="AV248" s="1"/>
      <c r="AW248" s="1"/>
      <c r="AX248" s="1"/>
      <c r="AY248" s="1"/>
      <c r="AZ248" s="1"/>
      <c r="BA248" s="1"/>
      <c r="BB248" s="1"/>
      <c r="BW248"/>
      <c r="BX248"/>
      <c r="BY248"/>
      <c r="BZ248"/>
      <c r="CA248"/>
      <c r="CF248"/>
    </row>
    <row r="249" spans="3:84" ht="14.25" customHeight="1" thickBot="1" x14ac:dyDescent="0.2">
      <c r="C249" s="582"/>
      <c r="D249" s="582"/>
      <c r="E249" s="201"/>
      <c r="F249" s="436"/>
      <c r="H249" s="684" t="s">
        <v>890</v>
      </c>
      <c r="I249" s="685"/>
      <c r="J249" s="685"/>
      <c r="K249" s="685"/>
      <c r="L249" s="685"/>
      <c r="M249" s="685"/>
      <c r="N249" s="721"/>
      <c r="O249" s="756" t="s">
        <v>698</v>
      </c>
      <c r="P249" s="756"/>
      <c r="Q249" s="756"/>
      <c r="R249" s="679" t="str">
        <f>AJ249</f>
        <v>エアコンプレッサー無し</v>
      </c>
      <c r="S249" s="680"/>
      <c r="T249" s="480"/>
      <c r="U249" s="483"/>
      <c r="V249" s="489"/>
      <c r="W249" s="413">
        <f>IF(OR(AI249="",R249&lt;&gt;AJ249,R250&lt;&gt;AJ250,R251&lt;&gt;AJ251,R252&lt;&gt;AJ252,R253&lt;&gt;AJ253,R254&lt;&gt;AJ254,R255&lt;&gt;AJ255,R256&lt;&gt;AJ256,R257&lt;&gt;AJ257),SUMPRODUCT(AH249:AH257,AQ249:AQ257),SUMPRODUCT(AI249:AI257,AQ249:AQ257))</f>
        <v>0</v>
      </c>
      <c r="X249" s="413">
        <f>IF(W249="","",IF(W249&gt;1,1,IF(W249&lt;0,0,W249)))</f>
        <v>0</v>
      </c>
      <c r="Y249" s="385" t="s">
        <v>751</v>
      </c>
      <c r="Z249" s="222">
        <f>VLOOKUP(Y249,$W$44:$AJ$85,$AJ$40,0)</f>
        <v>0</v>
      </c>
      <c r="AA249" s="385">
        <v>0.25</v>
      </c>
      <c r="AB249" s="1">
        <v>1</v>
      </c>
      <c r="AC249" s="399">
        <v>1</v>
      </c>
      <c r="AD249" s="197">
        <f>IF(X249="-","-",X249*Z249*AA249*AB249*AC249)</f>
        <v>0</v>
      </c>
      <c r="AE249" s="197">
        <f>IF(X249="-",0,(1-X249)*Z249*AA249*AB249*AC249)</f>
        <v>0</v>
      </c>
      <c r="AF249" s="402">
        <f>IF(X249="-",0,IF($M$252&lt;&gt;0,(1-X249)*Z249*AA249*AB249*AC249*$M$252/100,SUMPRODUCT(AG249:AG257,AQ249:AQ257)*Z249*AA249*AB249*AC249))</f>
        <v>0</v>
      </c>
      <c r="AG249" s="212">
        <f>エアコンプレッサー!$J$1</f>
        <v>0</v>
      </c>
      <c r="AH249" s="1" t="str">
        <f t="shared" ref="AH249:AH257" si="34">IF($R249=AK249,AS249,IF($R249=AL249,AT249,IF($R249=AM249,AU249,IF($R249=AN249,AV249,IF($R249=AO249,AW249,AX249)))))</f>
        <v>-</v>
      </c>
      <c r="AI249" s="212" t="str">
        <f>IF(エアコンプレッサー!$H$10=0,"",エアコンプレッサー!$J$9)</f>
        <v/>
      </c>
      <c r="AJ249" s="362" t="str">
        <f>IF(エアコンプレッサー!$H$10=0,AP249,IF(エアコンプレッサー!$J$9&gt;=0.95,AK249,IF(エアコンプレッサー!$J$9&gt;=0.7,AL249,IF(エアコンプレッサー!$J$9&gt;=0.3,AM249,IF(エアコンプレッサー!$J$9&gt;=0.05,AN249,AO249)))))</f>
        <v>エアコンプレッサー無し</v>
      </c>
      <c r="AK249" s="75" t="s">
        <v>109</v>
      </c>
      <c r="AL249" s="75" t="s">
        <v>31</v>
      </c>
      <c r="AM249" s="75" t="s">
        <v>240</v>
      </c>
      <c r="AN249" s="75" t="s">
        <v>34</v>
      </c>
      <c r="AO249" s="75" t="s">
        <v>35</v>
      </c>
      <c r="AP249" s="75" t="s">
        <v>704</v>
      </c>
      <c r="AQ249" s="6">
        <v>0.43</v>
      </c>
      <c r="AR249"/>
      <c r="AS249" s="6">
        <v>1</v>
      </c>
      <c r="AT249" s="6">
        <v>0.8</v>
      </c>
      <c r="AU249" s="6">
        <v>0.5</v>
      </c>
      <c r="AV249" s="6">
        <v>0.2</v>
      </c>
      <c r="AW249" s="6">
        <v>0</v>
      </c>
      <c r="AX249" s="6" t="s">
        <v>63</v>
      </c>
      <c r="AY249" s="1"/>
      <c r="AZ249" s="1"/>
      <c r="BA249" s="1"/>
      <c r="BB249" s="1"/>
      <c r="BW249"/>
      <c r="BX249"/>
      <c r="BY249"/>
      <c r="BZ249"/>
      <c r="CA249"/>
      <c r="CF249"/>
    </row>
    <row r="250" spans="3:84" ht="14.25" customHeight="1" thickBot="1" x14ac:dyDescent="0.2">
      <c r="C250" s="582"/>
      <c r="D250" s="582"/>
      <c r="E250" s="201"/>
      <c r="F250" s="436"/>
      <c r="H250" s="684"/>
      <c r="I250" s="685"/>
      <c r="J250" s="685"/>
      <c r="K250" s="685"/>
      <c r="L250" s="685"/>
      <c r="M250" s="685"/>
      <c r="N250" s="721"/>
      <c r="O250" s="676" t="s">
        <v>892</v>
      </c>
      <c r="P250" s="677"/>
      <c r="Q250" s="677"/>
      <c r="R250" s="679" t="str">
        <f>AJ250</f>
        <v>エアコンプレッサー無し</v>
      </c>
      <c r="S250" s="680"/>
      <c r="T250" s="480"/>
      <c r="U250" s="483"/>
      <c r="V250" s="489"/>
      <c r="AA250" s="116"/>
      <c r="AC250" s="397"/>
      <c r="AE250" s="1"/>
      <c r="AG250" s="212">
        <f>エアコンプレッサー!$K$1</f>
        <v>0</v>
      </c>
      <c r="AH250" s="1" t="str">
        <f t="shared" si="34"/>
        <v>-</v>
      </c>
      <c r="AI250" s="212" t="str">
        <f>IF(エアコンプレッサー!$H$10=0,"",エアコンプレッサー!$K$9)</f>
        <v/>
      </c>
      <c r="AJ250" s="362" t="str">
        <f>IF(エアコンプレッサー!$H$10=0,AP250,IF(エアコンプレッサー!$K$9&gt;=0.95,AK250,IF(エアコンプレッサー!$K$9&gt;=0.7,AL250,IF(エアコンプレッサー!$K$9&gt;=0.3,AM250,IF(エアコンプレッサー!$K$9&gt;=0.05,AN250,AO250)))))</f>
        <v>エアコンプレッサー無し</v>
      </c>
      <c r="AK250" s="75" t="s">
        <v>109</v>
      </c>
      <c r="AL250" s="75" t="s">
        <v>31</v>
      </c>
      <c r="AM250" s="75" t="s">
        <v>240</v>
      </c>
      <c r="AN250" s="75" t="s">
        <v>34</v>
      </c>
      <c r="AO250" s="75" t="s">
        <v>35</v>
      </c>
      <c r="AP250" s="75" t="s">
        <v>704</v>
      </c>
      <c r="AQ250" s="6">
        <v>0.11</v>
      </c>
      <c r="AR250"/>
      <c r="AS250" s="6">
        <v>1</v>
      </c>
      <c r="AT250" s="6">
        <v>0.8</v>
      </c>
      <c r="AU250" s="6">
        <v>0.5</v>
      </c>
      <c r="AV250" s="6">
        <v>0.2</v>
      </c>
      <c r="AW250" s="6">
        <v>0</v>
      </c>
      <c r="AX250" s="6" t="s">
        <v>63</v>
      </c>
      <c r="AY250" s="1"/>
      <c r="AZ250" s="1"/>
      <c r="BA250" s="1"/>
      <c r="BB250" s="1"/>
      <c r="BW250"/>
      <c r="BX250"/>
      <c r="BY250"/>
      <c r="BZ250"/>
      <c r="CA250"/>
      <c r="CF250"/>
    </row>
    <row r="251" spans="3:84" ht="14.25" customHeight="1" thickBot="1" x14ac:dyDescent="0.2">
      <c r="C251" s="582"/>
      <c r="D251" s="582"/>
      <c r="E251" s="201"/>
      <c r="F251" s="436"/>
      <c r="H251" s="40"/>
      <c r="K251" s="490" t="s">
        <v>977</v>
      </c>
      <c r="L251" s="3" t="str">
        <f ca="1">エアコンプレッサー!$U$5</f>
        <v/>
      </c>
      <c r="M251" s="491"/>
      <c r="O251" s="670" t="s">
        <v>893</v>
      </c>
      <c r="P251" s="672"/>
      <c r="Q251" s="673"/>
      <c r="R251" s="679" t="str">
        <f t="shared" ref="R251:R257" si="35">AJ251</f>
        <v>エアコンプレッサー無し</v>
      </c>
      <c r="S251" s="680"/>
      <c r="T251" s="435"/>
      <c r="U251" s="11"/>
      <c r="X251" s="3"/>
      <c r="Y251" s="1"/>
      <c r="Z251" s="116"/>
      <c r="AB251" s="3"/>
      <c r="AC251" s="1"/>
      <c r="AD251" s="3"/>
      <c r="AG251" s="212">
        <f>エアコンプレッサー!$L$1</f>
        <v>0</v>
      </c>
      <c r="AH251" s="1" t="str">
        <f t="shared" si="34"/>
        <v>-</v>
      </c>
      <c r="AI251" s="212" t="str">
        <f>IF(エアコンプレッサー!$H$10=0,"",エアコンプレッサー!$L$9)</f>
        <v/>
      </c>
      <c r="AJ251" s="362" t="str">
        <f>IF(エアコンプレッサー!$H$10=0,AP251,IF(エアコンプレッサー!$L$9&gt;=0.95,AK251,IF(エアコンプレッサー!$L$9&gt;=0.7,AL251,IF(エアコンプレッサー!$L$9&gt;=0.3,AM251,IF(エアコンプレッサー!$L$9&gt;=0.05,AN251,AO251)))))</f>
        <v>エアコンプレッサー無し</v>
      </c>
      <c r="AK251" s="75" t="s">
        <v>109</v>
      </c>
      <c r="AL251" s="75" t="s">
        <v>31</v>
      </c>
      <c r="AM251" s="75" t="s">
        <v>240</v>
      </c>
      <c r="AN251" s="75" t="s">
        <v>34</v>
      </c>
      <c r="AO251" s="75" t="s">
        <v>35</v>
      </c>
      <c r="AP251" s="75" t="s">
        <v>704</v>
      </c>
      <c r="AQ251" s="6">
        <v>0.04</v>
      </c>
      <c r="AR251"/>
      <c r="AS251" s="6">
        <v>1</v>
      </c>
      <c r="AT251" s="6">
        <v>0.8</v>
      </c>
      <c r="AU251" s="6">
        <v>0.5</v>
      </c>
      <c r="AV251" s="6">
        <v>0.2</v>
      </c>
      <c r="AW251" s="6">
        <v>0</v>
      </c>
      <c r="AX251" s="6" t="s">
        <v>63</v>
      </c>
      <c r="AY251" s="1"/>
      <c r="AZ251" s="1"/>
      <c r="BA251" s="1"/>
      <c r="BB251" s="1"/>
      <c r="BW251"/>
      <c r="BX251"/>
      <c r="BY251"/>
      <c r="BZ251"/>
      <c r="CA251"/>
      <c r="CF251"/>
    </row>
    <row r="252" spans="3:84" ht="14.25" customHeight="1" thickBot="1" x14ac:dyDescent="0.2">
      <c r="C252" s="582"/>
      <c r="D252" s="582"/>
      <c r="E252" s="201"/>
      <c r="F252" s="436"/>
      <c r="H252" s="492" t="s">
        <v>69</v>
      </c>
      <c r="I252" s="493">
        <f>$AV$4</f>
        <v>-10</v>
      </c>
      <c r="J252" s="226"/>
      <c r="K252" s="490" t="s">
        <v>483</v>
      </c>
      <c r="L252" s="494" t="str">
        <f>AJ247</f>
        <v/>
      </c>
      <c r="M252" s="491"/>
      <c r="N252" s="243" t="str">
        <f>IF(L252="","%","")</f>
        <v>%</v>
      </c>
      <c r="O252" s="676" t="s">
        <v>752</v>
      </c>
      <c r="P252" s="677"/>
      <c r="Q252" s="677"/>
      <c r="R252" s="679" t="str">
        <f t="shared" si="35"/>
        <v>エアコンプレッサー無し</v>
      </c>
      <c r="S252" s="680"/>
      <c r="T252" s="435"/>
      <c r="U252" s="11"/>
      <c r="W252" s="3"/>
      <c r="X252" s="3"/>
      <c r="Y252" s="1"/>
      <c r="Z252" s="116"/>
      <c r="AB252" s="3"/>
      <c r="AC252" s="1"/>
      <c r="AD252" s="3"/>
      <c r="AG252" s="212">
        <f>エアコンプレッサー!$M$1</f>
        <v>0</v>
      </c>
      <c r="AH252" s="1" t="str">
        <f t="shared" si="34"/>
        <v>-</v>
      </c>
      <c r="AI252" s="212" t="str">
        <f>IF(エアコンプレッサー!$H$10=0,"",エアコンプレッサー!$M$9)</f>
        <v/>
      </c>
      <c r="AJ252" s="362" t="str">
        <f>IF(エアコンプレッサー!$H$10=0,AP252,IF(エアコンプレッサー!$M$9&gt;=0.95,AK252,IF(エアコンプレッサー!$M$9&gt;=0.7,AL252,IF(エアコンプレッサー!$M$9&gt;=0.3,AM252,IF(エアコンプレッサー!$M$9&gt;=0.05,AN252,AO252)))))</f>
        <v>エアコンプレッサー無し</v>
      </c>
      <c r="AK252" s="75" t="s">
        <v>109</v>
      </c>
      <c r="AL252" s="75" t="s">
        <v>31</v>
      </c>
      <c r="AM252" s="75" t="s">
        <v>240</v>
      </c>
      <c r="AN252" s="75" t="s">
        <v>34</v>
      </c>
      <c r="AO252" s="75" t="s">
        <v>35</v>
      </c>
      <c r="AP252" s="75" t="s">
        <v>704</v>
      </c>
      <c r="AQ252" s="6">
        <v>0.18</v>
      </c>
      <c r="AR252"/>
      <c r="AS252" s="6">
        <v>1</v>
      </c>
      <c r="AT252" s="6">
        <v>0.8</v>
      </c>
      <c r="AU252" s="6">
        <v>0.5</v>
      </c>
      <c r="AV252" s="6">
        <v>0.2</v>
      </c>
      <c r="AW252" s="6">
        <v>0</v>
      </c>
      <c r="AX252" s="6" t="s">
        <v>63</v>
      </c>
      <c r="AY252" s="1"/>
      <c r="AZ252" s="1"/>
      <c r="BA252" s="1"/>
      <c r="BB252" s="1"/>
      <c r="BW252"/>
      <c r="BX252"/>
      <c r="BY252"/>
      <c r="BZ252"/>
      <c r="CA252"/>
      <c r="CF252"/>
    </row>
    <row r="253" spans="3:84" ht="14.25" customHeight="1" thickBot="1" x14ac:dyDescent="0.2">
      <c r="C253" s="582"/>
      <c r="D253" s="582"/>
      <c r="E253" s="201"/>
      <c r="F253" s="436"/>
      <c r="H253" s="40"/>
      <c r="O253" s="676" t="s">
        <v>699</v>
      </c>
      <c r="P253" s="677"/>
      <c r="Q253" s="677"/>
      <c r="R253" s="679" t="str">
        <f t="shared" si="35"/>
        <v>エアコンプレッサー無し</v>
      </c>
      <c r="S253" s="680"/>
      <c r="T253" s="435"/>
      <c r="U253" s="11"/>
      <c r="W253" s="3"/>
      <c r="X253" s="3"/>
      <c r="Y253" s="1"/>
      <c r="Z253" s="116"/>
      <c r="AB253" s="3"/>
      <c r="AC253" s="1"/>
      <c r="AD253" s="3"/>
      <c r="AG253" s="212">
        <f>エアコンプレッサー!$N$1</f>
        <v>0</v>
      </c>
      <c r="AH253" s="1" t="str">
        <f t="shared" si="34"/>
        <v>-</v>
      </c>
      <c r="AI253" s="212" t="str">
        <f>IF(エアコンプレッサー!$H$10=0,"",エアコンプレッサー!$N$9)</f>
        <v/>
      </c>
      <c r="AJ253" s="362" t="str">
        <f>IF(エアコンプレッサー!$H$10=0,AP253,IF(エアコンプレッサー!$N$9&gt;=0.95,AK253,IF(エアコンプレッサー!$N$9&gt;=0.7,AL253,IF(エアコンプレッサー!$N$9&gt;=0.3,AM253,IF(エアコンプレッサー!$N$9&gt;=0.05,AN253,AO253)))))</f>
        <v>エアコンプレッサー無し</v>
      </c>
      <c r="AK253" s="75" t="s">
        <v>109</v>
      </c>
      <c r="AL253" s="75" t="s">
        <v>31</v>
      </c>
      <c r="AM253" s="75" t="s">
        <v>240</v>
      </c>
      <c r="AN253" s="75" t="s">
        <v>34</v>
      </c>
      <c r="AO253" s="75" t="s">
        <v>35</v>
      </c>
      <c r="AP253" s="75" t="s">
        <v>704</v>
      </c>
      <c r="AQ253" s="6">
        <v>0.18</v>
      </c>
      <c r="AR253"/>
      <c r="AS253" s="6">
        <v>1</v>
      </c>
      <c r="AT253" s="6">
        <v>0.8</v>
      </c>
      <c r="AU253" s="6">
        <v>0.5</v>
      </c>
      <c r="AV253" s="6">
        <v>0.2</v>
      </c>
      <c r="AW253" s="6">
        <v>0</v>
      </c>
      <c r="AX253" s="6" t="s">
        <v>63</v>
      </c>
      <c r="AY253" s="1"/>
      <c r="AZ253" s="1"/>
      <c r="BA253" s="1"/>
      <c r="BB253" s="1"/>
      <c r="BW253"/>
      <c r="BX253"/>
      <c r="BY253"/>
      <c r="BZ253"/>
      <c r="CA253"/>
      <c r="CF253"/>
    </row>
    <row r="254" spans="3:84" ht="14.25" customHeight="1" thickBot="1" x14ac:dyDescent="0.2">
      <c r="C254" s="582"/>
      <c r="D254" s="582"/>
      <c r="E254" s="201"/>
      <c r="F254" s="436"/>
      <c r="H254" s="40"/>
      <c r="O254" s="676" t="s">
        <v>700</v>
      </c>
      <c r="P254" s="677"/>
      <c r="Q254" s="677"/>
      <c r="R254" s="679" t="str">
        <f t="shared" si="35"/>
        <v>エアコンプレッサー無し</v>
      </c>
      <c r="S254" s="680"/>
      <c r="T254" s="435"/>
      <c r="U254" s="11"/>
      <c r="W254" s="3"/>
      <c r="X254" s="3"/>
      <c r="Y254" s="1"/>
      <c r="Z254" s="116"/>
      <c r="AB254" s="3"/>
      <c r="AC254" s="1"/>
      <c r="AD254" s="3"/>
      <c r="AG254" s="212">
        <f>エアコンプレッサー!$O$1</f>
        <v>0</v>
      </c>
      <c r="AH254" s="1" t="str">
        <f t="shared" si="34"/>
        <v>-</v>
      </c>
      <c r="AI254" s="212" t="str">
        <f>IF(エアコンプレッサー!$H$10=0,"",エアコンプレッサー!$O$9)</f>
        <v/>
      </c>
      <c r="AJ254" s="362" t="str">
        <f>IF(エアコンプレッサー!$H$10=0,AP254,IF(エアコンプレッサー!$O$9&gt;=0.95,AK254,IF(エアコンプレッサー!$O$9&gt;=0.7,AL254,IF(エアコンプレッサー!$O$9&gt;=0.3,AM254,IF(エアコンプレッサー!$O$9&gt;=0.05,AN254,AO254)))))</f>
        <v>エアコンプレッサー無し</v>
      </c>
      <c r="AK254" s="75" t="s">
        <v>109</v>
      </c>
      <c r="AL254" s="75" t="s">
        <v>31</v>
      </c>
      <c r="AM254" s="75" t="s">
        <v>240</v>
      </c>
      <c r="AN254" s="75" t="s">
        <v>34</v>
      </c>
      <c r="AO254" s="75" t="s">
        <v>35</v>
      </c>
      <c r="AP254" s="75" t="s">
        <v>704</v>
      </c>
      <c r="AQ254" s="6">
        <v>0.06</v>
      </c>
      <c r="AR254"/>
      <c r="AS254" s="6">
        <v>1</v>
      </c>
      <c r="AT254" s="6">
        <v>0.8</v>
      </c>
      <c r="AU254" s="6">
        <v>0.5</v>
      </c>
      <c r="AV254" s="6">
        <v>0.2</v>
      </c>
      <c r="AW254" s="6">
        <v>0</v>
      </c>
      <c r="AX254" s="6" t="s">
        <v>63</v>
      </c>
      <c r="AY254" s="1"/>
      <c r="AZ254" s="1"/>
      <c r="BA254" s="1"/>
      <c r="BB254" s="1"/>
      <c r="BW254"/>
      <c r="BX254"/>
      <c r="BY254"/>
      <c r="BZ254"/>
      <c r="CA254"/>
      <c r="CF254"/>
    </row>
    <row r="255" spans="3:84" ht="14.25" customHeight="1" thickBot="1" x14ac:dyDescent="0.2">
      <c r="C255" s="582"/>
      <c r="D255" s="582"/>
      <c r="E255" s="201"/>
      <c r="F255" s="436"/>
      <c r="H255" s="40"/>
      <c r="O255" s="676" t="s">
        <v>701</v>
      </c>
      <c r="P255" s="677"/>
      <c r="Q255" s="677"/>
      <c r="R255" s="679" t="str">
        <f t="shared" si="35"/>
        <v>エアコンプレッサー無し</v>
      </c>
      <c r="S255" s="680"/>
      <c r="T255" s="435"/>
      <c r="U255" s="11"/>
      <c r="W255" s="3"/>
      <c r="X255" s="3"/>
      <c r="Y255" s="1"/>
      <c r="Z255" s="116"/>
      <c r="AB255" s="3"/>
      <c r="AC255" s="1"/>
      <c r="AD255" s="3"/>
      <c r="AG255" s="212">
        <f>エアコンプレッサー!$P$1</f>
        <v>0</v>
      </c>
      <c r="AH255" s="1" t="str">
        <f t="shared" si="34"/>
        <v>-</v>
      </c>
      <c r="AI255" s="212" t="str">
        <f>IF(エアコンプレッサー!$H$10=0,"",エアコンプレッサー!$P$9)</f>
        <v/>
      </c>
      <c r="AJ255" s="362" t="str">
        <f>IF(エアコンプレッサー!$H$10=0,AP255,IF(エアコンプレッサー!$P$9&gt;=0.95,AK255,IF(エアコンプレッサー!$P$9&gt;=0.7,AL255,IF(エアコンプレッサー!$P$9&gt;=0.3,AM255,IF(エアコンプレッサー!$P$9&gt;=0.05,AN255,AO255)))))</f>
        <v>エアコンプレッサー無し</v>
      </c>
      <c r="AK255" s="75" t="s">
        <v>109</v>
      </c>
      <c r="AL255" s="75" t="s">
        <v>31</v>
      </c>
      <c r="AM255" s="75" t="s">
        <v>240</v>
      </c>
      <c r="AN255" s="75" t="s">
        <v>34</v>
      </c>
      <c r="AO255" s="75" t="s">
        <v>35</v>
      </c>
      <c r="AP255" s="75" t="s">
        <v>704</v>
      </c>
      <c r="AQ255" s="6">
        <v>0.06</v>
      </c>
      <c r="AR255"/>
      <c r="AS255" s="6">
        <v>1</v>
      </c>
      <c r="AT255" s="6">
        <v>0.8</v>
      </c>
      <c r="AU255" s="6">
        <v>0.5</v>
      </c>
      <c r="AV255" s="6">
        <v>0.2</v>
      </c>
      <c r="AW255" s="6">
        <v>0</v>
      </c>
      <c r="AX255" s="6" t="s">
        <v>63</v>
      </c>
      <c r="AY255" s="1"/>
      <c r="AZ255" s="1"/>
      <c r="BA255" s="1"/>
      <c r="BB255" s="1"/>
      <c r="BW255"/>
      <c r="BX255"/>
      <c r="BY255"/>
      <c r="BZ255"/>
      <c r="CA255"/>
      <c r="CF255"/>
    </row>
    <row r="256" spans="3:84" ht="14.25" customHeight="1" thickBot="1" x14ac:dyDescent="0.2">
      <c r="C256" s="582"/>
      <c r="D256" s="582"/>
      <c r="E256" s="201"/>
      <c r="F256" s="436"/>
      <c r="H256" s="40"/>
      <c r="O256" s="676" t="s">
        <v>702</v>
      </c>
      <c r="P256" s="677"/>
      <c r="Q256" s="677"/>
      <c r="R256" s="679" t="str">
        <f t="shared" si="35"/>
        <v>エアコンプレッサー無し</v>
      </c>
      <c r="S256" s="680"/>
      <c r="T256" s="435"/>
      <c r="U256" s="11"/>
      <c r="W256" s="3"/>
      <c r="X256" s="3"/>
      <c r="Y256" s="1"/>
      <c r="Z256" s="116"/>
      <c r="AB256" s="3"/>
      <c r="AC256" s="1"/>
      <c r="AD256" s="3"/>
      <c r="AG256" s="212">
        <f>エアコンプレッサー!$Q$1</f>
        <v>0</v>
      </c>
      <c r="AH256" s="1" t="str">
        <f t="shared" si="34"/>
        <v>-</v>
      </c>
      <c r="AI256" s="212" t="str">
        <f>IF(エアコンプレッサー!$H$10=0,"",エアコンプレッサー!$Q$9)</f>
        <v/>
      </c>
      <c r="AJ256" s="362" t="str">
        <f>IF(エアコンプレッサー!$H$10=0,AP256,IF(エアコンプレッサー!$Q$9&gt;=0.95,AK256,IF(エアコンプレッサー!$Q$9&gt;=0.7,AL256,IF(エアコンプレッサー!$Q$9&gt;=0.3,AM256,IF(エアコンプレッサー!$Q$9&gt;=0.05,AN256,AO256)))))</f>
        <v>エアコンプレッサー無し</v>
      </c>
      <c r="AK256" s="75" t="s">
        <v>109</v>
      </c>
      <c r="AL256" s="75" t="s">
        <v>31</v>
      </c>
      <c r="AM256" s="75" t="s">
        <v>240</v>
      </c>
      <c r="AN256" s="75" t="s">
        <v>34</v>
      </c>
      <c r="AO256" s="75" t="s">
        <v>35</v>
      </c>
      <c r="AP256" s="75" t="s">
        <v>704</v>
      </c>
      <c r="AQ256" s="6">
        <v>0.06</v>
      </c>
      <c r="AR256"/>
      <c r="AS256" s="6">
        <v>1</v>
      </c>
      <c r="AT256" s="6">
        <v>0.8</v>
      </c>
      <c r="AU256" s="6">
        <v>0.5</v>
      </c>
      <c r="AV256" s="6">
        <v>0.2</v>
      </c>
      <c r="AW256" s="6">
        <v>0</v>
      </c>
      <c r="AX256" s="6" t="s">
        <v>63</v>
      </c>
      <c r="AY256" s="1"/>
      <c r="AZ256" s="1"/>
      <c r="BA256" s="1"/>
      <c r="BB256" s="1"/>
      <c r="BW256"/>
      <c r="BX256"/>
      <c r="BY256"/>
      <c r="BZ256"/>
      <c r="CA256"/>
      <c r="CF256"/>
    </row>
    <row r="257" spans="3:84" ht="14.25" customHeight="1" thickBot="1" x14ac:dyDescent="0.2">
      <c r="C257" s="582"/>
      <c r="D257" s="582"/>
      <c r="E257" s="201"/>
      <c r="F257" s="436"/>
      <c r="H257" s="417"/>
      <c r="O257" s="676" t="s">
        <v>703</v>
      </c>
      <c r="P257" s="677"/>
      <c r="Q257" s="677"/>
      <c r="R257" s="679" t="str">
        <f t="shared" si="35"/>
        <v>エアコンプレッサー無し</v>
      </c>
      <c r="S257" s="680"/>
      <c r="T257" s="460"/>
      <c r="U257" s="11"/>
      <c r="W257" s="3"/>
      <c r="X257" s="3"/>
      <c r="Y257" s="1"/>
      <c r="Z257" s="116"/>
      <c r="AB257" s="3"/>
      <c r="AC257" s="1"/>
      <c r="AD257" s="3"/>
      <c r="AG257" s="212">
        <f>エアコンプレッサー!$R$1</f>
        <v>0</v>
      </c>
      <c r="AH257" s="1" t="str">
        <f t="shared" si="34"/>
        <v>-</v>
      </c>
      <c r="AI257" s="212" t="str">
        <f>IF(エアコンプレッサー!$H$10=0,"",エアコンプレッサー!$R$9)</f>
        <v/>
      </c>
      <c r="AJ257" s="362" t="str">
        <f>IF(エアコンプレッサー!$H$10=0,AP257,IF(エアコンプレッサー!$R$9&gt;=0.95,AK257,IF(エアコンプレッサー!$R$9&gt;=0.7,AL257,IF(エアコンプレッサー!$R$9&gt;=0.3,AM257,IF(エアコンプレッサー!$R$9&gt;=0.05,AN257,AO257)))))</f>
        <v>エアコンプレッサー無し</v>
      </c>
      <c r="AK257" s="75" t="s">
        <v>109</v>
      </c>
      <c r="AL257" s="75" t="s">
        <v>31</v>
      </c>
      <c r="AM257" s="75" t="s">
        <v>240</v>
      </c>
      <c r="AN257" s="75" t="s">
        <v>34</v>
      </c>
      <c r="AO257" s="75" t="s">
        <v>35</v>
      </c>
      <c r="AP257" s="75" t="s">
        <v>704</v>
      </c>
      <c r="AQ257" s="6">
        <v>0.28999999999999998</v>
      </c>
      <c r="AR257"/>
      <c r="AS257" s="6">
        <v>1</v>
      </c>
      <c r="AT257" s="6">
        <v>0.8</v>
      </c>
      <c r="AU257" s="6">
        <v>0.5</v>
      </c>
      <c r="AV257" s="6">
        <v>0.2</v>
      </c>
      <c r="AW257" s="6">
        <v>0</v>
      </c>
      <c r="AX257" s="6" t="s">
        <v>63</v>
      </c>
      <c r="AY257" s="1"/>
      <c r="AZ257" s="1"/>
      <c r="BA257" s="1"/>
      <c r="BB257" s="1"/>
      <c r="BW257"/>
      <c r="BX257"/>
      <c r="BY257"/>
      <c r="BZ257"/>
      <c r="CA257"/>
      <c r="CF257"/>
    </row>
    <row r="258" spans="3:84" ht="24" customHeight="1" thickBot="1" x14ac:dyDescent="0.2">
      <c r="C258" s="193">
        <v>59</v>
      </c>
      <c r="D258" s="583" t="s">
        <v>887</v>
      </c>
      <c r="E258" s="194" t="s">
        <v>978</v>
      </c>
      <c r="F258" s="672" t="s">
        <v>979</v>
      </c>
      <c r="G258" s="672"/>
      <c r="H258" s="670" t="s">
        <v>705</v>
      </c>
      <c r="I258" s="672"/>
      <c r="J258" s="672"/>
      <c r="K258" s="672"/>
      <c r="L258" s="672"/>
      <c r="M258" s="672"/>
      <c r="N258" s="672"/>
      <c r="O258" s="672"/>
      <c r="P258" s="672"/>
      <c r="Q258" s="673"/>
      <c r="R258" s="674"/>
      <c r="S258" s="675"/>
      <c r="T258" s="119" t="str">
        <f>IF(AF258=0,"-",IF(AF258&gt;=$BK$15,"A",IF(AF258&gt;=$BK$16,"B",IF(AF258&gt;=$BK$17,"C","-"))))</f>
        <v>-</v>
      </c>
      <c r="U258" s="483"/>
      <c r="V258" s="489"/>
      <c r="X258" s="387" t="str">
        <f>IF($R258=AK258,AS258,IF($R258=AL258,AT258,IF($R258=AM258,AU258,AV258)))</f>
        <v>-</v>
      </c>
      <c r="Y258" s="385" t="s">
        <v>751</v>
      </c>
      <c r="Z258" s="222">
        <f>VLOOKUP(Y258,$W$44:$AJ$85,$AJ$40,0)</f>
        <v>0</v>
      </c>
      <c r="AA258" s="385">
        <v>0.1</v>
      </c>
      <c r="AB258" s="1">
        <v>1</v>
      </c>
      <c r="AC258" s="399">
        <v>1</v>
      </c>
      <c r="AD258" s="197" t="str">
        <f>IF(X258="-","-",X258*Z258*AA258*AB258*AC258)</f>
        <v>-</v>
      </c>
      <c r="AE258" s="197">
        <f>IF(X258="-",0,(1-X258)*Z258*AA258*AB258*AC258)</f>
        <v>0</v>
      </c>
      <c r="AF258" s="402">
        <f>IF(X258="-",0,AE258)</f>
        <v>0</v>
      </c>
      <c r="AH258" s="1"/>
      <c r="AK258" s="75" t="s">
        <v>706</v>
      </c>
      <c r="AL258" s="75" t="s">
        <v>707</v>
      </c>
      <c r="AM258" s="75" t="s">
        <v>35</v>
      </c>
      <c r="AN258" s="75" t="s">
        <v>704</v>
      </c>
      <c r="AO258"/>
      <c r="AP258"/>
      <c r="AQ258"/>
      <c r="AR258"/>
      <c r="AS258" s="6">
        <v>1</v>
      </c>
      <c r="AT258" s="6">
        <v>0.8</v>
      </c>
      <c r="AU258" s="6">
        <v>0</v>
      </c>
      <c r="AV258" s="6" t="s">
        <v>63</v>
      </c>
      <c r="AW258"/>
      <c r="BW258"/>
      <c r="BX258"/>
      <c r="BY258"/>
      <c r="BZ258"/>
      <c r="CA258"/>
      <c r="CF258"/>
    </row>
    <row r="259" spans="3:84" ht="24" customHeight="1" thickBot="1" x14ac:dyDescent="0.2">
      <c r="C259" s="193">
        <v>60</v>
      </c>
      <c r="D259" s="583" t="s">
        <v>873</v>
      </c>
      <c r="E259" s="194" t="s">
        <v>708</v>
      </c>
      <c r="F259" s="670" t="s">
        <v>709</v>
      </c>
      <c r="G259" s="671"/>
      <c r="H259" s="672" t="s">
        <v>710</v>
      </c>
      <c r="I259" s="672"/>
      <c r="J259" s="672"/>
      <c r="K259" s="672"/>
      <c r="L259" s="672"/>
      <c r="M259" s="672"/>
      <c r="N259" s="672"/>
      <c r="O259" s="672"/>
      <c r="P259" s="672"/>
      <c r="Q259" s="673"/>
      <c r="R259" s="674"/>
      <c r="S259" s="675"/>
      <c r="T259" s="195" t="str">
        <f>IF(AF259=0,"-",IF(AF259&gt;=$BK$15,"A",IF(AF259&gt;=$BK$16,"B",IF(AF259&gt;=$BK$17,"C","-"))))</f>
        <v>-</v>
      </c>
      <c r="U259" s="489"/>
      <c r="V259" s="489"/>
      <c r="W259" s="93"/>
      <c r="X259" s="387" t="str">
        <f>IF($R259=AK259,AS259,IF($R259=AL259,AT259,AU259))</f>
        <v>-</v>
      </c>
      <c r="Y259" s="385" t="s">
        <v>751</v>
      </c>
      <c r="Z259" s="222">
        <f>VLOOKUP(Y259,$W$44:$AJ$85,$AJ$40,0)</f>
        <v>0</v>
      </c>
      <c r="AA259" s="385">
        <v>1E-3</v>
      </c>
      <c r="AB259" s="1">
        <v>1</v>
      </c>
      <c r="AC259" s="399">
        <v>1</v>
      </c>
      <c r="AD259" s="197" t="str">
        <f>IF(X259="-","-",X259*Z259*AA259*AB259*AC259)</f>
        <v>-</v>
      </c>
      <c r="AE259" s="197">
        <f>IF(X259="-",0,(1-X259)*Z259*AA259*AB259*AC259)</f>
        <v>0</v>
      </c>
      <c r="AF259" s="402">
        <f>IF(X259="-",0,AE259)</f>
        <v>0</v>
      </c>
      <c r="AG259" s="197"/>
      <c r="AK259" s="75" t="s">
        <v>303</v>
      </c>
      <c r="AL259" s="75" t="s">
        <v>193</v>
      </c>
      <c r="AM259" s="75" t="s">
        <v>704</v>
      </c>
      <c r="AN259"/>
      <c r="AO259"/>
      <c r="AP259"/>
      <c r="AQ259"/>
      <c r="AR259"/>
      <c r="AS259" s="6">
        <v>1</v>
      </c>
      <c r="AT259" s="6">
        <v>0</v>
      </c>
      <c r="AU259" s="6" t="s">
        <v>63</v>
      </c>
      <c r="AV259"/>
      <c r="AW259"/>
      <c r="BW259"/>
      <c r="BX259"/>
      <c r="BY259"/>
      <c r="BZ259"/>
      <c r="CA259"/>
      <c r="CF259"/>
    </row>
    <row r="260" spans="3:84" ht="14.25" customHeight="1" x14ac:dyDescent="0.15">
      <c r="C260" s="8" t="s">
        <v>711</v>
      </c>
      <c r="U260" s="3"/>
      <c r="V260" s="3"/>
      <c r="W260" s="3"/>
      <c r="X260" s="3"/>
      <c r="Y260" s="1"/>
      <c r="Z260" s="116"/>
      <c r="AB260" s="3"/>
      <c r="AC260" s="93"/>
      <c r="AD260" s="93"/>
      <c r="AE260" s="93"/>
      <c r="AF260"/>
      <c r="AJ260"/>
      <c r="AK260"/>
      <c r="AL260"/>
      <c r="AM260"/>
      <c r="AN260"/>
      <c r="AO260"/>
      <c r="AP260"/>
      <c r="AS260"/>
      <c r="AT260"/>
      <c r="AU260"/>
      <c r="AV260"/>
      <c r="AW260"/>
      <c r="BW260"/>
      <c r="BX260"/>
      <c r="BY260"/>
      <c r="BZ260"/>
      <c r="CA260"/>
      <c r="CF260"/>
    </row>
    <row r="261" spans="3:84" ht="12.75" customHeight="1" x14ac:dyDescent="0.15">
      <c r="C261" s="257" t="s">
        <v>885</v>
      </c>
      <c r="D261" s="100" t="s">
        <v>886</v>
      </c>
      <c r="E261" s="101"/>
      <c r="F261" s="102" t="s">
        <v>27</v>
      </c>
      <c r="G261" s="103"/>
      <c r="H261" s="681" t="s">
        <v>29</v>
      </c>
      <c r="I261" s="682"/>
      <c r="J261" s="682"/>
      <c r="K261" s="682"/>
      <c r="L261" s="682"/>
      <c r="M261" s="682"/>
      <c r="N261" s="682"/>
      <c r="O261" s="682"/>
      <c r="P261" s="682"/>
      <c r="Q261" s="682"/>
      <c r="R261" s="682"/>
      <c r="S261" s="683"/>
      <c r="T261" s="104" t="s">
        <v>1010</v>
      </c>
      <c r="U261" s="281"/>
      <c r="V261" s="3"/>
      <c r="W261" s="3"/>
      <c r="X261" s="3"/>
      <c r="Y261" s="1"/>
      <c r="Z261" s="116"/>
      <c r="AB261" s="3"/>
      <c r="AC261" s="93"/>
      <c r="AD261" s="93"/>
      <c r="AE261" s="93"/>
      <c r="AF261"/>
      <c r="AJ261" s="1" t="str">
        <f>IF(電動力応用設備!$K$1=0,"",電動力応用設備!$K$1)</f>
        <v/>
      </c>
      <c r="AK261" s="1" t="s">
        <v>536</v>
      </c>
      <c r="AL261" s="236"/>
      <c r="AM261" s="236"/>
      <c r="AN261" s="236"/>
      <c r="AO261" s="236"/>
      <c r="AP261" s="236"/>
      <c r="AQ261" s="236"/>
      <c r="AR261" s="236"/>
      <c r="AS261" s="236"/>
      <c r="AT261" s="236"/>
      <c r="AU261" s="1"/>
      <c r="AV261" s="1"/>
      <c r="AW261" s="1"/>
      <c r="AX261" s="1"/>
      <c r="AY261" s="1"/>
      <c r="AZ261" s="1"/>
      <c r="BA261" s="1"/>
      <c r="BW261"/>
      <c r="BX261"/>
      <c r="BY261"/>
      <c r="BZ261"/>
      <c r="CA261"/>
      <c r="CC261" s="236"/>
      <c r="CF261"/>
    </row>
    <row r="262" spans="3:84" ht="62.25" customHeight="1" thickBot="1" x14ac:dyDescent="0.2">
      <c r="C262" s="208">
        <v>61</v>
      </c>
      <c r="D262" s="599" t="s">
        <v>887</v>
      </c>
      <c r="E262" s="606" t="s">
        <v>980</v>
      </c>
      <c r="F262" s="690" t="s">
        <v>712</v>
      </c>
      <c r="G262" s="691"/>
      <c r="H262" s="690" t="s">
        <v>713</v>
      </c>
      <c r="I262" s="701"/>
      <c r="J262" s="701"/>
      <c r="K262" s="701"/>
      <c r="L262" s="701"/>
      <c r="M262" s="701"/>
      <c r="N262" s="701"/>
      <c r="O262" s="701"/>
      <c r="P262" s="701"/>
      <c r="Q262" s="701"/>
      <c r="R262" s="672"/>
      <c r="S262" s="672"/>
      <c r="T262" s="217" t="str">
        <f>IF(AF262=0,"-",IF(AF262&gt;=$BK$15,"A",IF(AF262&gt;=$BK$16,"B",IF(AF262&gt;=$BK$17,"C","-"))))</f>
        <v>-</v>
      </c>
      <c r="U262" s="478"/>
      <c r="V262" s="3"/>
      <c r="W262" s="3"/>
      <c r="X262" s="3"/>
      <c r="Y262" s="1"/>
      <c r="Z262" s="116"/>
      <c r="AB262" s="3"/>
      <c r="AC262" s="93"/>
      <c r="AD262" s="93"/>
      <c r="AE262" s="93"/>
      <c r="AF262" s="93">
        <f>SUM(AF263:AF271)</f>
        <v>0</v>
      </c>
      <c r="AJ262" s="1">
        <f>電動力応用設備!$L$10</f>
        <v>0</v>
      </c>
      <c r="AK262" s="1" t="s">
        <v>537</v>
      </c>
      <c r="AL262"/>
      <c r="AM262"/>
      <c r="AN262"/>
      <c r="AO262"/>
      <c r="AP262"/>
      <c r="AQ262"/>
      <c r="AR262"/>
      <c r="AS262"/>
      <c r="AT262"/>
      <c r="AU262"/>
      <c r="AV262"/>
      <c r="AW262"/>
      <c r="BW262"/>
      <c r="BX262"/>
      <c r="BY262"/>
      <c r="BZ262"/>
      <c r="CA262"/>
      <c r="CF262"/>
    </row>
    <row r="263" spans="3:84" ht="14.25" customHeight="1" thickBot="1" x14ac:dyDescent="0.2">
      <c r="C263" s="437"/>
      <c r="D263" s="40"/>
      <c r="E263" s="201"/>
      <c r="F263" s="582"/>
      <c r="G263" s="89"/>
      <c r="H263" s="684" t="s">
        <v>890</v>
      </c>
      <c r="I263" s="685"/>
      <c r="J263" s="685"/>
      <c r="K263" s="685"/>
      <c r="L263" s="685"/>
      <c r="M263" s="685"/>
      <c r="N263" s="721"/>
      <c r="O263" s="193" t="s">
        <v>715</v>
      </c>
      <c r="P263" s="601"/>
      <c r="Q263" s="602"/>
      <c r="R263" s="679" t="str">
        <f t="shared" ref="R263:R271" si="36">AJ263</f>
        <v>対象設備無し</v>
      </c>
      <c r="S263" s="680"/>
      <c r="T263" s="105"/>
      <c r="U263" s="115"/>
      <c r="V263" s="7"/>
      <c r="W263" s="438"/>
      <c r="X263" s="1" t="str">
        <f>IF(OR(AI263="",R263&lt;&gt;AJ263),AH263,AI263)</f>
        <v>-</v>
      </c>
      <c r="Y263" s="385" t="s">
        <v>714</v>
      </c>
      <c r="Z263" s="610">
        <f>IF(COUNTIF($W$44:$W$71,Y263)&gt;0,VLOOKUP(Y263,$W$44:$AJ$85,$AJ$40,0),0)</f>
        <v>0</v>
      </c>
      <c r="AA263" s="385">
        <v>0.1</v>
      </c>
      <c r="AB263" s="1">
        <v>1</v>
      </c>
      <c r="AC263" s="399">
        <v>1</v>
      </c>
      <c r="AD263" s="197" t="str">
        <f>IF(X263="-","-",X263*Z263*AA263*AB263*AC263)</f>
        <v>-</v>
      </c>
      <c r="AE263" s="197">
        <f>IF(X263="-",0,(1-X263)*Z263*AA263*AB263*AC263)</f>
        <v>0</v>
      </c>
      <c r="AF263" s="402">
        <f>IF(X263="-",0,IF($M$266&lt;&gt;0,(1-X263)*Z263*AA263*AB263*AC263*$M$266/100,AG263*Z263*AA263*AB263*AC263))</f>
        <v>0</v>
      </c>
      <c r="AG263" s="212">
        <f>電動力応用設備!$M$1</f>
        <v>0</v>
      </c>
      <c r="AH263" s="1" t="str">
        <f t="shared" ref="AH263:AH271" si="37">IF($R263=AK263,AS263,IF($R263=AL263,AT263,IF($R263=AM263,AU263,IF($R263=AN263,AV263,IF($R263=AO263,AW263,AX263)))))</f>
        <v>-</v>
      </c>
      <c r="AI263" s="212" t="str">
        <f>IF(電動力応用設備!$H$10=0,"",電動力応用設備!$M$9)</f>
        <v/>
      </c>
      <c r="AJ263" s="362" t="str">
        <f>IF(電動力応用設備!$H$10=0,AP263,IF(電動力応用設備!$M$9&gt;=0.95,AK263,IF(電動力応用設備!$M$9&gt;=0.7,AL263,IF(電動力応用設備!$M$9&gt;=0.3,AM263,IF(電動力応用設備!$M$9&gt;=0.05,AN263,AO263)))))</f>
        <v>対象設備無し</v>
      </c>
      <c r="AK263" s="75" t="s">
        <v>109</v>
      </c>
      <c r="AL263" s="75" t="s">
        <v>31</v>
      </c>
      <c r="AM263" s="75" t="s">
        <v>240</v>
      </c>
      <c r="AN263" s="75" t="s">
        <v>34</v>
      </c>
      <c r="AO263" s="75" t="s">
        <v>35</v>
      </c>
      <c r="AP263" s="75" t="s">
        <v>513</v>
      </c>
      <c r="AQ263"/>
      <c r="AR263"/>
      <c r="AS263" s="6">
        <v>1</v>
      </c>
      <c r="AT263" s="6">
        <v>0.8</v>
      </c>
      <c r="AU263" s="6">
        <v>0.5</v>
      </c>
      <c r="AV263" s="6">
        <v>0.2</v>
      </c>
      <c r="AW263" s="6">
        <v>0</v>
      </c>
      <c r="AX263" s="6" t="s">
        <v>63</v>
      </c>
      <c r="BW263"/>
      <c r="BX263"/>
      <c r="BY263"/>
      <c r="BZ263"/>
      <c r="CA263"/>
      <c r="CF263"/>
    </row>
    <row r="264" spans="3:84" ht="14.25" customHeight="1" thickBot="1" x14ac:dyDescent="0.2">
      <c r="C264" s="437"/>
      <c r="D264" s="40"/>
      <c r="E264" s="201"/>
      <c r="F264" s="582"/>
      <c r="G264" s="89"/>
      <c r="H264" s="684"/>
      <c r="I264" s="685"/>
      <c r="J264" s="685"/>
      <c r="K264" s="685"/>
      <c r="L264" s="685"/>
      <c r="M264" s="685"/>
      <c r="N264" s="721"/>
      <c r="O264" s="193" t="s">
        <v>716</v>
      </c>
      <c r="P264" s="601"/>
      <c r="Q264" s="602"/>
      <c r="R264" s="679" t="str">
        <f t="shared" si="36"/>
        <v>対象設備無し</v>
      </c>
      <c r="S264" s="680"/>
      <c r="T264" s="105"/>
      <c r="U264" s="115"/>
      <c r="V264" s="7"/>
      <c r="W264" s="438"/>
      <c r="X264" s="1" t="str">
        <f>IF(OR(AI264="",R264&lt;&gt;AJ264),AH264,AI264)</f>
        <v>-</v>
      </c>
      <c r="Y264" s="385" t="s">
        <v>714</v>
      </c>
      <c r="Z264" s="610">
        <f t="shared" ref="Z264:Z265" si="38">IF(COUNTIF($W$44:$W$71,Y264)&gt;0,VLOOKUP(Y264,$W$44:$AJ$85,$AJ$40,0),0)</f>
        <v>0</v>
      </c>
      <c r="AA264" s="385">
        <v>0.2</v>
      </c>
      <c r="AB264" s="1">
        <v>1</v>
      </c>
      <c r="AC264" s="399">
        <v>1</v>
      </c>
      <c r="AD264" s="197" t="str">
        <f>IF(X264="-","-",X264*Z264*AA264*AB264*AC264)</f>
        <v>-</v>
      </c>
      <c r="AE264" s="197">
        <f>IF(X264="-",0,(1-X264)*Z264*AA264*AB264*AC264)</f>
        <v>0</v>
      </c>
      <c r="AF264" s="402">
        <f>IF(X264="-",0,IF($M$266&lt;&gt;0,(1-X264)*Z264*AA264*AB264*AC264*$M$266/100,AG264*Z264*AA264*AB264*AC264))</f>
        <v>0</v>
      </c>
      <c r="AG264" s="212">
        <f>電動力応用設備!$N$1</f>
        <v>0</v>
      </c>
      <c r="AH264" s="1" t="str">
        <f t="shared" si="37"/>
        <v>-</v>
      </c>
      <c r="AI264" s="212" t="str">
        <f>IF(電動力応用設備!$K$10=0,"",電動力応用設備!$N$9)</f>
        <v/>
      </c>
      <c r="AJ264" s="362" t="str">
        <f>IF(電動力応用設備!$K$10=0,AP264,IF(電動力応用設備!$N$9&gt;=0.95,AK264,IF(電動力応用設備!$N$9&gt;=0.7,AL264,IF(電動力応用設備!$N$9&gt;=0.3,AM264,IF(電動力応用設備!$N$9&gt;=0.05,AN264,AO264)))))</f>
        <v>対象設備無し</v>
      </c>
      <c r="AK264" s="75" t="s">
        <v>109</v>
      </c>
      <c r="AL264" s="75" t="s">
        <v>31</v>
      </c>
      <c r="AM264" s="75" t="s">
        <v>240</v>
      </c>
      <c r="AN264" s="75" t="s">
        <v>34</v>
      </c>
      <c r="AO264" s="75" t="s">
        <v>35</v>
      </c>
      <c r="AP264" s="75" t="s">
        <v>513</v>
      </c>
      <c r="AQ264"/>
      <c r="AR264"/>
      <c r="AS264" s="6">
        <v>1</v>
      </c>
      <c r="AT264" s="6">
        <v>0.8</v>
      </c>
      <c r="AU264" s="6">
        <v>0.5</v>
      </c>
      <c r="AV264" s="6">
        <v>0.2</v>
      </c>
      <c r="AW264" s="6">
        <v>0</v>
      </c>
      <c r="AX264" s="6" t="s">
        <v>63</v>
      </c>
      <c r="BW264"/>
      <c r="BX264"/>
      <c r="BY264"/>
      <c r="BZ264"/>
      <c r="CA264"/>
      <c r="CF264"/>
    </row>
    <row r="265" spans="3:84" ht="14.25" customHeight="1" thickBot="1" x14ac:dyDescent="0.2">
      <c r="C265" s="437"/>
      <c r="D265" s="40"/>
      <c r="E265" s="201"/>
      <c r="F265" s="582"/>
      <c r="G265" s="89"/>
      <c r="H265" s="40"/>
      <c r="K265" s="490" t="s">
        <v>981</v>
      </c>
      <c r="L265" s="3" t="str">
        <f ca="1">電動力応用設備!$X$5</f>
        <v/>
      </c>
      <c r="M265" s="491"/>
      <c r="N265" s="105"/>
      <c r="O265" s="794" t="s">
        <v>982</v>
      </c>
      <c r="P265" s="722" t="s">
        <v>892</v>
      </c>
      <c r="Q265" s="723"/>
      <c r="R265" s="679" t="str">
        <f t="shared" si="36"/>
        <v>対象設備無し</v>
      </c>
      <c r="S265" s="680"/>
      <c r="T265" s="105"/>
      <c r="U265" s="115"/>
      <c r="V265" s="7"/>
      <c r="W265" s="413">
        <f>IF(OR(AI265="",R265&lt;&gt;AJ265,R266&lt;&gt;AJ266,R267&lt;&gt;AJ267),SUMPRODUCT(AH265:AH267,AQ265:AQ267),SUMPRODUCT(AI265:AI267,AQ265:AQ267))</f>
        <v>0</v>
      </c>
      <c r="X265" s="413">
        <f>IF(W265="","",IF(W265&gt;1,1,IF(W265&lt;0,0,W265)))</f>
        <v>0</v>
      </c>
      <c r="Y265" s="385" t="s">
        <v>714</v>
      </c>
      <c r="Z265" s="610">
        <f t="shared" si="38"/>
        <v>0</v>
      </c>
      <c r="AA265" s="385">
        <f>0.1*0.3</f>
        <v>0.03</v>
      </c>
      <c r="AB265" s="1">
        <v>1</v>
      </c>
      <c r="AC265" s="399">
        <v>1</v>
      </c>
      <c r="AD265" s="197">
        <f>IF(X265="-","-",X265*Z265*AA265*AB265*AC265)</f>
        <v>0</v>
      </c>
      <c r="AE265" s="197">
        <f>IF(X265="-",0,(1-X265)*Z265*AA265*AB265*AC265)</f>
        <v>0</v>
      </c>
      <c r="AF265" s="402">
        <f>IF(X265="-",0,IF($M$266&lt;&gt;0,(1-X265)*Z265*AA265*AB265*AC265*$M$266/100,AG265*Z265*AA265*AB265*AC265))</f>
        <v>0</v>
      </c>
      <c r="AG265" s="212">
        <f>電動力応用設備!$O$1</f>
        <v>0</v>
      </c>
      <c r="AH265" s="1" t="str">
        <f t="shared" si="37"/>
        <v>-</v>
      </c>
      <c r="AI265" s="212" t="str">
        <f>IF(電動力応用設備!$I$10=0,"",電動力応用設備!$O$9)</f>
        <v/>
      </c>
      <c r="AJ265" s="362" t="str">
        <f>IF(電動力応用設備!$I$10=0,AP265,IF(電動力応用設備!$O$9&gt;=0.95,AK265,IF(電動力応用設備!$O$9&gt;=0.7,AL265,IF(電動力応用設備!$O$9&gt;=0.3,AM265,IF(電動力応用設備!$O$9&gt;=0.05,AN265,AO265)))))</f>
        <v>対象設備無し</v>
      </c>
      <c r="AK265" s="75" t="s">
        <v>109</v>
      </c>
      <c r="AL265" s="75" t="s">
        <v>31</v>
      </c>
      <c r="AM265" s="75" t="s">
        <v>240</v>
      </c>
      <c r="AN265" s="75" t="s">
        <v>34</v>
      </c>
      <c r="AO265" s="75" t="s">
        <v>35</v>
      </c>
      <c r="AP265" s="75" t="s">
        <v>513</v>
      </c>
      <c r="AQ265" s="441">
        <v>1</v>
      </c>
      <c r="AR265" s="154">
        <v>9.6000000000000002E-2</v>
      </c>
      <c r="AS265" s="6">
        <v>1</v>
      </c>
      <c r="AT265" s="6">
        <v>0.8</v>
      </c>
      <c r="AU265" s="6">
        <v>0.5</v>
      </c>
      <c r="AV265" s="6">
        <v>0.2</v>
      </c>
      <c r="AW265" s="6">
        <v>0</v>
      </c>
      <c r="AX265" s="6" t="s">
        <v>63</v>
      </c>
      <c r="BW265"/>
      <c r="BX265"/>
      <c r="BY265"/>
      <c r="BZ265"/>
      <c r="CA265"/>
      <c r="CF265"/>
    </row>
    <row r="266" spans="3:84" ht="14.25" customHeight="1" thickBot="1" x14ac:dyDescent="0.2">
      <c r="C266" s="437"/>
      <c r="D266" s="40"/>
      <c r="E266" s="201"/>
      <c r="F266" s="582"/>
      <c r="G266" s="89"/>
      <c r="H266" s="492" t="s">
        <v>69</v>
      </c>
      <c r="I266" s="493">
        <f>$AW$4</f>
        <v>-15</v>
      </c>
      <c r="J266" s="226"/>
      <c r="K266" s="490" t="s">
        <v>483</v>
      </c>
      <c r="L266" s="494" t="str">
        <f>AJ261</f>
        <v/>
      </c>
      <c r="M266" s="491"/>
      <c r="N266" s="243" t="str">
        <f>IF(L266="","%","")</f>
        <v>%</v>
      </c>
      <c r="O266" s="795"/>
      <c r="P266" s="722" t="s">
        <v>742</v>
      </c>
      <c r="Q266" s="723"/>
      <c r="R266" s="679" t="str">
        <f t="shared" si="36"/>
        <v>対象設備無し</v>
      </c>
      <c r="S266" s="680"/>
      <c r="T266" s="105"/>
      <c r="U266" s="115"/>
      <c r="V266" s="7"/>
      <c r="X266" s="439"/>
      <c r="Y266" s="1"/>
      <c r="Z266" s="610"/>
      <c r="AC266" s="197"/>
      <c r="AD266" s="198"/>
      <c r="AE266" s="164"/>
      <c r="AF266" s="440"/>
      <c r="AG266" s="212">
        <f>電動力応用設備!$P$1</f>
        <v>0</v>
      </c>
      <c r="AH266" s="1" t="str">
        <f>IF($R266=AK266,AS266,IF($R266=AL266,AT266,IF($R266=AM266,AU266,IF($R266=AN266,AV266,IF($R266=AO266,AW266,AX266)))))</f>
        <v>-</v>
      </c>
      <c r="AI266" s="212" t="str">
        <f>IF(電動力応用設備!$I$10=0,"",電動力応用設備!$P$9)</f>
        <v/>
      </c>
      <c r="AJ266" s="362" t="str">
        <f>IF(電動力応用設備!$I$10=0,AP266,IF(電動力応用設備!$P$9&gt;=0.95,AK266,IF(電動力応用設備!$P$9&gt;=0.7,AL266,IF(電動力応用設備!$P$9&gt;=0.3,AM266,IF(電動力応用設備!$P$9&gt;=0.05,AN266,AO266)))))</f>
        <v>対象設備無し</v>
      </c>
      <c r="AK266" s="75" t="s">
        <v>109</v>
      </c>
      <c r="AL266" s="75" t="s">
        <v>31</v>
      </c>
      <c r="AM266" s="75" t="s">
        <v>240</v>
      </c>
      <c r="AN266" s="75" t="s">
        <v>34</v>
      </c>
      <c r="AO266" s="75" t="s">
        <v>35</v>
      </c>
      <c r="AP266" s="75" t="s">
        <v>513</v>
      </c>
      <c r="AQ266" s="441">
        <v>0.8</v>
      </c>
      <c r="AR266" s="154">
        <v>3.5999999999999997E-2</v>
      </c>
      <c r="AS266" s="6">
        <v>1</v>
      </c>
      <c r="AT266" s="6">
        <v>0.8</v>
      </c>
      <c r="AU266" s="6">
        <v>0.5</v>
      </c>
      <c r="AV266" s="6">
        <v>0.2</v>
      </c>
      <c r="AW266" s="6">
        <v>0</v>
      </c>
      <c r="AX266" s="6" t="s">
        <v>63</v>
      </c>
      <c r="BW266"/>
      <c r="BX266"/>
      <c r="BY266"/>
      <c r="BZ266"/>
      <c r="CA266"/>
      <c r="CF266"/>
    </row>
    <row r="267" spans="3:84" ht="14.25" customHeight="1" thickBot="1" x14ac:dyDescent="0.2">
      <c r="C267" s="437"/>
      <c r="D267" s="40"/>
      <c r="E267" s="201"/>
      <c r="F267" s="582"/>
      <c r="G267" s="89"/>
      <c r="H267" s="40"/>
      <c r="N267" s="105"/>
      <c r="O267" s="796"/>
      <c r="P267" s="722" t="s">
        <v>894</v>
      </c>
      <c r="Q267" s="723"/>
      <c r="R267" s="679" t="str">
        <f t="shared" si="36"/>
        <v>対象設備無し</v>
      </c>
      <c r="S267" s="680"/>
      <c r="T267" s="105"/>
      <c r="U267" s="115"/>
      <c r="V267" s="7"/>
      <c r="X267" s="439"/>
      <c r="Y267"/>
      <c r="Z267" s="620"/>
      <c r="AA267"/>
      <c r="AC267"/>
      <c r="AD267"/>
      <c r="AE267"/>
      <c r="AF267" s="440"/>
      <c r="AG267" s="212">
        <f>電動力応用設備!$Q$1</f>
        <v>0</v>
      </c>
      <c r="AH267" s="1" t="str">
        <f t="shared" si="37"/>
        <v>-</v>
      </c>
      <c r="AI267" s="212" t="str">
        <f>IF(電動力応用設備!$I$10=0,"",電動力応用設備!$Q$9)</f>
        <v/>
      </c>
      <c r="AJ267" s="362" t="str">
        <f>IF(電動力応用設備!$I$10=0,AP267,IF(電動力応用設備!$Q$9&gt;=0.95,AK267,IF(電動力応用設備!$Q$9&gt;=0.7,AL267,IF(電動力応用設備!$Q$9&gt;=0.3,AM267,IF(電動力応用設備!$Q$9&gt;=0.05,AN267,AO267)))))</f>
        <v>対象設備無し</v>
      </c>
      <c r="AK267" s="75" t="s">
        <v>109</v>
      </c>
      <c r="AL267" s="75" t="s">
        <v>31</v>
      </c>
      <c r="AM267" s="75" t="s">
        <v>240</v>
      </c>
      <c r="AN267" s="75" t="s">
        <v>34</v>
      </c>
      <c r="AO267" s="75" t="s">
        <v>35</v>
      </c>
      <c r="AP267" s="75" t="s">
        <v>513</v>
      </c>
      <c r="AQ267" s="441">
        <v>0.8</v>
      </c>
      <c r="AR267" s="154">
        <v>3.5999999999999997E-2</v>
      </c>
      <c r="AS267" s="6">
        <v>1</v>
      </c>
      <c r="AT267" s="6">
        <v>0.8</v>
      </c>
      <c r="AU267" s="6">
        <v>0.5</v>
      </c>
      <c r="AV267" s="6">
        <v>0.2</v>
      </c>
      <c r="AW267" s="6">
        <v>0</v>
      </c>
      <c r="AX267" s="6" t="s">
        <v>63</v>
      </c>
      <c r="BW267"/>
      <c r="BX267"/>
      <c r="BY267"/>
      <c r="BZ267"/>
      <c r="CA267"/>
      <c r="CF267"/>
    </row>
    <row r="268" spans="3:84" ht="14.25" customHeight="1" thickBot="1" x14ac:dyDescent="0.2">
      <c r="C268" s="437"/>
      <c r="D268" s="40"/>
      <c r="E268" s="201"/>
      <c r="F268" s="582"/>
      <c r="G268" s="89"/>
      <c r="H268" s="40"/>
      <c r="N268" s="105"/>
      <c r="O268" s="794" t="s">
        <v>983</v>
      </c>
      <c r="P268" s="416" t="s">
        <v>717</v>
      </c>
      <c r="Q268" s="601"/>
      <c r="R268" s="679" t="str">
        <f t="shared" si="36"/>
        <v>対象設備無し</v>
      </c>
      <c r="S268" s="680"/>
      <c r="T268" s="105"/>
      <c r="U268" s="115"/>
      <c r="V268" s="7"/>
      <c r="W268" s="1">
        <f>IF(OR(AI268="",R268&lt;&gt;AJ268,R269&lt;&gt;AJ269,R270&lt;&gt;AJ270,R271&lt;&gt;AJ271,R286&lt;&gt;AJ271),SUMPRODUCT(AH268:AH271,AQ268:AQ271),SUMPRODUCT(AI268:AI271,AQ268:AQ271))</f>
        <v>0</v>
      </c>
      <c r="X268" s="1">
        <f>IF(W268="","",IF(W268&gt;1,1,IF(W268&lt;0,0,W268)))</f>
        <v>0</v>
      </c>
      <c r="Y268" s="385" t="s">
        <v>714</v>
      </c>
      <c r="Z268" s="610">
        <f>IF(COUNTIF($W$44:$W$71,Y268)&gt;0,VLOOKUP(Y268,$W$44:$AJ$85,$AJ$40,0),0)</f>
        <v>0</v>
      </c>
      <c r="AA268" s="385">
        <f>0.15*0.3</f>
        <v>4.4999999999999998E-2</v>
      </c>
      <c r="AB268" s="1">
        <v>1</v>
      </c>
      <c r="AC268" s="399">
        <v>1</v>
      </c>
      <c r="AD268" s="197">
        <f>IF(X268="-","-",X268*Z268*AA268*AB268*AC268)</f>
        <v>0</v>
      </c>
      <c r="AE268" s="197">
        <f>IF(X268="-",0,(1-X268)*Z268*AA268*AB268*AC268)</f>
        <v>0</v>
      </c>
      <c r="AF268" s="402">
        <f>IF(X268="-",0,IF($M$266&lt;&gt;0,(1-X268)*Z268*AA268*AB268*AC268*$M$266/100,SUMPRODUCT(AG268:AG269,AQ268:AQ269)*Z268*AA268*AB268*AC268))</f>
        <v>0</v>
      </c>
      <c r="AG268" s="212">
        <f>電動力応用設備!$R$1</f>
        <v>0</v>
      </c>
      <c r="AH268" s="1" t="str">
        <f t="shared" si="37"/>
        <v>-</v>
      </c>
      <c r="AI268" s="212" t="str">
        <f>IF(電動力応用設備!$J$10=0,"",電動力応用設備!$R$9)</f>
        <v/>
      </c>
      <c r="AJ268" s="362" t="str">
        <f>IF(電動力応用設備!$J$10=0,AP268,IF(電動力応用設備!$R$9&gt;=0.95,AK268,IF(電動力応用設備!$R$9&gt;=0.7,AL268,IF(電動力応用設備!$R$9&gt;=0.3,AM268,IF(電動力応用設備!$R$9&gt;=0.05,AN268,AO268)))))</f>
        <v>対象設備無し</v>
      </c>
      <c r="AK268" s="75" t="s">
        <v>109</v>
      </c>
      <c r="AL268" s="75" t="s">
        <v>31</v>
      </c>
      <c r="AM268" s="75" t="s">
        <v>240</v>
      </c>
      <c r="AN268" s="75" t="s">
        <v>34</v>
      </c>
      <c r="AO268" s="75" t="s">
        <v>35</v>
      </c>
      <c r="AP268" s="75" t="s">
        <v>513</v>
      </c>
      <c r="AQ268" s="6">
        <v>0.6</v>
      </c>
      <c r="AR268" s="154">
        <v>0.05</v>
      </c>
      <c r="AS268" s="6">
        <v>1</v>
      </c>
      <c r="AT268" s="6">
        <v>0.8</v>
      </c>
      <c r="AU268" s="6">
        <v>0.5</v>
      </c>
      <c r="AV268" s="6">
        <v>0.2</v>
      </c>
      <c r="AW268" s="6">
        <v>0</v>
      </c>
      <c r="AX268" s="6" t="s">
        <v>63</v>
      </c>
      <c r="BW268"/>
      <c r="BX268"/>
      <c r="BY268"/>
      <c r="BZ268"/>
      <c r="CA268"/>
      <c r="CF268"/>
    </row>
    <row r="269" spans="3:84" ht="14.25" customHeight="1" thickBot="1" x14ac:dyDescent="0.2">
      <c r="C269" s="437"/>
      <c r="D269" s="40"/>
      <c r="E269" s="201"/>
      <c r="F269" s="582"/>
      <c r="G269" s="89"/>
      <c r="H269" s="40"/>
      <c r="N269" s="105"/>
      <c r="O269" s="795"/>
      <c r="P269" s="416" t="s">
        <v>892</v>
      </c>
      <c r="Q269" s="601"/>
      <c r="R269" s="679" t="str">
        <f t="shared" si="36"/>
        <v>対象設備無し</v>
      </c>
      <c r="S269" s="680"/>
      <c r="T269" s="105"/>
      <c r="U269" s="115"/>
      <c r="V269" s="7"/>
      <c r="X269" s="439"/>
      <c r="Y269"/>
      <c r="Z269" s="620"/>
      <c r="AA269"/>
      <c r="AB269"/>
      <c r="AC269"/>
      <c r="AD269"/>
      <c r="AE269"/>
      <c r="AF269" s="440"/>
      <c r="AG269" s="212">
        <f>電動力応用設備!$S$1</f>
        <v>0</v>
      </c>
      <c r="AH269" s="1" t="str">
        <f t="shared" si="37"/>
        <v>-</v>
      </c>
      <c r="AI269" s="212" t="str">
        <f>IF(電動力応用設備!$J$10=0,"",電動力応用設備!$S$9)</f>
        <v/>
      </c>
      <c r="AJ269" s="362" t="str">
        <f>IF(電動力応用設備!$J$10=0,AP269,IF(電動力応用設備!$S$9&gt;=0.95,AK269,IF(電動力応用設備!$S$9&gt;=0.7,AL269,IF(電動力応用設備!$S$9&gt;=0.3,AM269,IF(電動力応用設備!$S$9&gt;=0.05,AN269,AO269)))))</f>
        <v>対象設備無し</v>
      </c>
      <c r="AK269" s="75" t="s">
        <v>109</v>
      </c>
      <c r="AL269" s="75" t="s">
        <v>31</v>
      </c>
      <c r="AM269" s="75" t="s">
        <v>240</v>
      </c>
      <c r="AN269" s="75" t="s">
        <v>34</v>
      </c>
      <c r="AO269" s="75" t="s">
        <v>35</v>
      </c>
      <c r="AP269" s="75" t="s">
        <v>513</v>
      </c>
      <c r="AQ269" s="6">
        <v>1</v>
      </c>
      <c r="AR269" s="154">
        <v>9.6000000000000002E-2</v>
      </c>
      <c r="AS269" s="6">
        <v>1</v>
      </c>
      <c r="AT269" s="6">
        <v>0.8</v>
      </c>
      <c r="AU269" s="6">
        <v>0.5</v>
      </c>
      <c r="AV269" s="6">
        <v>0.2</v>
      </c>
      <c r="AW269" s="6">
        <v>0</v>
      </c>
      <c r="AX269" s="6" t="s">
        <v>63</v>
      </c>
      <c r="BW269"/>
      <c r="BX269"/>
      <c r="BY269"/>
      <c r="BZ269"/>
      <c r="CA269"/>
      <c r="CF269"/>
    </row>
    <row r="270" spans="3:84" ht="14.25" customHeight="1" thickBot="1" x14ac:dyDescent="0.2">
      <c r="C270" s="437"/>
      <c r="D270" s="40"/>
      <c r="E270" s="201"/>
      <c r="F270" s="582"/>
      <c r="G270" s="89"/>
      <c r="H270" s="40"/>
      <c r="N270" s="105"/>
      <c r="O270" s="795"/>
      <c r="P270" s="416" t="s">
        <v>893</v>
      </c>
      <c r="Q270" s="601"/>
      <c r="R270" s="679" t="str">
        <f t="shared" si="36"/>
        <v>対象設備無し</v>
      </c>
      <c r="S270" s="680"/>
      <c r="T270" s="105"/>
      <c r="U270" s="115"/>
      <c r="V270" s="7"/>
      <c r="X270" s="439"/>
      <c r="Y270"/>
      <c r="Z270" s="620"/>
      <c r="AA270"/>
      <c r="AB270"/>
      <c r="AC270"/>
      <c r="AD270"/>
      <c r="AE270"/>
      <c r="AF270" s="440"/>
      <c r="AG270" s="212">
        <f>電動力応用設備!$T$1</f>
        <v>0</v>
      </c>
      <c r="AH270" s="1" t="str">
        <f>IF($R270=AK270,AS270,IF($R270=AL270,AT270,IF($R270=AM270,AU270,IF($R270=AN270,AV270,IF($R270=AO270,AW270,AX270)))))</f>
        <v>-</v>
      </c>
      <c r="AI270" s="212" t="str">
        <f>IF(電動力応用設備!$J$10=0,"",電動力応用設備!$T$9)</f>
        <v/>
      </c>
      <c r="AJ270" s="362" t="str">
        <f>IF(電動力応用設備!$J$10=0,AP270,IF(電動力応用設備!$T$9&gt;=0.95,AK270,IF(電動力応用設備!$T$9&gt;=0.7,AL270,IF(電動力応用設備!$T$9&gt;=0.3,AM270,IF(電動力応用設備!$T$9&gt;=0.05,AN270,AO270)))))</f>
        <v>対象設備無し</v>
      </c>
      <c r="AK270" s="75" t="s">
        <v>109</v>
      </c>
      <c r="AL270" s="75" t="s">
        <v>31</v>
      </c>
      <c r="AM270" s="75" t="s">
        <v>240</v>
      </c>
      <c r="AN270" s="75" t="s">
        <v>34</v>
      </c>
      <c r="AO270" s="75" t="s">
        <v>35</v>
      </c>
      <c r="AP270" s="75" t="s">
        <v>513</v>
      </c>
      <c r="AQ270" s="6">
        <v>1</v>
      </c>
      <c r="AR270" s="154">
        <v>9.6000000000000002E-2</v>
      </c>
      <c r="AS270" s="6">
        <v>1</v>
      </c>
      <c r="AT270" s="6">
        <v>0.8</v>
      </c>
      <c r="AU270" s="6">
        <v>0.5</v>
      </c>
      <c r="AV270" s="6">
        <v>0.2</v>
      </c>
      <c r="AW270" s="6">
        <v>0</v>
      </c>
      <c r="AX270" s="6" t="s">
        <v>63</v>
      </c>
      <c r="BW270"/>
      <c r="BX270"/>
      <c r="BY270"/>
      <c r="BZ270"/>
      <c r="CA270"/>
      <c r="CF270"/>
    </row>
    <row r="271" spans="3:84" ht="14.25" customHeight="1" thickBot="1" x14ac:dyDescent="0.2">
      <c r="C271" s="437"/>
      <c r="D271" s="40"/>
      <c r="E271" s="201"/>
      <c r="F271" s="582"/>
      <c r="G271" s="89"/>
      <c r="H271" s="417"/>
      <c r="I271" s="144"/>
      <c r="J271" s="144"/>
      <c r="K271" s="144"/>
      <c r="L271" s="144"/>
      <c r="M271" s="144"/>
      <c r="N271" s="206"/>
      <c r="O271" s="796"/>
      <c r="P271" s="505" t="s">
        <v>894</v>
      </c>
      <c r="Q271" s="39"/>
      <c r="R271" s="679" t="str">
        <f t="shared" si="36"/>
        <v>対象設備無し</v>
      </c>
      <c r="S271" s="680"/>
      <c r="T271" s="206"/>
      <c r="U271" s="115"/>
      <c r="V271" s="7"/>
      <c r="X271" s="439"/>
      <c r="Y271"/>
      <c r="Z271" s="620"/>
      <c r="AA271"/>
      <c r="AB271"/>
      <c r="AC271"/>
      <c r="AD271"/>
      <c r="AE271"/>
      <c r="AF271"/>
      <c r="AG271" s="212">
        <f>電動力応用設備!$U$1</f>
        <v>0</v>
      </c>
      <c r="AH271" s="1" t="str">
        <f t="shared" si="37"/>
        <v>-</v>
      </c>
      <c r="AI271" s="212" t="str">
        <f>IF(電動力応用設備!$J$10=0,"",電動力応用設備!$U$9)</f>
        <v/>
      </c>
      <c r="AJ271" s="362" t="str">
        <f>IF(電動力応用設備!$J$10=0,AP271,IF(電動力応用設備!$U$9&gt;=0.95,AK271,IF(電動力応用設備!$U$9&gt;=0.7,AL271,IF(電動力応用設備!$U$9&gt;=0.3,AM271,IF(電動力応用設備!$U$9&gt;=0.05,AN271,AO271)))))</f>
        <v>対象設備無し</v>
      </c>
      <c r="AK271" s="75" t="s">
        <v>109</v>
      </c>
      <c r="AL271" s="75" t="s">
        <v>31</v>
      </c>
      <c r="AM271" s="75" t="s">
        <v>240</v>
      </c>
      <c r="AN271" s="75" t="s">
        <v>34</v>
      </c>
      <c r="AO271" s="75" t="s">
        <v>35</v>
      </c>
      <c r="AP271" s="75" t="s">
        <v>513</v>
      </c>
      <c r="AQ271" s="6">
        <v>0.5</v>
      </c>
      <c r="AR271" s="154">
        <v>3.5999999999999997E-2</v>
      </c>
      <c r="AS271" s="6">
        <v>1</v>
      </c>
      <c r="AT271" s="6">
        <v>0.8</v>
      </c>
      <c r="AU271" s="6">
        <v>0.5</v>
      </c>
      <c r="AV271" s="6">
        <v>0.2</v>
      </c>
      <c r="AW271" s="6">
        <v>0</v>
      </c>
      <c r="AX271" s="6" t="s">
        <v>63</v>
      </c>
      <c r="BW271"/>
      <c r="BX271"/>
      <c r="BY271"/>
      <c r="BZ271"/>
      <c r="CA271"/>
      <c r="CF271"/>
    </row>
    <row r="272" spans="3:84" ht="24" customHeight="1" thickBot="1" x14ac:dyDescent="0.2">
      <c r="C272" s="442">
        <v>62</v>
      </c>
      <c r="D272" s="583" t="s">
        <v>887</v>
      </c>
      <c r="E272" s="194" t="s">
        <v>984</v>
      </c>
      <c r="F272" s="670" t="s">
        <v>777</v>
      </c>
      <c r="G272" s="671"/>
      <c r="H272" s="670" t="s">
        <v>718</v>
      </c>
      <c r="I272" s="672"/>
      <c r="J272" s="672"/>
      <c r="K272" s="672"/>
      <c r="L272" s="672"/>
      <c r="M272" s="672"/>
      <c r="N272" s="672"/>
      <c r="O272" s="672"/>
      <c r="P272" s="672"/>
      <c r="Q272" s="673"/>
      <c r="R272" s="674"/>
      <c r="S272" s="675"/>
      <c r="T272" s="195" t="str">
        <f>IF(AF272=0,"-",IF(AF272&gt;=$BK$15,"A",IF(AF272&gt;=$BK$16,"B",IF(AF272&gt;=$BK$17,"C","-"))))</f>
        <v>-</v>
      </c>
      <c r="U272" s="489"/>
      <c r="V272" s="489"/>
      <c r="X272" s="4" t="str">
        <f>IF($R272=AK272,AS272,IF($R272=AL272,AT272,IF($R272=AM272,AU272,IF($R272=AN272,AV272,IF($R272=AO272,AW272,AX272)))))</f>
        <v>-</v>
      </c>
      <c r="Y272" s="385" t="s">
        <v>749</v>
      </c>
      <c r="Z272" s="610">
        <f>IF(COUNTIF($W$44:$W$71,Y272)&gt;0,VLOOKUP(Y272,$W$44:$AJ$85,$AJ$40,0),0)</f>
        <v>0</v>
      </c>
      <c r="AA272" s="385">
        <v>4.0000000000000001E-3</v>
      </c>
      <c r="AB272" s="1">
        <v>1</v>
      </c>
      <c r="AC272" s="399">
        <v>1</v>
      </c>
      <c r="AD272" s="197" t="str">
        <f>IF(X272="-","-",X272*Z272*AA272*AB272*AC272)</f>
        <v>-</v>
      </c>
      <c r="AE272" s="197">
        <f>IF(X272="-",0,(1-X272)*Z272*AA272*AB272*AC272)</f>
        <v>0</v>
      </c>
      <c r="AF272" s="402">
        <f>IF(X272="-",0,AE272)</f>
        <v>0</v>
      </c>
      <c r="AG272" s="197"/>
      <c r="AK272" s="75" t="s">
        <v>109</v>
      </c>
      <c r="AL272" s="75" t="s">
        <v>31</v>
      </c>
      <c r="AM272" s="75" t="s">
        <v>240</v>
      </c>
      <c r="AN272" s="75" t="s">
        <v>34</v>
      </c>
      <c r="AO272" s="75" t="s">
        <v>35</v>
      </c>
      <c r="AP272" s="75" t="s">
        <v>513</v>
      </c>
      <c r="AQ272"/>
      <c r="AR272"/>
      <c r="AS272" s="6">
        <v>1</v>
      </c>
      <c r="AT272" s="6">
        <v>0.8</v>
      </c>
      <c r="AU272" s="6">
        <v>0.5</v>
      </c>
      <c r="AV272" s="6">
        <v>0.2</v>
      </c>
      <c r="AW272" s="6">
        <v>0</v>
      </c>
      <c r="AX272" s="6" t="s">
        <v>63</v>
      </c>
      <c r="BW272"/>
      <c r="BX272"/>
      <c r="BY272"/>
      <c r="BZ272"/>
      <c r="CA272"/>
      <c r="CF272"/>
    </row>
    <row r="273" spans="2:84" ht="14.25" customHeight="1" x14ac:dyDescent="0.15">
      <c r="C273" s="8" t="s">
        <v>719</v>
      </c>
      <c r="U273"/>
      <c r="V273" s="7"/>
      <c r="W273" s="3"/>
      <c r="X273" s="3"/>
      <c r="Y273" s="1"/>
      <c r="Z273" s="116"/>
      <c r="AB273" s="3"/>
      <c r="AC273" s="93"/>
      <c r="AD273" s="93"/>
      <c r="AE273" s="93"/>
      <c r="AF273"/>
      <c r="AJ273"/>
      <c r="AK273"/>
      <c r="AL273"/>
      <c r="AM273"/>
      <c r="AN273"/>
      <c r="AO273"/>
      <c r="AP273"/>
      <c r="AQ273"/>
      <c r="AR273"/>
      <c r="AS273"/>
      <c r="AT273"/>
      <c r="AU273"/>
      <c r="AV273"/>
      <c r="AW273"/>
      <c r="BW273"/>
      <c r="BX273"/>
      <c r="BY273"/>
      <c r="BZ273"/>
      <c r="CA273"/>
      <c r="CF273"/>
    </row>
    <row r="274" spans="2:84" ht="14.25" customHeight="1" thickBot="1" x14ac:dyDescent="0.2">
      <c r="C274" s="257" t="s">
        <v>885</v>
      </c>
      <c r="D274" s="100" t="s">
        <v>886</v>
      </c>
      <c r="E274" s="101"/>
      <c r="F274" s="102" t="s">
        <v>27</v>
      </c>
      <c r="G274" s="103"/>
      <c r="H274" s="681" t="s">
        <v>29</v>
      </c>
      <c r="I274" s="682"/>
      <c r="J274" s="682"/>
      <c r="K274" s="682"/>
      <c r="L274" s="682"/>
      <c r="M274" s="682"/>
      <c r="N274" s="682"/>
      <c r="O274" s="682"/>
      <c r="P274" s="682"/>
      <c r="Q274" s="682"/>
      <c r="R274" s="682"/>
      <c r="S274" s="683"/>
      <c r="T274" s="104" t="s">
        <v>1010</v>
      </c>
      <c r="U274" s="281"/>
      <c r="W274" s="3"/>
      <c r="Y274" s="1"/>
      <c r="Z274" s="116"/>
      <c r="AB274" s="3"/>
      <c r="AC274" s="1"/>
      <c r="AG274"/>
      <c r="AH274"/>
      <c r="AI274"/>
      <c r="AK274" s="236"/>
      <c r="AL274" s="236"/>
      <c r="AM274" s="236"/>
      <c r="AN274" s="236"/>
      <c r="AO274" s="236"/>
      <c r="AP274" s="236"/>
      <c r="AQ274" s="236"/>
      <c r="AR274" s="236"/>
      <c r="AS274" s="236"/>
      <c r="AT274" s="236"/>
      <c r="AU274" s="236"/>
      <c r="AV274" s="236"/>
      <c r="AW274" s="236"/>
      <c r="AX274" s="1"/>
      <c r="AY274" s="1"/>
      <c r="AZ274" s="1"/>
      <c r="BA274" s="1"/>
      <c r="BW274"/>
      <c r="BX274"/>
      <c r="BY274"/>
      <c r="BZ274"/>
      <c r="CA274"/>
      <c r="CC274" s="236"/>
      <c r="CF274"/>
    </row>
    <row r="275" spans="2:84" ht="24" customHeight="1" thickBot="1" x14ac:dyDescent="0.2">
      <c r="C275" s="192">
        <v>63</v>
      </c>
      <c r="D275" s="583" t="s">
        <v>887</v>
      </c>
      <c r="E275" s="194" t="s">
        <v>985</v>
      </c>
      <c r="F275" s="670" t="s">
        <v>720</v>
      </c>
      <c r="G275" s="671"/>
      <c r="H275" s="690" t="s">
        <v>721</v>
      </c>
      <c r="I275" s="701"/>
      <c r="J275" s="701"/>
      <c r="K275" s="701"/>
      <c r="L275" s="701"/>
      <c r="M275" s="701"/>
      <c r="N275" s="701"/>
      <c r="O275" s="701"/>
      <c r="P275" s="701"/>
      <c r="Q275" s="748"/>
      <c r="R275" s="674"/>
      <c r="S275" s="675"/>
      <c r="T275" s="195" t="str">
        <f>IF(AF275=0,"-",IF(AF275&gt;=$BK$15,"A",IF(AF275&gt;=$BK$16,"B",IF(AF275&gt;=$BK$17,"C","-"))))</f>
        <v>-</v>
      </c>
      <c r="U275" s="489"/>
      <c r="V275" s="489"/>
      <c r="X275" s="4" t="str">
        <f>IF($R275=AK275,AS275,IF($R275=AL275,AT275,IF($R275=AM275,AU275,IF($R275=AN275,AV275,IF($R275=AO275,AW275,AX275)))))</f>
        <v>-</v>
      </c>
      <c r="Y275" s="385" t="s">
        <v>750</v>
      </c>
      <c r="Z275" s="222">
        <f>VLOOKUP(Y275,$W$44:$AJ$85,$AJ$40,0)</f>
        <v>0</v>
      </c>
      <c r="AA275" s="385">
        <v>0.05</v>
      </c>
      <c r="AB275" s="1">
        <v>1</v>
      </c>
      <c r="AC275" s="399">
        <v>1</v>
      </c>
      <c r="AD275" s="197" t="str">
        <f>IF(X275="-","-",X275*Z275*AA275*AB275*AC275)</f>
        <v>-</v>
      </c>
      <c r="AE275" s="197">
        <f>IF(X275="-",0,(1-X275)*Z275*AA275*AB275*AC275)</f>
        <v>0</v>
      </c>
      <c r="AF275" s="402">
        <f>IF(X275="-",0,AE275)</f>
        <v>0</v>
      </c>
      <c r="AG275" s="197"/>
      <c r="AK275" s="75" t="s">
        <v>109</v>
      </c>
      <c r="AL275" s="75" t="s">
        <v>31</v>
      </c>
      <c r="AM275" s="75" t="s">
        <v>240</v>
      </c>
      <c r="AN275" s="75" t="s">
        <v>34</v>
      </c>
      <c r="AO275" s="75" t="s">
        <v>35</v>
      </c>
      <c r="AP275" s="75" t="s">
        <v>722</v>
      </c>
      <c r="AQ275"/>
      <c r="AR275"/>
      <c r="AS275" s="6">
        <v>1</v>
      </c>
      <c r="AT275" s="6">
        <v>0.8</v>
      </c>
      <c r="AU275" s="6">
        <v>0.5</v>
      </c>
      <c r="AV275" s="6">
        <v>0.2</v>
      </c>
      <c r="AW275" s="6">
        <v>0</v>
      </c>
      <c r="AX275" s="6" t="s">
        <v>63</v>
      </c>
      <c r="BW275"/>
      <c r="BX275"/>
      <c r="BY275"/>
      <c r="BZ275"/>
      <c r="CA275"/>
      <c r="CF275"/>
    </row>
    <row r="276" spans="2:84" ht="24" customHeight="1" thickBot="1" x14ac:dyDescent="0.2">
      <c r="C276" s="192">
        <v>64</v>
      </c>
      <c r="D276" s="583" t="s">
        <v>887</v>
      </c>
      <c r="E276" s="194" t="s">
        <v>986</v>
      </c>
      <c r="F276" s="670" t="s">
        <v>723</v>
      </c>
      <c r="G276" s="671"/>
      <c r="H276" s="670" t="s">
        <v>987</v>
      </c>
      <c r="I276" s="672"/>
      <c r="J276" s="672"/>
      <c r="K276" s="672"/>
      <c r="L276" s="672"/>
      <c r="M276" s="672"/>
      <c r="N276" s="672"/>
      <c r="O276" s="672"/>
      <c r="P276" s="672"/>
      <c r="Q276" s="673"/>
      <c r="R276" s="674"/>
      <c r="S276" s="675"/>
      <c r="T276" s="195" t="str">
        <f>IF(AF276=0,"-",IF(AF276&gt;=$BK$15,"A",IF(AF276&gt;=$BK$16,"B",IF(AF276&gt;=$BK$17,"C","-"))))</f>
        <v>-</v>
      </c>
      <c r="U276" s="489"/>
      <c r="V276" s="489"/>
      <c r="X276" s="4" t="str">
        <f>IF($R276=AK276,AS276,IF($R276=AL276,AT276,IF($R276=AM276,AU276,IF($R276=AN276,AV276,IF($R276=AO276,AW276,AX276)))))</f>
        <v>-</v>
      </c>
      <c r="Y276" s="385" t="s">
        <v>750</v>
      </c>
      <c r="Z276" s="222">
        <f>VLOOKUP(Y276,$W$44:$AJ$85,$AJ$40,0)</f>
        <v>0</v>
      </c>
      <c r="AA276" s="385">
        <v>1.4999999999999999E-2</v>
      </c>
      <c r="AB276" s="1">
        <v>1</v>
      </c>
      <c r="AC276" s="399">
        <v>1</v>
      </c>
      <c r="AD276" s="197" t="str">
        <f>IF(X276="-","-",X276*Z276*AA276*AB276*AC276)</f>
        <v>-</v>
      </c>
      <c r="AE276" s="197">
        <f>IF(X276="-",0,(1-X276)*Z276*AA276*AB276*AC276)</f>
        <v>0</v>
      </c>
      <c r="AF276" s="402">
        <f>IF(X276="-",0,AE276)</f>
        <v>0</v>
      </c>
      <c r="AG276" s="197"/>
      <c r="AK276" s="75" t="s">
        <v>109</v>
      </c>
      <c r="AL276" s="75" t="s">
        <v>31</v>
      </c>
      <c r="AM276" s="75" t="s">
        <v>240</v>
      </c>
      <c r="AN276" s="75" t="s">
        <v>34</v>
      </c>
      <c r="AO276" s="75" t="s">
        <v>35</v>
      </c>
      <c r="AP276" s="75" t="s">
        <v>722</v>
      </c>
      <c r="AQ276"/>
      <c r="AR276"/>
      <c r="AS276" s="6">
        <v>1</v>
      </c>
      <c r="AT276" s="6">
        <v>0.8</v>
      </c>
      <c r="AU276" s="6">
        <v>0.5</v>
      </c>
      <c r="AV276" s="6">
        <v>0.2</v>
      </c>
      <c r="AW276" s="6">
        <v>0</v>
      </c>
      <c r="AX276" s="6" t="s">
        <v>63</v>
      </c>
      <c r="BW276"/>
      <c r="BX276"/>
      <c r="BY276"/>
      <c r="BZ276"/>
      <c r="CA276"/>
      <c r="CF276"/>
    </row>
    <row r="277" spans="2:84" ht="14.25" customHeight="1" x14ac:dyDescent="0.15">
      <c r="B277" s="235"/>
      <c r="C277" s="599">
        <v>65</v>
      </c>
      <c r="D277" s="599" t="s">
        <v>887</v>
      </c>
      <c r="E277" s="200" t="s">
        <v>988</v>
      </c>
      <c r="F277" s="699" t="s">
        <v>99</v>
      </c>
      <c r="G277" s="700"/>
      <c r="H277" s="696" t="s">
        <v>183</v>
      </c>
      <c r="I277" s="696"/>
      <c r="J277" s="696"/>
      <c r="K277" s="696"/>
      <c r="L277" s="696"/>
      <c r="M277" s="696"/>
      <c r="N277" s="696"/>
      <c r="O277" s="696"/>
      <c r="P277" s="696"/>
      <c r="Q277" s="696"/>
      <c r="R277" s="696"/>
      <c r="S277" s="696"/>
      <c r="T277" s="217" t="str">
        <f>IF(AF278=0,"-",IF(AF278&gt;=$BK$15,"A",IF(AF278&gt;=$BK$16,"B",IF(AF278&gt;=$BK$17,"C","-"))))</f>
        <v>-</v>
      </c>
      <c r="U277" s="489"/>
      <c r="V277" s="7"/>
      <c r="Y277" s="1"/>
      <c r="AC277" s="400"/>
      <c r="AE277" s="1"/>
      <c r="AF277"/>
      <c r="AG277" s="1"/>
      <c r="AH277" s="1"/>
      <c r="AI277" s="2"/>
      <c r="AJ277" s="1" t="str">
        <f>IF(冷凍・冷蔵設備!$J$1=0,"",冷凍・冷蔵設備!$J$1)</f>
        <v/>
      </c>
      <c r="AK277" s="1" t="s">
        <v>536</v>
      </c>
      <c r="AL277"/>
      <c r="AM277"/>
      <c r="AN277" s="236"/>
      <c r="AO277" s="236"/>
      <c r="AP277" s="236"/>
      <c r="AQ277" s="236"/>
      <c r="AR277" s="236"/>
      <c r="AS277" s="236"/>
      <c r="AT277" s="236"/>
      <c r="AU277" s="236"/>
      <c r="AV277" s="236"/>
      <c r="AW277" s="236"/>
      <c r="AX277" s="1"/>
      <c r="BB277" s="1"/>
      <c r="BC277" s="1"/>
      <c r="BD277" s="1"/>
      <c r="BW277"/>
      <c r="BX277"/>
      <c r="BY277"/>
      <c r="BZ277"/>
      <c r="CA277"/>
      <c r="CF277"/>
    </row>
    <row r="278" spans="2:84" ht="24.75" customHeight="1" thickBot="1" x14ac:dyDescent="0.2">
      <c r="B278" s="235"/>
      <c r="C278" s="582"/>
      <c r="D278" s="582"/>
      <c r="E278" s="201"/>
      <c r="F278" s="603"/>
      <c r="G278" s="604"/>
      <c r="H278" s="684" t="s">
        <v>989</v>
      </c>
      <c r="I278" s="685"/>
      <c r="J278" s="685"/>
      <c r="K278" s="685"/>
      <c r="L278" s="685"/>
      <c r="M278" s="685"/>
      <c r="N278" s="685"/>
      <c r="O278" s="685"/>
      <c r="P278" s="685"/>
      <c r="Q278" s="685"/>
      <c r="R278" s="735"/>
      <c r="S278" s="736"/>
      <c r="T278" s="123"/>
      <c r="U278" s="478"/>
      <c r="V278" s="7"/>
      <c r="X278" s="4"/>
      <c r="AA278" s="116"/>
      <c r="AC278" s="404"/>
      <c r="AD278" s="238"/>
      <c r="AE278" s="239"/>
      <c r="AF278" s="93">
        <f>SUM(AF279:AF285)</f>
        <v>0</v>
      </c>
      <c r="AG278" s="93"/>
      <c r="AI278" s="2"/>
      <c r="AJ278" s="2">
        <f>冷凍・冷蔵設備!$K$10</f>
        <v>0</v>
      </c>
      <c r="AK278" s="1" t="s">
        <v>537</v>
      </c>
      <c r="AL278"/>
      <c r="AM278"/>
      <c r="AN278" s="236"/>
      <c r="AO278" s="236"/>
      <c r="AP278" s="236"/>
      <c r="AQ278" s="236"/>
      <c r="AR278" s="236"/>
      <c r="AS278" s="236"/>
      <c r="AT278" s="236"/>
      <c r="AU278" s="236"/>
      <c r="AV278" s="236"/>
      <c r="AW278" s="236"/>
      <c r="AX278" s="1"/>
      <c r="BB278" s="1"/>
      <c r="BC278" s="1"/>
      <c r="BD278" s="1"/>
      <c r="BW278"/>
      <c r="BX278"/>
      <c r="BY278"/>
      <c r="BZ278"/>
      <c r="CA278"/>
      <c r="CF278"/>
    </row>
    <row r="279" spans="2:84" ht="14.25" customHeight="1" thickBot="1" x14ac:dyDescent="0.2">
      <c r="B279" s="235"/>
      <c r="C279" s="582"/>
      <c r="D279" s="582"/>
      <c r="E279" s="201"/>
      <c r="F279" s="188"/>
      <c r="G279" s="105"/>
      <c r="H279" s="684" t="s">
        <v>481</v>
      </c>
      <c r="I279" s="685"/>
      <c r="J279" s="685"/>
      <c r="K279" s="685"/>
      <c r="L279" s="685"/>
      <c r="M279" s="685"/>
      <c r="N279" s="105"/>
      <c r="O279" s="670" t="s">
        <v>990</v>
      </c>
      <c r="P279" s="672"/>
      <c r="Q279" s="673"/>
      <c r="R279" s="679" t="str">
        <f>AJ279</f>
        <v>冷凍設備無し</v>
      </c>
      <c r="S279" s="680"/>
      <c r="T279" s="499"/>
      <c r="U279" s="481"/>
      <c r="V279" s="7"/>
      <c r="W279" s="1">
        <f>IF(OR(AI279="",R279&lt;&gt;AJ279,R280&lt;&gt;AJ280,R281&lt;&gt;AJ281,R282&lt;&gt;AJ282,R283&lt;&gt;AJ283,R284&lt;&gt;AJ284,R285&lt;&gt;AJ285),SUMPRODUCT(AH279:AH285,AQ279:AQ285),SUMPRODUCT(AI279:AI285,AQ279:AQ285))</f>
        <v>0</v>
      </c>
      <c r="X279" s="1">
        <f>IF(W279="","",IF(W279&gt;1,1,IF(W279&lt;0,0,W279)))</f>
        <v>0</v>
      </c>
      <c r="Y279" s="385" t="s">
        <v>605</v>
      </c>
      <c r="Z279" s="610">
        <f>IFERROR(VLOOKUP(Y279,$W$44:$AJ$85,$AJ$40,0),0)</f>
        <v>0</v>
      </c>
      <c r="AA279" s="385">
        <v>0.3</v>
      </c>
      <c r="AB279" s="1">
        <v>1</v>
      </c>
      <c r="AC279" s="399">
        <v>1</v>
      </c>
      <c r="AD279" s="197">
        <f>IF(X279="-","-",X279*Z279*AA279*AB279*AC279)</f>
        <v>0</v>
      </c>
      <c r="AE279" s="197">
        <f>IF(X279="-",0,(1-X279)*Z279*AA279*AB279*AC279)</f>
        <v>0</v>
      </c>
      <c r="AF279" s="402">
        <f>IF(X279="-",0,IF($M$282&lt;&gt;0,(1-X279)*Z279*AA279*AB279*AC279*$M$282/100,SUMPRODUCT(AG279:AG285,AQ279:AQ285)*Z279*AA279*AB279*AC279))</f>
        <v>0</v>
      </c>
      <c r="AG279" s="197">
        <f>冷凍・冷蔵設備!$L$1</f>
        <v>0</v>
      </c>
      <c r="AH279" s="1" t="str">
        <f t="shared" ref="AH279:AH285" si="39">IF($R279=AK279,AS279,IF($R279=AL279,AT279,IF($R279=AM279,AU279,IF($R279=AN279,AV279,IF($R279=AO279,AW279,AX279)))))</f>
        <v>-</v>
      </c>
      <c r="AI279" s="212" t="str">
        <f>IF(冷凍・冷蔵設備!$I$10=0,"",冷凍・冷蔵設備!$L$9)</f>
        <v/>
      </c>
      <c r="AJ279" s="362" t="str">
        <f>IF(冷凍・冷蔵設備!$I$10=0,AP279,IF(冷凍・冷蔵設備!$L$9&gt;=0.95,AK279,IF(冷凍・冷蔵設備!$L$9&gt;=0.7,AL279,IF(冷凍・冷蔵設備!$L$9&gt;=0.3,AM279,IF(冷凍・冷蔵設備!$L$9&gt;=0.05,AN279,AO279)))))</f>
        <v>冷凍設備無し</v>
      </c>
      <c r="AK279" s="75" t="s">
        <v>109</v>
      </c>
      <c r="AL279" s="75" t="s">
        <v>31</v>
      </c>
      <c r="AM279" s="75" t="s">
        <v>240</v>
      </c>
      <c r="AN279" s="75" t="s">
        <v>34</v>
      </c>
      <c r="AO279" s="75" t="s">
        <v>35</v>
      </c>
      <c r="AP279" s="75" t="s">
        <v>181</v>
      </c>
      <c r="AQ279" s="6">
        <v>0.08</v>
      </c>
      <c r="AR279"/>
      <c r="AS279" s="6">
        <v>1</v>
      </c>
      <c r="AT279" s="6">
        <v>0.8</v>
      </c>
      <c r="AU279" s="6">
        <v>0.5</v>
      </c>
      <c r="AV279" s="6">
        <v>0.2</v>
      </c>
      <c r="AW279" s="6">
        <v>0</v>
      </c>
      <c r="AX279" s="6" t="s">
        <v>467</v>
      </c>
      <c r="AY279" s="1"/>
      <c r="AZ279" s="1"/>
      <c r="BA279" s="1"/>
      <c r="BB279" s="1"/>
      <c r="BC279" s="1"/>
      <c r="BD279" s="1"/>
      <c r="BW279"/>
      <c r="BX279"/>
      <c r="BY279"/>
      <c r="BZ279"/>
      <c r="CA279"/>
      <c r="CF279"/>
    </row>
    <row r="280" spans="2:84" ht="14.25" customHeight="1" thickBot="1" x14ac:dyDescent="0.2">
      <c r="B280" s="235"/>
      <c r="C280" s="582"/>
      <c r="D280" s="582"/>
      <c r="E280" s="201"/>
      <c r="F280" s="188"/>
      <c r="G280" s="105"/>
      <c r="H280" s="684"/>
      <c r="I280" s="685"/>
      <c r="J280" s="685"/>
      <c r="K280" s="685"/>
      <c r="L280" s="685"/>
      <c r="M280" s="685"/>
      <c r="N280" s="105"/>
      <c r="O280" s="670" t="s">
        <v>991</v>
      </c>
      <c r="P280" s="672"/>
      <c r="Q280" s="673"/>
      <c r="R280" s="679" t="str">
        <f t="shared" ref="R280:R285" si="40">AJ280</f>
        <v>冷凍・冷蔵設備無し</v>
      </c>
      <c r="S280" s="680"/>
      <c r="T280" s="499"/>
      <c r="U280" s="481"/>
      <c r="V280" s="7"/>
      <c r="W280"/>
      <c r="Y280"/>
      <c r="Z280"/>
      <c r="AA280"/>
      <c r="AB280"/>
      <c r="AC280"/>
      <c r="AD280"/>
      <c r="AE280"/>
      <c r="AF280"/>
      <c r="AG280" s="197">
        <f>冷凍・冷蔵設備!$M$1</f>
        <v>0</v>
      </c>
      <c r="AH280" s="1" t="str">
        <f t="shared" si="39"/>
        <v>-</v>
      </c>
      <c r="AI280" s="212" t="str">
        <f>IF(冷凍・冷蔵設備!$J$10=0,"",冷凍・冷蔵設備!$M$9)</f>
        <v/>
      </c>
      <c r="AJ280" s="362" t="str">
        <f>IF(冷凍・冷蔵設備!$J$10=0,AP280,IF(冷凍・冷蔵設備!$M$9&gt;=0.95,AK280,IF(冷凍・冷蔵設備!$M$9&gt;=0.7,AL280,IF(冷凍・冷蔵設備!$M$9&gt;=0.3,AM280,IF(冷凍・冷蔵設備!$M$9&gt;=0.05,AN280,AO280)))))</f>
        <v>冷凍・冷蔵設備無し</v>
      </c>
      <c r="AK280" s="75" t="s">
        <v>109</v>
      </c>
      <c r="AL280" s="75" t="s">
        <v>31</v>
      </c>
      <c r="AM280" s="75" t="s">
        <v>240</v>
      </c>
      <c r="AN280" s="75" t="s">
        <v>34</v>
      </c>
      <c r="AO280" s="75" t="s">
        <v>35</v>
      </c>
      <c r="AP280" s="75" t="s">
        <v>259</v>
      </c>
      <c r="AQ280" s="6">
        <v>0.09</v>
      </c>
      <c r="AR280"/>
      <c r="AS280" s="6">
        <v>1</v>
      </c>
      <c r="AT280" s="6">
        <v>0.8</v>
      </c>
      <c r="AU280" s="6">
        <v>0.5</v>
      </c>
      <c r="AV280" s="6">
        <v>0.2</v>
      </c>
      <c r="AW280" s="6">
        <v>0</v>
      </c>
      <c r="AX280" s="6" t="s">
        <v>467</v>
      </c>
      <c r="AY280" s="1"/>
      <c r="AZ280" s="1"/>
      <c r="BA280" s="1"/>
      <c r="BB280" s="1"/>
      <c r="BC280" s="1"/>
      <c r="BD280" s="1"/>
      <c r="BW280"/>
      <c r="BX280"/>
      <c r="BY280"/>
      <c r="BZ280"/>
      <c r="CA280"/>
      <c r="CF280"/>
    </row>
    <row r="281" spans="2:84" ht="14.25" customHeight="1" thickBot="1" x14ac:dyDescent="0.2">
      <c r="B281" s="235"/>
      <c r="C281" s="582"/>
      <c r="D281" s="582"/>
      <c r="E281" s="201"/>
      <c r="F281" s="188"/>
      <c r="G281" s="105"/>
      <c r="K281" s="490" t="s">
        <v>206</v>
      </c>
      <c r="L281" s="3" t="str">
        <f ca="1">冷凍・冷蔵設備!$U$5</f>
        <v/>
      </c>
      <c r="M281" s="491"/>
      <c r="O281" s="722" t="s">
        <v>992</v>
      </c>
      <c r="P281" s="750"/>
      <c r="Q281" s="751"/>
      <c r="R281" s="679" t="str">
        <f t="shared" si="40"/>
        <v>冷凍・冷蔵設備無し</v>
      </c>
      <c r="S281" s="680"/>
      <c r="T281" s="499"/>
      <c r="U281" s="481"/>
      <c r="V281" s="7"/>
      <c r="W281"/>
      <c r="Y281"/>
      <c r="Z281"/>
      <c r="AA281"/>
      <c r="AB281"/>
      <c r="AC281"/>
      <c r="AD281"/>
      <c r="AE281"/>
      <c r="AF281"/>
      <c r="AG281" s="197">
        <f>冷凍・冷蔵設備!$N$1</f>
        <v>0</v>
      </c>
      <c r="AH281" s="1" t="str">
        <f t="shared" si="39"/>
        <v>-</v>
      </c>
      <c r="AI281" s="212" t="str">
        <f>IF(冷凍・冷蔵設備!$J$10=0,"",冷凍・冷蔵設備!$N$9)</f>
        <v/>
      </c>
      <c r="AJ281" s="362" t="str">
        <f>IF(冷凍・冷蔵設備!$J$10=0,AP281,IF(冷凍・冷蔵設備!$N$9&gt;=0.95,AK281,IF(冷凍・冷蔵設備!$N$9&gt;=0.7,AL281,IF(冷凍・冷蔵設備!$N$9&gt;=0.3,AM281,IF(冷凍・冷蔵設備!$N$9&gt;=0.05,AN281,AO281)))))</f>
        <v>冷凍・冷蔵設備無し</v>
      </c>
      <c r="AK281" s="75" t="s">
        <v>109</v>
      </c>
      <c r="AL281" s="75" t="s">
        <v>31</v>
      </c>
      <c r="AM281" s="75" t="s">
        <v>240</v>
      </c>
      <c r="AN281" s="75" t="s">
        <v>34</v>
      </c>
      <c r="AO281" s="75" t="s">
        <v>35</v>
      </c>
      <c r="AP281" s="75" t="s">
        <v>259</v>
      </c>
      <c r="AQ281" s="6">
        <v>0.09</v>
      </c>
      <c r="AR281"/>
      <c r="AS281" s="6">
        <v>1</v>
      </c>
      <c r="AT281" s="6">
        <v>0.8</v>
      </c>
      <c r="AU281" s="6">
        <v>0.5</v>
      </c>
      <c r="AV281" s="6">
        <v>0.2</v>
      </c>
      <c r="AW281" s="6">
        <v>0</v>
      </c>
      <c r="AX281" s="6" t="s">
        <v>467</v>
      </c>
      <c r="AY281" s="1"/>
      <c r="AZ281" s="1"/>
      <c r="BA281" s="1"/>
      <c r="BB281" s="1"/>
      <c r="BC281" s="1"/>
      <c r="BD281" s="1"/>
      <c r="BW281"/>
      <c r="BX281"/>
      <c r="BY281"/>
      <c r="BZ281"/>
      <c r="CA281"/>
      <c r="CF281"/>
    </row>
    <row r="282" spans="2:84" ht="14.25" customHeight="1" thickBot="1" x14ac:dyDescent="0.2">
      <c r="B282" s="235"/>
      <c r="C282" s="582"/>
      <c r="D282" s="582"/>
      <c r="E282" s="201"/>
      <c r="F282" s="188"/>
      <c r="G282" s="105"/>
      <c r="H282" s="490" t="s">
        <v>69</v>
      </c>
      <c r="I282" s="493">
        <f>$AX$4</f>
        <v>-10</v>
      </c>
      <c r="J282" s="226"/>
      <c r="K282" s="490" t="s">
        <v>483</v>
      </c>
      <c r="L282" s="494" t="str">
        <f>AJ277</f>
        <v/>
      </c>
      <c r="M282" s="491"/>
      <c r="N282" s="243" t="str">
        <f>IF(L282="","%","")</f>
        <v>%</v>
      </c>
      <c r="O282" s="670" t="s">
        <v>993</v>
      </c>
      <c r="P282" s="672"/>
      <c r="Q282" s="673"/>
      <c r="R282" s="679" t="str">
        <f t="shared" si="40"/>
        <v>冷凍・冷蔵設備無し</v>
      </c>
      <c r="S282" s="680"/>
      <c r="T282" s="499"/>
      <c r="U282" s="481"/>
      <c r="V282" s="7"/>
      <c r="W282"/>
      <c r="Y282"/>
      <c r="Z282"/>
      <c r="AA282"/>
      <c r="AB282"/>
      <c r="AC282"/>
      <c r="AD282"/>
      <c r="AE282"/>
      <c r="AF282"/>
      <c r="AG282" s="197">
        <f>冷凍・冷蔵設備!$O$1</f>
        <v>0</v>
      </c>
      <c r="AH282" s="1" t="str">
        <f t="shared" si="39"/>
        <v>-</v>
      </c>
      <c r="AI282" s="212" t="str">
        <f>IF(冷凍・冷蔵設備!$J$10=0,"",冷凍・冷蔵設備!$O$9)</f>
        <v/>
      </c>
      <c r="AJ282" s="362" t="str">
        <f>IF(冷凍・冷蔵設備!$J$10=0,AP282,IF(冷凍・冷蔵設備!$O$9&gt;=0.95,AK282,IF(冷凍・冷蔵設備!$O$9&gt;=0.7,AL282,IF(冷凍・冷蔵設備!$O$9&gt;=0.3,AM282,IF(冷凍・冷蔵設備!$O$9&gt;=0.05,AN282,AO282)))))</f>
        <v>冷凍・冷蔵設備無し</v>
      </c>
      <c r="AK282" s="75" t="s">
        <v>109</v>
      </c>
      <c r="AL282" s="75" t="s">
        <v>31</v>
      </c>
      <c r="AM282" s="75" t="s">
        <v>240</v>
      </c>
      <c r="AN282" s="75" t="s">
        <v>34</v>
      </c>
      <c r="AO282" s="75" t="s">
        <v>35</v>
      </c>
      <c r="AP282" s="75" t="s">
        <v>259</v>
      </c>
      <c r="AQ282" s="6">
        <v>0.04</v>
      </c>
      <c r="AR282"/>
      <c r="AS282" s="6">
        <v>1</v>
      </c>
      <c r="AT282" s="6">
        <v>0.8</v>
      </c>
      <c r="AU282" s="6">
        <v>0.5</v>
      </c>
      <c r="AV282" s="6">
        <v>0.2</v>
      </c>
      <c r="AW282" s="6">
        <v>0</v>
      </c>
      <c r="AX282" s="6" t="s">
        <v>467</v>
      </c>
      <c r="AY282" s="1"/>
      <c r="AZ282" s="1"/>
      <c r="BA282" s="1"/>
      <c r="BB282" s="1"/>
      <c r="BC282" s="1"/>
      <c r="BD282" s="1"/>
      <c r="BW282"/>
      <c r="BX282"/>
      <c r="BY282"/>
      <c r="BZ282"/>
      <c r="CA282"/>
      <c r="CF282"/>
    </row>
    <row r="283" spans="2:84" ht="14.25" customHeight="1" thickBot="1" x14ac:dyDescent="0.2">
      <c r="B283" s="235"/>
      <c r="C283" s="582"/>
      <c r="D283" s="582"/>
      <c r="E283" s="201"/>
      <c r="F283" s="188"/>
      <c r="G283" s="105"/>
      <c r="O283" s="670" t="s">
        <v>994</v>
      </c>
      <c r="P283" s="672"/>
      <c r="Q283" s="673"/>
      <c r="R283" s="679" t="str">
        <f t="shared" si="40"/>
        <v>冷凍・冷蔵設備無し</v>
      </c>
      <c r="S283" s="680"/>
      <c r="T283" s="499"/>
      <c r="U283" s="481"/>
      <c r="V283" s="7"/>
      <c r="W283"/>
      <c r="Y283"/>
      <c r="Z283"/>
      <c r="AA283"/>
      <c r="AB283"/>
      <c r="AC283"/>
      <c r="AD283"/>
      <c r="AE283"/>
      <c r="AF283"/>
      <c r="AG283" s="197">
        <f>冷凍・冷蔵設備!$P$1</f>
        <v>0</v>
      </c>
      <c r="AH283" s="1" t="str">
        <f t="shared" si="39"/>
        <v>-</v>
      </c>
      <c r="AI283" s="212" t="str">
        <f>IF(冷凍・冷蔵設備!$J$10=0,"",冷凍・冷蔵設備!$P$9)</f>
        <v/>
      </c>
      <c r="AJ283" s="362" t="str">
        <f>IF(冷凍・冷蔵設備!$J$10=0,AP283,IF(冷凍・冷蔵設備!$P$9&gt;=0.95,AK283,IF(冷凍・冷蔵設備!$P$9&gt;=0.7,AL283,IF(冷凍・冷蔵設備!$P$9&gt;=0.3,AM283,IF(冷凍・冷蔵設備!$P$9&gt;=0.05,AN283,AO283)))))</f>
        <v>冷凍・冷蔵設備無し</v>
      </c>
      <c r="AK283" s="75" t="s">
        <v>109</v>
      </c>
      <c r="AL283" s="75" t="s">
        <v>31</v>
      </c>
      <c r="AM283" s="75" t="s">
        <v>240</v>
      </c>
      <c r="AN283" s="75" t="s">
        <v>34</v>
      </c>
      <c r="AO283" s="75" t="s">
        <v>35</v>
      </c>
      <c r="AP283" s="75" t="s">
        <v>259</v>
      </c>
      <c r="AQ283" s="6">
        <v>0.04</v>
      </c>
      <c r="AR283"/>
      <c r="AS283" s="6">
        <v>1</v>
      </c>
      <c r="AT283" s="6">
        <v>0.8</v>
      </c>
      <c r="AU283" s="6">
        <v>0.5</v>
      </c>
      <c r="AV283" s="6">
        <v>0.2</v>
      </c>
      <c r="AW283" s="6">
        <v>0</v>
      </c>
      <c r="AX283" s="6" t="s">
        <v>467</v>
      </c>
      <c r="AY283" s="1"/>
      <c r="AZ283" s="1"/>
      <c r="BA283" s="1"/>
      <c r="BB283" s="1"/>
      <c r="BC283" s="1"/>
      <c r="BD283" s="1"/>
      <c r="BW283"/>
      <c r="BX283"/>
      <c r="BY283"/>
      <c r="BZ283"/>
      <c r="CA283"/>
      <c r="CF283"/>
    </row>
    <row r="284" spans="2:84" ht="14.25" customHeight="1" thickBot="1" x14ac:dyDescent="0.2">
      <c r="B284" s="235"/>
      <c r="C284" s="582"/>
      <c r="D284" s="582"/>
      <c r="E284" s="201"/>
      <c r="F284" s="188"/>
      <c r="G284" s="105"/>
      <c r="O284" s="670" t="s">
        <v>995</v>
      </c>
      <c r="P284" s="672"/>
      <c r="Q284" s="673"/>
      <c r="R284" s="679" t="str">
        <f t="shared" si="40"/>
        <v>冷凍・冷蔵設備無し</v>
      </c>
      <c r="S284" s="680"/>
      <c r="T284" s="499"/>
      <c r="U284" s="481"/>
      <c r="V284" s="7"/>
      <c r="W284"/>
      <c r="Y284"/>
      <c r="Z284"/>
      <c r="AA284"/>
      <c r="AB284"/>
      <c r="AC284"/>
      <c r="AD284"/>
      <c r="AE284"/>
      <c r="AF284"/>
      <c r="AG284" s="197">
        <f>冷凍・冷蔵設備!$Q$1</f>
        <v>0</v>
      </c>
      <c r="AH284" s="1" t="str">
        <f t="shared" si="39"/>
        <v>-</v>
      </c>
      <c r="AI284" s="212" t="str">
        <f>IF(冷凍・冷蔵設備!$J$10=0,"",冷凍・冷蔵設備!$Q$9)</f>
        <v/>
      </c>
      <c r="AJ284" s="362" t="str">
        <f>IF(冷凍・冷蔵設備!$J$10=0,AP284,IF(冷凍・冷蔵設備!$Q$9&gt;=0.95,AK284,IF(冷凍・冷蔵設備!$Q$9&gt;=0.7,AL284,IF(冷凍・冷蔵設備!$Q$9&gt;=0.3,AM284,IF(冷凍・冷蔵設備!$Q$9&gt;=0.05,AN284,AO284)))))</f>
        <v>冷凍・冷蔵設備無し</v>
      </c>
      <c r="AK284" s="75" t="s">
        <v>109</v>
      </c>
      <c r="AL284" s="75" t="s">
        <v>31</v>
      </c>
      <c r="AM284" s="75" t="s">
        <v>240</v>
      </c>
      <c r="AN284" s="75" t="s">
        <v>34</v>
      </c>
      <c r="AO284" s="75" t="s">
        <v>35</v>
      </c>
      <c r="AP284" s="75" t="s">
        <v>259</v>
      </c>
      <c r="AQ284" s="6">
        <v>0.18</v>
      </c>
      <c r="AR284"/>
      <c r="AS284" s="6">
        <v>1</v>
      </c>
      <c r="AT284" s="6">
        <v>0.8</v>
      </c>
      <c r="AU284" s="6">
        <v>0.5</v>
      </c>
      <c r="AV284" s="6">
        <v>0.2</v>
      </c>
      <c r="AW284" s="6">
        <v>0</v>
      </c>
      <c r="AX284" s="6" t="s">
        <v>467</v>
      </c>
      <c r="AY284" s="1"/>
      <c r="AZ284" s="1"/>
      <c r="BA284" s="1"/>
      <c r="BB284" s="1"/>
      <c r="BC284" s="1"/>
      <c r="BD284" s="1"/>
      <c r="BW284"/>
      <c r="BX284"/>
      <c r="BY284"/>
      <c r="BZ284"/>
      <c r="CA284"/>
      <c r="CF284"/>
    </row>
    <row r="285" spans="2:84" ht="14.25" customHeight="1" thickBot="1" x14ac:dyDescent="0.2">
      <c r="B285" s="235"/>
      <c r="C285" s="595"/>
      <c r="D285" s="595"/>
      <c r="E285" s="203"/>
      <c r="F285" s="204"/>
      <c r="G285" s="206"/>
      <c r="H285" s="417"/>
      <c r="I285" s="144"/>
      <c r="J285" s="144"/>
      <c r="K285" s="144"/>
      <c r="L285" s="144"/>
      <c r="M285" s="144"/>
      <c r="N285" s="206"/>
      <c r="O285" s="670" t="s">
        <v>73</v>
      </c>
      <c r="P285" s="672"/>
      <c r="Q285" s="673"/>
      <c r="R285" s="679" t="str">
        <f t="shared" si="40"/>
        <v>冷凍・冷蔵設備無し</v>
      </c>
      <c r="S285" s="680"/>
      <c r="T285" s="498"/>
      <c r="U285" s="481"/>
      <c r="V285" s="7"/>
      <c r="W285"/>
      <c r="Y285"/>
      <c r="Z285"/>
      <c r="AA285"/>
      <c r="AB285"/>
      <c r="AC285"/>
      <c r="AD285"/>
      <c r="AE285"/>
      <c r="AF285"/>
      <c r="AG285" s="197">
        <f>冷凍・冷蔵設備!$R$1</f>
        <v>0</v>
      </c>
      <c r="AH285" s="1" t="str">
        <f t="shared" si="39"/>
        <v>-</v>
      </c>
      <c r="AI285" s="212" t="str">
        <f>IF(冷凍・冷蔵設備!$J$10=0,"",冷凍・冷蔵設備!$R$9)</f>
        <v/>
      </c>
      <c r="AJ285" s="362" t="str">
        <f>IF(冷凍・冷蔵設備!$J$10=0,AP285,IF(冷凍・冷蔵設備!$R$9&gt;=0.95,AK285,IF(冷凍・冷蔵設備!$R$9&gt;=0.7,AL285,IF(冷凍・冷蔵設備!$R$9&gt;=0.3,AM285,IF(冷凍・冷蔵設備!$R$9&gt;=0.05,AN285,AO285)))))</f>
        <v>冷凍・冷蔵設備無し</v>
      </c>
      <c r="AK285" s="75" t="s">
        <v>109</v>
      </c>
      <c r="AL285" s="75" t="s">
        <v>31</v>
      </c>
      <c r="AM285" s="75" t="s">
        <v>240</v>
      </c>
      <c r="AN285" s="75" t="s">
        <v>34</v>
      </c>
      <c r="AO285" s="75" t="s">
        <v>35</v>
      </c>
      <c r="AP285" s="75" t="s">
        <v>259</v>
      </c>
      <c r="AQ285" s="6">
        <v>0.56000000000000005</v>
      </c>
      <c r="AR285"/>
      <c r="AS285" s="6">
        <v>1</v>
      </c>
      <c r="AT285" s="6">
        <v>0.8</v>
      </c>
      <c r="AU285" s="6">
        <v>0.5</v>
      </c>
      <c r="AV285" s="6">
        <v>0.2</v>
      </c>
      <c r="AW285" s="6">
        <v>0</v>
      </c>
      <c r="AX285" s="6" t="s">
        <v>467</v>
      </c>
      <c r="AY285" s="1"/>
      <c r="AZ285" s="1"/>
      <c r="BA285" s="1"/>
      <c r="BB285" s="1"/>
      <c r="BC285" s="1"/>
      <c r="BD285" s="1"/>
      <c r="BW285"/>
      <c r="BX285"/>
      <c r="BY285"/>
      <c r="BZ285"/>
      <c r="CA285"/>
      <c r="CF285"/>
    </row>
    <row r="286" spans="2:84" ht="24" customHeight="1" thickBot="1" x14ac:dyDescent="0.2">
      <c r="C286" s="192">
        <v>66</v>
      </c>
      <c r="D286" s="583" t="s">
        <v>887</v>
      </c>
      <c r="E286" s="194" t="s">
        <v>996</v>
      </c>
      <c r="F286" s="670" t="s">
        <v>804</v>
      </c>
      <c r="G286" s="671"/>
      <c r="H286" s="670" t="s">
        <v>805</v>
      </c>
      <c r="I286" s="672"/>
      <c r="J286" s="672"/>
      <c r="K286" s="672"/>
      <c r="L286" s="672"/>
      <c r="M286" s="672"/>
      <c r="N286" s="672"/>
      <c r="O286" s="672"/>
      <c r="P286" s="672"/>
      <c r="Q286" s="673"/>
      <c r="R286" s="674"/>
      <c r="S286" s="675"/>
      <c r="T286" s="195" t="str">
        <f>IF(AF286=0,"-",IF(AF286&gt;=$BK$15,"A",IF(AF286&gt;=$BK$16,"B",IF(AF286&gt;=$BK$17,"C","-"))))</f>
        <v>-</v>
      </c>
      <c r="U286" s="489"/>
      <c r="V286" s="489"/>
      <c r="X286" s="4" t="str">
        <f>IF($R286=AK286,AS286,IF($R286=AL286,AT286,IF($R286=AM286,AU286,IF($R286=AN286,AV286,IF($R286=AO286,AW286,AX286)))))</f>
        <v>-</v>
      </c>
      <c r="Y286" s="385" t="s">
        <v>750</v>
      </c>
      <c r="Z286" s="222">
        <f>VLOOKUP(Y286,$W$44:$AJ$85,$AJ$40,0)</f>
        <v>0</v>
      </c>
      <c r="AA286" s="385">
        <v>5.0000000000000001E-3</v>
      </c>
      <c r="AB286" s="1">
        <v>1</v>
      </c>
      <c r="AC286" s="399">
        <v>1</v>
      </c>
      <c r="AD286" s="197" t="str">
        <f>IF(X286="-","-",X286*Z286*AA286*AB286*AC286)</f>
        <v>-</v>
      </c>
      <c r="AE286" s="197">
        <f>IF(X286="-",0,(1-X286)*Z286*AA286*AB286*AC286)</f>
        <v>0</v>
      </c>
      <c r="AF286" s="402">
        <f>IF(X286="-",0,AE286)</f>
        <v>0</v>
      </c>
      <c r="AG286" s="197"/>
      <c r="AK286" s="75" t="s">
        <v>109</v>
      </c>
      <c r="AL286" s="75" t="s">
        <v>31</v>
      </c>
      <c r="AM286" s="75" t="s">
        <v>240</v>
      </c>
      <c r="AN286" s="75" t="s">
        <v>34</v>
      </c>
      <c r="AO286" s="75" t="s">
        <v>35</v>
      </c>
      <c r="AP286" s="75" t="s">
        <v>722</v>
      </c>
      <c r="AQ286"/>
      <c r="AR286"/>
      <c r="AS286" s="6">
        <v>1</v>
      </c>
      <c r="AT286" s="6">
        <v>0.8</v>
      </c>
      <c r="AU286" s="6">
        <v>0.5</v>
      </c>
      <c r="AV286" s="6">
        <v>0.2</v>
      </c>
      <c r="AW286" s="6">
        <v>0</v>
      </c>
      <c r="AX286" s="6" t="s">
        <v>63</v>
      </c>
      <c r="BW286"/>
      <c r="BX286"/>
      <c r="BY286"/>
      <c r="BZ286"/>
      <c r="CA286"/>
      <c r="CF286"/>
    </row>
    <row r="287" spans="2:84" ht="14.25" customHeight="1" x14ac:dyDescent="0.15">
      <c r="C287" s="8" t="s">
        <v>1025</v>
      </c>
      <c r="T287" s="65"/>
      <c r="U287" s="35"/>
      <c r="V287" s="7"/>
      <c r="X287" s="3"/>
      <c r="AR287"/>
      <c r="AS287"/>
      <c r="AT287"/>
      <c r="AU287"/>
      <c r="AV287"/>
      <c r="AW287"/>
      <c r="BW287"/>
      <c r="BX287"/>
      <c r="BY287"/>
      <c r="BZ287"/>
      <c r="CA287"/>
      <c r="CF287"/>
    </row>
    <row r="288" spans="2:84" ht="14.25" customHeight="1" thickBot="1" x14ac:dyDescent="0.2">
      <c r="C288" s="257" t="s">
        <v>834</v>
      </c>
      <c r="D288" s="100" t="s">
        <v>835</v>
      </c>
      <c r="E288" s="101"/>
      <c r="F288" s="102" t="s">
        <v>27</v>
      </c>
      <c r="G288" s="103"/>
      <c r="H288" s="681" t="s">
        <v>29</v>
      </c>
      <c r="I288" s="682"/>
      <c r="J288" s="682"/>
      <c r="K288" s="682"/>
      <c r="L288" s="682"/>
      <c r="M288" s="682"/>
      <c r="N288" s="682"/>
      <c r="O288" s="682"/>
      <c r="P288" s="682"/>
      <c r="Q288" s="682"/>
      <c r="R288" s="682"/>
      <c r="S288" s="683"/>
      <c r="T288" s="104" t="s">
        <v>1009</v>
      </c>
      <c r="U288" s="115"/>
      <c r="V288" s="7"/>
      <c r="X288" s="3"/>
      <c r="Z288" s="3"/>
      <c r="AA288" s="116" t="str">
        <f>IF(Z288="","",HLOOKUP(Z288,#REF!,2,0))</f>
        <v/>
      </c>
      <c r="AC288" s="397"/>
      <c r="AE288" s="1"/>
      <c r="AM288" s="7"/>
      <c r="AN288" s="7"/>
      <c r="AO288" s="7"/>
      <c r="AP288" s="7"/>
      <c r="AQ288" s="7"/>
      <c r="AR288" s="7"/>
      <c r="AS288"/>
      <c r="AT288"/>
      <c r="AU288"/>
      <c r="AV288"/>
      <c r="AW288"/>
      <c r="BW288"/>
      <c r="BX288"/>
      <c r="BY288"/>
      <c r="BZ288"/>
      <c r="CA288"/>
      <c r="CF288"/>
    </row>
    <row r="289" spans="3:84" ht="24.95" customHeight="1" thickBot="1" x14ac:dyDescent="0.2">
      <c r="C289" s="599">
        <v>67</v>
      </c>
      <c r="D289" s="191" t="s">
        <v>1026</v>
      </c>
      <c r="E289" s="107">
        <v>1.1000000000000001</v>
      </c>
      <c r="F289" s="670" t="s">
        <v>1027</v>
      </c>
      <c r="G289" s="671"/>
      <c r="H289" s="670" t="s">
        <v>1028</v>
      </c>
      <c r="I289" s="672"/>
      <c r="J289" s="672"/>
      <c r="K289" s="672"/>
      <c r="L289" s="672"/>
      <c r="M289" s="672"/>
      <c r="N289" s="672"/>
      <c r="O289" s="672"/>
      <c r="P289" s="672"/>
      <c r="Q289" s="673"/>
      <c r="R289" s="674"/>
      <c r="S289" s="675"/>
      <c r="T289" s="119" t="str">
        <f t="shared" ref="T289:T290" si="41">IF(AF289=0,"-",IF(AF289&gt;=$BO$21,"A",IF(AF289&gt;=$BO$22,"B",IF(AF289&gt;=$BO$23,"C","-"))))</f>
        <v>-</v>
      </c>
      <c r="U289" s="489"/>
      <c r="V289" s="489"/>
      <c r="W289" s="93"/>
      <c r="X289" s="387">
        <f t="shared" ref="X289:X290" si="42">IF($R289=AK289,AS289,IF($R289=AL289,AT289,AU289))</f>
        <v>0</v>
      </c>
      <c r="Y289" s="385" t="s">
        <v>263</v>
      </c>
      <c r="Z289" s="222">
        <v>1</v>
      </c>
      <c r="AA289" s="385">
        <v>0</v>
      </c>
      <c r="AB289" s="1">
        <v>1</v>
      </c>
      <c r="AC289" s="399">
        <v>1</v>
      </c>
      <c r="AD289" s="197">
        <f t="shared" ref="AD289:AD290" si="43">IF(X289="-","-",X289*Z289*AA289*AB289*AC289)</f>
        <v>0</v>
      </c>
      <c r="AE289" s="197">
        <f t="shared" ref="AE289:AE290" si="44">IF(X289="-",0,(1-X289)*Z289*AA289*AB289*AC289)</f>
        <v>0</v>
      </c>
      <c r="AF289" s="402">
        <f t="shared" ref="AF289:AF290" si="45">IF(X289="-",0,AE289)</f>
        <v>0</v>
      </c>
      <c r="AG289" s="197"/>
      <c r="AK289" s="75" t="s">
        <v>1029</v>
      </c>
      <c r="AL289" s="75" t="s">
        <v>1030</v>
      </c>
      <c r="AM289" s="627" t="s">
        <v>32</v>
      </c>
      <c r="AN289"/>
      <c r="AO289"/>
      <c r="AP289"/>
      <c r="AS289" s="6">
        <v>1</v>
      </c>
      <c r="AT289" s="6">
        <v>0.5</v>
      </c>
      <c r="AU289" s="6">
        <v>0</v>
      </c>
      <c r="AV289"/>
      <c r="AW289"/>
      <c r="BW289"/>
      <c r="BX289"/>
      <c r="BY289"/>
      <c r="BZ289"/>
      <c r="CA289"/>
      <c r="CF289"/>
    </row>
    <row r="290" spans="3:84" ht="24.95" customHeight="1" thickBot="1" x14ac:dyDescent="0.2">
      <c r="C290" s="433">
        <v>68</v>
      </c>
      <c r="D290" s="191" t="s">
        <v>1026</v>
      </c>
      <c r="E290" s="107">
        <v>1.2</v>
      </c>
      <c r="F290" s="670" t="s">
        <v>1031</v>
      </c>
      <c r="G290" s="671"/>
      <c r="H290" s="670" t="s">
        <v>1032</v>
      </c>
      <c r="I290" s="672"/>
      <c r="J290" s="672"/>
      <c r="K290" s="672"/>
      <c r="L290" s="672"/>
      <c r="M290" s="672"/>
      <c r="N290" s="672"/>
      <c r="O290" s="672"/>
      <c r="P290" s="672"/>
      <c r="Q290" s="673"/>
      <c r="R290" s="674"/>
      <c r="S290" s="675"/>
      <c r="T290" s="195" t="str">
        <f t="shared" si="41"/>
        <v>-</v>
      </c>
      <c r="U290" s="489"/>
      <c r="V290" s="489"/>
      <c r="W290" s="93"/>
      <c r="X290" s="387">
        <f t="shared" si="42"/>
        <v>0</v>
      </c>
      <c r="Y290" s="385" t="s">
        <v>263</v>
      </c>
      <c r="Z290" s="222">
        <v>1</v>
      </c>
      <c r="AA290" s="385">
        <v>0</v>
      </c>
      <c r="AB290" s="1">
        <v>1</v>
      </c>
      <c r="AC290" s="399">
        <v>1</v>
      </c>
      <c r="AD290" s="197">
        <f t="shared" si="43"/>
        <v>0</v>
      </c>
      <c r="AE290" s="197">
        <f t="shared" si="44"/>
        <v>0</v>
      </c>
      <c r="AF290" s="402">
        <f t="shared" si="45"/>
        <v>0</v>
      </c>
      <c r="AG290" s="197"/>
      <c r="AK290" s="75" t="s">
        <v>1029</v>
      </c>
      <c r="AL290" s="75" t="s">
        <v>1030</v>
      </c>
      <c r="AM290" s="627" t="s">
        <v>32</v>
      </c>
      <c r="AN290"/>
      <c r="AO290"/>
      <c r="AP290"/>
      <c r="AS290" s="6">
        <v>1</v>
      </c>
      <c r="AT290" s="6">
        <v>0.5</v>
      </c>
      <c r="AU290" s="6">
        <v>0</v>
      </c>
      <c r="AV290"/>
      <c r="AW290"/>
      <c r="BW290"/>
      <c r="BX290"/>
      <c r="BY290"/>
      <c r="BZ290"/>
      <c r="CA290"/>
      <c r="CF290"/>
    </row>
    <row r="291" spans="3:84" ht="14.25" customHeight="1" x14ac:dyDescent="0.15">
      <c r="U291"/>
      <c r="V291"/>
      <c r="W291"/>
      <c r="X291"/>
      <c r="Y291"/>
      <c r="Z291"/>
      <c r="AA291"/>
      <c r="AB291"/>
      <c r="AC291"/>
      <c r="AD291"/>
      <c r="AE291"/>
      <c r="AF291"/>
      <c r="AG291"/>
      <c r="AH291"/>
      <c r="AI291"/>
      <c r="AJ291"/>
      <c r="AK291"/>
      <c r="AL291"/>
      <c r="AM291"/>
      <c r="AN291"/>
      <c r="AO291"/>
      <c r="AP291"/>
      <c r="AQ291"/>
      <c r="AR291"/>
      <c r="AS291"/>
      <c r="AT291"/>
      <c r="AU291"/>
      <c r="AV291"/>
      <c r="AW291"/>
      <c r="BW291"/>
      <c r="BX291"/>
      <c r="BY291"/>
      <c r="BZ291"/>
      <c r="CA291"/>
      <c r="CF291"/>
    </row>
    <row r="292" spans="3:84" ht="14.25" hidden="1" customHeight="1" x14ac:dyDescent="0.15">
      <c r="U292"/>
      <c r="V292"/>
      <c r="W292"/>
      <c r="X292"/>
      <c r="Y292"/>
      <c r="Z292"/>
      <c r="AA292"/>
      <c r="AB292"/>
      <c r="AC292"/>
      <c r="AD292"/>
      <c r="AE292"/>
      <c r="AF292"/>
      <c r="AG292"/>
      <c r="AH292"/>
      <c r="AI292"/>
      <c r="AJ292"/>
      <c r="AK292"/>
      <c r="AL292"/>
      <c r="AM292"/>
      <c r="AN292"/>
      <c r="AO292"/>
      <c r="AP292"/>
      <c r="AQ292"/>
      <c r="AR292"/>
      <c r="AS292"/>
      <c r="AT292"/>
      <c r="AU292"/>
      <c r="AV292"/>
      <c r="AW292"/>
      <c r="BW292"/>
      <c r="BX292"/>
      <c r="BY292"/>
      <c r="BZ292"/>
      <c r="CA292"/>
      <c r="CF292"/>
    </row>
    <row r="293" spans="3:84" ht="14.25" hidden="1" customHeight="1" x14ac:dyDescent="0.15">
      <c r="U293"/>
      <c r="V293"/>
      <c r="W293"/>
      <c r="X293"/>
      <c r="Y293"/>
      <c r="Z293"/>
      <c r="AA293"/>
      <c r="AB293"/>
      <c r="AC293"/>
      <c r="AD293"/>
      <c r="AE293"/>
      <c r="AF293"/>
      <c r="AG293"/>
      <c r="AH293"/>
      <c r="AI293"/>
      <c r="AJ293"/>
      <c r="AK293"/>
      <c r="AL293"/>
      <c r="AM293"/>
      <c r="AN293"/>
      <c r="AO293"/>
      <c r="AP293"/>
      <c r="AQ293"/>
      <c r="AR293"/>
      <c r="AS293"/>
      <c r="AT293"/>
      <c r="AU293"/>
      <c r="AV293"/>
      <c r="AW293"/>
      <c r="BW293"/>
      <c r="BX293"/>
      <c r="BY293"/>
      <c r="BZ293"/>
      <c r="CA293"/>
      <c r="CF293"/>
    </row>
    <row r="294" spans="3:84" ht="14.25" hidden="1" customHeight="1" x14ac:dyDescent="0.15">
      <c r="U294"/>
      <c r="V294"/>
      <c r="W294"/>
      <c r="X294"/>
      <c r="Y294"/>
      <c r="Z294"/>
      <c r="AA294"/>
      <c r="AB294"/>
      <c r="AC294"/>
      <c r="AD294"/>
      <c r="AE294"/>
      <c r="AF294"/>
      <c r="AG294"/>
      <c r="AH294"/>
      <c r="AI294"/>
      <c r="AJ294"/>
      <c r="AK294"/>
      <c r="AL294"/>
      <c r="AM294"/>
      <c r="AN294"/>
      <c r="AO294"/>
      <c r="AP294"/>
      <c r="AQ294"/>
      <c r="AR294"/>
      <c r="AS294"/>
      <c r="AT294"/>
      <c r="AU294"/>
      <c r="AV294"/>
      <c r="AW294"/>
      <c r="BW294"/>
      <c r="BX294"/>
      <c r="BY294"/>
      <c r="BZ294"/>
      <c r="CA294"/>
      <c r="CF294"/>
    </row>
    <row r="295" spans="3:84" ht="14.25" hidden="1" customHeight="1" x14ac:dyDescent="0.15">
      <c r="U295"/>
      <c r="V295"/>
      <c r="W295"/>
      <c r="X295"/>
      <c r="Y295"/>
      <c r="Z295"/>
      <c r="AA295"/>
      <c r="AB295"/>
      <c r="AC295"/>
      <c r="AD295"/>
      <c r="AE295"/>
      <c r="AF295"/>
      <c r="AG295"/>
      <c r="AH295"/>
      <c r="AI295"/>
      <c r="AJ295"/>
      <c r="AK295"/>
      <c r="AL295"/>
      <c r="AM295"/>
      <c r="AN295"/>
      <c r="AO295"/>
      <c r="AP295"/>
      <c r="AQ295"/>
      <c r="AR295"/>
      <c r="AS295"/>
      <c r="AT295"/>
      <c r="AU295"/>
      <c r="AV295"/>
      <c r="AW295"/>
      <c r="BW295"/>
      <c r="BX295"/>
      <c r="BY295"/>
      <c r="BZ295"/>
      <c r="CA295"/>
      <c r="CF295"/>
    </row>
    <row r="296" spans="3:84" ht="14.25" hidden="1" customHeight="1" x14ac:dyDescent="0.15">
      <c r="U296"/>
      <c r="V296"/>
      <c r="W296"/>
      <c r="X296"/>
      <c r="Y296"/>
      <c r="Z296"/>
      <c r="AA296"/>
      <c r="AB296"/>
      <c r="AC296"/>
      <c r="AD296"/>
      <c r="AE296"/>
      <c r="AF296"/>
      <c r="AG296"/>
      <c r="AH296"/>
      <c r="AI296"/>
      <c r="AJ296"/>
      <c r="AK296"/>
      <c r="AL296"/>
      <c r="AM296"/>
      <c r="AN296"/>
      <c r="AO296"/>
      <c r="AP296"/>
      <c r="AQ296"/>
      <c r="AR296"/>
      <c r="AS296"/>
      <c r="AT296"/>
      <c r="AU296"/>
      <c r="AV296"/>
      <c r="AW296"/>
      <c r="BW296"/>
      <c r="BX296"/>
      <c r="BY296"/>
      <c r="BZ296"/>
      <c r="CA296"/>
      <c r="CF296"/>
    </row>
    <row r="297" spans="3:84" ht="14.25" hidden="1" customHeight="1" x14ac:dyDescent="0.15">
      <c r="U297"/>
      <c r="V297"/>
      <c r="W297"/>
      <c r="X297"/>
      <c r="Y297"/>
      <c r="Z297"/>
      <c r="AA297"/>
      <c r="AB297"/>
      <c r="AC297"/>
      <c r="AD297"/>
      <c r="AE297"/>
      <c r="AF297"/>
      <c r="AG297"/>
      <c r="AH297"/>
      <c r="AI297"/>
      <c r="AJ297"/>
      <c r="AK297"/>
      <c r="AL297"/>
      <c r="AM297"/>
      <c r="AN297"/>
      <c r="AO297"/>
      <c r="AP297"/>
      <c r="AQ297"/>
      <c r="AR297"/>
      <c r="AS297"/>
      <c r="AT297"/>
      <c r="AU297"/>
      <c r="AV297"/>
      <c r="AW297"/>
      <c r="BW297"/>
      <c r="BX297"/>
      <c r="BY297"/>
      <c r="BZ297"/>
      <c r="CA297"/>
      <c r="CF297"/>
    </row>
    <row r="298" spans="3:84" ht="14.25" hidden="1" customHeight="1" x14ac:dyDescent="0.15">
      <c r="U298"/>
      <c r="V298"/>
      <c r="W298"/>
      <c r="X298"/>
      <c r="Y298"/>
      <c r="Z298"/>
      <c r="AA298"/>
      <c r="AB298"/>
      <c r="AC298"/>
      <c r="AD298"/>
      <c r="AE298"/>
      <c r="AF298"/>
      <c r="AG298"/>
      <c r="AH298"/>
      <c r="AI298"/>
      <c r="AJ298"/>
      <c r="AK298"/>
      <c r="AL298"/>
      <c r="AM298"/>
      <c r="AN298"/>
      <c r="AO298"/>
      <c r="AP298"/>
      <c r="AQ298"/>
      <c r="AR298"/>
      <c r="AS298"/>
      <c r="AT298"/>
      <c r="AU298"/>
      <c r="AV298"/>
      <c r="AW298"/>
      <c r="BW298"/>
      <c r="BX298"/>
      <c r="BY298"/>
      <c r="BZ298"/>
      <c r="CA298"/>
      <c r="CF298"/>
    </row>
    <row r="299" spans="3:84" ht="14.25" hidden="1" customHeight="1" x14ac:dyDescent="0.15">
      <c r="U299"/>
      <c r="V299"/>
      <c r="W299"/>
      <c r="X299"/>
      <c r="Y299"/>
      <c r="Z299"/>
      <c r="AA299"/>
      <c r="AB299"/>
      <c r="AC299"/>
      <c r="AD299"/>
      <c r="AE299"/>
      <c r="AF299"/>
      <c r="AG299"/>
      <c r="AH299"/>
      <c r="AI299"/>
      <c r="AJ299"/>
      <c r="AK299"/>
      <c r="AL299"/>
      <c r="AM299"/>
      <c r="AN299"/>
      <c r="AO299"/>
      <c r="AP299"/>
      <c r="AQ299"/>
      <c r="AR299"/>
      <c r="AS299"/>
      <c r="AT299"/>
      <c r="AU299"/>
      <c r="AV299"/>
      <c r="AW299"/>
      <c r="BW299"/>
      <c r="BX299"/>
      <c r="BY299"/>
      <c r="BZ299"/>
      <c r="CA299"/>
      <c r="CF299"/>
    </row>
    <row r="300" spans="3:84" ht="14.25" hidden="1" customHeight="1" x14ac:dyDescent="0.15">
      <c r="U300"/>
      <c r="V300"/>
      <c r="W300"/>
      <c r="X300"/>
      <c r="Y300"/>
      <c r="Z300"/>
      <c r="AA300"/>
      <c r="AB300"/>
      <c r="AC300"/>
      <c r="AD300"/>
      <c r="AE300"/>
      <c r="AF300"/>
      <c r="AG300"/>
      <c r="AH300"/>
      <c r="AI300"/>
      <c r="AJ300"/>
      <c r="AK300"/>
      <c r="AL300"/>
      <c r="AM300"/>
      <c r="AN300"/>
      <c r="AO300"/>
      <c r="AP300"/>
      <c r="AQ300"/>
      <c r="AR300"/>
      <c r="AS300"/>
      <c r="AT300"/>
      <c r="AU300"/>
      <c r="AV300"/>
      <c r="AW300"/>
      <c r="BW300"/>
      <c r="BX300"/>
      <c r="BY300"/>
      <c r="BZ300"/>
      <c r="CA300"/>
      <c r="CF300"/>
    </row>
    <row r="301" spans="3:84" ht="14.25" hidden="1" customHeight="1" x14ac:dyDescent="0.15">
      <c r="U301"/>
      <c r="V301"/>
      <c r="W301"/>
      <c r="X301"/>
      <c r="Y301"/>
      <c r="Z301"/>
      <c r="AA301"/>
      <c r="AB301"/>
      <c r="AC301"/>
      <c r="AD301"/>
      <c r="AE301"/>
      <c r="AF301"/>
      <c r="AG301"/>
      <c r="AH301"/>
      <c r="AI301"/>
      <c r="AJ301"/>
      <c r="AK301"/>
      <c r="AL301"/>
      <c r="AM301"/>
      <c r="AN301"/>
      <c r="AO301"/>
      <c r="AP301"/>
      <c r="AQ301"/>
      <c r="AR301"/>
      <c r="AS301"/>
      <c r="AT301"/>
      <c r="AU301"/>
      <c r="AV301"/>
      <c r="AW301"/>
      <c r="BW301"/>
      <c r="BX301"/>
      <c r="BY301"/>
      <c r="BZ301"/>
      <c r="CA301"/>
      <c r="CF301"/>
    </row>
    <row r="302" spans="3:84" ht="14.25" hidden="1" customHeight="1" x14ac:dyDescent="0.15">
      <c r="U302"/>
      <c r="V302"/>
      <c r="W302"/>
      <c r="X302"/>
      <c r="Y302"/>
      <c r="Z302"/>
      <c r="AA302"/>
      <c r="AB302"/>
      <c r="AC302"/>
      <c r="AD302"/>
      <c r="AE302"/>
      <c r="AF302"/>
      <c r="AG302"/>
      <c r="AH302"/>
      <c r="AI302"/>
      <c r="AJ302"/>
      <c r="AK302"/>
      <c r="AL302"/>
      <c r="AM302"/>
      <c r="AN302"/>
      <c r="AO302"/>
      <c r="AP302"/>
      <c r="AQ302"/>
      <c r="AR302"/>
      <c r="AS302"/>
      <c r="AT302"/>
      <c r="AU302"/>
      <c r="AV302"/>
      <c r="AW302"/>
      <c r="BW302"/>
      <c r="BX302"/>
      <c r="BY302"/>
      <c r="BZ302"/>
      <c r="CA302"/>
      <c r="CF302"/>
    </row>
    <row r="303" spans="3:84" ht="14.25" hidden="1" customHeight="1" x14ac:dyDescent="0.15">
      <c r="U303"/>
      <c r="V303"/>
      <c r="W303"/>
      <c r="X303"/>
      <c r="Y303"/>
      <c r="Z303"/>
      <c r="AA303"/>
      <c r="AB303"/>
      <c r="AC303"/>
      <c r="AD303"/>
      <c r="AE303"/>
      <c r="AF303"/>
      <c r="AG303"/>
      <c r="AH303"/>
      <c r="AI303"/>
      <c r="AJ303"/>
      <c r="AK303"/>
      <c r="AL303"/>
      <c r="AM303"/>
      <c r="AN303"/>
      <c r="AO303"/>
      <c r="AP303"/>
      <c r="AQ303"/>
      <c r="AR303"/>
      <c r="AS303"/>
      <c r="AT303"/>
      <c r="AU303"/>
      <c r="AV303"/>
      <c r="AW303"/>
      <c r="BW303"/>
      <c r="BX303"/>
      <c r="BY303"/>
      <c r="BZ303"/>
      <c r="CA303"/>
      <c r="CF303"/>
    </row>
    <row r="304" spans="3:84" ht="14.25" hidden="1" customHeight="1" x14ac:dyDescent="0.15">
      <c r="U304"/>
      <c r="V304"/>
      <c r="W304"/>
      <c r="X304"/>
      <c r="Y304"/>
      <c r="Z304"/>
      <c r="AA304"/>
      <c r="AB304"/>
      <c r="AC304"/>
      <c r="AD304"/>
      <c r="AE304"/>
      <c r="AF304"/>
      <c r="AG304"/>
      <c r="AH304"/>
      <c r="AI304"/>
      <c r="AJ304"/>
      <c r="AK304"/>
      <c r="AL304"/>
      <c r="AM304"/>
      <c r="AN304"/>
      <c r="AO304"/>
      <c r="AP304"/>
      <c r="AQ304"/>
      <c r="AR304"/>
      <c r="AS304"/>
      <c r="AT304"/>
      <c r="AU304"/>
      <c r="AV304"/>
      <c r="AW304"/>
      <c r="BW304"/>
      <c r="BX304"/>
      <c r="BY304"/>
      <c r="BZ304"/>
      <c r="CA304"/>
      <c r="CF304"/>
    </row>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spans="21:84" ht="14.25" hidden="1" customHeight="1" x14ac:dyDescent="0.15">
      <c r="U737"/>
      <c r="V737"/>
      <c r="W737"/>
      <c r="X737"/>
      <c r="Y737"/>
      <c r="Z737"/>
      <c r="AA737"/>
      <c r="AB737"/>
      <c r="AC737"/>
      <c r="AD737"/>
      <c r="AE737"/>
      <c r="AF737"/>
      <c r="AG737"/>
      <c r="AH737"/>
      <c r="AI737"/>
      <c r="AJ737"/>
      <c r="AK737"/>
      <c r="AL737"/>
      <c r="AM737"/>
      <c r="AN737"/>
      <c r="AO737"/>
      <c r="AP737"/>
      <c r="AQ737"/>
      <c r="AR737"/>
      <c r="AS737"/>
      <c r="AT737"/>
      <c r="AU737"/>
      <c r="AV737"/>
      <c r="AW737"/>
      <c r="BW737"/>
      <c r="BX737"/>
      <c r="BY737"/>
      <c r="BZ737"/>
      <c r="CA737"/>
      <c r="CF737"/>
    </row>
    <row r="738" spans="21:84" ht="14.25" hidden="1" customHeight="1" x14ac:dyDescent="0.15">
      <c r="U738"/>
      <c r="V738"/>
      <c r="W738"/>
      <c r="X738"/>
      <c r="Y738"/>
      <c r="Z738"/>
      <c r="AA738"/>
      <c r="AB738"/>
      <c r="AC738"/>
      <c r="AD738"/>
      <c r="AE738"/>
      <c r="AF738"/>
      <c r="AG738"/>
      <c r="AH738"/>
      <c r="AI738"/>
      <c r="AJ738"/>
      <c r="AK738"/>
      <c r="AL738"/>
      <c r="AM738"/>
      <c r="AN738"/>
      <c r="AO738"/>
      <c r="AP738"/>
      <c r="AQ738"/>
      <c r="AR738"/>
      <c r="AS738"/>
      <c r="AT738"/>
      <c r="AU738"/>
      <c r="AV738"/>
      <c r="AW738"/>
      <c r="BW738"/>
      <c r="BX738"/>
      <c r="BY738"/>
      <c r="BZ738"/>
      <c r="CA738"/>
      <c r="CF738"/>
    </row>
    <row r="739" spans="21:84" ht="14.25" hidden="1" customHeight="1" x14ac:dyDescent="0.15">
      <c r="U739"/>
      <c r="V739"/>
      <c r="W739"/>
      <c r="X739"/>
      <c r="Y739"/>
      <c r="Z739"/>
      <c r="AA739"/>
      <c r="AB739"/>
      <c r="AC739"/>
      <c r="AD739"/>
      <c r="AE739"/>
      <c r="AF739"/>
      <c r="AG739"/>
      <c r="AH739"/>
      <c r="AI739"/>
      <c r="AJ739"/>
      <c r="AK739"/>
      <c r="AL739"/>
      <c r="AM739"/>
      <c r="AN739"/>
      <c r="AO739"/>
      <c r="AP739"/>
      <c r="AQ739"/>
      <c r="AR739"/>
      <c r="AS739"/>
      <c r="AT739"/>
      <c r="AU739"/>
      <c r="AV739"/>
      <c r="AW739"/>
      <c r="BW739"/>
      <c r="BX739"/>
      <c r="BY739"/>
      <c r="BZ739"/>
      <c r="CA739"/>
      <c r="CF739"/>
    </row>
    <row r="740" spans="21:84" ht="14.25" hidden="1" customHeight="1" x14ac:dyDescent="0.15">
      <c r="U740"/>
      <c r="V740"/>
      <c r="W740"/>
      <c r="X740"/>
      <c r="Y740"/>
      <c r="Z740"/>
      <c r="AA740"/>
      <c r="AB740"/>
      <c r="AC740"/>
      <c r="AD740"/>
      <c r="AE740"/>
      <c r="AF740"/>
      <c r="AG740"/>
      <c r="AH740"/>
      <c r="AI740"/>
      <c r="AJ740"/>
      <c r="AK740"/>
      <c r="AL740"/>
      <c r="AM740"/>
      <c r="AN740"/>
      <c r="AO740"/>
      <c r="AP740"/>
      <c r="AQ740"/>
      <c r="AR740"/>
      <c r="AS740"/>
      <c r="AT740"/>
      <c r="AU740"/>
      <c r="AV740"/>
      <c r="AW740"/>
      <c r="BW740"/>
      <c r="BX740"/>
      <c r="BY740"/>
      <c r="BZ740"/>
      <c r="CA740"/>
      <c r="CF740"/>
    </row>
    <row r="741" spans="21:84" ht="14.25" hidden="1" customHeight="1" x14ac:dyDescent="0.15">
      <c r="U741"/>
      <c r="V741"/>
      <c r="W741"/>
      <c r="X741"/>
      <c r="Y741"/>
      <c r="Z741"/>
      <c r="AA741"/>
      <c r="AB741"/>
      <c r="AC741"/>
      <c r="AD741"/>
      <c r="AE741"/>
      <c r="AF741"/>
      <c r="AG741"/>
      <c r="AH741"/>
      <c r="AI741"/>
      <c r="AJ741"/>
      <c r="AK741"/>
      <c r="AL741"/>
      <c r="AM741"/>
      <c r="AN741"/>
      <c r="AO741"/>
      <c r="AP741"/>
      <c r="AQ741"/>
      <c r="AR741"/>
      <c r="AS741"/>
      <c r="AT741"/>
      <c r="AU741"/>
      <c r="AV741"/>
      <c r="AW741"/>
      <c r="BW741"/>
      <c r="BX741"/>
      <c r="BY741"/>
      <c r="BZ741"/>
      <c r="CA741"/>
      <c r="CF741"/>
    </row>
    <row r="742" spans="21:84" ht="14.25" hidden="1" customHeight="1" x14ac:dyDescent="0.15">
      <c r="U742"/>
      <c r="V742"/>
      <c r="W742"/>
      <c r="X742"/>
      <c r="Y742"/>
      <c r="Z742"/>
      <c r="AA742"/>
      <c r="AB742"/>
      <c r="AC742"/>
      <c r="AD742"/>
      <c r="AE742"/>
      <c r="AF742"/>
      <c r="AG742"/>
      <c r="AH742"/>
      <c r="AI742"/>
      <c r="AJ742"/>
      <c r="AK742"/>
      <c r="AL742"/>
      <c r="AM742"/>
      <c r="AN742"/>
      <c r="AO742"/>
      <c r="AP742"/>
      <c r="AQ742"/>
      <c r="AR742"/>
      <c r="AS742"/>
      <c r="AT742"/>
      <c r="AU742"/>
      <c r="AV742"/>
      <c r="AW742"/>
      <c r="BW742"/>
      <c r="BX742"/>
      <c r="BY742"/>
      <c r="BZ742"/>
      <c r="CA742"/>
      <c r="CF742"/>
    </row>
    <row r="743" spans="21:84" ht="14.25" hidden="1" customHeight="1" x14ac:dyDescent="0.15">
      <c r="U743"/>
      <c r="V743"/>
      <c r="W743"/>
      <c r="X743"/>
      <c r="Y743"/>
      <c r="Z743"/>
      <c r="AA743"/>
      <c r="AB743"/>
      <c r="AC743"/>
      <c r="AD743"/>
      <c r="AE743"/>
      <c r="AF743"/>
      <c r="AG743"/>
      <c r="AH743"/>
      <c r="AI743"/>
      <c r="AJ743"/>
      <c r="AK743"/>
      <c r="AL743"/>
      <c r="AM743"/>
      <c r="AN743"/>
      <c r="AO743"/>
      <c r="AP743"/>
      <c r="AQ743"/>
      <c r="AR743"/>
      <c r="AS743"/>
      <c r="AT743"/>
      <c r="AU743"/>
      <c r="AV743"/>
      <c r="AW743"/>
      <c r="BW743"/>
      <c r="BX743"/>
      <c r="BY743"/>
      <c r="BZ743"/>
      <c r="CA743"/>
      <c r="CF743"/>
    </row>
    <row r="744" spans="21:84" ht="14.25" hidden="1" customHeight="1" x14ac:dyDescent="0.15">
      <c r="U744"/>
      <c r="V744"/>
      <c r="W744"/>
      <c r="X744"/>
      <c r="Y744"/>
      <c r="Z744"/>
      <c r="AA744"/>
      <c r="AB744"/>
      <c r="AC744"/>
      <c r="AD744"/>
      <c r="AE744"/>
      <c r="AF744"/>
      <c r="AG744"/>
      <c r="AH744"/>
      <c r="AI744"/>
      <c r="AJ744"/>
      <c r="AK744"/>
      <c r="AL744"/>
      <c r="AM744"/>
      <c r="AN744"/>
      <c r="AO744"/>
      <c r="AP744"/>
      <c r="AQ744"/>
      <c r="AR744"/>
      <c r="AS744"/>
      <c r="AT744"/>
      <c r="AU744"/>
      <c r="AV744"/>
      <c r="AW744"/>
    </row>
    <row r="745" spans="21:84" ht="14.25" hidden="1" customHeight="1" x14ac:dyDescent="0.15">
      <c r="U745"/>
      <c r="V745"/>
      <c r="W745"/>
      <c r="X745"/>
      <c r="Y745"/>
      <c r="Z745"/>
      <c r="AA745"/>
      <c r="AB745"/>
      <c r="AC745"/>
      <c r="AD745"/>
      <c r="AE745"/>
      <c r="AF745"/>
      <c r="AG745"/>
      <c r="AH745"/>
      <c r="AI745"/>
      <c r="AJ745"/>
      <c r="AK745"/>
      <c r="AL745"/>
      <c r="AM745"/>
      <c r="AN745"/>
      <c r="AO745"/>
      <c r="AP745"/>
      <c r="AQ745"/>
      <c r="AR745"/>
      <c r="AS745"/>
      <c r="AT745"/>
      <c r="AU745"/>
      <c r="AV745"/>
      <c r="AW745"/>
    </row>
    <row r="746" spans="21:84" ht="14.25" hidden="1" customHeight="1" x14ac:dyDescent="0.15">
      <c r="U746"/>
      <c r="V746"/>
      <c r="W746"/>
      <c r="X746"/>
      <c r="Y746"/>
      <c r="Z746"/>
      <c r="AA746"/>
      <c r="AB746"/>
      <c r="AC746"/>
      <c r="AD746"/>
      <c r="AE746"/>
      <c r="AF746"/>
      <c r="AG746"/>
      <c r="AH746"/>
      <c r="AI746"/>
      <c r="AJ746"/>
      <c r="AK746"/>
      <c r="AL746"/>
      <c r="AM746"/>
      <c r="AN746"/>
      <c r="AO746"/>
      <c r="AP746"/>
      <c r="AQ746"/>
      <c r="AR746"/>
      <c r="AS746"/>
      <c r="AT746"/>
      <c r="AU746"/>
      <c r="AV746"/>
      <c r="AW746"/>
    </row>
    <row r="747" spans="21:84" ht="14.25" hidden="1" customHeight="1" x14ac:dyDescent="0.15">
      <c r="U747"/>
      <c r="V747"/>
      <c r="W747"/>
      <c r="X747"/>
      <c r="Y747"/>
      <c r="Z747"/>
      <c r="AA747"/>
      <c r="AB747"/>
      <c r="AC747"/>
      <c r="AD747"/>
      <c r="AE747"/>
      <c r="AF747"/>
      <c r="AG747"/>
      <c r="AH747"/>
      <c r="AI747"/>
      <c r="AJ747"/>
      <c r="AK747"/>
      <c r="AL747"/>
      <c r="AM747"/>
      <c r="AN747"/>
      <c r="AO747"/>
      <c r="AP747"/>
      <c r="AQ747"/>
      <c r="AR747"/>
      <c r="AS747"/>
      <c r="AT747"/>
      <c r="AU747"/>
      <c r="AV747"/>
      <c r="AW747"/>
    </row>
    <row r="748" spans="21:84" ht="14.25" hidden="1" customHeight="1" x14ac:dyDescent="0.15">
      <c r="U748"/>
      <c r="V748"/>
      <c r="W748"/>
      <c r="X748"/>
      <c r="Y748"/>
      <c r="Z748"/>
      <c r="AA748"/>
      <c r="AB748"/>
      <c r="AC748"/>
      <c r="AD748"/>
      <c r="AE748"/>
      <c r="AF748"/>
      <c r="AG748"/>
      <c r="AH748"/>
      <c r="AI748"/>
      <c r="AJ748"/>
      <c r="AK748"/>
      <c r="AL748"/>
      <c r="AM748"/>
      <c r="AN748"/>
      <c r="AO748"/>
      <c r="AP748"/>
      <c r="AQ748"/>
      <c r="AR748"/>
      <c r="AS748"/>
      <c r="AT748"/>
      <c r="AU748"/>
      <c r="AV748"/>
      <c r="AW748"/>
    </row>
    <row r="749" spans="21:84" ht="14.25" hidden="1" customHeight="1" x14ac:dyDescent="0.15"/>
    <row r="750" spans="21:84" ht="14.25" hidden="1" customHeight="1" x14ac:dyDescent="0.15"/>
    <row r="751" spans="21:84" ht="14.25" hidden="1" customHeight="1" x14ac:dyDescent="0.15"/>
    <row r="752" spans="21:84" ht="14.25" hidden="1" customHeight="1" x14ac:dyDescent="0.15"/>
    <row r="753" ht="14.25" hidden="1" customHeight="1" x14ac:dyDescent="0.15"/>
    <row r="754" ht="14.25" hidden="1" customHeight="1" x14ac:dyDescent="0.15"/>
    <row r="755" ht="14.25" hidden="1" customHeight="1" x14ac:dyDescent="0.15"/>
    <row r="756" ht="14.25" hidden="1" customHeight="1" x14ac:dyDescent="0.15"/>
    <row r="757" ht="14.25" hidden="1" customHeight="1" x14ac:dyDescent="0.15"/>
    <row r="758" ht="14.25" hidden="1" customHeight="1" x14ac:dyDescent="0.15"/>
    <row r="759" ht="14.25" hidden="1" customHeight="1" x14ac:dyDescent="0.15"/>
    <row r="760" ht="14.25" hidden="1" customHeight="1" x14ac:dyDescent="0.15"/>
    <row r="761" ht="14.25" hidden="1" customHeight="1" x14ac:dyDescent="0.15"/>
    <row r="762" ht="14.25" hidden="1" customHeight="1" x14ac:dyDescent="0.15"/>
    <row r="763" ht="14.25" hidden="1" customHeight="1" x14ac:dyDescent="0.15"/>
    <row r="764" ht="14.25" hidden="1" customHeight="1" x14ac:dyDescent="0.15"/>
    <row r="765" ht="14.25" hidden="1" customHeight="1" x14ac:dyDescent="0.15"/>
    <row r="766" ht="14.25" hidden="1" customHeight="1" x14ac:dyDescent="0.15"/>
    <row r="767" ht="14.25" hidden="1" customHeight="1" x14ac:dyDescent="0.15"/>
    <row r="768" ht="14.25" hidden="1" customHeight="1" x14ac:dyDescent="0.15"/>
    <row r="769" spans="21:84" ht="14.25" hidden="1" customHeight="1" x14ac:dyDescent="0.15"/>
    <row r="770" spans="21:84" ht="14.25" hidden="1" customHeight="1" x14ac:dyDescent="0.15"/>
    <row r="771" spans="21:84" ht="14.25" hidden="1" customHeight="1" x14ac:dyDescent="0.15"/>
    <row r="772" spans="21:84" ht="14.25" hidden="1" customHeight="1" x14ac:dyDescent="0.15"/>
    <row r="773" spans="21:84" ht="14.25" hidden="1" customHeight="1" x14ac:dyDescent="0.15"/>
    <row r="774" spans="21:84" ht="14.25" hidden="1" customHeight="1" x14ac:dyDescent="0.15"/>
    <row r="775" spans="21:84" ht="14.25" hidden="1" customHeight="1" x14ac:dyDescent="0.15"/>
    <row r="776" spans="21:84" ht="14.25" hidden="1" customHeight="1" x14ac:dyDescent="0.15">
      <c r="U776"/>
      <c r="V776"/>
      <c r="W776"/>
      <c r="X776"/>
      <c r="Y776"/>
      <c r="Z776"/>
      <c r="AA776"/>
      <c r="AB776"/>
      <c r="AC776"/>
      <c r="AD776"/>
      <c r="AE776"/>
      <c r="AF776"/>
      <c r="AG776"/>
      <c r="AH776"/>
      <c r="AI776"/>
      <c r="AJ776"/>
      <c r="AK776"/>
      <c r="AL776"/>
      <c r="AM776"/>
      <c r="AN776"/>
      <c r="AO776"/>
      <c r="AP776"/>
      <c r="AQ776"/>
      <c r="AR776"/>
      <c r="AS776"/>
      <c r="AT776"/>
      <c r="AU776"/>
      <c r="AV776"/>
      <c r="AW776"/>
      <c r="BW776"/>
      <c r="BX776"/>
      <c r="BY776"/>
      <c r="BZ776"/>
      <c r="CA776"/>
      <c r="CF776"/>
    </row>
    <row r="777" spans="21:84" ht="14.25" hidden="1" customHeight="1" x14ac:dyDescent="0.15">
      <c r="U777"/>
      <c r="V777"/>
      <c r="W777"/>
      <c r="X777"/>
      <c r="Y777"/>
      <c r="Z777"/>
      <c r="AA777"/>
      <c r="AB777"/>
      <c r="AC777"/>
      <c r="AD777"/>
      <c r="AE777"/>
      <c r="AF777"/>
      <c r="AG777"/>
      <c r="AH777"/>
      <c r="AI777"/>
      <c r="AJ777"/>
      <c r="AK777"/>
      <c r="AL777"/>
      <c r="AM777"/>
      <c r="AN777"/>
      <c r="AO777"/>
      <c r="AP777"/>
      <c r="AQ777"/>
      <c r="AR777"/>
      <c r="AS777"/>
      <c r="AT777"/>
      <c r="AU777"/>
      <c r="AV777"/>
      <c r="AW777"/>
      <c r="BW777"/>
      <c r="BX777"/>
      <c r="BY777"/>
      <c r="BZ777"/>
      <c r="CA777"/>
      <c r="CF777"/>
    </row>
    <row r="778" spans="21:84" ht="14.25" hidden="1" customHeight="1" x14ac:dyDescent="0.15">
      <c r="U778"/>
      <c r="V778"/>
      <c r="W778"/>
      <c r="X778"/>
      <c r="Y778"/>
      <c r="Z778"/>
      <c r="AA778"/>
      <c r="AB778"/>
      <c r="AC778"/>
      <c r="AD778"/>
      <c r="AE778"/>
      <c r="AF778"/>
      <c r="AG778"/>
      <c r="AH778"/>
      <c r="AI778"/>
      <c r="AJ778"/>
      <c r="AK778"/>
      <c r="AL778"/>
      <c r="AM778"/>
      <c r="AN778"/>
      <c r="AO778"/>
      <c r="AP778"/>
      <c r="AQ778"/>
      <c r="AR778"/>
      <c r="AS778"/>
      <c r="AT778"/>
      <c r="AU778"/>
      <c r="AV778"/>
      <c r="AW778"/>
      <c r="BW778"/>
      <c r="BX778"/>
      <c r="BY778"/>
      <c r="BZ778"/>
      <c r="CA778"/>
      <c r="CF778"/>
    </row>
    <row r="779" spans="21:84" ht="14.25" hidden="1" customHeight="1" x14ac:dyDescent="0.15">
      <c r="U779"/>
      <c r="V779"/>
      <c r="W779"/>
      <c r="X779"/>
      <c r="Y779"/>
      <c r="Z779"/>
      <c r="AA779"/>
      <c r="AB779"/>
      <c r="AC779"/>
      <c r="AD779"/>
      <c r="AE779"/>
      <c r="AF779"/>
      <c r="AG779"/>
      <c r="AH779"/>
      <c r="AI779"/>
      <c r="AJ779"/>
      <c r="AK779"/>
      <c r="AL779"/>
      <c r="AM779"/>
      <c r="AN779"/>
      <c r="AO779"/>
      <c r="AP779"/>
      <c r="AQ779"/>
      <c r="AR779"/>
      <c r="AS779"/>
      <c r="AT779"/>
      <c r="AU779"/>
      <c r="AV779"/>
      <c r="AW779"/>
      <c r="BW779"/>
      <c r="BX779"/>
      <c r="BY779"/>
      <c r="BZ779"/>
      <c r="CA779"/>
      <c r="CF779"/>
    </row>
    <row r="780" spans="21:84" ht="14.25" hidden="1" customHeight="1" x14ac:dyDescent="0.15">
      <c r="U780"/>
      <c r="V780"/>
      <c r="W780"/>
      <c r="X780"/>
      <c r="Y780"/>
      <c r="Z780"/>
      <c r="AA780"/>
      <c r="AB780"/>
      <c r="AC780"/>
      <c r="AD780"/>
      <c r="AE780"/>
      <c r="AF780"/>
      <c r="AG780"/>
      <c r="AH780"/>
      <c r="AI780"/>
      <c r="AJ780"/>
      <c r="AK780"/>
      <c r="AL780"/>
      <c r="AM780"/>
      <c r="AN780"/>
      <c r="AO780"/>
      <c r="AP780"/>
      <c r="AQ780"/>
      <c r="AR780"/>
      <c r="AS780"/>
      <c r="AT780"/>
      <c r="AU780"/>
      <c r="AV780"/>
      <c r="AW780"/>
      <c r="BW780"/>
      <c r="BX780"/>
      <c r="BY780"/>
      <c r="BZ780"/>
      <c r="CA780"/>
      <c r="CF780"/>
    </row>
    <row r="781" spans="21:84" ht="14.25" hidden="1" customHeight="1" x14ac:dyDescent="0.15">
      <c r="U781"/>
      <c r="V781"/>
      <c r="W781"/>
      <c r="X781"/>
      <c r="Y781"/>
      <c r="Z781"/>
      <c r="AA781"/>
      <c r="AB781"/>
      <c r="AC781"/>
      <c r="AD781"/>
      <c r="AE781"/>
      <c r="AF781"/>
      <c r="AG781"/>
      <c r="AH781"/>
      <c r="AI781"/>
      <c r="AJ781"/>
      <c r="AK781"/>
      <c r="AL781"/>
      <c r="AM781"/>
      <c r="AN781"/>
      <c r="AO781"/>
      <c r="AP781"/>
      <c r="AQ781"/>
      <c r="AR781"/>
      <c r="AS781"/>
      <c r="AT781"/>
      <c r="AU781"/>
      <c r="AV781"/>
      <c r="AW781"/>
      <c r="BW781"/>
      <c r="BX781"/>
      <c r="BY781"/>
      <c r="BZ781"/>
      <c r="CA781"/>
      <c r="CF781"/>
    </row>
    <row r="782" spans="21:84" ht="14.25" hidden="1" customHeight="1" x14ac:dyDescent="0.15">
      <c r="U782"/>
      <c r="V782"/>
      <c r="W782"/>
      <c r="X782"/>
      <c r="Y782"/>
      <c r="Z782"/>
      <c r="AA782"/>
      <c r="AB782"/>
      <c r="AC782"/>
      <c r="AD782"/>
      <c r="AE782"/>
      <c r="AF782"/>
      <c r="AG782"/>
      <c r="AH782"/>
      <c r="AI782"/>
      <c r="AJ782"/>
      <c r="AK782"/>
      <c r="AL782"/>
      <c r="AM782"/>
      <c r="AN782"/>
      <c r="AO782"/>
      <c r="AP782"/>
      <c r="AQ782"/>
      <c r="AR782"/>
      <c r="AS782"/>
      <c r="AT782"/>
      <c r="AU782"/>
      <c r="AV782"/>
      <c r="AW782"/>
      <c r="BW782"/>
      <c r="BX782"/>
      <c r="BY782"/>
      <c r="BZ782"/>
      <c r="CA782"/>
      <c r="CF782"/>
    </row>
    <row r="783" spans="21:84" ht="14.25" hidden="1" customHeight="1" x14ac:dyDescent="0.15">
      <c r="U783"/>
      <c r="V783"/>
      <c r="W783"/>
      <c r="X783"/>
      <c r="Y783"/>
      <c r="Z783"/>
      <c r="AA783"/>
      <c r="AB783"/>
      <c r="AC783"/>
      <c r="AD783"/>
      <c r="AE783"/>
      <c r="AF783"/>
      <c r="AG783"/>
      <c r="AH783"/>
      <c r="AI783"/>
      <c r="AJ783"/>
      <c r="AK783"/>
      <c r="AL783"/>
      <c r="AM783"/>
      <c r="AN783"/>
      <c r="AO783"/>
      <c r="AP783"/>
      <c r="AQ783"/>
      <c r="AR783"/>
      <c r="AS783"/>
      <c r="AT783"/>
      <c r="AU783"/>
      <c r="AV783"/>
      <c r="AW783"/>
      <c r="BW783"/>
      <c r="BX783"/>
      <c r="BY783"/>
      <c r="BZ783"/>
      <c r="CA783"/>
      <c r="CF783"/>
    </row>
    <row r="784" spans="21:84" ht="14.25" hidden="1" customHeight="1" x14ac:dyDescent="0.15">
      <c r="U784"/>
      <c r="V784"/>
      <c r="W784"/>
      <c r="X784"/>
      <c r="Y784"/>
      <c r="Z784"/>
      <c r="AA784"/>
      <c r="AB784"/>
      <c r="AC784"/>
      <c r="AD784"/>
      <c r="AE784"/>
      <c r="AF784"/>
      <c r="AG784"/>
      <c r="AH784"/>
      <c r="AI784"/>
      <c r="AJ784"/>
      <c r="AK784"/>
      <c r="AL784"/>
      <c r="AM784"/>
      <c r="AN784"/>
      <c r="AO784"/>
      <c r="AP784"/>
      <c r="AQ784"/>
      <c r="AR784"/>
      <c r="AS784"/>
      <c r="AT784"/>
      <c r="AU784"/>
      <c r="AV784"/>
      <c r="AW784"/>
      <c r="BW784"/>
      <c r="BX784"/>
      <c r="BY784"/>
      <c r="BZ784"/>
      <c r="CA784"/>
      <c r="CF784"/>
    </row>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t="14.25" hidden="1" customHeight="1" x14ac:dyDescent="0.15"/>
    <row r="1078" customFormat="1" ht="14.25" hidden="1" customHeight="1" x14ac:dyDescent="0.15"/>
    <row r="1079" customFormat="1" ht="14.25" hidden="1" customHeight="1" x14ac:dyDescent="0.15"/>
    <row r="1080" customFormat="1" ht="14.25" hidden="1" customHeight="1" x14ac:dyDescent="0.15"/>
    <row r="1081" customFormat="1" ht="14.25" hidden="1" customHeight="1" x14ac:dyDescent="0.15"/>
    <row r="1082" customFormat="1" ht="14.25" hidden="1" customHeight="1" x14ac:dyDescent="0.15"/>
    <row r="1083" customFormat="1" ht="14.25" hidden="1" customHeight="1" x14ac:dyDescent="0.15"/>
    <row r="1084" customFormat="1" ht="14.25" hidden="1" customHeight="1" x14ac:dyDescent="0.15"/>
    <row r="1085" customFormat="1" ht="14.25" hidden="1" customHeight="1" x14ac:dyDescent="0.15"/>
    <row r="1086" customFormat="1" ht="14.25" hidden="1" customHeight="1" x14ac:dyDescent="0.15"/>
    <row r="1087" customFormat="1" ht="14.25" hidden="1" customHeight="1" x14ac:dyDescent="0.15"/>
    <row r="1088" customFormat="1" ht="14.25" hidden="1" customHeight="1" x14ac:dyDescent="0.15"/>
    <row r="1089" customFormat="1" ht="14.25" hidden="1" customHeight="1" x14ac:dyDescent="0.15"/>
    <row r="1090" customFormat="1" ht="14.25" hidden="1" customHeight="1" x14ac:dyDescent="0.15"/>
    <row r="1091" customFormat="1" ht="14.25" hidden="1" customHeight="1" x14ac:dyDescent="0.15"/>
    <row r="1092" customFormat="1" ht="14.25" hidden="1" customHeight="1" x14ac:dyDescent="0.15"/>
    <row r="1093" customFormat="1" ht="14.25" hidden="1" customHeight="1" x14ac:dyDescent="0.15"/>
    <row r="1094" customFormat="1" ht="14.25" hidden="1" customHeight="1" x14ac:dyDescent="0.15"/>
    <row r="1095" customFormat="1" ht="14.25" hidden="1" customHeight="1" x14ac:dyDescent="0.15"/>
    <row r="1096" customFormat="1" ht="14.25" hidden="1" customHeight="1" x14ac:dyDescent="0.15"/>
    <row r="1097" customFormat="1" ht="14.25" hidden="1" customHeight="1" x14ac:dyDescent="0.15"/>
    <row r="1098" customFormat="1" ht="14.25" hidden="1" customHeight="1" x14ac:dyDescent="0.15"/>
    <row r="1099" customFormat="1" ht="14.25" hidden="1" customHeight="1" x14ac:dyDescent="0.15"/>
    <row r="1100" customFormat="1" ht="14.25" hidden="1" customHeight="1" x14ac:dyDescent="0.15"/>
    <row r="1101" customFormat="1" ht="14.25" hidden="1" customHeight="1" x14ac:dyDescent="0.15"/>
    <row r="1102" customFormat="1" ht="14.25" hidden="1" customHeight="1" x14ac:dyDescent="0.15"/>
    <row r="1103" customFormat="1" ht="14.25" hidden="1" customHeight="1" x14ac:dyDescent="0.15"/>
    <row r="1104" customFormat="1" ht="14.25" hidden="1" customHeight="1" x14ac:dyDescent="0.15"/>
    <row r="1105" customFormat="1" ht="14.25" hidden="1" customHeight="1" x14ac:dyDescent="0.15"/>
    <row r="1106" customFormat="1" ht="14.25" hidden="1" customHeight="1" x14ac:dyDescent="0.15"/>
    <row r="1107" customFormat="1" ht="14.25" hidden="1" customHeight="1" x14ac:dyDescent="0.15"/>
    <row r="1108" customFormat="1" ht="14.25" hidden="1" customHeight="1" x14ac:dyDescent="0.15"/>
    <row r="1109" customFormat="1" ht="14.25" hidden="1" customHeight="1" x14ac:dyDescent="0.15"/>
    <row r="1110" customFormat="1" ht="14.25" hidden="1" customHeight="1" x14ac:dyDescent="0.15"/>
    <row r="1111" customFormat="1" ht="14.25" hidden="1" customHeight="1" x14ac:dyDescent="0.15"/>
    <row r="1112" customFormat="1" ht="14.25" hidden="1" customHeight="1" x14ac:dyDescent="0.15"/>
    <row r="1113" customFormat="1" ht="14.25" hidden="1" customHeight="1" x14ac:dyDescent="0.15"/>
    <row r="1114" customFormat="1" ht="14.25" hidden="1" customHeight="1" x14ac:dyDescent="0.15"/>
    <row r="1115" customFormat="1" ht="14.25" hidden="1" customHeight="1" x14ac:dyDescent="0.15"/>
    <row r="1116" customFormat="1" ht="14.25" hidden="1" customHeight="1" x14ac:dyDescent="0.15"/>
    <row r="1117" customFormat="1" ht="14.25" hidden="1" customHeight="1" x14ac:dyDescent="0.15"/>
    <row r="1118" customFormat="1" ht="14.25" hidden="1" customHeight="1" x14ac:dyDescent="0.15"/>
    <row r="1119" customFormat="1" ht="14.25" hidden="1" customHeight="1" x14ac:dyDescent="0.15"/>
    <row r="1120" customFormat="1" ht="14.25" hidden="1" customHeight="1" x14ac:dyDescent="0.15"/>
    <row r="1121" customFormat="1" ht="14.25" hidden="1" customHeight="1" x14ac:dyDescent="0.15"/>
    <row r="1122" customFormat="1" ht="14.25" hidden="1" customHeight="1" x14ac:dyDescent="0.15"/>
    <row r="1123" customFormat="1" ht="14.25" hidden="1" customHeight="1" x14ac:dyDescent="0.15"/>
    <row r="1124" customFormat="1" ht="14.25" hidden="1" customHeight="1" x14ac:dyDescent="0.15"/>
    <row r="1125" customFormat="1" ht="14.25" hidden="1" customHeight="1" x14ac:dyDescent="0.15"/>
    <row r="1126" customFormat="1" ht="14.25" hidden="1" customHeight="1" x14ac:dyDescent="0.15"/>
    <row r="1127" customFormat="1" ht="14.25" hidden="1" customHeight="1" x14ac:dyDescent="0.15"/>
    <row r="1128" customFormat="1" ht="14.25" hidden="1" customHeight="1" x14ac:dyDescent="0.15"/>
    <row r="1129" customFormat="1" ht="14.25" hidden="1" customHeight="1" x14ac:dyDescent="0.15"/>
    <row r="1130" customFormat="1" ht="14.25" hidden="1" customHeight="1" x14ac:dyDescent="0.15"/>
    <row r="1131" customFormat="1" ht="14.25" hidden="1" customHeight="1" x14ac:dyDescent="0.15"/>
    <row r="1132" customFormat="1" ht="14.25" hidden="1" customHeight="1" x14ac:dyDescent="0.15"/>
    <row r="1133" customFormat="1" ht="14.25" hidden="1" customHeight="1" x14ac:dyDescent="0.15"/>
    <row r="1134" customFormat="1" ht="14.25" hidden="1" customHeight="1" x14ac:dyDescent="0.15"/>
    <row r="1135" customFormat="1" ht="14.25" hidden="1" customHeight="1" x14ac:dyDescent="0.15"/>
    <row r="1136" customFormat="1" ht="14.25" hidden="1" customHeight="1" x14ac:dyDescent="0.15"/>
    <row r="1137" customFormat="1" ht="14.25" hidden="1" customHeight="1" x14ac:dyDescent="0.15"/>
    <row r="1138" customFormat="1" ht="14.25" hidden="1" customHeight="1" x14ac:dyDescent="0.15"/>
    <row r="1139" customFormat="1" ht="14.25" hidden="1" customHeight="1" x14ac:dyDescent="0.15"/>
    <row r="1140" customFormat="1" ht="14.25" hidden="1" customHeight="1" x14ac:dyDescent="0.15"/>
    <row r="1141" customFormat="1" ht="14.25" hidden="1" customHeight="1" x14ac:dyDescent="0.15"/>
    <row r="1142" customFormat="1" ht="14.25" hidden="1" customHeight="1" x14ac:dyDescent="0.15"/>
    <row r="1143" customFormat="1" ht="14.25" hidden="1" customHeight="1" x14ac:dyDescent="0.15"/>
    <row r="1144" customFormat="1" ht="14.25" hidden="1" customHeight="1" x14ac:dyDescent="0.15"/>
    <row r="1145" customFormat="1" ht="14.25" hidden="1" customHeight="1" x14ac:dyDescent="0.15"/>
    <row r="1146" customFormat="1" ht="14.25" hidden="1" customHeight="1" x14ac:dyDescent="0.15"/>
    <row r="1147" customFormat="1" ht="14.25" hidden="1" customHeight="1" x14ac:dyDescent="0.15"/>
    <row r="1148" customFormat="1" ht="14.25" hidden="1" customHeight="1" x14ac:dyDescent="0.15"/>
    <row r="1149" customFormat="1" ht="14.25" hidden="1" customHeight="1" x14ac:dyDescent="0.15"/>
    <row r="1150" customFormat="1" ht="14.25" hidden="1" customHeight="1" x14ac:dyDescent="0.15"/>
    <row r="1151" customFormat="1" ht="14.25" hidden="1" customHeight="1" x14ac:dyDescent="0.15"/>
    <row r="1152" customFormat="1" ht="14.25" hidden="1" customHeight="1" x14ac:dyDescent="0.15"/>
    <row r="1153" customFormat="1" ht="14.25" hidden="1" customHeight="1" x14ac:dyDescent="0.15"/>
    <row r="1154" customFormat="1" ht="14.25" hidden="1" customHeight="1" x14ac:dyDescent="0.15"/>
    <row r="1155" customFormat="1" ht="14.25" hidden="1" customHeight="1" x14ac:dyDescent="0.15"/>
    <row r="1156" customFormat="1" ht="14.25" hidden="1" customHeight="1" x14ac:dyDescent="0.15"/>
    <row r="1157" customFormat="1" ht="14.25" hidden="1" customHeight="1" x14ac:dyDescent="0.15"/>
    <row r="1158" customFormat="1" ht="14.25" hidden="1" customHeight="1" x14ac:dyDescent="0.15"/>
    <row r="1159" customFormat="1" ht="14.25" hidden="1" customHeight="1" x14ac:dyDescent="0.15"/>
    <row r="1160" customFormat="1" ht="14.25" hidden="1" customHeight="1" x14ac:dyDescent="0.15"/>
    <row r="1161" customFormat="1" ht="14.25" hidden="1" customHeight="1" x14ac:dyDescent="0.15"/>
    <row r="1162" customFormat="1" ht="14.25" hidden="1" customHeight="1" x14ac:dyDescent="0.15"/>
    <row r="1163" customFormat="1" ht="14.25" hidden="1" customHeight="1" x14ac:dyDescent="0.15"/>
    <row r="1164" customFormat="1" ht="14.25" hidden="1" customHeight="1" x14ac:dyDescent="0.15"/>
    <row r="1165" customFormat="1" ht="14.25" hidden="1" customHeight="1" x14ac:dyDescent="0.15"/>
    <row r="1166" customFormat="1" ht="14.25" hidden="1" customHeight="1" x14ac:dyDescent="0.15"/>
    <row r="1167" customFormat="1" ht="14.25" hidden="1" customHeight="1" x14ac:dyDescent="0.15"/>
    <row r="1168" customFormat="1" ht="14.25" hidden="1" customHeight="1" x14ac:dyDescent="0.15"/>
    <row r="1169" customFormat="1" ht="14.25" hidden="1" customHeight="1" x14ac:dyDescent="0.15"/>
    <row r="1170" customFormat="1" ht="14.25" hidden="1" customHeight="1" x14ac:dyDescent="0.15"/>
    <row r="1171" customFormat="1" ht="14.25" hidden="1" customHeight="1" x14ac:dyDescent="0.15"/>
    <row r="1172" customFormat="1" ht="14.25" hidden="1" customHeight="1" x14ac:dyDescent="0.15"/>
    <row r="1173" customFormat="1" ht="14.25" hidden="1" customHeight="1" x14ac:dyDescent="0.15"/>
    <row r="1174" customFormat="1" ht="14.25" hidden="1" customHeight="1" x14ac:dyDescent="0.15"/>
    <row r="1175" customFormat="1" ht="14.25" hidden="1" customHeight="1" x14ac:dyDescent="0.15"/>
    <row r="1176" customFormat="1" ht="14.25" hidden="1" customHeight="1" x14ac:dyDescent="0.15"/>
    <row r="1177" customFormat="1" ht="14.25" hidden="1" customHeight="1" x14ac:dyDescent="0.15"/>
    <row r="1178" customFormat="1" ht="14.25" hidden="1" customHeight="1" x14ac:dyDescent="0.15"/>
    <row r="1179" customFormat="1" ht="14.25" hidden="1" customHeight="1" x14ac:dyDescent="0.15"/>
    <row r="1180" customFormat="1" ht="14.25" hidden="1" customHeight="1" x14ac:dyDescent="0.15"/>
    <row r="1181" customFormat="1" ht="14.25" hidden="1" customHeight="1" x14ac:dyDescent="0.15"/>
    <row r="1182" customFormat="1" ht="14.25" hidden="1" customHeight="1" x14ac:dyDescent="0.15"/>
    <row r="1183" customFormat="1" ht="14.25" hidden="1" customHeight="1" x14ac:dyDescent="0.15"/>
    <row r="1184" customFormat="1" ht="14.25" hidden="1" customHeight="1" x14ac:dyDescent="0.15"/>
    <row r="1185" customFormat="1" ht="14.25" hidden="1" customHeight="1" x14ac:dyDescent="0.15"/>
    <row r="1186" customFormat="1" ht="14.25" hidden="1" customHeight="1" x14ac:dyDescent="0.15"/>
    <row r="1187" customFormat="1" ht="14.25" hidden="1" customHeight="1" x14ac:dyDescent="0.15"/>
    <row r="1188" customFormat="1" ht="14.25" hidden="1" customHeight="1" x14ac:dyDescent="0.15"/>
    <row r="1189" customFormat="1" ht="14.25" hidden="1" customHeight="1" x14ac:dyDescent="0.15"/>
    <row r="1190" customFormat="1" ht="14.25" hidden="1" customHeight="1" x14ac:dyDescent="0.15"/>
    <row r="1191" customFormat="1" ht="14.25" hidden="1" customHeight="1" x14ac:dyDescent="0.15"/>
    <row r="1192" customFormat="1" ht="14.25" hidden="1" customHeight="1" x14ac:dyDescent="0.15"/>
    <row r="1193" customFormat="1" ht="14.25" hidden="1" customHeight="1" x14ac:dyDescent="0.15"/>
    <row r="1194" customFormat="1" ht="14.25" hidden="1" customHeight="1" x14ac:dyDescent="0.15"/>
    <row r="1195" customFormat="1" ht="14.25" hidden="1" customHeight="1" x14ac:dyDescent="0.15"/>
    <row r="1196" customFormat="1" ht="14.25" hidden="1" customHeight="1" x14ac:dyDescent="0.15"/>
    <row r="1197" customFormat="1" ht="14.25" hidden="1" customHeight="1" x14ac:dyDescent="0.15"/>
    <row r="1198" customFormat="1" ht="14.25" hidden="1" customHeight="1" x14ac:dyDescent="0.15"/>
    <row r="1199" customFormat="1" ht="14.25" hidden="1" customHeight="1" x14ac:dyDescent="0.15"/>
    <row r="1200" customFormat="1" ht="14.25" hidden="1" customHeight="1" x14ac:dyDescent="0.15"/>
    <row r="1201" customFormat="1" ht="14.25" hidden="1" customHeight="1" x14ac:dyDescent="0.15"/>
    <row r="1202" customFormat="1" ht="14.25" hidden="1" customHeight="1" x14ac:dyDescent="0.15"/>
    <row r="1203" customFormat="1" ht="14.25" hidden="1" customHeight="1" x14ac:dyDescent="0.15"/>
    <row r="1204" customFormat="1" ht="14.25" hidden="1" customHeight="1" x14ac:dyDescent="0.15"/>
    <row r="1205" customFormat="1" ht="14.25" hidden="1" customHeight="1" x14ac:dyDescent="0.15"/>
    <row r="1206" customFormat="1" ht="14.25" hidden="1" customHeight="1" x14ac:dyDescent="0.15"/>
    <row r="1207" customFormat="1" ht="14.25" hidden="1" customHeight="1" x14ac:dyDescent="0.15"/>
    <row r="1208" customFormat="1" ht="14.25" hidden="1" customHeight="1" x14ac:dyDescent="0.15"/>
    <row r="1209" customFormat="1" ht="14.25" hidden="1" customHeight="1" x14ac:dyDescent="0.15"/>
    <row r="1210" customFormat="1" ht="14.25" hidden="1" customHeight="1" x14ac:dyDescent="0.15"/>
    <row r="1211" customFormat="1" ht="14.25" hidden="1" customHeight="1" x14ac:dyDescent="0.15"/>
    <row r="1212" customFormat="1" ht="14.25" hidden="1" customHeight="1" x14ac:dyDescent="0.15"/>
    <row r="1213" customFormat="1" ht="14.25" hidden="1" customHeight="1" x14ac:dyDescent="0.15"/>
    <row r="1214" customFormat="1" ht="14.25" hidden="1" customHeight="1" x14ac:dyDescent="0.15"/>
    <row r="1215" customFormat="1" ht="14.25" hidden="1" customHeight="1" x14ac:dyDescent="0.15"/>
    <row r="1216" customFormat="1" ht="14.25" hidden="1" customHeight="1" x14ac:dyDescent="0.15"/>
    <row r="1217" customFormat="1" ht="14.25" hidden="1" customHeight="1" x14ac:dyDescent="0.15"/>
    <row r="1218" customFormat="1" ht="14.25" hidden="1" customHeight="1" x14ac:dyDescent="0.15"/>
    <row r="1219" customFormat="1" ht="14.25" hidden="1" customHeight="1" x14ac:dyDescent="0.15"/>
    <row r="1220" customFormat="1" ht="14.25" hidden="1" customHeight="1" x14ac:dyDescent="0.15"/>
    <row r="1221" customFormat="1" ht="14.25" hidden="1" customHeight="1" x14ac:dyDescent="0.15"/>
    <row r="1222" customFormat="1" ht="14.25" hidden="1" customHeight="1" x14ac:dyDescent="0.15"/>
    <row r="1223" customFormat="1" ht="14.25" hidden="1" customHeight="1" x14ac:dyDescent="0.15"/>
    <row r="1224" customFormat="1" ht="14.25" hidden="1" customHeight="1" x14ac:dyDescent="0.15"/>
    <row r="1225" customFormat="1" ht="14.25" hidden="1" customHeight="1" x14ac:dyDescent="0.15"/>
    <row r="1226" customFormat="1" ht="14.25" hidden="1" customHeight="1" x14ac:dyDescent="0.15"/>
    <row r="1227" customFormat="1" ht="14.25" hidden="1" customHeight="1" x14ac:dyDescent="0.15"/>
    <row r="1228" customFormat="1" ht="14.25" hidden="1" customHeight="1" x14ac:dyDescent="0.15"/>
    <row r="1229" customFormat="1" ht="14.25" hidden="1" customHeight="1" x14ac:dyDescent="0.15"/>
    <row r="1230" customFormat="1" ht="14.25" hidden="1" customHeight="1" x14ac:dyDescent="0.15"/>
    <row r="1231" customFormat="1" ht="14.25" hidden="1" customHeight="1" x14ac:dyDescent="0.15"/>
    <row r="1232" customFormat="1" ht="14.25" hidden="1" customHeight="1" x14ac:dyDescent="0.15"/>
    <row r="1233" customFormat="1" ht="14.25" hidden="1" customHeight="1" x14ac:dyDescent="0.15"/>
    <row r="1234" customFormat="1" ht="14.25" hidden="1" customHeight="1" x14ac:dyDescent="0.15"/>
    <row r="1235" customFormat="1" ht="14.25" hidden="1" customHeight="1" x14ac:dyDescent="0.15"/>
    <row r="1236" customFormat="1" ht="14.25" hidden="1" customHeight="1" x14ac:dyDescent="0.15"/>
    <row r="1237" customFormat="1" ht="14.25" hidden="1" customHeight="1" x14ac:dyDescent="0.15"/>
    <row r="1238" customFormat="1" ht="14.25" hidden="1" customHeight="1" x14ac:dyDescent="0.15"/>
    <row r="1239" customFormat="1" ht="14.25" hidden="1" customHeight="1" x14ac:dyDescent="0.15"/>
    <row r="1240" customFormat="1" ht="14.25" hidden="1" customHeight="1" x14ac:dyDescent="0.15"/>
    <row r="1241" customFormat="1" ht="14.25" hidden="1" customHeight="1" x14ac:dyDescent="0.15"/>
    <row r="1242" customFormat="1" ht="14.25" hidden="1" customHeight="1" x14ac:dyDescent="0.15"/>
    <row r="1243" customFormat="1" ht="14.25" hidden="1" customHeight="1" x14ac:dyDescent="0.15"/>
    <row r="1244" customFormat="1" ht="14.25" hidden="1" customHeight="1" x14ac:dyDescent="0.15"/>
    <row r="1245" customFormat="1" ht="14.25" hidden="1" customHeight="1" x14ac:dyDescent="0.15"/>
    <row r="1246" customFormat="1" ht="14.25" hidden="1" customHeight="1" x14ac:dyDescent="0.15"/>
    <row r="1247" customFormat="1" ht="14.25" hidden="1" customHeight="1" x14ac:dyDescent="0.15"/>
    <row r="1248" customFormat="1" ht="14.25" hidden="1" customHeight="1" x14ac:dyDescent="0.15"/>
    <row r="1249" customFormat="1" ht="14.25" hidden="1" customHeight="1" x14ac:dyDescent="0.15"/>
    <row r="1250" customFormat="1" ht="14.25" hidden="1" customHeight="1" x14ac:dyDescent="0.15"/>
    <row r="1251" customFormat="1" ht="14.25" hidden="1" customHeight="1" x14ac:dyDescent="0.15"/>
    <row r="1252" customFormat="1" ht="14.25" hidden="1" customHeight="1" x14ac:dyDescent="0.15"/>
    <row r="1253" customFormat="1" ht="14.25" hidden="1" customHeight="1" x14ac:dyDescent="0.15"/>
    <row r="1254" customFormat="1" ht="14.25" hidden="1" customHeight="1" x14ac:dyDescent="0.15"/>
    <row r="1255" customFormat="1" ht="14.25" hidden="1" customHeight="1" x14ac:dyDescent="0.15"/>
    <row r="1256" customFormat="1" ht="14.25" hidden="1" customHeight="1" x14ac:dyDescent="0.15"/>
    <row r="1257" customFormat="1" ht="14.25" hidden="1" customHeight="1" x14ac:dyDescent="0.15"/>
    <row r="1258" customFormat="1" ht="14.25" hidden="1" customHeight="1" x14ac:dyDescent="0.15"/>
    <row r="1259" customFormat="1" ht="14.25" hidden="1" customHeight="1" x14ac:dyDescent="0.15"/>
    <row r="1260" customFormat="1" ht="14.25" hidden="1" customHeight="1" x14ac:dyDescent="0.15"/>
    <row r="1261" customFormat="1" ht="14.25" hidden="1" customHeight="1" x14ac:dyDescent="0.15"/>
    <row r="1262" customFormat="1" ht="14.25" hidden="1" customHeight="1" x14ac:dyDescent="0.15"/>
    <row r="1263" customFormat="1" ht="14.25" hidden="1" customHeight="1" x14ac:dyDescent="0.15"/>
    <row r="1264" customFormat="1" ht="14.25" hidden="1" customHeight="1" x14ac:dyDescent="0.15"/>
    <row r="1265" customFormat="1" ht="14.25" hidden="1" customHeight="1" x14ac:dyDescent="0.15"/>
    <row r="1266" customFormat="1" ht="14.25" hidden="1" customHeight="1" x14ac:dyDescent="0.15"/>
    <row r="1267" customFormat="1" ht="14.25" hidden="1" customHeight="1" x14ac:dyDescent="0.15"/>
    <row r="1268" customFormat="1" ht="14.25" hidden="1" customHeight="1" x14ac:dyDescent="0.15"/>
    <row r="1269" customFormat="1" ht="14.25" hidden="1" customHeight="1" x14ac:dyDescent="0.15"/>
    <row r="1270" customFormat="1" ht="14.25" hidden="1" customHeight="1" x14ac:dyDescent="0.15"/>
    <row r="1271" customFormat="1" ht="14.25" hidden="1" customHeight="1" x14ac:dyDescent="0.15"/>
    <row r="1272" customFormat="1" ht="14.25" hidden="1" customHeight="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idden="1" x14ac:dyDescent="0.15"/>
    <row r="16079" customFormat="1" hidden="1" x14ac:dyDescent="0.15"/>
    <row r="16080" customFormat="1" hidden="1" x14ac:dyDescent="0.15"/>
    <row r="16081" customFormat="1" hidden="1" x14ac:dyDescent="0.15"/>
    <row r="16082" customFormat="1" hidden="1" x14ac:dyDescent="0.15"/>
    <row r="16083" customFormat="1" hidden="1" x14ac:dyDescent="0.15"/>
    <row r="16084" customFormat="1" hidden="1" x14ac:dyDescent="0.15"/>
    <row r="16085" customFormat="1" hidden="1" x14ac:dyDescent="0.15"/>
    <row r="16086" customFormat="1" hidden="1" x14ac:dyDescent="0.15"/>
    <row r="16087" customFormat="1" hidden="1" x14ac:dyDescent="0.15"/>
    <row r="16088" customFormat="1" hidden="1" x14ac:dyDescent="0.15"/>
    <row r="16089" customFormat="1" hidden="1" x14ac:dyDescent="0.15"/>
    <row r="16090" customFormat="1" hidden="1" x14ac:dyDescent="0.15"/>
    <row r="16091" customFormat="1" hidden="1" x14ac:dyDescent="0.15"/>
    <row r="16092" customFormat="1" hidden="1" x14ac:dyDescent="0.15"/>
    <row r="16093" customFormat="1" hidden="1" x14ac:dyDescent="0.15"/>
    <row r="16094" customFormat="1" hidden="1" x14ac:dyDescent="0.15"/>
    <row r="16095" customFormat="1" hidden="1" x14ac:dyDescent="0.15"/>
    <row r="16096" customFormat="1" hidden="1" x14ac:dyDescent="0.15"/>
    <row r="16097" customFormat="1" hidden="1" x14ac:dyDescent="0.15"/>
    <row r="16098" customFormat="1" hidden="1" x14ac:dyDescent="0.15"/>
    <row r="16099" customFormat="1" hidden="1" x14ac:dyDescent="0.15"/>
    <row r="16100" customFormat="1" hidden="1" x14ac:dyDescent="0.15"/>
    <row r="16101" customFormat="1" hidden="1" x14ac:dyDescent="0.15"/>
    <row r="16102" customFormat="1" hidden="1" x14ac:dyDescent="0.15"/>
    <row r="16103" customFormat="1" hidden="1" x14ac:dyDescent="0.15"/>
    <row r="16104" customFormat="1" hidden="1" x14ac:dyDescent="0.15"/>
    <row r="16105" customFormat="1" hidden="1" x14ac:dyDescent="0.15"/>
    <row r="16106" customFormat="1" hidden="1" x14ac:dyDescent="0.15"/>
    <row r="16107" customFormat="1" hidden="1" x14ac:dyDescent="0.15"/>
    <row r="16108" customFormat="1" hidden="1" x14ac:dyDescent="0.15"/>
    <row r="16109" customFormat="1" hidden="1" x14ac:dyDescent="0.15"/>
    <row r="16110" customFormat="1" hidden="1" x14ac:dyDescent="0.15"/>
    <row r="16111" customFormat="1" hidden="1" x14ac:dyDescent="0.15"/>
    <row r="16112" customFormat="1" hidden="1" x14ac:dyDescent="0.15"/>
    <row r="16113" customFormat="1" hidden="1" x14ac:dyDescent="0.15"/>
    <row r="16114" customFormat="1" hidden="1" x14ac:dyDescent="0.15"/>
    <row r="16115" customFormat="1" hidden="1" x14ac:dyDescent="0.15"/>
    <row r="16116" customFormat="1" hidden="1" x14ac:dyDescent="0.15"/>
    <row r="16117" customFormat="1" hidden="1" x14ac:dyDescent="0.15"/>
    <row r="16118" customFormat="1" hidden="1" x14ac:dyDescent="0.15"/>
    <row r="16119" customFormat="1" hidden="1" x14ac:dyDescent="0.15"/>
    <row r="16120" customFormat="1" hidden="1" x14ac:dyDescent="0.15"/>
    <row r="16121" customFormat="1" hidden="1" x14ac:dyDescent="0.15"/>
    <row r="16122" customFormat="1" hidden="1" x14ac:dyDescent="0.15"/>
    <row r="16123" customFormat="1" hidden="1" x14ac:dyDescent="0.15"/>
    <row r="16124" customFormat="1" hidden="1" x14ac:dyDescent="0.15"/>
    <row r="16125" customFormat="1" hidden="1" x14ac:dyDescent="0.15"/>
    <row r="16126" customFormat="1" hidden="1" x14ac:dyDescent="0.15"/>
    <row r="16127" customFormat="1" hidden="1" x14ac:dyDescent="0.15"/>
    <row r="16128" customFormat="1" hidden="1" x14ac:dyDescent="0.15"/>
    <row r="16129" customFormat="1" hidden="1" x14ac:dyDescent="0.15"/>
    <row r="16130" customFormat="1" hidden="1" x14ac:dyDescent="0.15"/>
    <row r="16131" customFormat="1" hidden="1" x14ac:dyDescent="0.15"/>
    <row r="16132" customFormat="1" hidden="1" x14ac:dyDescent="0.15"/>
    <row r="16133" customFormat="1" hidden="1" x14ac:dyDescent="0.15"/>
    <row r="16134" customFormat="1" hidden="1" x14ac:dyDescent="0.15"/>
    <row r="16135" customFormat="1" hidden="1" x14ac:dyDescent="0.15"/>
    <row r="16136" customFormat="1" hidden="1" x14ac:dyDescent="0.15"/>
    <row r="16137" customFormat="1" hidden="1" x14ac:dyDescent="0.15"/>
    <row r="16138" customFormat="1" hidden="1" x14ac:dyDescent="0.15"/>
    <row r="16139" customFormat="1" hidden="1" x14ac:dyDescent="0.15"/>
    <row r="16140" customFormat="1" hidden="1" x14ac:dyDescent="0.15"/>
    <row r="16141" customFormat="1" hidden="1" x14ac:dyDescent="0.15"/>
    <row r="16142" customFormat="1" hidden="1" x14ac:dyDescent="0.15"/>
    <row r="16143" customFormat="1" hidden="1" x14ac:dyDescent="0.15"/>
    <row r="16144" customFormat="1" hidden="1" x14ac:dyDescent="0.15"/>
    <row r="16145" customFormat="1" hidden="1" x14ac:dyDescent="0.15"/>
    <row r="16146" customFormat="1" hidden="1" x14ac:dyDescent="0.15"/>
    <row r="16147" customFormat="1" hidden="1" x14ac:dyDescent="0.15"/>
    <row r="16148" customFormat="1" hidden="1" x14ac:dyDescent="0.15"/>
    <row r="16149" customFormat="1" hidden="1" x14ac:dyDescent="0.15"/>
    <row r="16150" customFormat="1" hidden="1" x14ac:dyDescent="0.15"/>
    <row r="16151" customFormat="1" hidden="1" x14ac:dyDescent="0.15"/>
    <row r="16152" customFormat="1" hidden="1" x14ac:dyDescent="0.15"/>
    <row r="16153" customFormat="1" hidden="1" x14ac:dyDescent="0.15"/>
    <row r="16154" customFormat="1" hidden="1" x14ac:dyDescent="0.15"/>
    <row r="16155" customFormat="1" hidden="1" x14ac:dyDescent="0.15"/>
    <row r="16156" customFormat="1" hidden="1" x14ac:dyDescent="0.15"/>
    <row r="16157" customFormat="1" hidden="1" x14ac:dyDescent="0.15"/>
    <row r="16158" customFormat="1" hidden="1" x14ac:dyDescent="0.15"/>
    <row r="16159" customFormat="1" hidden="1" x14ac:dyDescent="0.15"/>
    <row r="16160" customFormat="1" hidden="1" x14ac:dyDescent="0.15"/>
    <row r="16161" customFormat="1" hidden="1" x14ac:dyDescent="0.15"/>
    <row r="16162" customFormat="1" hidden="1" x14ac:dyDescent="0.15"/>
    <row r="16163" customFormat="1" hidden="1" x14ac:dyDescent="0.15"/>
    <row r="16164" customFormat="1" hidden="1" x14ac:dyDescent="0.15"/>
    <row r="16165" customFormat="1" hidden="1" x14ac:dyDescent="0.15"/>
    <row r="16166" customFormat="1" hidden="1" x14ac:dyDescent="0.15"/>
    <row r="16167" customFormat="1" hidden="1" x14ac:dyDescent="0.15"/>
    <row r="16168" customFormat="1" hidden="1" x14ac:dyDescent="0.15"/>
    <row r="16169" customFormat="1" hidden="1" x14ac:dyDescent="0.15"/>
    <row r="16170" customFormat="1" hidden="1" x14ac:dyDescent="0.15"/>
    <row r="16171" customFormat="1" hidden="1" x14ac:dyDescent="0.15"/>
    <row r="16172" customFormat="1" hidden="1" x14ac:dyDescent="0.15"/>
    <row r="16173" customFormat="1" hidden="1" x14ac:dyDescent="0.15"/>
    <row r="16174" customFormat="1" hidden="1" x14ac:dyDescent="0.15"/>
    <row r="16175" customFormat="1" hidden="1" x14ac:dyDescent="0.15"/>
    <row r="16176" customFormat="1" hidden="1" x14ac:dyDescent="0.15"/>
    <row r="16177" customFormat="1" hidden="1" x14ac:dyDescent="0.15"/>
    <row r="16178" customFormat="1" hidden="1" x14ac:dyDescent="0.15"/>
    <row r="16179" customFormat="1" hidden="1" x14ac:dyDescent="0.15"/>
    <row r="16180" customFormat="1" hidden="1" x14ac:dyDescent="0.15"/>
    <row r="16181" customFormat="1" hidden="1" x14ac:dyDescent="0.15"/>
    <row r="16182" customFormat="1" hidden="1" x14ac:dyDescent="0.15"/>
    <row r="16183" customFormat="1" hidden="1" x14ac:dyDescent="0.15"/>
    <row r="16184" customFormat="1" hidden="1" x14ac:dyDescent="0.15"/>
    <row r="16185" customFormat="1" hidden="1" x14ac:dyDescent="0.15"/>
    <row r="16186" customFormat="1" hidden="1" x14ac:dyDescent="0.15"/>
    <row r="16187" customFormat="1" hidden="1" x14ac:dyDescent="0.15"/>
    <row r="16188" customFormat="1" hidden="1" x14ac:dyDescent="0.15"/>
    <row r="16189" customFormat="1" hidden="1" x14ac:dyDescent="0.15"/>
    <row r="16190" customFormat="1" hidden="1" x14ac:dyDescent="0.15"/>
    <row r="16191" customFormat="1" hidden="1" x14ac:dyDescent="0.15"/>
    <row r="16192" customFormat="1" hidden="1" x14ac:dyDescent="0.15"/>
    <row r="16193" customFormat="1" hidden="1" x14ac:dyDescent="0.15"/>
    <row r="16194" customFormat="1" hidden="1" x14ac:dyDescent="0.15"/>
    <row r="16195" customFormat="1" hidden="1" x14ac:dyDescent="0.15"/>
    <row r="16196" customFormat="1" hidden="1" x14ac:dyDescent="0.15"/>
    <row r="16197" customFormat="1" hidden="1" x14ac:dyDescent="0.15"/>
    <row r="16198" customFormat="1" hidden="1" x14ac:dyDescent="0.15"/>
    <row r="16199" customFormat="1" hidden="1" x14ac:dyDescent="0.15"/>
    <row r="16200" customFormat="1" hidden="1" x14ac:dyDescent="0.15"/>
    <row r="16201" customFormat="1" hidden="1" x14ac:dyDescent="0.15"/>
    <row r="16202" customFormat="1" hidden="1" x14ac:dyDescent="0.15"/>
    <row r="16203" customFormat="1" hidden="1" x14ac:dyDescent="0.15"/>
    <row r="16204" customFormat="1" hidden="1" x14ac:dyDescent="0.15"/>
    <row r="16205" customFormat="1" hidden="1" x14ac:dyDescent="0.15"/>
    <row r="16206" customFormat="1" hidden="1" x14ac:dyDescent="0.15"/>
    <row r="16207" customFormat="1" hidden="1" x14ac:dyDescent="0.15"/>
    <row r="16208" customFormat="1" hidden="1" x14ac:dyDescent="0.15"/>
    <row r="16209" customFormat="1" hidden="1" x14ac:dyDescent="0.15"/>
    <row r="16210" customFormat="1" hidden="1" x14ac:dyDescent="0.15"/>
    <row r="16211" customFormat="1" hidden="1" x14ac:dyDescent="0.15"/>
    <row r="16212" customFormat="1" hidden="1" x14ac:dyDescent="0.15"/>
    <row r="16213" customFormat="1" hidden="1" x14ac:dyDescent="0.15"/>
    <row r="16214" customFormat="1" hidden="1" x14ac:dyDescent="0.15"/>
    <row r="16215" customFormat="1" hidden="1" x14ac:dyDescent="0.15"/>
    <row r="16216" customFormat="1" hidden="1" x14ac:dyDescent="0.15"/>
    <row r="16217" customFormat="1" hidden="1" x14ac:dyDescent="0.15"/>
    <row r="16218" customFormat="1" hidden="1" x14ac:dyDescent="0.15"/>
    <row r="16219" customFormat="1" hidden="1" x14ac:dyDescent="0.15"/>
    <row r="16220" customFormat="1" hidden="1" x14ac:dyDescent="0.15"/>
    <row r="16221" customFormat="1" hidden="1" x14ac:dyDescent="0.15"/>
    <row r="16222" customFormat="1" hidden="1" x14ac:dyDescent="0.15"/>
    <row r="16223" customFormat="1" hidden="1" x14ac:dyDescent="0.15"/>
    <row r="16224" customFormat="1" hidden="1" x14ac:dyDescent="0.15"/>
    <row r="16225" customFormat="1" hidden="1" x14ac:dyDescent="0.15"/>
    <row r="16226" customFormat="1" hidden="1" x14ac:dyDescent="0.15"/>
    <row r="16227" customFormat="1" hidden="1" x14ac:dyDescent="0.15"/>
    <row r="16228" customFormat="1" hidden="1" x14ac:dyDescent="0.15"/>
    <row r="16229" customFormat="1" hidden="1" x14ac:dyDescent="0.15"/>
    <row r="16230" customFormat="1" hidden="1" x14ac:dyDescent="0.15"/>
    <row r="16231" customFormat="1" hidden="1" x14ac:dyDescent="0.15"/>
    <row r="16232" customFormat="1" hidden="1" x14ac:dyDescent="0.15"/>
    <row r="16233" customFormat="1" hidden="1" x14ac:dyDescent="0.15"/>
    <row r="16234" customFormat="1" hidden="1" x14ac:dyDescent="0.15"/>
    <row r="16235" customFormat="1" hidden="1" x14ac:dyDescent="0.15"/>
    <row r="16236" customFormat="1" hidden="1" x14ac:dyDescent="0.15"/>
    <row r="16237" customFormat="1" hidden="1" x14ac:dyDescent="0.15"/>
    <row r="16238" customFormat="1" hidden="1" x14ac:dyDescent="0.15"/>
    <row r="16239" customFormat="1" hidden="1" x14ac:dyDescent="0.15"/>
    <row r="16240" customFormat="1" hidden="1" x14ac:dyDescent="0.15"/>
    <row r="16241" customFormat="1" hidden="1" x14ac:dyDescent="0.15"/>
    <row r="16242" customFormat="1" hidden="1" x14ac:dyDescent="0.15"/>
    <row r="16243" customFormat="1" hidden="1" x14ac:dyDescent="0.15"/>
    <row r="16244" customFormat="1" hidden="1" x14ac:dyDescent="0.15"/>
    <row r="16245" customFormat="1" hidden="1" x14ac:dyDescent="0.15"/>
    <row r="16246" customFormat="1" hidden="1" x14ac:dyDescent="0.15"/>
    <row r="16247" customFormat="1" hidden="1" x14ac:dyDescent="0.15"/>
    <row r="16248" customFormat="1" hidden="1" x14ac:dyDescent="0.15"/>
    <row r="16249" customFormat="1" hidden="1" x14ac:dyDescent="0.15"/>
    <row r="16250" customFormat="1" hidden="1" x14ac:dyDescent="0.15"/>
    <row r="16251" customFormat="1" hidden="1" x14ac:dyDescent="0.15"/>
    <row r="16252" customFormat="1" hidden="1" x14ac:dyDescent="0.15"/>
    <row r="16253" customFormat="1" hidden="1" x14ac:dyDescent="0.15"/>
    <row r="16254" customFormat="1" hidden="1" x14ac:dyDescent="0.15"/>
    <row r="16255" customFormat="1" hidden="1" x14ac:dyDescent="0.15"/>
    <row r="16256" customFormat="1" hidden="1" x14ac:dyDescent="0.15"/>
    <row r="16257" customFormat="1" hidden="1" x14ac:dyDescent="0.15"/>
    <row r="16258" customFormat="1" hidden="1" x14ac:dyDescent="0.15"/>
    <row r="16259" customFormat="1" hidden="1" x14ac:dyDescent="0.15"/>
    <row r="16260" customFormat="1" hidden="1" x14ac:dyDescent="0.15"/>
    <row r="16261" customFormat="1" hidden="1" x14ac:dyDescent="0.15"/>
    <row r="16262" customFormat="1" hidden="1" x14ac:dyDescent="0.15"/>
    <row r="16263" customFormat="1" hidden="1" x14ac:dyDescent="0.15"/>
    <row r="16264" customFormat="1" hidden="1" x14ac:dyDescent="0.15"/>
    <row r="16265" customFormat="1" hidden="1" x14ac:dyDescent="0.15"/>
    <row r="16266" customFormat="1" hidden="1" x14ac:dyDescent="0.15"/>
    <row r="16267" customFormat="1" hidden="1" x14ac:dyDescent="0.15"/>
    <row r="16268" customFormat="1" hidden="1" x14ac:dyDescent="0.15"/>
    <row r="16269" customFormat="1" hidden="1" x14ac:dyDescent="0.15"/>
    <row r="16270" customFormat="1" hidden="1" x14ac:dyDescent="0.15"/>
    <row r="16271" customFormat="1" hidden="1" x14ac:dyDescent="0.15"/>
    <row r="16272" customFormat="1" hidden="1" x14ac:dyDescent="0.15"/>
    <row r="16273" customFormat="1" hidden="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customFormat="1" ht="13.5" hidden="1" customHeight="1" x14ac:dyDescent="0.15"/>
    <row r="16498" customFormat="1" ht="13.5" hidden="1" customHeight="1" x14ac:dyDescent="0.15"/>
    <row r="16499" customFormat="1" ht="13.5" hidden="1" customHeight="1" x14ac:dyDescent="0.15"/>
    <row r="16500" customFormat="1" ht="13.5" hidden="1" customHeight="1" x14ac:dyDescent="0.15"/>
    <row r="16501" customFormat="1" ht="13.5" hidden="1" customHeight="1" x14ac:dyDescent="0.15"/>
    <row r="16502" customFormat="1" ht="13.5" hidden="1" customHeight="1" x14ac:dyDescent="0.15"/>
    <row r="16503" customFormat="1" ht="13.5" hidden="1" customHeight="1" x14ac:dyDescent="0.15"/>
    <row r="16504" customFormat="1" ht="13.5" hidden="1" customHeight="1" x14ac:dyDescent="0.15"/>
    <row r="16505" customFormat="1" ht="13.5" hidden="1" customHeight="1" x14ac:dyDescent="0.15"/>
    <row r="16506" customFormat="1" ht="13.5" hidden="1" customHeight="1" x14ac:dyDescent="0.15"/>
    <row r="16507" customFormat="1" ht="13.5" hidden="1" customHeight="1" x14ac:dyDescent="0.15"/>
    <row r="16508" customFormat="1" ht="13.5" hidden="1" customHeight="1" x14ac:dyDescent="0.15"/>
    <row r="16509" customFormat="1" ht="13.5" hidden="1" customHeight="1" x14ac:dyDescent="0.15"/>
    <row r="16510" customFormat="1" ht="13.5" hidden="1" customHeight="1" x14ac:dyDescent="0.15"/>
    <row r="16511" customFormat="1" ht="13.5" hidden="1" customHeight="1" x14ac:dyDescent="0.15"/>
    <row r="16512" customFormat="1" ht="13.5" hidden="1" customHeight="1" x14ac:dyDescent="0.15"/>
    <row r="16513" customFormat="1" ht="13.5" hidden="1" customHeight="1" x14ac:dyDescent="0.15"/>
    <row r="16514" customFormat="1" ht="13.5" hidden="1" customHeight="1" x14ac:dyDescent="0.15"/>
    <row r="16515" customFormat="1" ht="13.5" hidden="1" customHeight="1" x14ac:dyDescent="0.15"/>
    <row r="16516" customFormat="1" ht="13.5" hidden="1" customHeight="1" x14ac:dyDescent="0.15"/>
    <row r="16517" customFormat="1" ht="13.5" hidden="1" customHeight="1" x14ac:dyDescent="0.15"/>
    <row r="16518" customFormat="1" ht="13.5" hidden="1" customHeight="1" x14ac:dyDescent="0.15"/>
    <row r="16519" customFormat="1" ht="13.5" hidden="1" customHeight="1" x14ac:dyDescent="0.15"/>
    <row r="16520" customFormat="1" ht="13.5" hidden="1" customHeight="1" x14ac:dyDescent="0.15"/>
    <row r="16521" customFormat="1" ht="13.5" hidden="1" customHeight="1" x14ac:dyDescent="0.15"/>
    <row r="16522" customFormat="1" ht="13.5" hidden="1" customHeight="1" x14ac:dyDescent="0.15"/>
    <row r="16523" customFormat="1" ht="13.5" hidden="1" customHeight="1" x14ac:dyDescent="0.15"/>
    <row r="16524" customFormat="1" ht="13.5" hidden="1" customHeight="1" x14ac:dyDescent="0.15"/>
    <row r="16525" customFormat="1" ht="13.5" hidden="1" customHeight="1" x14ac:dyDescent="0.15"/>
    <row r="16526" customFormat="1" ht="13.5" hidden="1" customHeight="1" x14ac:dyDescent="0.15"/>
    <row r="16527" customFormat="1" ht="13.5" hidden="1" customHeight="1" x14ac:dyDescent="0.15"/>
    <row r="16528" customFormat="1" ht="13.5" hidden="1" customHeight="1" x14ac:dyDescent="0.15"/>
    <row r="16529" customFormat="1" ht="13.5" hidden="1" customHeight="1" x14ac:dyDescent="0.15"/>
    <row r="16530" customFormat="1" ht="13.5" hidden="1" customHeight="1" x14ac:dyDescent="0.15"/>
    <row r="16531" customFormat="1" ht="13.5" hidden="1" customHeight="1" x14ac:dyDescent="0.15"/>
    <row r="16532" customFormat="1" ht="13.5" hidden="1" customHeight="1" x14ac:dyDescent="0.15"/>
    <row r="16533" customFormat="1" ht="13.5" hidden="1" customHeight="1" x14ac:dyDescent="0.15"/>
    <row r="16534" customFormat="1" ht="13.5" hidden="1" customHeight="1" x14ac:dyDescent="0.15"/>
    <row r="16535" customFormat="1" ht="13.5" hidden="1" customHeight="1" x14ac:dyDescent="0.15"/>
    <row r="16536" customFormat="1" ht="13.5" hidden="1" customHeight="1" x14ac:dyDescent="0.15"/>
    <row r="16537" customFormat="1" ht="13.5" hidden="1" customHeight="1" x14ac:dyDescent="0.15"/>
    <row r="16538" customFormat="1" ht="13.5" hidden="1" customHeight="1" x14ac:dyDescent="0.15"/>
    <row r="16539" customFormat="1" ht="13.5" hidden="1" customHeight="1" x14ac:dyDescent="0.15"/>
    <row r="16540" customFormat="1" ht="13.5" hidden="1" customHeight="1" x14ac:dyDescent="0.15"/>
    <row r="16541" customFormat="1" ht="13.5" hidden="1" customHeight="1" x14ac:dyDescent="0.15"/>
    <row r="16542" customFormat="1" ht="13.5" hidden="1" customHeight="1" x14ac:dyDescent="0.15"/>
    <row r="16543" customFormat="1" ht="13.5" hidden="1" customHeight="1" x14ac:dyDescent="0.15"/>
    <row r="16544" customFormat="1" ht="13.5" hidden="1" customHeight="1" x14ac:dyDescent="0.15"/>
    <row r="16545" customFormat="1" ht="13.5" hidden="1" customHeight="1" x14ac:dyDescent="0.15"/>
    <row r="16546" customFormat="1" ht="13.5" hidden="1" customHeight="1" x14ac:dyDescent="0.15"/>
    <row r="16547" customFormat="1" ht="13.5" hidden="1" customHeight="1" x14ac:dyDescent="0.15"/>
    <row r="16548" customFormat="1" ht="13.5" hidden="1" customHeight="1" x14ac:dyDescent="0.15"/>
    <row r="16549" customFormat="1" ht="13.5" hidden="1" customHeight="1" x14ac:dyDescent="0.15"/>
    <row r="16550" customFormat="1" ht="13.5" hidden="1" customHeight="1" x14ac:dyDescent="0.15"/>
    <row r="16551" customFormat="1" ht="13.5" hidden="1" customHeight="1" x14ac:dyDescent="0.15"/>
    <row r="16552" customFormat="1" ht="13.5" hidden="1" customHeight="1" x14ac:dyDescent="0.15"/>
    <row r="16553" customFormat="1" ht="13.5" hidden="1" customHeight="1" x14ac:dyDescent="0.15"/>
    <row r="16554" customFormat="1" ht="13.5" hidden="1" customHeight="1" x14ac:dyDescent="0.15"/>
  </sheetData>
  <sheetProtection algorithmName="SHA-512" hashValue="9EpUe8Z7YLmHMTjQ/nPjLXfS+5kA9GkLJ71sfnSYC8Ioz8BTz/SvH9UsEalV9Qbzq+HajtZET74mGiYE7nRFww==" saltValue="kRTeBb6v0wAoe01U8H/0nQ==" spinCount="100000" sheet="1" selectLockedCells="1"/>
  <dataConsolidate/>
  <mergeCells count="436">
    <mergeCell ref="H288:S288"/>
    <mergeCell ref="F289:G289"/>
    <mergeCell ref="H289:Q289"/>
    <mergeCell ref="R289:S289"/>
    <mergeCell ref="F290:G290"/>
    <mergeCell ref="H290:Q290"/>
    <mergeCell ref="R290:S290"/>
    <mergeCell ref="R275:S275"/>
    <mergeCell ref="O252:Q252"/>
    <mergeCell ref="R252:S252"/>
    <mergeCell ref="R271:S271"/>
    <mergeCell ref="F272:G272"/>
    <mergeCell ref="H272:Q272"/>
    <mergeCell ref="R272:S272"/>
    <mergeCell ref="H263:N264"/>
    <mergeCell ref="R263:S263"/>
    <mergeCell ref="R264:S264"/>
    <mergeCell ref="F259:G259"/>
    <mergeCell ref="O268:O271"/>
    <mergeCell ref="O265:O267"/>
    <mergeCell ref="O256:Q256"/>
    <mergeCell ref="R256:S256"/>
    <mergeCell ref="O257:Q257"/>
    <mergeCell ref="R257:S257"/>
    <mergeCell ref="F258:G258"/>
    <mergeCell ref="R265:S265"/>
    <mergeCell ref="P267:Q267"/>
    <mergeCell ref="R267:S267"/>
    <mergeCell ref="R268:S268"/>
    <mergeCell ref="P265:Q265"/>
    <mergeCell ref="O282:Q282"/>
    <mergeCell ref="F277:G277"/>
    <mergeCell ref="H277:S277"/>
    <mergeCell ref="R280:S280"/>
    <mergeCell ref="H258:Q258"/>
    <mergeCell ref="R258:S258"/>
    <mergeCell ref="F262:G262"/>
    <mergeCell ref="F276:G276"/>
    <mergeCell ref="F275:G275"/>
    <mergeCell ref="O284:Q284"/>
    <mergeCell ref="O285:Q285"/>
    <mergeCell ref="R285:S285"/>
    <mergeCell ref="H259:Q259"/>
    <mergeCell ref="R259:S259"/>
    <mergeCell ref="H261:S261"/>
    <mergeCell ref="R270:S270"/>
    <mergeCell ref="P266:Q266"/>
    <mergeCell ref="R266:S266"/>
    <mergeCell ref="H262:S262"/>
    <mergeCell ref="R269:S269"/>
    <mergeCell ref="H276:Q276"/>
    <mergeCell ref="R276:S276"/>
    <mergeCell ref="H274:S274"/>
    <mergeCell ref="H275:Q275"/>
    <mergeCell ref="AJ42:AJ43"/>
    <mergeCell ref="F44:F53"/>
    <mergeCell ref="F54:F60"/>
    <mergeCell ref="G54:H54"/>
    <mergeCell ref="F61:F71"/>
    <mergeCell ref="G66:H66"/>
    <mergeCell ref="I42:Q43"/>
    <mergeCell ref="R42:R43"/>
    <mergeCell ref="S42:S43"/>
    <mergeCell ref="G9:H9"/>
    <mergeCell ref="G10:T10"/>
    <mergeCell ref="G11:H11"/>
    <mergeCell ref="G13:H13"/>
    <mergeCell ref="F125:G125"/>
    <mergeCell ref="H125:Q125"/>
    <mergeCell ref="F112:G114"/>
    <mergeCell ref="T42:T43"/>
    <mergeCell ref="H112:S112"/>
    <mergeCell ref="H114:S114"/>
    <mergeCell ref="R124:S124"/>
    <mergeCell ref="F122:G122"/>
    <mergeCell ref="R122:S122"/>
    <mergeCell ref="O120:Q120"/>
    <mergeCell ref="F23:G23"/>
    <mergeCell ref="H122:Q122"/>
    <mergeCell ref="H124:Q124"/>
    <mergeCell ref="R125:S125"/>
    <mergeCell ref="P108:Q108"/>
    <mergeCell ref="R109:S109"/>
    <mergeCell ref="R111:S111"/>
    <mergeCell ref="P110:Q110"/>
    <mergeCell ref="O111:Q111"/>
    <mergeCell ref="R110:S110"/>
    <mergeCell ref="E197:E201"/>
    <mergeCell ref="O180:Q180"/>
    <mergeCell ref="O179:Q179"/>
    <mergeCell ref="F197:G197"/>
    <mergeCell ref="H197:S197"/>
    <mergeCell ref="R284:S284"/>
    <mergeCell ref="R282:S282"/>
    <mergeCell ref="H228:M228"/>
    <mergeCell ref="O279:Q279"/>
    <mergeCell ref="O244:Q244"/>
    <mergeCell ref="O245:Q245"/>
    <mergeCell ref="O229:Q229"/>
    <mergeCell ref="O230:Q230"/>
    <mergeCell ref="O231:Q231"/>
    <mergeCell ref="O283:Q283"/>
    <mergeCell ref="R231:S231"/>
    <mergeCell ref="R230:S230"/>
    <mergeCell ref="R281:S281"/>
    <mergeCell ref="R283:S283"/>
    <mergeCell ref="O280:Q280"/>
    <mergeCell ref="O281:Q281"/>
    <mergeCell ref="H241:S241"/>
    <mergeCell ref="R245:S245"/>
    <mergeCell ref="O253:Q253"/>
    <mergeCell ref="O148:Q148"/>
    <mergeCell ref="H147:S147"/>
    <mergeCell ref="H146:S146"/>
    <mergeCell ref="O151:Q151"/>
    <mergeCell ref="O152:Q152"/>
    <mergeCell ref="R151:S151"/>
    <mergeCell ref="R150:S150"/>
    <mergeCell ref="R152:S152"/>
    <mergeCell ref="R130:R131"/>
    <mergeCell ref="S130:S131"/>
    <mergeCell ref="H135:Q135"/>
    <mergeCell ref="Q130:Q131"/>
    <mergeCell ref="H130:H131"/>
    <mergeCell ref="N130:N131"/>
    <mergeCell ref="O130:O131"/>
    <mergeCell ref="P130:P131"/>
    <mergeCell ref="K130:K131"/>
    <mergeCell ref="L130:L131"/>
    <mergeCell ref="M130:M131"/>
    <mergeCell ref="R148:S148"/>
    <mergeCell ref="R149:S149"/>
    <mergeCell ref="H148:N149"/>
    <mergeCell ref="O149:Q149"/>
    <mergeCell ref="O150:Q150"/>
    <mergeCell ref="F244:G244"/>
    <mergeCell ref="R244:S244"/>
    <mergeCell ref="H243:M243"/>
    <mergeCell ref="F242:G242"/>
    <mergeCell ref="H278:S278"/>
    <mergeCell ref="H279:M280"/>
    <mergeCell ref="R279:S279"/>
    <mergeCell ref="H242:S242"/>
    <mergeCell ref="F245:G245"/>
    <mergeCell ref="O254:Q254"/>
    <mergeCell ref="R253:S253"/>
    <mergeCell ref="H247:S247"/>
    <mergeCell ref="F248:G248"/>
    <mergeCell ref="H248:S248"/>
    <mergeCell ref="H249:N250"/>
    <mergeCell ref="O249:Q249"/>
    <mergeCell ref="R249:S249"/>
    <mergeCell ref="O250:Q250"/>
    <mergeCell ref="R250:S250"/>
    <mergeCell ref="O251:Q251"/>
    <mergeCell ref="R251:S251"/>
    <mergeCell ref="R254:S254"/>
    <mergeCell ref="O255:Q255"/>
    <mergeCell ref="R255:S255"/>
    <mergeCell ref="E236:E239"/>
    <mergeCell ref="F236:G236"/>
    <mergeCell ref="H236:S236"/>
    <mergeCell ref="N237:Q237"/>
    <mergeCell ref="R237:S237"/>
    <mergeCell ref="N238:Q238"/>
    <mergeCell ref="R238:S238"/>
    <mergeCell ref="R239:S239"/>
    <mergeCell ref="N239:Q239"/>
    <mergeCell ref="F233:G233"/>
    <mergeCell ref="H233:Q233"/>
    <mergeCell ref="R233:S233"/>
    <mergeCell ref="F234:G234"/>
    <mergeCell ref="H234:Q234"/>
    <mergeCell ref="R234:S234"/>
    <mergeCell ref="F235:G235"/>
    <mergeCell ref="H235:O235"/>
    <mergeCell ref="R235:S235"/>
    <mergeCell ref="R167:S167"/>
    <mergeCell ref="H199:S199"/>
    <mergeCell ref="R179:S179"/>
    <mergeCell ref="R184:S184"/>
    <mergeCell ref="R213:S213"/>
    <mergeCell ref="F232:G232"/>
    <mergeCell ref="H232:Q232"/>
    <mergeCell ref="R232:S232"/>
    <mergeCell ref="O176:Q176"/>
    <mergeCell ref="H193:Q193"/>
    <mergeCell ref="R193:S193"/>
    <mergeCell ref="O228:Q228"/>
    <mergeCell ref="R210:S210"/>
    <mergeCell ref="H208:S208"/>
    <mergeCell ref="O217:Q217"/>
    <mergeCell ref="O210:Q210"/>
    <mergeCell ref="R216:S216"/>
    <mergeCell ref="H212:Q212"/>
    <mergeCell ref="R214:S214"/>
    <mergeCell ref="F219:G220"/>
    <mergeCell ref="H219:S219"/>
    <mergeCell ref="R220:S220"/>
    <mergeCell ref="O202:Q202"/>
    <mergeCell ref="O203:Q203"/>
    <mergeCell ref="F218:G218"/>
    <mergeCell ref="H218:Q218"/>
    <mergeCell ref="F193:G193"/>
    <mergeCell ref="F191:G191"/>
    <mergeCell ref="F194:G194"/>
    <mergeCell ref="H194:Q194"/>
    <mergeCell ref="R194:S194"/>
    <mergeCell ref="H196:S196"/>
    <mergeCell ref="O209:Q209"/>
    <mergeCell ref="R209:S209"/>
    <mergeCell ref="F206:G206"/>
    <mergeCell ref="H206:Q206"/>
    <mergeCell ref="R206:S206"/>
    <mergeCell ref="R204:S204"/>
    <mergeCell ref="R205:S205"/>
    <mergeCell ref="F207:G209"/>
    <mergeCell ref="H207:S207"/>
    <mergeCell ref="H209:N209"/>
    <mergeCell ref="O204:Q204"/>
    <mergeCell ref="O205:Q205"/>
    <mergeCell ref="R202:S202"/>
    <mergeCell ref="H191:Q191"/>
    <mergeCell ref="R191:S191"/>
    <mergeCell ref="F192:G192"/>
    <mergeCell ref="E183:E184"/>
    <mergeCell ref="R186:S186"/>
    <mergeCell ref="F178:G178"/>
    <mergeCell ref="R181:S181"/>
    <mergeCell ref="F182:G182"/>
    <mergeCell ref="H182:Q182"/>
    <mergeCell ref="R182:S182"/>
    <mergeCell ref="F183:G185"/>
    <mergeCell ref="R183:S183"/>
    <mergeCell ref="R185:S185"/>
    <mergeCell ref="H183:Q183"/>
    <mergeCell ref="H178:Q178"/>
    <mergeCell ref="O186:Q186"/>
    <mergeCell ref="F166:G166"/>
    <mergeCell ref="H166:Q166"/>
    <mergeCell ref="R166:S166"/>
    <mergeCell ref="F167:G167"/>
    <mergeCell ref="F168:G168"/>
    <mergeCell ref="H168:Q168"/>
    <mergeCell ref="R168:S168"/>
    <mergeCell ref="H179:N180"/>
    <mergeCell ref="H184:N185"/>
    <mergeCell ref="O184:Q184"/>
    <mergeCell ref="O185:Q185"/>
    <mergeCell ref="F169:G169"/>
    <mergeCell ref="H169:Q169"/>
    <mergeCell ref="F181:G181"/>
    <mergeCell ref="H181:Q181"/>
    <mergeCell ref="F170:G170"/>
    <mergeCell ref="H170:Q170"/>
    <mergeCell ref="R170:S170"/>
    <mergeCell ref="F171:G171"/>
    <mergeCell ref="H171:S171"/>
    <mergeCell ref="H173:N173"/>
    <mergeCell ref="O173:Q173"/>
    <mergeCell ref="H172:S172"/>
    <mergeCell ref="R178:S178"/>
    <mergeCell ref="F163:G163"/>
    <mergeCell ref="H163:Q163"/>
    <mergeCell ref="R163:S163"/>
    <mergeCell ref="F164:G164"/>
    <mergeCell ref="H164:Q164"/>
    <mergeCell ref="R164:S164"/>
    <mergeCell ref="F165:G165"/>
    <mergeCell ref="H165:Q165"/>
    <mergeCell ref="R165:S165"/>
    <mergeCell ref="H162:Q162"/>
    <mergeCell ref="R162:S162"/>
    <mergeCell ref="R159:S159"/>
    <mergeCell ref="R160:S160"/>
    <mergeCell ref="H154:S154"/>
    <mergeCell ref="F154:G154"/>
    <mergeCell ref="R157:S157"/>
    <mergeCell ref="O158:Q158"/>
    <mergeCell ref="O157:Q157"/>
    <mergeCell ref="O159:O160"/>
    <mergeCell ref="H157:N158"/>
    <mergeCell ref="H155:S155"/>
    <mergeCell ref="H156:S156"/>
    <mergeCell ref="R158:S158"/>
    <mergeCell ref="P159:Q159"/>
    <mergeCell ref="P160:Q160"/>
    <mergeCell ref="R161:S161"/>
    <mergeCell ref="O161:Q161"/>
    <mergeCell ref="F142:G142"/>
    <mergeCell ref="H142:Q142"/>
    <mergeCell ref="R142:S142"/>
    <mergeCell ref="F147:G147"/>
    <mergeCell ref="F143:G143"/>
    <mergeCell ref="H143:Q143"/>
    <mergeCell ref="R143:S143"/>
    <mergeCell ref="F144:G144"/>
    <mergeCell ref="H144:Q144"/>
    <mergeCell ref="R144:S144"/>
    <mergeCell ref="F139:G139"/>
    <mergeCell ref="H139:Q139"/>
    <mergeCell ref="R139:S139"/>
    <mergeCell ref="F140:G140"/>
    <mergeCell ref="H140:Q140"/>
    <mergeCell ref="R140:S140"/>
    <mergeCell ref="F141:G141"/>
    <mergeCell ref="H141:Q141"/>
    <mergeCell ref="R141:S141"/>
    <mergeCell ref="F136:G136"/>
    <mergeCell ref="H136:Q136"/>
    <mergeCell ref="R136:S136"/>
    <mergeCell ref="F138:G138"/>
    <mergeCell ref="H138:Q138"/>
    <mergeCell ref="R138:S138"/>
    <mergeCell ref="F137:G137"/>
    <mergeCell ref="R137:S137"/>
    <mergeCell ref="H137:Q137"/>
    <mergeCell ref="F128:G128"/>
    <mergeCell ref="H128:S128"/>
    <mergeCell ref="AQ130:AU130"/>
    <mergeCell ref="F135:G135"/>
    <mergeCell ref="R135:S135"/>
    <mergeCell ref="F123:G123"/>
    <mergeCell ref="H123:Q123"/>
    <mergeCell ref="R123:S123"/>
    <mergeCell ref="F124:G124"/>
    <mergeCell ref="I130:I131"/>
    <mergeCell ref="H127:Q127"/>
    <mergeCell ref="R127:S127"/>
    <mergeCell ref="J130:J131"/>
    <mergeCell ref="F126:G126"/>
    <mergeCell ref="H126:Q126"/>
    <mergeCell ref="R126:S126"/>
    <mergeCell ref="P104:Q104"/>
    <mergeCell ref="R103:S103"/>
    <mergeCell ref="R105:S105"/>
    <mergeCell ref="P107:Q107"/>
    <mergeCell ref="R107:S107"/>
    <mergeCell ref="P105:Q105"/>
    <mergeCell ref="O121:Q121"/>
    <mergeCell ref="E112:E115"/>
    <mergeCell ref="R118:S118"/>
    <mergeCell ref="O118:Q118"/>
    <mergeCell ref="O117:Q117"/>
    <mergeCell ref="O115:Q115"/>
    <mergeCell ref="R115:S115"/>
    <mergeCell ref="R117:S117"/>
    <mergeCell ref="R116:S116"/>
    <mergeCell ref="O119:Q119"/>
    <mergeCell ref="P106:Q106"/>
    <mergeCell ref="P109:Q109"/>
    <mergeCell ref="H115:N115"/>
    <mergeCell ref="O116:Q116"/>
    <mergeCell ref="R119:S119"/>
    <mergeCell ref="R120:S120"/>
    <mergeCell ref="R121:S121"/>
    <mergeCell ref="F101:G101"/>
    <mergeCell ref="G12:H12"/>
    <mergeCell ref="F41:T41"/>
    <mergeCell ref="F42:H42"/>
    <mergeCell ref="H90:S90"/>
    <mergeCell ref="R108:S108"/>
    <mergeCell ref="R106:S106"/>
    <mergeCell ref="H95:R95"/>
    <mergeCell ref="O103:Q103"/>
    <mergeCell ref="H96:S96"/>
    <mergeCell ref="F91:G91"/>
    <mergeCell ref="H91:Q91"/>
    <mergeCell ref="R91:S91"/>
    <mergeCell ref="H93:S93"/>
    <mergeCell ref="H94:R94"/>
    <mergeCell ref="F94:G95"/>
    <mergeCell ref="R104:S104"/>
    <mergeCell ref="H101:S101"/>
    <mergeCell ref="H102:S102"/>
    <mergeCell ref="K97:L97"/>
    <mergeCell ref="M97:N97"/>
    <mergeCell ref="O97:P97"/>
    <mergeCell ref="Q97:R97"/>
    <mergeCell ref="H103:N103"/>
    <mergeCell ref="H167:Q167"/>
    <mergeCell ref="R153:S153"/>
    <mergeCell ref="O153:Q153"/>
    <mergeCell ref="F286:G286"/>
    <mergeCell ref="H286:Q286"/>
    <mergeCell ref="R286:S286"/>
    <mergeCell ref="O213:Q213"/>
    <mergeCell ref="O214:Q214"/>
    <mergeCell ref="O215:Q215"/>
    <mergeCell ref="O221:Q221"/>
    <mergeCell ref="R218:S218"/>
    <mergeCell ref="R217:S217"/>
    <mergeCell ref="F212:G217"/>
    <mergeCell ref="H222:S222"/>
    <mergeCell ref="O216:Q216"/>
    <mergeCell ref="R212:S212"/>
    <mergeCell ref="R215:S215"/>
    <mergeCell ref="F227:G227"/>
    <mergeCell ref="H227:S227"/>
    <mergeCell ref="R221:S221"/>
    <mergeCell ref="O211:Q211"/>
    <mergeCell ref="R211:S211"/>
    <mergeCell ref="F222:G223"/>
    <mergeCell ref="F162:G162"/>
    <mergeCell ref="R229:S229"/>
    <mergeCell ref="H226:S226"/>
    <mergeCell ref="H223:N223"/>
    <mergeCell ref="O223:Q223"/>
    <mergeCell ref="R224:S224"/>
    <mergeCell ref="O224:Q224"/>
    <mergeCell ref="O187:Q187"/>
    <mergeCell ref="R169:S169"/>
    <mergeCell ref="R173:S173"/>
    <mergeCell ref="R174:S174"/>
    <mergeCell ref="R180:S180"/>
    <mergeCell ref="R187:S187"/>
    <mergeCell ref="R188:S188"/>
    <mergeCell ref="R189:S189"/>
    <mergeCell ref="O220:Q220"/>
    <mergeCell ref="R228:S228"/>
    <mergeCell ref="R223:S223"/>
    <mergeCell ref="O189:Q189"/>
    <mergeCell ref="H192:Q192"/>
    <mergeCell ref="R192:S192"/>
    <mergeCell ref="F177:G177"/>
    <mergeCell ref="H177:Q177"/>
    <mergeCell ref="R177:S177"/>
    <mergeCell ref="O174:Q174"/>
    <mergeCell ref="O175:Q175"/>
    <mergeCell ref="R175:S175"/>
    <mergeCell ref="R176:S176"/>
    <mergeCell ref="R203:S203"/>
    <mergeCell ref="F190:G190"/>
    <mergeCell ref="H190:Q190"/>
    <mergeCell ref="R190:S190"/>
    <mergeCell ref="O188:Q188"/>
  </mergeCells>
  <phoneticPr fontId="3"/>
  <conditionalFormatting sqref="M105:M106 M117:M118">
    <cfRule type="expression" dxfId="196" priority="98" stopIfTrue="1">
      <formula>$AJ$114&lt;&gt;0</formula>
    </cfRule>
  </conditionalFormatting>
  <conditionalFormatting sqref="M105:M106">
    <cfRule type="expression" dxfId="195" priority="99" stopIfTrue="1">
      <formula>$AJ$102&lt;&gt;0</formula>
    </cfRule>
  </conditionalFormatting>
  <conditionalFormatting sqref="M150:M151">
    <cfRule type="expression" dxfId="194" priority="97" stopIfTrue="1">
      <formula>$AJ$147&lt;&gt;0</formula>
    </cfRule>
  </conditionalFormatting>
  <conditionalFormatting sqref="M159:M160 M202:M203">
    <cfRule type="expression" dxfId="193" priority="182" stopIfTrue="1">
      <formula>$AJ$156&lt;&gt;0</formula>
    </cfRule>
  </conditionalFormatting>
  <conditionalFormatting sqref="M175:M176">
    <cfRule type="expression" dxfId="192" priority="95" stopIfTrue="1">
      <formula>$AJ$172&lt;&gt;0</formula>
    </cfRule>
  </conditionalFormatting>
  <conditionalFormatting sqref="M210:M211">
    <cfRule type="expression" dxfId="191" priority="199" stopIfTrue="1">
      <formula>$AJ$208&lt;&gt;0</formula>
    </cfRule>
  </conditionalFormatting>
  <conditionalFormatting sqref="M229:M230">
    <cfRule type="expression" dxfId="190" priority="58" stopIfTrue="1">
      <formula>$AJ$227&lt;&gt;0</formula>
    </cfRule>
  </conditionalFormatting>
  <conditionalFormatting sqref="M244:M245">
    <cfRule type="expression" dxfId="189" priority="245" stopIfTrue="1">
      <formula>$AJ$243&lt;&gt;0</formula>
    </cfRule>
  </conditionalFormatting>
  <conditionalFormatting sqref="M251:M252 M265:M266 M281:M282">
    <cfRule type="expression" dxfId="188" priority="59" stopIfTrue="1">
      <formula>$AJ$278&lt;&gt;0</formula>
    </cfRule>
  </conditionalFormatting>
  <conditionalFormatting sqref="O202:Q203">
    <cfRule type="expression" dxfId="187" priority="411" stopIfTrue="1">
      <formula>AND(#REF!&lt;&gt;0,$O202=$AJ202)</formula>
    </cfRule>
  </conditionalFormatting>
  <conditionalFormatting sqref="R150:R152 S151:S152">
    <cfRule type="expression" dxfId="186" priority="133" stopIfTrue="1">
      <formula>$W$150="エラー"</formula>
    </cfRule>
  </conditionalFormatting>
  <conditionalFormatting sqref="R103:S111">
    <cfRule type="expression" dxfId="185" priority="134" stopIfTrue="1">
      <formula>AND($AJ$102&lt;&gt;0,$R103=$AJ103)</formula>
    </cfRule>
  </conditionalFormatting>
  <conditionalFormatting sqref="R105:S107">
    <cfRule type="expression" dxfId="184" priority="136" stopIfTrue="1">
      <formula>$W$105="エラー"</formula>
    </cfRule>
  </conditionalFormatting>
  <conditionalFormatting sqref="R108:S111">
    <cfRule type="expression" dxfId="183" priority="135" stopIfTrue="1">
      <formula>$W$108="エラー"</formula>
    </cfRule>
  </conditionalFormatting>
  <conditionalFormatting sqref="R115:S121">
    <cfRule type="expression" dxfId="182" priority="167" stopIfTrue="1">
      <formula>AND($AJ$114&lt;&gt;0,$R115=$AJ115)</formula>
    </cfRule>
  </conditionalFormatting>
  <conditionalFormatting sqref="R157:S161">
    <cfRule type="expression" dxfId="181" priority="178" stopIfTrue="1">
      <formula>AND($AJ$156&lt;&gt;0,$R157=$AJ157)</formula>
    </cfRule>
  </conditionalFormatting>
  <conditionalFormatting sqref="R173:S176">
    <cfRule type="expression" dxfId="180" priority="115" stopIfTrue="1">
      <formula>AND($AJ$172&lt;&gt;0,$R173=$AJ173)</formula>
    </cfRule>
    <cfRule type="expression" dxfId="179" priority="132" stopIfTrue="1">
      <formula>$W$174="エラー"</formula>
    </cfRule>
  </conditionalFormatting>
  <conditionalFormatting sqref="R178:S178 R183:S183 R212:S212">
    <cfRule type="expression" dxfId="178" priority="156">
      <formula>$Y$188="エラー"</formula>
    </cfRule>
  </conditionalFormatting>
  <conditionalFormatting sqref="R178:S180 R182:S182">
    <cfRule type="expression" dxfId="177" priority="129" stopIfTrue="1">
      <formula>$AH$178="エラー"</formula>
    </cfRule>
  </conditionalFormatting>
  <conditionalFormatting sqref="R202:S205">
    <cfRule type="expression" dxfId="176" priority="1" stopIfTrue="1">
      <formula>AND($AJ$201&lt;&gt;0,$R202=$AJ202)</formula>
    </cfRule>
  </conditionalFormatting>
  <conditionalFormatting sqref="R204:S205">
    <cfRule type="expression" dxfId="175" priority="409" stopIfTrue="1">
      <formula>AND(#REF!&lt;&gt;0,$R204=$AJ204)</formula>
    </cfRule>
  </conditionalFormatting>
  <conditionalFormatting sqref="R209:S211 R249:S257 R263:S271">
    <cfRule type="expression" dxfId="174" priority="191" stopIfTrue="1">
      <formula>$W$209="エラー"</formula>
    </cfRule>
  </conditionalFormatting>
  <conditionalFormatting sqref="R228:S231">
    <cfRule type="expression" dxfId="173" priority="111" stopIfTrue="1">
      <formula>AND($AJ$227&lt;&gt;0,$R228=$AJ228)</formula>
    </cfRule>
  </conditionalFormatting>
  <conditionalFormatting sqref="R229:S231">
    <cfRule type="expression" dxfId="172" priority="130" stopIfTrue="1">
      <formula>$W$229="エラー"</formula>
    </cfRule>
  </conditionalFormatting>
  <conditionalFormatting sqref="R244:S245">
    <cfRule type="expression" dxfId="171" priority="239" stopIfTrue="1">
      <formula>AND($AJ$243&lt;&gt;0,$R244=$AJ244)</formula>
    </cfRule>
  </conditionalFormatting>
  <conditionalFormatting sqref="R250:S257">
    <cfRule type="expression" dxfId="170" priority="368" stopIfTrue="1">
      <formula>$V$379="エラー"</formula>
    </cfRule>
  </conditionalFormatting>
  <conditionalFormatting sqref="R263:S271 R209:S211 R249:S257">
    <cfRule type="expression" dxfId="169" priority="190" stopIfTrue="1">
      <formula>AND($AJ$208&lt;&gt;0,$R209=$AJ209)</formula>
    </cfRule>
  </conditionalFormatting>
  <conditionalFormatting sqref="R265:S267">
    <cfRule type="expression" dxfId="168" priority="366" stopIfTrue="1">
      <formula>$V$420="エラー"</formula>
    </cfRule>
  </conditionalFormatting>
  <conditionalFormatting sqref="R269:S271">
    <cfRule type="expression" dxfId="167" priority="43" stopIfTrue="1">
      <formula>$V$424="エラー"</formula>
    </cfRule>
  </conditionalFormatting>
  <conditionalFormatting sqref="S73">
    <cfRule type="expression" dxfId="166" priority="386" stopIfTrue="1">
      <formula>AND($T$73=0,$S$73&gt;1,$S$73&lt;1)</formula>
    </cfRule>
  </conditionalFormatting>
  <conditionalFormatting sqref="S148:S149 R148:R153 S151:S153">
    <cfRule type="expression" dxfId="165" priority="117" stopIfTrue="1">
      <formula>AND($AJ$147&lt;&gt;0,$R148=$AJ148)</formula>
    </cfRule>
  </conditionalFormatting>
  <conditionalFormatting sqref="S279:S281 R279:R285 S283:S285">
    <cfRule type="expression" dxfId="164" priority="423" stopIfTrue="1">
      <formula>AND($AJ$278&lt;&gt;0,$R279=$AJ279)</formula>
    </cfRule>
  </conditionalFormatting>
  <conditionalFormatting sqref="S73:T73">
    <cfRule type="expression" dxfId="163" priority="385" stopIfTrue="1">
      <formula>#REF!="エラー"</formula>
    </cfRule>
  </conditionalFormatting>
  <conditionalFormatting sqref="T72">
    <cfRule type="expression" dxfId="162" priority="51" stopIfTrue="1">
      <formula>$T$72&lt;0</formula>
    </cfRule>
  </conditionalFormatting>
  <dataValidations count="22">
    <dataValidation type="list" allowBlank="1" showInputMessage="1" showErrorMessage="1" sqref="R140" xr:uid="{00000000-0002-0000-0200-000000000000}">
      <formula1>AK140:AL140</formula1>
    </dataValidation>
    <dataValidation type="list" allowBlank="1" showInputMessage="1" showErrorMessage="1" sqref="R220:S221 R191:S191 R141:S141 R258:S258" xr:uid="{00000000-0002-0000-0200-000001000000}">
      <formula1>AK141:AN141</formula1>
    </dataValidation>
    <dataValidation type="list" allowBlank="1" showInputMessage="1" showErrorMessage="1" sqref="R235:S235 R136:S139 R142:S144 R237:S238 R259:S259 R289:S290" xr:uid="{00000000-0002-0000-0200-000002000000}">
      <formula1>AK136:AM136</formula1>
    </dataValidation>
    <dataValidation type="list" allowBlank="1" showInputMessage="1" showErrorMessage="1" sqref="R157:S161 R209:S211 R103:S111 R115:S121 R148:R153 S148:S149 S151:S153 R279:R285 S279:S281 S283:S285 R228:S231 R249:S257 R244:S245 R263:S271 R173:S176" xr:uid="{00000000-0002-0000-0200-000003000000}">
      <formula1>AJ103:AP103</formula1>
    </dataValidation>
    <dataValidation type="list" allowBlank="1" showInputMessage="1" showErrorMessage="1" sqref="R135:S135 R91:S91 R169:S169 R206:S206 R193:S193 R184:S190 R223:S224 R124:S124" xr:uid="{00000000-0002-0000-0200-000004000000}">
      <formula1>AK91:AO91</formula1>
    </dataValidation>
    <dataValidation type="list" allowBlank="1" showInputMessage="1" showErrorMessage="1" sqref="R122:S122 R170:S170 R194:S194 R192:S192 R232:S234 R125:S127 R272:S272 R181:S181 R177:S177 R275:S276 R167:S168 R286:S286" xr:uid="{00000000-0002-0000-0200-000005000000}">
      <formula1>AK122:AP122</formula1>
    </dataValidation>
    <dataValidation type="list" allowBlank="1" showInputMessage="1" showErrorMessage="1" sqref="R123:S123 R162:S166" xr:uid="{00000000-0002-0000-0200-000006000000}">
      <formula1>AK123:AQ123</formula1>
    </dataValidation>
    <dataValidation type="list" allowBlank="1" showInputMessage="1" showErrorMessage="1" sqref="R213:S216" xr:uid="{00000000-0002-0000-0200-000007000000}">
      <formula1>AK214:AO214</formula1>
    </dataValidation>
    <dataValidation type="list" allowBlank="1" showInputMessage="1" showErrorMessage="1" sqref="R202:S205" xr:uid="{00000000-0002-0000-0200-000008000000}">
      <formula1>AJ202:AO202</formula1>
    </dataValidation>
    <dataValidation type="list" allowBlank="1" showInputMessage="1" showErrorMessage="1" sqref="L263:N264 L249:N250" xr:uid="{00000000-0002-0000-0200-000009000000}">
      <formula1>$AH$357:$AJ$357</formula1>
    </dataValidation>
    <dataValidation type="list" allowBlank="1" showInputMessage="1" showErrorMessage="1" sqref="R239:S239" xr:uid="{00000000-0002-0000-0200-00000A000000}">
      <formula1>$AK$239:$AN$239</formula1>
    </dataValidation>
    <dataValidation type="list" allowBlank="1" showInputMessage="1" showErrorMessage="1" sqref="R217:S217" xr:uid="{00000000-0002-0000-0200-00000B000000}">
      <formula1>$AK$217:$AO$217</formula1>
    </dataValidation>
    <dataValidation type="list" allowBlank="1" showInputMessage="1" showErrorMessage="1" sqref="R218:S218" xr:uid="{00000000-0002-0000-0200-00000C000000}">
      <formula1>$AK$218:$AO$218</formula1>
    </dataValidation>
    <dataValidation type="list" allowBlank="1" showInputMessage="1" showErrorMessage="1" sqref="R180:S180" xr:uid="{00000000-0002-0000-0200-00000D000000}">
      <formula1>$AK$180:$AP$180</formula1>
    </dataValidation>
    <dataValidation type="list" allowBlank="1" showInputMessage="1" showErrorMessage="1" sqref="R182:S182" xr:uid="{00000000-0002-0000-0200-00000E000000}">
      <formula1>$AK$182:$AP$182</formula1>
    </dataValidation>
    <dataValidation type="list" allowBlank="1" showInputMessage="1" showErrorMessage="1" sqref="R179:S179" xr:uid="{00000000-0002-0000-0200-00000F000000}">
      <formula1>$AK$179:$AP$179</formula1>
    </dataValidation>
    <dataValidation type="list" allowBlank="1" showInputMessage="1" showErrorMessage="1" sqref="I132:I134" xr:uid="{00000000-0002-0000-0200-000010000000}">
      <formula1>$AK$134:$AN$134</formula1>
    </dataValidation>
    <dataValidation type="list" allowBlank="1" showInputMessage="1" showErrorMessage="1" sqref="L132" xr:uid="{00000000-0002-0000-0200-000011000000}">
      <formula1>$AK$129:$AN$129</formula1>
    </dataValidation>
    <dataValidation type="list" allowBlank="1" showInputMessage="1" showErrorMessage="1" sqref="L133:L134" xr:uid="{00000000-0002-0000-0200-000013000000}">
      <formula1>$AK$129:$AO$129</formula1>
    </dataValidation>
    <dataValidation type="list" allowBlank="1" showInputMessage="1" showErrorMessage="1" sqref="O9" xr:uid="{00000000-0002-0000-0200-000014000000}">
      <formula1>"1,2,3,4,5,6"</formula1>
    </dataValidation>
    <dataValidation type="list" allowBlank="1" showInputMessage="1" showErrorMessage="1" sqref="G11:H11" xr:uid="{00000000-0002-0000-0200-000015000000}">
      <formula1>$AK$8:$AS$8</formula1>
    </dataValidation>
    <dataValidation type="list" allowBlank="1" showInputMessage="1" showErrorMessage="1" sqref="H24" xr:uid="{00000000-0002-0000-0200-000016000000}">
      <formula1>$AI$24:$AK$24</formula1>
    </dataValidation>
  </dataValidations>
  <printOptions horizontalCentered="1"/>
  <pageMargins left="0.39370078740157483" right="0.19685039370078741" top="0.78740157480314965" bottom="0.39370078740157483" header="0.51181102362204722" footer="0.11811023622047245"/>
  <pageSetup paperSize="9" scale="69" orientation="portrait" r:id="rId1"/>
  <headerFooter alignWithMargins="0">
    <oddHeader>&amp;R&amp;"HGPｺﾞｼｯｸM,ﾒﾃﾞｨｳﾑ"第二区分事業所　点検表</oddHeader>
    <oddFooter>&amp;C&amp;"HGｺﾞｼｯｸM,ﾒﾃﾞｨｳﾑ"&amp;P</oddFooter>
  </headerFooter>
  <rowBreaks count="11" manualBreakCount="11">
    <brk id="87" min="1" max="20" man="1"/>
    <brk id="144" min="1" max="20" man="1"/>
    <brk id="194" min="1" max="20" man="1"/>
    <brk id="259" min="1" max="20" man="1"/>
    <brk id="482" max="19" man="1"/>
    <brk id="541" max="16383" man="1"/>
    <brk id="553" max="16383" man="1"/>
    <brk id="581" max="16383" man="1"/>
    <brk id="600" max="16383" man="1"/>
    <brk id="636" max="19" man="1"/>
    <brk id="676" max="16383" man="1"/>
  </rowBreaks>
  <colBreaks count="1" manualBreakCount="1">
    <brk id="63" min="6" max="546" man="1"/>
  </colBreaks>
  <ignoredErrors>
    <ignoredError sqref="H103:S105 R72:T72 R73 T73 H107:S121 H106:L106 N106:S106 H171:S173 H128:S131 H122:Q127 H133:S133 N132:S132 H145:S149 H135:Q144 H162:Q170 H178:S178 H177:Q177 H183:S183 H179:Q182 H200:S205 H184:Q194 H207:S212 H206:Q206 H219:S219 H213:Q218 H222:S222 H220:Q221 H225:S227 H223:Q224 H236:S236 H232:Q235 H240:S257 H237:Q239 H260:S271 H258:Q259 H273:S274 H272:Q272 H277:S285 H275:Q276 H195:S196 I197:S197 I199:S199 H134 J134:S134 H229:S231 H228:Q228 S228 H151:S161 H150:N150 R150:S150 H175:S176 H174:N174 R174:S174" unlockedFormula="1"/>
    <ignoredError sqref="S73" formula="1"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5.625" customWidth="1"/>
    <col min="7" max="7" width="14.625" customWidth="1"/>
    <col min="8" max="14" width="6.625" customWidth="1"/>
    <col min="15" max="15" width="4.625" customWidth="1"/>
    <col min="16" max="17" width="6.625" customWidth="1"/>
    <col min="18" max="19" width="5.625" customWidth="1"/>
    <col min="20" max="20" width="6.125" customWidth="1"/>
    <col min="21" max="22" width="2.625" customWidth="1"/>
    <col min="23" max="245" width="9" hidden="1" customWidth="1"/>
    <col min="246" max="246" width="2.125" hidden="1" customWidth="1"/>
    <col min="247" max="247" width="2.625" hidden="1" customWidth="1"/>
    <col min="248" max="248" width="3.625" hidden="1" customWidth="1"/>
    <col min="249" max="249" width="4.625" hidden="1" customWidth="1"/>
    <col min="250" max="250" width="5.625" hidden="1" customWidth="1"/>
    <col min="251" max="251" width="14.625" hidden="1" customWidth="1"/>
    <col min="252" max="16384" width="9" hidden="1"/>
  </cols>
  <sheetData>
    <row r="1" spans="2:47" ht="13.5" customHeight="1" x14ac:dyDescent="0.15">
      <c r="B1" s="19"/>
      <c r="T1" s="382">
        <f>IF(SUM(W9:Y9)=0,0,SUM(W12:Y12)/SUM(W9:Y9))</f>
        <v>0</v>
      </c>
      <c r="W1" t="s">
        <v>47</v>
      </c>
      <c r="X1" t="s">
        <v>325</v>
      </c>
      <c r="Z1" s="251" t="s">
        <v>326</v>
      </c>
      <c r="AA1" s="251" t="s">
        <v>291</v>
      </c>
      <c r="AB1" s="251" t="s">
        <v>290</v>
      </c>
      <c r="AC1" s="251" t="s">
        <v>254</v>
      </c>
      <c r="AD1" s="251" t="s">
        <v>252</v>
      </c>
      <c r="AE1" s="251" t="s">
        <v>256</v>
      </c>
      <c r="AF1" s="251" t="s">
        <v>255</v>
      </c>
      <c r="AG1" s="251" t="s">
        <v>11</v>
      </c>
      <c r="AH1" s="251" t="s">
        <v>12</v>
      </c>
      <c r="AI1" s="251" t="s">
        <v>269</v>
      </c>
      <c r="AJ1" s="251" t="s">
        <v>13</v>
      </c>
      <c r="AK1" s="251" t="s">
        <v>270</v>
      </c>
      <c r="AL1" s="251" t="s">
        <v>16</v>
      </c>
      <c r="AM1" s="251" t="s">
        <v>15</v>
      </c>
      <c r="AN1" s="251" t="s">
        <v>253</v>
      </c>
      <c r="AO1" s="629" t="s">
        <v>327</v>
      </c>
      <c r="AP1" s="389" t="s">
        <v>269</v>
      </c>
      <c r="AQ1" s="389" t="s">
        <v>13</v>
      </c>
      <c r="AR1" s="389" t="s">
        <v>533</v>
      </c>
      <c r="AS1" s="389" t="s">
        <v>530</v>
      </c>
      <c r="AT1" s="389" t="s">
        <v>531</v>
      </c>
      <c r="AU1" s="389" t="s">
        <v>532</v>
      </c>
    </row>
    <row r="2" spans="2:47" x14ac:dyDescent="0.15">
      <c r="C2" s="1"/>
      <c r="D2" s="1"/>
      <c r="W2" s="1"/>
      <c r="X2" s="1" t="s">
        <v>71</v>
      </c>
      <c r="Y2" s="6">
        <f>点検表!$AK$4</f>
        <v>-20</v>
      </c>
      <c r="Z2" s="630">
        <v>5.6</v>
      </c>
      <c r="AA2" s="630">
        <v>4.38</v>
      </c>
      <c r="AB2" s="630">
        <v>4.6689999999999996</v>
      </c>
      <c r="AC2" s="630">
        <v>2.8947799999999999</v>
      </c>
      <c r="AD2" s="630">
        <v>6.54</v>
      </c>
      <c r="AE2" s="630">
        <v>5.0599999999999996</v>
      </c>
      <c r="AF2" s="636">
        <v>4.8029999999999999</v>
      </c>
      <c r="AG2" s="630">
        <v>1.3080000000000001</v>
      </c>
      <c r="AH2" s="630">
        <v>0.71299999999999997</v>
      </c>
      <c r="AI2" s="630">
        <v>1.35</v>
      </c>
      <c r="AJ2" s="630">
        <v>1.3049999999999999</v>
      </c>
      <c r="AK2" s="630">
        <v>1.29</v>
      </c>
      <c r="AL2" s="630">
        <v>0.88200000000000001</v>
      </c>
      <c r="AM2" s="630">
        <v>0.89700000000000002</v>
      </c>
      <c r="AN2" s="75">
        <v>0.8</v>
      </c>
      <c r="AP2" s="630">
        <v>0.88</v>
      </c>
      <c r="AQ2" s="630">
        <v>0.88</v>
      </c>
      <c r="AR2" s="630">
        <v>0.88</v>
      </c>
      <c r="AS2" s="630">
        <v>3.95</v>
      </c>
      <c r="AT2" s="631">
        <v>2.847</v>
      </c>
      <c r="AU2" s="636">
        <v>5.8019999999999996</v>
      </c>
    </row>
    <row r="3" spans="2:47" ht="13.5" customHeight="1" x14ac:dyDescent="0.15">
      <c r="C3" s="1" t="s">
        <v>328</v>
      </c>
      <c r="D3" s="1"/>
      <c r="Y3" s="65"/>
      <c r="Z3" s="632">
        <v>5.12</v>
      </c>
      <c r="AA3" s="632">
        <v>3.9180000000000001</v>
      </c>
      <c r="AB3" s="632">
        <v>4.1260000000000003</v>
      </c>
      <c r="AC3" s="632">
        <v>2.5579999999999998</v>
      </c>
      <c r="AD3" s="632">
        <v>6</v>
      </c>
      <c r="AE3" s="633">
        <v>4.6340000000000003</v>
      </c>
      <c r="AF3" s="637">
        <v>4.4379999999999997</v>
      </c>
      <c r="AG3" s="632">
        <v>1.2270000000000001</v>
      </c>
      <c r="AH3" s="632">
        <v>0.7</v>
      </c>
      <c r="AI3" s="632">
        <v>1.2829999999999999</v>
      </c>
      <c r="AJ3" s="632">
        <v>1.25</v>
      </c>
      <c r="AK3" s="632">
        <v>1.2090000000000001</v>
      </c>
      <c r="AL3" s="632">
        <v>0.83799999999999997</v>
      </c>
      <c r="AM3" s="632">
        <v>0.85499999999999998</v>
      </c>
      <c r="AP3" s="632">
        <v>0.86399999999999999</v>
      </c>
      <c r="AQ3" s="632">
        <v>0.82299999999999995</v>
      </c>
      <c r="AR3" s="632">
        <v>0.84699999999999998</v>
      </c>
      <c r="AS3" s="632">
        <v>3.65</v>
      </c>
      <c r="AT3" s="632">
        <v>2.63</v>
      </c>
      <c r="AU3" s="640">
        <v>5.3860000000000001</v>
      </c>
    </row>
    <row r="4" spans="2:47" x14ac:dyDescent="0.15">
      <c r="C4" s="1"/>
      <c r="D4" s="1"/>
      <c r="W4" s="1"/>
      <c r="X4" s="1"/>
      <c r="Z4" s="634">
        <v>4</v>
      </c>
      <c r="AA4" s="634">
        <v>2.839</v>
      </c>
      <c r="AB4" s="634">
        <v>2.86</v>
      </c>
      <c r="AC4" s="634">
        <v>1.7729999999999999</v>
      </c>
      <c r="AD4" s="634">
        <v>4.74</v>
      </c>
      <c r="AE4" s="132">
        <v>3.6419999999999999</v>
      </c>
      <c r="AF4" s="638">
        <v>3.5870000000000002</v>
      </c>
      <c r="AG4" s="634">
        <v>1.0369999999999999</v>
      </c>
      <c r="AH4" s="634">
        <v>0.67</v>
      </c>
      <c r="AI4" s="634">
        <v>1.125</v>
      </c>
      <c r="AJ4" s="634">
        <v>1.1220000000000001</v>
      </c>
      <c r="AK4" s="630">
        <v>1.02</v>
      </c>
      <c r="AL4" s="634">
        <v>0.73599999999999999</v>
      </c>
      <c r="AM4" s="132">
        <v>0.75600000000000001</v>
      </c>
      <c r="AP4" s="634">
        <v>0.82499999999999996</v>
      </c>
      <c r="AQ4" s="634">
        <v>0.69099999999999995</v>
      </c>
      <c r="AR4" s="634">
        <v>0.77100000000000002</v>
      </c>
      <c r="AS4" s="634">
        <v>2.9489999999999998</v>
      </c>
      <c r="AT4" s="634">
        <v>2.125</v>
      </c>
      <c r="AU4" s="641">
        <v>4.415</v>
      </c>
    </row>
    <row r="5" spans="2:47" s="1" customFormat="1" x14ac:dyDescent="0.15">
      <c r="B5"/>
      <c r="C5" s="807" t="s">
        <v>329</v>
      </c>
      <c r="D5" s="727" t="s">
        <v>489</v>
      </c>
      <c r="E5" s="727" t="s">
        <v>330</v>
      </c>
      <c r="F5" s="727" t="s">
        <v>331</v>
      </c>
      <c r="G5" s="727" t="s">
        <v>226</v>
      </c>
      <c r="H5" s="809" t="s">
        <v>30</v>
      </c>
      <c r="I5" s="810"/>
      <c r="J5" s="811" t="s">
        <v>426</v>
      </c>
      <c r="K5" s="812"/>
      <c r="L5" s="809" t="s">
        <v>425</v>
      </c>
      <c r="M5" s="813"/>
      <c r="N5" s="810"/>
      <c r="O5" s="807" t="s">
        <v>297</v>
      </c>
      <c r="P5" s="799" t="s">
        <v>332</v>
      </c>
      <c r="Q5" s="799"/>
      <c r="R5" s="727" t="s">
        <v>333</v>
      </c>
      <c r="S5" s="727"/>
      <c r="T5" s="727" t="s">
        <v>500</v>
      </c>
      <c r="U5" s="33"/>
      <c r="V5" s="252"/>
      <c r="Z5" s="635">
        <v>4.6399999999999997</v>
      </c>
      <c r="AA5" s="635">
        <v>3.456</v>
      </c>
      <c r="AB5" s="635">
        <v>3.5830000000000002</v>
      </c>
      <c r="AC5" s="635">
        <v>2.2210000000000001</v>
      </c>
      <c r="AD5" s="635">
        <v>5.46</v>
      </c>
      <c r="AE5" s="635">
        <v>4.2080000000000002</v>
      </c>
      <c r="AF5" s="639">
        <f t="shared" ref="AF5" si="0">ROUND(AF3-(AF2-AF3),3)</f>
        <v>4.0730000000000004</v>
      </c>
      <c r="AG5" s="635">
        <v>1.1459999999999999</v>
      </c>
      <c r="AH5" s="635">
        <v>0.68700000000000006</v>
      </c>
      <c r="AI5" s="635">
        <v>1.216</v>
      </c>
      <c r="AJ5" s="635">
        <v>1.1950000000000001</v>
      </c>
      <c r="AK5" s="635">
        <v>1.1279999999999999</v>
      </c>
      <c r="AL5" s="635">
        <v>0.79400000000000004</v>
      </c>
      <c r="AM5" s="635">
        <v>0.81299999999999994</v>
      </c>
      <c r="AP5" s="635">
        <v>0.84799999999999998</v>
      </c>
      <c r="AQ5" s="635">
        <v>0.76600000000000001</v>
      </c>
      <c r="AR5" s="635">
        <v>0.81399999999999995</v>
      </c>
      <c r="AS5" s="635">
        <v>3.35</v>
      </c>
      <c r="AT5" s="635">
        <v>2.4129999999999998</v>
      </c>
      <c r="AU5" s="639">
        <v>4.97</v>
      </c>
    </row>
    <row r="6" spans="2:47" s="1" customFormat="1" x14ac:dyDescent="0.15">
      <c r="B6"/>
      <c r="C6" s="808"/>
      <c r="D6" s="797"/>
      <c r="E6" s="797"/>
      <c r="F6" s="797"/>
      <c r="G6" s="797"/>
      <c r="H6" s="727" t="s">
        <v>339</v>
      </c>
      <c r="I6" s="727" t="s">
        <v>312</v>
      </c>
      <c r="J6" s="727" t="s">
        <v>340</v>
      </c>
      <c r="K6" s="727" t="s">
        <v>341</v>
      </c>
      <c r="L6" s="727" t="s">
        <v>339</v>
      </c>
      <c r="M6" s="727" t="s">
        <v>312</v>
      </c>
      <c r="N6" s="727" t="s">
        <v>342</v>
      </c>
      <c r="O6" s="808"/>
      <c r="P6" s="800"/>
      <c r="Q6" s="800"/>
      <c r="R6" s="798"/>
      <c r="S6" s="798"/>
      <c r="T6" s="797"/>
      <c r="U6" s="33"/>
      <c r="V6" s="252"/>
      <c r="Z6" s="75" t="s">
        <v>334</v>
      </c>
      <c r="AA6" s="75" t="s">
        <v>335</v>
      </c>
      <c r="AB6" s="75" t="s">
        <v>336</v>
      </c>
      <c r="AC6" s="75" t="s">
        <v>337</v>
      </c>
      <c r="AD6" s="75" t="s">
        <v>338</v>
      </c>
      <c r="AE6" s="75" t="s">
        <v>21</v>
      </c>
      <c r="AF6" s="75" t="s">
        <v>22</v>
      </c>
      <c r="AG6" s="75" t="s">
        <v>23</v>
      </c>
    </row>
    <row r="7" spans="2:47" s="1" customFormat="1" ht="48" customHeight="1" x14ac:dyDescent="0.15">
      <c r="B7"/>
      <c r="C7" s="777"/>
      <c r="D7" s="798"/>
      <c r="E7" s="798"/>
      <c r="F7" s="798"/>
      <c r="G7" s="798"/>
      <c r="H7" s="798"/>
      <c r="I7" s="798"/>
      <c r="J7" s="798"/>
      <c r="K7" s="798"/>
      <c r="L7" s="798"/>
      <c r="M7" s="798"/>
      <c r="N7" s="798"/>
      <c r="O7" s="777"/>
      <c r="P7" s="14" t="s">
        <v>339</v>
      </c>
      <c r="Q7" s="14" t="s">
        <v>312</v>
      </c>
      <c r="R7" s="14" t="s">
        <v>339</v>
      </c>
      <c r="S7" s="14" t="s">
        <v>312</v>
      </c>
      <c r="T7" s="798"/>
      <c r="U7" s="33"/>
      <c r="V7" s="252"/>
      <c r="W7" s="377" t="s">
        <v>339</v>
      </c>
      <c r="X7" s="378" t="s">
        <v>16</v>
      </c>
      <c r="Y7" s="378" t="s">
        <v>15</v>
      </c>
      <c r="Z7" s="254">
        <v>3.6</v>
      </c>
      <c r="AA7" s="255">
        <v>1</v>
      </c>
      <c r="AB7" s="256">
        <v>50.8</v>
      </c>
      <c r="AC7" s="256">
        <v>39.1</v>
      </c>
      <c r="AD7" s="256">
        <v>36.700000000000003</v>
      </c>
      <c r="AE7" s="255">
        <v>1</v>
      </c>
      <c r="AF7" s="255">
        <v>1</v>
      </c>
      <c r="AG7" s="255">
        <v>1</v>
      </c>
      <c r="AH7"/>
    </row>
    <row r="8" spans="2:47" s="1" customFormat="1" ht="2.1" customHeight="1" x14ac:dyDescent="0.15">
      <c r="B8"/>
      <c r="C8" s="257"/>
      <c r="D8" s="258"/>
      <c r="E8" s="250"/>
      <c r="F8" s="258"/>
      <c r="G8" s="250"/>
      <c r="H8" s="13"/>
      <c r="I8" s="13"/>
      <c r="J8" s="13"/>
      <c r="K8" s="13"/>
      <c r="L8" s="13"/>
      <c r="M8" s="13"/>
      <c r="N8" s="13"/>
      <c r="O8" s="249"/>
      <c r="P8" s="259"/>
      <c r="Q8" s="259"/>
      <c r="R8" s="14"/>
      <c r="S8" s="14"/>
      <c r="T8" s="14"/>
      <c r="U8" s="253"/>
      <c r="V8" s="252"/>
      <c r="W8" s="33"/>
    </row>
    <row r="9" spans="2:47" s="1" customFormat="1" ht="15" customHeight="1" x14ac:dyDescent="0.15">
      <c r="B9"/>
      <c r="C9" s="804" t="s">
        <v>343</v>
      </c>
      <c r="D9" s="805"/>
      <c r="E9" s="805"/>
      <c r="F9" s="805"/>
      <c r="G9" s="806"/>
      <c r="H9" s="345" t="s">
        <v>300</v>
      </c>
      <c r="I9" s="345" t="s">
        <v>300</v>
      </c>
      <c r="J9" s="345" t="s">
        <v>300</v>
      </c>
      <c r="K9" s="345" t="s">
        <v>300</v>
      </c>
      <c r="L9" s="345" t="s">
        <v>300</v>
      </c>
      <c r="M9" s="345" t="s">
        <v>300</v>
      </c>
      <c r="N9" s="345" t="s">
        <v>300</v>
      </c>
      <c r="O9" s="345" t="s">
        <v>300</v>
      </c>
      <c r="P9" s="345" t="s">
        <v>300</v>
      </c>
      <c r="Q9" s="345" t="s">
        <v>300</v>
      </c>
      <c r="R9" s="345" t="s">
        <v>344</v>
      </c>
      <c r="S9" s="345" t="s">
        <v>344</v>
      </c>
      <c r="T9" s="349" t="str">
        <f>IF(SUM(W9:Y9)=0,"   －",SUM(W10:Y10)/SUM(W9:Y9))</f>
        <v xml:space="preserve">   －</v>
      </c>
      <c r="U9" s="260"/>
      <c r="V9" s="261"/>
      <c r="W9" s="356">
        <f>SUMPRODUCT(J13:J72,O13:O72)</f>
        <v>0</v>
      </c>
      <c r="X9" s="356">
        <f t="array" ref="X9">SUM(IF(G13:G72=$AL$1,$K13:$K72*$O13:$O72,0))</f>
        <v>0</v>
      </c>
      <c r="Y9" s="356">
        <f t="array" ref="Y9">SUM(IF(G13:G72=$AM$1,$K13:$K72*$O13:$O72,0))</f>
        <v>0</v>
      </c>
      <c r="AA9" s="124">
        <v>2</v>
      </c>
      <c r="AB9" s="125">
        <f>IF(点検表!$G$11="発電所（熱供給施設併設）",5,4)</f>
        <v>4</v>
      </c>
    </row>
    <row r="10" spans="2:47" s="1" customFormat="1" ht="15" customHeight="1" x14ac:dyDescent="0.15">
      <c r="B10"/>
      <c r="C10" s="710" t="s">
        <v>345</v>
      </c>
      <c r="D10" s="711"/>
      <c r="E10" s="711"/>
      <c r="F10" s="712"/>
      <c r="G10" s="249" t="s">
        <v>235</v>
      </c>
      <c r="H10" s="272">
        <f t="array" ref="H10">SUM(IF(H13:H72="○",$J13:$J72*$O13:$O72,0))</f>
        <v>0</v>
      </c>
      <c r="I10" s="272">
        <f t="array" ref="I10">SUM(IF(I13:I72="○",$K13:$K72*$O13:$O72,0))</f>
        <v>0</v>
      </c>
      <c r="J10" s="272">
        <f>SUMPRODUCT(J13:J72,O13:O72)</f>
        <v>0</v>
      </c>
      <c r="K10" s="272">
        <f>SUMPRODUCT(K13:K72,O13:O72)</f>
        <v>0</v>
      </c>
      <c r="L10" s="346" t="s">
        <v>344</v>
      </c>
      <c r="M10" s="346" t="s">
        <v>344</v>
      </c>
      <c r="N10" s="249" t="s">
        <v>344</v>
      </c>
      <c r="O10" s="331">
        <f>SUM(O13:O72)</f>
        <v>0</v>
      </c>
      <c r="P10" s="347">
        <f>SUM(P13:P72)</f>
        <v>0</v>
      </c>
      <c r="Q10" s="347">
        <f>SUM(Q13:Q72)</f>
        <v>0</v>
      </c>
      <c r="R10" s="346" t="s">
        <v>344</v>
      </c>
      <c r="S10" s="346" t="s">
        <v>344</v>
      </c>
      <c r="T10" s="272">
        <f>SUM(W10:Y10)</f>
        <v>0</v>
      </c>
      <c r="U10" s="344"/>
      <c r="V10" s="262"/>
      <c r="W10" s="356">
        <f t="array" ref="W10">SUM(IF(T13:T72="○",$J13:$J72*$O13:$O72,0))</f>
        <v>0</v>
      </c>
      <c r="X10" s="356">
        <f t="array" ref="X10">SUM(IF((G13:G72=$AL$1)*(T13:T72="○"),$K13:$K72*$O13:$O72,0))</f>
        <v>0</v>
      </c>
      <c r="Y10" s="356">
        <f t="array" ref="Y10">SUM(IF((G13:G72=$AM$1)*(U13:U72="○"),$K13:$K72*$O13:$O72,0))</f>
        <v>0</v>
      </c>
      <c r="AA10" s="45" t="s">
        <v>307</v>
      </c>
      <c r="AB10" s="390">
        <f>IF(SUMIF(I13:I72,$W$1,Q13:Q72)=0,2,SUMIF(H13:H72,$W$1,P13:P72)/SUMIF(I13:I72,$W$1,Q13:Q72))</f>
        <v>2</v>
      </c>
    </row>
    <row r="11" spans="2:47" s="1" customFormat="1" ht="15" customHeight="1" x14ac:dyDescent="0.15">
      <c r="B11"/>
      <c r="C11" s="801"/>
      <c r="D11" s="802"/>
      <c r="E11" s="802"/>
      <c r="F11" s="803"/>
      <c r="G11" s="13" t="s">
        <v>492</v>
      </c>
      <c r="H11" s="272">
        <f t="array" ref="H11">SUM(IF(($D13:$D72="○")*(H13:H72="○"),$J13:$J72*$O13:$O72,0))</f>
        <v>0</v>
      </c>
      <c r="I11" s="272">
        <f t="array" ref="I11">SUM(IF(($D13:$D72="○")*(I13:I72="○"),$K13:$K72*$O13:$O72,0))</f>
        <v>0</v>
      </c>
      <c r="J11" s="272">
        <f t="array" ref="J11">SUM(IF($D13:$D72="○",$J13:$J72*$O13:$O72,0))</f>
        <v>0</v>
      </c>
      <c r="K11" s="272">
        <f t="array" ref="K11">SUM(IF($D13:$D72="○",$K13:$K72*$O13:$O72,0))</f>
        <v>0</v>
      </c>
      <c r="L11" s="346" t="s">
        <v>300</v>
      </c>
      <c r="M11" s="346" t="s">
        <v>300</v>
      </c>
      <c r="N11" s="249" t="s">
        <v>300</v>
      </c>
      <c r="O11" s="331">
        <f>SUMIF($D13:$D72,"○",O13:O72)</f>
        <v>0</v>
      </c>
      <c r="P11" s="347">
        <f>SUMIF($D13:$D72,"○",P13:P72)</f>
        <v>0</v>
      </c>
      <c r="Q11" s="347">
        <f>SUMIF($D13:$D72,"○",Q13:Q72)</f>
        <v>0</v>
      </c>
      <c r="R11" s="346" t="s">
        <v>300</v>
      </c>
      <c r="S11" s="346" t="s">
        <v>300</v>
      </c>
      <c r="T11" s="346" t="s">
        <v>300</v>
      </c>
      <c r="U11" s="260"/>
      <c r="V11" s="261"/>
      <c r="Z11" s="3" t="s">
        <v>534</v>
      </c>
      <c r="AA11" s="3" t="s">
        <v>311</v>
      </c>
      <c r="AB11" s="3" t="s">
        <v>312</v>
      </c>
    </row>
    <row r="12" spans="2:47" s="1" customFormat="1" ht="15" customHeight="1" x14ac:dyDescent="0.15">
      <c r="B12"/>
      <c r="C12" s="804"/>
      <c r="D12" s="805"/>
      <c r="E12" s="805"/>
      <c r="F12" s="806"/>
      <c r="G12" s="13" t="s">
        <v>496</v>
      </c>
      <c r="H12" s="345" t="s">
        <v>300</v>
      </c>
      <c r="I12" s="345" t="s">
        <v>300</v>
      </c>
      <c r="J12" s="345" t="s">
        <v>300</v>
      </c>
      <c r="K12" s="345" t="s">
        <v>300</v>
      </c>
      <c r="L12" s="345" t="s">
        <v>300</v>
      </c>
      <c r="M12" s="345" t="s">
        <v>300</v>
      </c>
      <c r="N12" s="345" t="s">
        <v>300</v>
      </c>
      <c r="O12" s="345" t="s">
        <v>300</v>
      </c>
      <c r="P12" s="345" t="s">
        <v>300</v>
      </c>
      <c r="Q12" s="345" t="s">
        <v>300</v>
      </c>
      <c r="R12" s="345" t="s">
        <v>300</v>
      </c>
      <c r="S12" s="345" t="s">
        <v>300</v>
      </c>
      <c r="T12" s="272">
        <f>SUM(W12:Y12)</f>
        <v>0</v>
      </c>
      <c r="U12" s="260"/>
      <c r="V12" s="261"/>
      <c r="W12" s="356">
        <f t="array" ref="W12">SUM(IF(($D13:$D72="○")*(T13:T72=""),$J13:$J72*$O13:$O72,0))</f>
        <v>0</v>
      </c>
      <c r="X12" s="356">
        <f t="array" ref="X12">SUM(IF(($D13:$D72="○")*(G13:G72=$AL$1)*(T13:T72=""),$K13:$K72*$O13:$O72,0))</f>
        <v>0</v>
      </c>
      <c r="Y12" s="356">
        <f t="array" ref="Y12">SUM(IF(($D13:$D72="○")*(G13:G72=$AM$1)*(T13:T72=""),$K13:$K72*$O13:$O72,0))</f>
        <v>0</v>
      </c>
      <c r="Z12" s="1" t="str">
        <f>IF(AND(COUNTIF(I13:I72,$W$1)=0,COUNTIF(H13:H72,$W$1)=0),"-",IF(COUNTIF(I13:I72,$W$1)=0,AA12,IF(COUNTIF(H13:H72,$W$1)=0,AB12,ROUND((AA12*AB10+AB12)/(AB10+1),3))))</f>
        <v>-</v>
      </c>
      <c r="AA12" s="1">
        <f>IF(J10=0,0,IF(SUM(AA13:AA72)=0,0,IF(SUM(P13:P72)&lt;=0,ROUND(SUMPRODUCT((H13:H72=$W$1)*(J13:J72)*(O13:O72)*(AA13:AA72))/SUMPRODUCT((H13:H72=$W$1)*(J13:J72)*(O13:O72)),3),ROUND(SUMPRODUCT((H13:H72=$W$1)*(P13:P72)*(AA13:AA72))/SUMPRODUCT((H13:H72=$W$1)*(P13:P72)),3))))</f>
        <v>0</v>
      </c>
      <c r="AB12" s="1">
        <f>IF(K10=0,0,IF(SUM(AB13:AB72)=0,0,IF(SUM(Q13:Q72)&lt;=0,ROUND(SUMPRODUCT((I13:I72=$W$1)*(K13:K72)*(O13:O72)*(AB13:AB72))/SUMPRODUCT((I13:I72=$W$1)*(K13:K72)*(O13:O72)),3),ROUND(SUMPRODUCT((I13:I72=$W$1)*(Q13:Q72)*(AB13:AB72))/SUMPRODUCT((I13:I72=$W$1)*(Q13:Q72)),3))))</f>
        <v>0</v>
      </c>
    </row>
    <row r="13" spans="2:47" s="1" customFormat="1" x14ac:dyDescent="0.15">
      <c r="B13"/>
      <c r="C13" s="263">
        <v>1</v>
      </c>
      <c r="D13" s="44" t="str">
        <f>IF(E13="","",IF(G13="地域冷暖房受入","",IF(E13&lt;=$Y$2,"○","")))</f>
        <v/>
      </c>
      <c r="E13" s="314"/>
      <c r="F13" s="367"/>
      <c r="G13" s="266"/>
      <c r="H13" s="348"/>
      <c r="I13" s="348"/>
      <c r="J13" s="15"/>
      <c r="K13" s="15"/>
      <c r="L13" s="15"/>
      <c r="M13" s="15"/>
      <c r="N13" s="266"/>
      <c r="O13" s="15"/>
      <c r="P13" s="379"/>
      <c r="Q13" s="379"/>
      <c r="R13" s="376">
        <f t="shared" ref="R13:R44" si="1">IF(OR(L13="",L13=0),0,(J13*3.6)/(L13*HLOOKUP(N13,$Z$6:$AG$7,2,0)))</f>
        <v>0</v>
      </c>
      <c r="S13" s="376">
        <f t="shared" ref="S13:S44" si="2">IF(OR(M13="",M13=0),0,(K13*3.6)/(M13*HLOOKUP(N13,$Z$6:$AG$7,2,0)))</f>
        <v>0</v>
      </c>
      <c r="T13" s="375" t="str">
        <f>IF(OR(O13="",O13=0,G13=$AN$1),"",IF(OR(R13&gt;=HLOOKUP(G13,$Z$1:$AM$5,3,FALSE),S13&gt;=HLOOKUP(G13,$Z$1:$AM$5,3,FALSE)),"○",""))</f>
        <v/>
      </c>
      <c r="V13" s="64"/>
      <c r="AA13" s="1">
        <f t="shared" ref="AA13:AA18" si="3">IF(H13="",0,IF(G13="",0,IF(G13="地域冷暖房受入",$AN$2,IF(R13&gt;=HLOOKUP(G13,$Z$1:$AK$5,$AA$9,0),1,IF(R13&lt;=HLOOKUP(G13,$Z$1:$AK$5,$AB$9,0),0,ROUND(1-((HLOOKUP(G13,$Z$1:$AK$5,$AA$9,0)-R13)/(HLOOKUP(G13,$Z$1:$AK$5,$AA$9,0)-HLOOKUP(G13,$Z$1:$AK$5,$AB$9,0))),3))))))</f>
        <v>0</v>
      </c>
      <c r="AB13" s="1">
        <f t="shared" ref="AB13:AB18" si="4">IF(I13="",0,IF(G13="",0,IF(G13="地域冷暖房受入",$AN$2,IF(S13&gt;=HLOOKUP(G13,$AL$1:$AU$5,$AA$9,0),1,IF(S13&lt;=HLOOKUP(G13,$AL$1:$AU$5,$AB$9,0),0,ROUND(1-((HLOOKUP(G13,$AL$1:$AU$5,$AA$9,0)-S13)/(HLOOKUP(G13,$AL$1:$AU$5,$AA$9,0)-HLOOKUP(G13,$AL$1:$AU$5,$AB$9,0))),3))))))</f>
        <v>0</v>
      </c>
    </row>
    <row r="14" spans="2:47" s="1" customFormat="1" x14ac:dyDescent="0.15">
      <c r="B14"/>
      <c r="C14" s="264">
        <f>C13+1</f>
        <v>2</v>
      </c>
      <c r="D14" s="44" t="str">
        <f t="shared" ref="D14:D72" si="5">IF(E14="","",IF(G14="地域冷暖房受入","",IF(E14&lt;=$Y$2,"○","")))</f>
        <v/>
      </c>
      <c r="E14" s="276"/>
      <c r="F14" s="368"/>
      <c r="G14" s="266"/>
      <c r="H14" s="348"/>
      <c r="I14" s="348"/>
      <c r="J14" s="15"/>
      <c r="K14" s="15"/>
      <c r="L14" s="15"/>
      <c r="M14" s="15"/>
      <c r="N14" s="266"/>
      <c r="O14" s="15"/>
      <c r="P14" s="379"/>
      <c r="Q14" s="379"/>
      <c r="R14" s="376">
        <f t="shared" si="1"/>
        <v>0</v>
      </c>
      <c r="S14" s="376">
        <f t="shared" si="2"/>
        <v>0</v>
      </c>
      <c r="T14" s="375" t="str">
        <f t="shared" ref="T14:T72" si="6">IF(OR(O14="",O14=0,G14=$AN$1),"",IF(OR(R14&gt;=HLOOKUP(G14,$Z$1:$AM$5,3,FALSE),S14&gt;=HLOOKUP(G14,$Z$1:$AM$5,3,FALSE)),"○",""))</f>
        <v/>
      </c>
      <c r="V14" s="64"/>
      <c r="AA14" s="1">
        <f t="shared" si="3"/>
        <v>0</v>
      </c>
      <c r="AB14" s="1">
        <f t="shared" si="4"/>
        <v>0</v>
      </c>
    </row>
    <row r="15" spans="2:47" s="1" customFormat="1" x14ac:dyDescent="0.15">
      <c r="B15"/>
      <c r="C15" s="264">
        <f>C14+1</f>
        <v>3</v>
      </c>
      <c r="D15" s="44" t="str">
        <f t="shared" si="5"/>
        <v/>
      </c>
      <c r="E15" s="276"/>
      <c r="F15" s="368"/>
      <c r="G15" s="266"/>
      <c r="H15" s="348"/>
      <c r="I15" s="348"/>
      <c r="J15" s="15"/>
      <c r="K15" s="15"/>
      <c r="L15" s="15"/>
      <c r="M15" s="15"/>
      <c r="N15" s="266"/>
      <c r="O15" s="15"/>
      <c r="P15" s="379"/>
      <c r="Q15" s="379"/>
      <c r="R15" s="376">
        <f t="shared" si="1"/>
        <v>0</v>
      </c>
      <c r="S15" s="376">
        <f t="shared" si="2"/>
        <v>0</v>
      </c>
      <c r="T15" s="375" t="str">
        <f t="shared" si="6"/>
        <v/>
      </c>
      <c r="V15" s="267"/>
      <c r="AA15" s="1">
        <f t="shared" si="3"/>
        <v>0</v>
      </c>
      <c r="AB15" s="1">
        <f t="shared" si="4"/>
        <v>0</v>
      </c>
    </row>
    <row r="16" spans="2:47" s="1" customFormat="1" x14ac:dyDescent="0.15">
      <c r="B16"/>
      <c r="C16" s="264">
        <f t="shared" ref="C16:C41" si="7">C15+1</f>
        <v>4</v>
      </c>
      <c r="D16" s="44" t="str">
        <f t="shared" si="5"/>
        <v/>
      </c>
      <c r="E16" s="276"/>
      <c r="F16" s="368"/>
      <c r="G16" s="266"/>
      <c r="H16" s="348"/>
      <c r="I16" s="348"/>
      <c r="J16" s="15"/>
      <c r="K16" s="15"/>
      <c r="L16" s="15"/>
      <c r="M16" s="15"/>
      <c r="N16" s="266"/>
      <c r="O16" s="15"/>
      <c r="P16" s="379"/>
      <c r="Q16" s="379"/>
      <c r="R16" s="376">
        <f t="shared" si="1"/>
        <v>0</v>
      </c>
      <c r="S16" s="376">
        <f t="shared" si="2"/>
        <v>0</v>
      </c>
      <c r="T16" s="375" t="str">
        <f t="shared" si="6"/>
        <v/>
      </c>
      <c r="V16" s="64"/>
      <c r="AA16" s="1">
        <f t="shared" si="3"/>
        <v>0</v>
      </c>
      <c r="AB16" s="1">
        <f t="shared" si="4"/>
        <v>0</v>
      </c>
    </row>
    <row r="17" spans="2:28" s="1" customFormat="1" x14ac:dyDescent="0.15">
      <c r="B17"/>
      <c r="C17" s="264">
        <f t="shared" si="7"/>
        <v>5</v>
      </c>
      <c r="D17" s="44" t="str">
        <f t="shared" si="5"/>
        <v/>
      </c>
      <c r="E17" s="276"/>
      <c r="F17" s="368"/>
      <c r="G17" s="266"/>
      <c r="H17" s="348"/>
      <c r="I17" s="348"/>
      <c r="J17" s="15"/>
      <c r="K17" s="15"/>
      <c r="L17" s="15"/>
      <c r="M17" s="15"/>
      <c r="N17" s="266"/>
      <c r="O17" s="15"/>
      <c r="P17" s="379"/>
      <c r="Q17" s="379"/>
      <c r="R17" s="376">
        <f t="shared" si="1"/>
        <v>0</v>
      </c>
      <c r="S17" s="376">
        <f t="shared" si="2"/>
        <v>0</v>
      </c>
      <c r="T17" s="375" t="str">
        <f t="shared" si="6"/>
        <v/>
      </c>
      <c r="V17" s="64"/>
      <c r="AA17" s="1">
        <f t="shared" si="3"/>
        <v>0</v>
      </c>
      <c r="AB17" s="1">
        <f t="shared" si="4"/>
        <v>0</v>
      </c>
    </row>
    <row r="18" spans="2:28" s="1" customFormat="1" x14ac:dyDescent="0.15">
      <c r="B18"/>
      <c r="C18" s="264">
        <f t="shared" si="7"/>
        <v>6</v>
      </c>
      <c r="D18" s="44" t="str">
        <f t="shared" si="5"/>
        <v/>
      </c>
      <c r="E18" s="276"/>
      <c r="F18" s="368"/>
      <c r="G18" s="266"/>
      <c r="H18" s="348"/>
      <c r="I18" s="348"/>
      <c r="J18" s="15"/>
      <c r="K18" s="15"/>
      <c r="L18" s="15"/>
      <c r="M18" s="15"/>
      <c r="N18" s="266"/>
      <c r="O18" s="15"/>
      <c r="P18" s="379"/>
      <c r="Q18" s="379"/>
      <c r="R18" s="376">
        <f t="shared" si="1"/>
        <v>0</v>
      </c>
      <c r="S18" s="376">
        <f t="shared" si="2"/>
        <v>0</v>
      </c>
      <c r="T18" s="375" t="str">
        <f t="shared" si="6"/>
        <v/>
      </c>
      <c r="V18" s="64"/>
      <c r="AA18" s="1">
        <f t="shared" si="3"/>
        <v>0</v>
      </c>
      <c r="AB18" s="1">
        <f t="shared" si="4"/>
        <v>0</v>
      </c>
    </row>
    <row r="19" spans="2:28" s="1" customFormat="1" x14ac:dyDescent="0.15">
      <c r="B19"/>
      <c r="C19" s="264">
        <f t="shared" si="7"/>
        <v>7</v>
      </c>
      <c r="D19" s="44" t="str">
        <f t="shared" si="5"/>
        <v/>
      </c>
      <c r="E19" s="276"/>
      <c r="F19" s="368"/>
      <c r="G19" s="266"/>
      <c r="H19" s="348"/>
      <c r="I19" s="348"/>
      <c r="J19" s="15"/>
      <c r="K19" s="15"/>
      <c r="L19" s="15"/>
      <c r="M19" s="15"/>
      <c r="N19" s="266"/>
      <c r="O19" s="15"/>
      <c r="P19" s="379"/>
      <c r="Q19" s="379"/>
      <c r="R19" s="376">
        <f t="shared" si="1"/>
        <v>0</v>
      </c>
      <c r="S19" s="376">
        <f t="shared" si="2"/>
        <v>0</v>
      </c>
      <c r="T19" s="375" t="str">
        <f t="shared" si="6"/>
        <v/>
      </c>
      <c r="V19" s="64"/>
      <c r="W19" s="1" t="str">
        <f>IF(H19="","",IF(L117="",0,IF(G19="地域冷暖房受入",$AN$2,IF(R19&gt;=HLOOKUP(G19,$Z$1:$AK$5,$AA$9,0),1,IF(R19&lt;=HLOOKUP(G19,$Z$1:$AK$5,$AB$9,0),0,ROUND(1-((HLOOKUP(G19,$Z$1:$AK$5,$AA$9,0)-R19)/(HLOOKUP(G19,$Z$1:$AK$5,$AA$9,0)-HLOOKUP(G19,$Z$1:$AK$5,$AB$9,0))),3))))))</f>
        <v/>
      </c>
      <c r="AA19" s="1">
        <f t="shared" ref="AA19:AA72" si="8">IF(H19="",0,IF(G19="",0,IF(G19="地域冷暖房受入",$AN$2,IF(R19&gt;=HLOOKUP(G19,$Z$1:$AK$5,$AA$9,0),1,IF(R19&lt;=HLOOKUP(G19,$Z$1:$AK$5,$AB$9,0),0,ROUND(1-((HLOOKUP(G19,$Z$1:$AK$5,$AA$9,0)-R19)/(HLOOKUP(G19,$Z$1:$AK$5,$AA$9,0)-HLOOKUP(G19,$Z$1:$AK$5,$AB$9,0))),3))))))</f>
        <v>0</v>
      </c>
      <c r="AB19" s="1">
        <f t="shared" ref="AB19:AB72" si="9">IF(I19="",0,IF(G19="",0,IF(G19="地域冷暖房受入",$AN$2,IF(S19&gt;=HLOOKUP(G19,$AL$1:$AU$5,$AA$9,0),1,IF(S19&lt;=HLOOKUP(G19,$AL$1:$AU$5,$AB$9,0),0,ROUND(1-((HLOOKUP(G19,$AL$1:$AU$5,$AA$9,0)-S19)/(HLOOKUP(G19,$AL$1:$AU$5,$AA$9,0)-HLOOKUP(G19,$AL$1:$AU$5,$AB$9,0))),3))))))</f>
        <v>0</v>
      </c>
    </row>
    <row r="20" spans="2:28" s="1" customFormat="1" x14ac:dyDescent="0.15">
      <c r="B20"/>
      <c r="C20" s="264">
        <f t="shared" si="7"/>
        <v>8</v>
      </c>
      <c r="D20" s="44" t="str">
        <f t="shared" si="5"/>
        <v/>
      </c>
      <c r="E20" s="276"/>
      <c r="F20" s="368"/>
      <c r="G20" s="266"/>
      <c r="H20" s="348"/>
      <c r="I20" s="348"/>
      <c r="J20" s="15"/>
      <c r="K20" s="15"/>
      <c r="L20" s="15"/>
      <c r="M20" s="15"/>
      <c r="N20" s="266"/>
      <c r="O20" s="15"/>
      <c r="P20" s="379"/>
      <c r="Q20" s="379"/>
      <c r="R20" s="376">
        <f t="shared" si="1"/>
        <v>0</v>
      </c>
      <c r="S20" s="376">
        <f t="shared" si="2"/>
        <v>0</v>
      </c>
      <c r="T20" s="375" t="str">
        <f t="shared" si="6"/>
        <v/>
      </c>
      <c r="V20" s="64"/>
      <c r="AA20" s="1">
        <f t="shared" si="8"/>
        <v>0</v>
      </c>
      <c r="AB20" s="1">
        <f t="shared" si="9"/>
        <v>0</v>
      </c>
    </row>
    <row r="21" spans="2:28" s="1" customFormat="1" x14ac:dyDescent="0.15">
      <c r="B21"/>
      <c r="C21" s="264">
        <f t="shared" si="7"/>
        <v>9</v>
      </c>
      <c r="D21" s="44" t="str">
        <f t="shared" si="5"/>
        <v/>
      </c>
      <c r="E21" s="276"/>
      <c r="F21" s="368"/>
      <c r="G21" s="266"/>
      <c r="H21" s="348"/>
      <c r="I21" s="348"/>
      <c r="J21" s="15"/>
      <c r="K21" s="15"/>
      <c r="L21" s="15"/>
      <c r="M21" s="15"/>
      <c r="N21" s="266"/>
      <c r="O21" s="15"/>
      <c r="P21" s="379"/>
      <c r="Q21" s="379"/>
      <c r="R21" s="376">
        <f t="shared" si="1"/>
        <v>0</v>
      </c>
      <c r="S21" s="376">
        <f t="shared" si="2"/>
        <v>0</v>
      </c>
      <c r="T21" s="375" t="str">
        <f t="shared" si="6"/>
        <v/>
      </c>
      <c r="V21" s="64"/>
      <c r="AA21" s="1">
        <f t="shared" si="8"/>
        <v>0</v>
      </c>
      <c r="AB21" s="1">
        <f t="shared" si="9"/>
        <v>0</v>
      </c>
    </row>
    <row r="22" spans="2:28" s="1" customFormat="1" x14ac:dyDescent="0.15">
      <c r="B22"/>
      <c r="C22" s="264">
        <f t="shared" si="7"/>
        <v>10</v>
      </c>
      <c r="D22" s="44" t="str">
        <f t="shared" si="5"/>
        <v/>
      </c>
      <c r="E22" s="276"/>
      <c r="F22" s="368"/>
      <c r="G22" s="266"/>
      <c r="H22" s="348"/>
      <c r="I22" s="348"/>
      <c r="J22" s="15"/>
      <c r="K22" s="15"/>
      <c r="L22" s="15"/>
      <c r="M22" s="15"/>
      <c r="N22" s="266"/>
      <c r="O22" s="15"/>
      <c r="P22" s="379"/>
      <c r="Q22" s="379"/>
      <c r="R22" s="376">
        <f t="shared" si="1"/>
        <v>0</v>
      </c>
      <c r="S22" s="376">
        <f t="shared" si="2"/>
        <v>0</v>
      </c>
      <c r="T22" s="375" t="str">
        <f t="shared" si="6"/>
        <v/>
      </c>
      <c r="V22" s="64"/>
      <c r="AA22" s="1">
        <f t="shared" si="8"/>
        <v>0</v>
      </c>
      <c r="AB22" s="1">
        <f t="shared" si="9"/>
        <v>0</v>
      </c>
    </row>
    <row r="23" spans="2:28" s="1" customFormat="1" x14ac:dyDescent="0.15">
      <c r="B23"/>
      <c r="C23" s="264">
        <f t="shared" si="7"/>
        <v>11</v>
      </c>
      <c r="D23" s="44" t="str">
        <f t="shared" si="5"/>
        <v/>
      </c>
      <c r="E23" s="276"/>
      <c r="F23" s="368"/>
      <c r="G23" s="266"/>
      <c r="H23" s="348"/>
      <c r="I23" s="348"/>
      <c r="J23" s="15"/>
      <c r="K23" s="15"/>
      <c r="L23" s="15"/>
      <c r="M23" s="15"/>
      <c r="N23" s="266"/>
      <c r="O23" s="15"/>
      <c r="P23" s="379"/>
      <c r="Q23" s="379"/>
      <c r="R23" s="376">
        <f t="shared" si="1"/>
        <v>0</v>
      </c>
      <c r="S23" s="376">
        <f t="shared" si="2"/>
        <v>0</v>
      </c>
      <c r="T23" s="375" t="str">
        <f t="shared" si="6"/>
        <v/>
      </c>
      <c r="V23" s="64"/>
      <c r="AA23" s="1">
        <f t="shared" si="8"/>
        <v>0</v>
      </c>
      <c r="AB23" s="1">
        <f t="shared" si="9"/>
        <v>0</v>
      </c>
    </row>
    <row r="24" spans="2:28" s="1" customFormat="1" x14ac:dyDescent="0.15">
      <c r="B24"/>
      <c r="C24" s="264">
        <f t="shared" si="7"/>
        <v>12</v>
      </c>
      <c r="D24" s="44" t="str">
        <f t="shared" si="5"/>
        <v/>
      </c>
      <c r="E24" s="276"/>
      <c r="F24" s="368"/>
      <c r="G24" s="266"/>
      <c r="H24" s="348"/>
      <c r="I24" s="348"/>
      <c r="J24" s="15"/>
      <c r="K24" s="15"/>
      <c r="L24" s="15"/>
      <c r="M24" s="15"/>
      <c r="N24" s="266"/>
      <c r="O24" s="15"/>
      <c r="P24" s="379"/>
      <c r="Q24" s="379"/>
      <c r="R24" s="376">
        <f t="shared" si="1"/>
        <v>0</v>
      </c>
      <c r="S24" s="376">
        <f t="shared" si="2"/>
        <v>0</v>
      </c>
      <c r="T24" s="375" t="str">
        <f t="shared" si="6"/>
        <v/>
      </c>
      <c r="V24" s="64"/>
      <c r="AA24" s="1">
        <f t="shared" si="8"/>
        <v>0</v>
      </c>
      <c r="AB24" s="1">
        <f t="shared" si="9"/>
        <v>0</v>
      </c>
    </row>
    <row r="25" spans="2:28" s="1" customFormat="1" x14ac:dyDescent="0.15">
      <c r="B25"/>
      <c r="C25" s="264">
        <f t="shared" si="7"/>
        <v>13</v>
      </c>
      <c r="D25" s="44" t="str">
        <f t="shared" si="5"/>
        <v/>
      </c>
      <c r="E25" s="276"/>
      <c r="F25" s="368"/>
      <c r="G25" s="266"/>
      <c r="H25" s="348"/>
      <c r="I25" s="348"/>
      <c r="J25" s="15"/>
      <c r="K25" s="15"/>
      <c r="L25" s="15"/>
      <c r="M25" s="15"/>
      <c r="N25" s="266"/>
      <c r="O25" s="15"/>
      <c r="P25" s="379"/>
      <c r="Q25" s="379"/>
      <c r="R25" s="376">
        <f t="shared" si="1"/>
        <v>0</v>
      </c>
      <c r="S25" s="376">
        <f t="shared" si="2"/>
        <v>0</v>
      </c>
      <c r="T25" s="375" t="str">
        <f t="shared" si="6"/>
        <v/>
      </c>
      <c r="V25" s="64"/>
      <c r="AA25" s="1">
        <f t="shared" si="8"/>
        <v>0</v>
      </c>
      <c r="AB25" s="1">
        <f t="shared" si="9"/>
        <v>0</v>
      </c>
    </row>
    <row r="26" spans="2:28" s="1" customFormat="1" x14ac:dyDescent="0.15">
      <c r="B26"/>
      <c r="C26" s="264">
        <f t="shared" si="7"/>
        <v>14</v>
      </c>
      <c r="D26" s="44" t="str">
        <f t="shared" si="5"/>
        <v/>
      </c>
      <c r="E26" s="276"/>
      <c r="F26" s="368"/>
      <c r="G26" s="266"/>
      <c r="H26" s="348"/>
      <c r="I26" s="348"/>
      <c r="J26" s="15"/>
      <c r="K26" s="15"/>
      <c r="L26" s="15"/>
      <c r="M26" s="15"/>
      <c r="N26" s="266"/>
      <c r="O26" s="15"/>
      <c r="P26" s="379"/>
      <c r="Q26" s="379"/>
      <c r="R26" s="376">
        <f t="shared" si="1"/>
        <v>0</v>
      </c>
      <c r="S26" s="376">
        <f t="shared" si="2"/>
        <v>0</v>
      </c>
      <c r="T26" s="375" t="str">
        <f t="shared" si="6"/>
        <v/>
      </c>
      <c r="V26" s="64"/>
      <c r="AA26" s="1">
        <f t="shared" si="8"/>
        <v>0</v>
      </c>
      <c r="AB26" s="1">
        <f t="shared" si="9"/>
        <v>0</v>
      </c>
    </row>
    <row r="27" spans="2:28" s="1" customFormat="1" x14ac:dyDescent="0.15">
      <c r="B27"/>
      <c r="C27" s="264">
        <f t="shared" si="7"/>
        <v>15</v>
      </c>
      <c r="D27" s="44" t="str">
        <f t="shared" si="5"/>
        <v/>
      </c>
      <c r="E27" s="276"/>
      <c r="F27" s="368"/>
      <c r="G27" s="266"/>
      <c r="H27" s="348"/>
      <c r="I27" s="348"/>
      <c r="J27" s="15"/>
      <c r="K27" s="15"/>
      <c r="L27" s="15"/>
      <c r="M27" s="15"/>
      <c r="N27" s="266"/>
      <c r="O27" s="15"/>
      <c r="P27" s="379"/>
      <c r="Q27" s="379"/>
      <c r="R27" s="376">
        <f t="shared" si="1"/>
        <v>0</v>
      </c>
      <c r="S27" s="376">
        <f t="shared" si="2"/>
        <v>0</v>
      </c>
      <c r="T27" s="375" t="str">
        <f t="shared" si="6"/>
        <v/>
      </c>
      <c r="V27" s="64"/>
      <c r="AA27" s="1">
        <f t="shared" si="8"/>
        <v>0</v>
      </c>
      <c r="AB27" s="1">
        <f t="shared" si="9"/>
        <v>0</v>
      </c>
    </row>
    <row r="28" spans="2:28" s="1" customFormat="1" x14ac:dyDescent="0.15">
      <c r="B28"/>
      <c r="C28" s="264">
        <f t="shared" si="7"/>
        <v>16</v>
      </c>
      <c r="D28" s="44" t="str">
        <f t="shared" si="5"/>
        <v/>
      </c>
      <c r="E28" s="276"/>
      <c r="F28" s="368"/>
      <c r="G28" s="266"/>
      <c r="H28" s="348"/>
      <c r="I28" s="348"/>
      <c r="J28" s="15"/>
      <c r="K28" s="15"/>
      <c r="L28" s="15"/>
      <c r="M28" s="15"/>
      <c r="N28" s="266"/>
      <c r="O28" s="15"/>
      <c r="P28" s="379"/>
      <c r="Q28" s="379"/>
      <c r="R28" s="376">
        <f t="shared" si="1"/>
        <v>0</v>
      </c>
      <c r="S28" s="376">
        <f t="shared" si="2"/>
        <v>0</v>
      </c>
      <c r="T28" s="375" t="str">
        <f t="shared" si="6"/>
        <v/>
      </c>
      <c r="V28" s="64"/>
      <c r="AA28" s="1">
        <f t="shared" si="8"/>
        <v>0</v>
      </c>
      <c r="AB28" s="1">
        <f t="shared" si="9"/>
        <v>0</v>
      </c>
    </row>
    <row r="29" spans="2:28" s="1" customFormat="1" x14ac:dyDescent="0.15">
      <c r="B29"/>
      <c r="C29" s="264">
        <f t="shared" si="7"/>
        <v>17</v>
      </c>
      <c r="D29" s="44" t="str">
        <f t="shared" si="5"/>
        <v/>
      </c>
      <c r="E29" s="276"/>
      <c r="F29" s="368"/>
      <c r="G29" s="266"/>
      <c r="H29" s="348"/>
      <c r="I29" s="348"/>
      <c r="J29" s="15"/>
      <c r="K29" s="15"/>
      <c r="L29" s="15"/>
      <c r="M29" s="15"/>
      <c r="N29" s="266"/>
      <c r="O29" s="15"/>
      <c r="P29" s="379"/>
      <c r="Q29" s="379"/>
      <c r="R29" s="376">
        <f t="shared" si="1"/>
        <v>0</v>
      </c>
      <c r="S29" s="376">
        <f t="shared" si="2"/>
        <v>0</v>
      </c>
      <c r="T29" s="375" t="str">
        <f t="shared" si="6"/>
        <v/>
      </c>
      <c r="V29" s="64"/>
      <c r="AA29" s="1">
        <f t="shared" si="8"/>
        <v>0</v>
      </c>
      <c r="AB29" s="1">
        <f t="shared" si="9"/>
        <v>0</v>
      </c>
    </row>
    <row r="30" spans="2:28" s="1" customFormat="1" x14ac:dyDescent="0.15">
      <c r="B30"/>
      <c r="C30" s="264">
        <f t="shared" si="7"/>
        <v>18</v>
      </c>
      <c r="D30" s="44" t="str">
        <f t="shared" si="5"/>
        <v/>
      </c>
      <c r="E30" s="276"/>
      <c r="F30" s="368"/>
      <c r="G30" s="266"/>
      <c r="H30" s="348"/>
      <c r="I30" s="348"/>
      <c r="J30" s="15"/>
      <c r="K30" s="15"/>
      <c r="L30" s="15"/>
      <c r="M30" s="15"/>
      <c r="N30" s="266"/>
      <c r="O30" s="15"/>
      <c r="P30" s="379"/>
      <c r="Q30" s="379"/>
      <c r="R30" s="376">
        <f t="shared" si="1"/>
        <v>0</v>
      </c>
      <c r="S30" s="376">
        <f t="shared" si="2"/>
        <v>0</v>
      </c>
      <c r="T30" s="375" t="str">
        <f t="shared" si="6"/>
        <v/>
      </c>
      <c r="V30" s="64"/>
      <c r="AA30" s="1">
        <f t="shared" si="8"/>
        <v>0</v>
      </c>
      <c r="AB30" s="1">
        <f t="shared" si="9"/>
        <v>0</v>
      </c>
    </row>
    <row r="31" spans="2:28" s="1" customFormat="1" x14ac:dyDescent="0.15">
      <c r="B31"/>
      <c r="C31" s="264">
        <f t="shared" si="7"/>
        <v>19</v>
      </c>
      <c r="D31" s="44" t="str">
        <f t="shared" si="5"/>
        <v/>
      </c>
      <c r="E31" s="276"/>
      <c r="F31" s="368"/>
      <c r="G31" s="266"/>
      <c r="H31" s="348"/>
      <c r="I31" s="348"/>
      <c r="J31" s="15"/>
      <c r="K31" s="15"/>
      <c r="L31" s="15"/>
      <c r="M31" s="15"/>
      <c r="N31" s="266"/>
      <c r="O31" s="15"/>
      <c r="P31" s="379"/>
      <c r="Q31" s="379"/>
      <c r="R31" s="376">
        <f t="shared" si="1"/>
        <v>0</v>
      </c>
      <c r="S31" s="376">
        <f t="shared" si="2"/>
        <v>0</v>
      </c>
      <c r="T31" s="375" t="str">
        <f t="shared" si="6"/>
        <v/>
      </c>
      <c r="V31" s="64"/>
      <c r="AA31" s="1">
        <f t="shared" si="8"/>
        <v>0</v>
      </c>
      <c r="AB31" s="1">
        <f t="shared" si="9"/>
        <v>0</v>
      </c>
    </row>
    <row r="32" spans="2:28" s="1" customFormat="1" x14ac:dyDescent="0.15">
      <c r="B32"/>
      <c r="C32" s="264">
        <f t="shared" si="7"/>
        <v>20</v>
      </c>
      <c r="D32" s="44" t="str">
        <f t="shared" si="5"/>
        <v/>
      </c>
      <c r="E32" s="276"/>
      <c r="F32" s="368"/>
      <c r="G32" s="266"/>
      <c r="H32" s="348"/>
      <c r="I32" s="348"/>
      <c r="J32" s="15"/>
      <c r="K32" s="15"/>
      <c r="L32" s="15"/>
      <c r="M32" s="15"/>
      <c r="N32" s="266"/>
      <c r="O32" s="15"/>
      <c r="P32" s="379"/>
      <c r="Q32" s="379"/>
      <c r="R32" s="376">
        <f t="shared" si="1"/>
        <v>0</v>
      </c>
      <c r="S32" s="376">
        <f t="shared" si="2"/>
        <v>0</v>
      </c>
      <c r="T32" s="375" t="str">
        <f t="shared" si="6"/>
        <v/>
      </c>
      <c r="V32" s="64"/>
      <c r="AA32" s="1">
        <f t="shared" si="8"/>
        <v>0</v>
      </c>
      <c r="AB32" s="1">
        <f t="shared" si="9"/>
        <v>0</v>
      </c>
    </row>
    <row r="33" spans="2:28" s="1" customFormat="1" x14ac:dyDescent="0.15">
      <c r="B33"/>
      <c r="C33" s="264">
        <f t="shared" si="7"/>
        <v>21</v>
      </c>
      <c r="D33" s="44" t="str">
        <f t="shared" si="5"/>
        <v/>
      </c>
      <c r="E33" s="276"/>
      <c r="F33" s="368"/>
      <c r="G33" s="266"/>
      <c r="H33" s="348"/>
      <c r="I33" s="348"/>
      <c r="J33" s="15"/>
      <c r="K33" s="15"/>
      <c r="L33" s="15"/>
      <c r="M33" s="15"/>
      <c r="N33" s="266"/>
      <c r="O33" s="15"/>
      <c r="P33" s="379"/>
      <c r="Q33" s="379"/>
      <c r="R33" s="376">
        <f t="shared" si="1"/>
        <v>0</v>
      </c>
      <c r="S33" s="376">
        <f t="shared" si="2"/>
        <v>0</v>
      </c>
      <c r="T33" s="375" t="str">
        <f t="shared" si="6"/>
        <v/>
      </c>
      <c r="V33" s="64"/>
      <c r="AA33" s="1">
        <f t="shared" si="8"/>
        <v>0</v>
      </c>
      <c r="AB33" s="1">
        <f t="shared" si="9"/>
        <v>0</v>
      </c>
    </row>
    <row r="34" spans="2:28" s="1" customFormat="1" x14ac:dyDescent="0.15">
      <c r="B34"/>
      <c r="C34" s="264">
        <f t="shared" si="7"/>
        <v>22</v>
      </c>
      <c r="D34" s="44" t="str">
        <f t="shared" si="5"/>
        <v/>
      </c>
      <c r="E34" s="276"/>
      <c r="F34" s="368"/>
      <c r="G34" s="266"/>
      <c r="H34" s="348"/>
      <c r="I34" s="348"/>
      <c r="J34" s="15"/>
      <c r="K34" s="15"/>
      <c r="L34" s="15"/>
      <c r="M34" s="15"/>
      <c r="N34" s="266"/>
      <c r="O34" s="15"/>
      <c r="P34" s="379"/>
      <c r="Q34" s="379"/>
      <c r="R34" s="376">
        <f t="shared" si="1"/>
        <v>0</v>
      </c>
      <c r="S34" s="376">
        <f t="shared" si="2"/>
        <v>0</v>
      </c>
      <c r="T34" s="375" t="str">
        <f t="shared" si="6"/>
        <v/>
      </c>
      <c r="V34" s="64"/>
      <c r="AA34" s="1">
        <f t="shared" si="8"/>
        <v>0</v>
      </c>
      <c r="AB34" s="1">
        <f t="shared" si="9"/>
        <v>0</v>
      </c>
    </row>
    <row r="35" spans="2:28" s="1" customFormat="1" x14ac:dyDescent="0.15">
      <c r="B35"/>
      <c r="C35" s="264">
        <f t="shared" si="7"/>
        <v>23</v>
      </c>
      <c r="D35" s="44" t="str">
        <f t="shared" si="5"/>
        <v/>
      </c>
      <c r="E35" s="276"/>
      <c r="F35" s="368"/>
      <c r="G35" s="266"/>
      <c r="H35" s="348"/>
      <c r="I35" s="348"/>
      <c r="J35" s="15"/>
      <c r="K35" s="15"/>
      <c r="L35" s="15"/>
      <c r="M35" s="15"/>
      <c r="N35" s="266"/>
      <c r="O35" s="15"/>
      <c r="P35" s="379"/>
      <c r="Q35" s="379"/>
      <c r="R35" s="376">
        <f t="shared" si="1"/>
        <v>0</v>
      </c>
      <c r="S35" s="376">
        <f t="shared" si="2"/>
        <v>0</v>
      </c>
      <c r="T35" s="375" t="str">
        <f t="shared" si="6"/>
        <v/>
      </c>
      <c r="V35" s="64"/>
      <c r="AA35" s="1">
        <f t="shared" si="8"/>
        <v>0</v>
      </c>
      <c r="AB35" s="1">
        <f t="shared" si="9"/>
        <v>0</v>
      </c>
    </row>
    <row r="36" spans="2:28" s="1" customFormat="1" x14ac:dyDescent="0.15">
      <c r="B36"/>
      <c r="C36" s="264">
        <f t="shared" si="7"/>
        <v>24</v>
      </c>
      <c r="D36" s="44" t="str">
        <f t="shared" si="5"/>
        <v/>
      </c>
      <c r="E36" s="276"/>
      <c r="F36" s="368"/>
      <c r="G36" s="266"/>
      <c r="H36" s="348"/>
      <c r="I36" s="348"/>
      <c r="J36" s="15"/>
      <c r="K36" s="15"/>
      <c r="L36" s="15"/>
      <c r="M36" s="15"/>
      <c r="N36" s="266"/>
      <c r="O36" s="15"/>
      <c r="P36" s="379"/>
      <c r="Q36" s="379"/>
      <c r="R36" s="376">
        <f t="shared" si="1"/>
        <v>0</v>
      </c>
      <c r="S36" s="376">
        <f t="shared" si="2"/>
        <v>0</v>
      </c>
      <c r="T36" s="375" t="str">
        <f t="shared" si="6"/>
        <v/>
      </c>
      <c r="V36" s="64"/>
      <c r="AA36" s="1">
        <f t="shared" si="8"/>
        <v>0</v>
      </c>
      <c r="AB36" s="1">
        <f t="shared" si="9"/>
        <v>0</v>
      </c>
    </row>
    <row r="37" spans="2:28" s="1" customFormat="1" x14ac:dyDescent="0.15">
      <c r="B37"/>
      <c r="C37" s="264">
        <f t="shared" si="7"/>
        <v>25</v>
      </c>
      <c r="D37" s="44" t="str">
        <f t="shared" si="5"/>
        <v/>
      </c>
      <c r="E37" s="276"/>
      <c r="F37" s="368"/>
      <c r="G37" s="266"/>
      <c r="H37" s="348"/>
      <c r="I37" s="348"/>
      <c r="J37" s="15"/>
      <c r="K37" s="15"/>
      <c r="L37" s="15"/>
      <c r="M37" s="15"/>
      <c r="N37" s="266"/>
      <c r="O37" s="15"/>
      <c r="P37" s="379"/>
      <c r="Q37" s="379"/>
      <c r="R37" s="376">
        <f t="shared" si="1"/>
        <v>0</v>
      </c>
      <c r="S37" s="376">
        <f t="shared" si="2"/>
        <v>0</v>
      </c>
      <c r="T37" s="375" t="str">
        <f t="shared" si="6"/>
        <v/>
      </c>
      <c r="V37" s="64"/>
      <c r="AA37" s="1">
        <f t="shared" si="8"/>
        <v>0</v>
      </c>
      <c r="AB37" s="1">
        <f t="shared" si="9"/>
        <v>0</v>
      </c>
    </row>
    <row r="38" spans="2:28" s="1" customFormat="1" x14ac:dyDescent="0.15">
      <c r="B38"/>
      <c r="C38" s="264">
        <f t="shared" si="7"/>
        <v>26</v>
      </c>
      <c r="D38" s="44" t="str">
        <f t="shared" si="5"/>
        <v/>
      </c>
      <c r="E38" s="276"/>
      <c r="F38" s="368"/>
      <c r="G38" s="266"/>
      <c r="H38" s="348"/>
      <c r="I38" s="348"/>
      <c r="J38" s="15"/>
      <c r="K38" s="15"/>
      <c r="L38" s="15"/>
      <c r="M38" s="15"/>
      <c r="N38" s="266"/>
      <c r="O38" s="15"/>
      <c r="P38" s="379"/>
      <c r="Q38" s="379"/>
      <c r="R38" s="376">
        <f t="shared" si="1"/>
        <v>0</v>
      </c>
      <c r="S38" s="376">
        <f t="shared" si="2"/>
        <v>0</v>
      </c>
      <c r="T38" s="375" t="str">
        <f t="shared" si="6"/>
        <v/>
      </c>
      <c r="V38" s="64"/>
      <c r="AA38" s="1">
        <f t="shared" si="8"/>
        <v>0</v>
      </c>
      <c r="AB38" s="1">
        <f t="shared" si="9"/>
        <v>0</v>
      </c>
    </row>
    <row r="39" spans="2:28" s="1" customFormat="1" x14ac:dyDescent="0.15">
      <c r="B39"/>
      <c r="C39" s="264">
        <f t="shared" si="7"/>
        <v>27</v>
      </c>
      <c r="D39" s="44" t="str">
        <f t="shared" si="5"/>
        <v/>
      </c>
      <c r="E39" s="276"/>
      <c r="F39" s="368"/>
      <c r="G39" s="266"/>
      <c r="H39" s="348"/>
      <c r="I39" s="348"/>
      <c r="J39" s="15"/>
      <c r="K39" s="15"/>
      <c r="L39" s="15"/>
      <c r="M39" s="15"/>
      <c r="N39" s="266"/>
      <c r="O39" s="15"/>
      <c r="P39" s="379"/>
      <c r="Q39" s="379"/>
      <c r="R39" s="376">
        <f t="shared" si="1"/>
        <v>0</v>
      </c>
      <c r="S39" s="376">
        <f t="shared" si="2"/>
        <v>0</v>
      </c>
      <c r="T39" s="375" t="str">
        <f t="shared" si="6"/>
        <v/>
      </c>
      <c r="V39" s="64"/>
      <c r="AA39" s="1">
        <f t="shared" si="8"/>
        <v>0</v>
      </c>
      <c r="AB39" s="1">
        <f t="shared" si="9"/>
        <v>0</v>
      </c>
    </row>
    <row r="40" spans="2:28" s="1" customFormat="1" x14ac:dyDescent="0.15">
      <c r="B40"/>
      <c r="C40" s="264">
        <f t="shared" si="7"/>
        <v>28</v>
      </c>
      <c r="D40" s="44" t="str">
        <f t="shared" si="5"/>
        <v/>
      </c>
      <c r="E40" s="276"/>
      <c r="F40" s="368"/>
      <c r="G40" s="266"/>
      <c r="H40" s="348"/>
      <c r="I40" s="348"/>
      <c r="J40" s="15"/>
      <c r="K40" s="15"/>
      <c r="L40" s="15"/>
      <c r="M40" s="15"/>
      <c r="N40" s="266"/>
      <c r="O40" s="15"/>
      <c r="P40" s="379"/>
      <c r="Q40" s="379"/>
      <c r="R40" s="376">
        <f t="shared" si="1"/>
        <v>0</v>
      </c>
      <c r="S40" s="376">
        <f t="shared" si="2"/>
        <v>0</v>
      </c>
      <c r="T40" s="375" t="str">
        <f t="shared" si="6"/>
        <v/>
      </c>
      <c r="V40" s="64"/>
      <c r="AA40" s="1">
        <f t="shared" si="8"/>
        <v>0</v>
      </c>
      <c r="AB40" s="1">
        <f t="shared" si="9"/>
        <v>0</v>
      </c>
    </row>
    <row r="41" spans="2:28" s="1" customFormat="1" x14ac:dyDescent="0.15">
      <c r="B41"/>
      <c r="C41" s="264">
        <f t="shared" si="7"/>
        <v>29</v>
      </c>
      <c r="D41" s="44" t="str">
        <f t="shared" si="5"/>
        <v/>
      </c>
      <c r="E41" s="276"/>
      <c r="F41" s="368"/>
      <c r="G41" s="266"/>
      <c r="H41" s="348"/>
      <c r="I41" s="348"/>
      <c r="J41" s="15"/>
      <c r="K41" s="15"/>
      <c r="L41" s="15"/>
      <c r="M41" s="15"/>
      <c r="N41" s="266"/>
      <c r="O41" s="15"/>
      <c r="P41" s="379"/>
      <c r="Q41" s="379"/>
      <c r="R41" s="376">
        <f t="shared" si="1"/>
        <v>0</v>
      </c>
      <c r="S41" s="376">
        <f t="shared" si="2"/>
        <v>0</v>
      </c>
      <c r="T41" s="375" t="str">
        <f t="shared" si="6"/>
        <v/>
      </c>
      <c r="V41" s="64"/>
      <c r="AA41" s="1">
        <f t="shared" si="8"/>
        <v>0</v>
      </c>
      <c r="AB41" s="1">
        <f t="shared" si="9"/>
        <v>0</v>
      </c>
    </row>
    <row r="42" spans="2:28" s="1" customFormat="1" x14ac:dyDescent="0.15">
      <c r="B42"/>
      <c r="C42" s="264">
        <f>C41+1</f>
        <v>30</v>
      </c>
      <c r="D42" s="44" t="str">
        <f t="shared" si="5"/>
        <v/>
      </c>
      <c r="E42" s="276"/>
      <c r="F42" s="368"/>
      <c r="G42" s="266"/>
      <c r="H42" s="348"/>
      <c r="I42" s="348"/>
      <c r="J42" s="15"/>
      <c r="K42" s="15"/>
      <c r="L42" s="15"/>
      <c r="M42" s="15"/>
      <c r="N42" s="266"/>
      <c r="O42" s="15"/>
      <c r="P42" s="379"/>
      <c r="Q42" s="379"/>
      <c r="R42" s="376">
        <f t="shared" si="1"/>
        <v>0</v>
      </c>
      <c r="S42" s="376">
        <f t="shared" si="2"/>
        <v>0</v>
      </c>
      <c r="T42" s="375" t="str">
        <f t="shared" si="6"/>
        <v/>
      </c>
      <c r="V42" s="64"/>
      <c r="AA42" s="1">
        <f t="shared" si="8"/>
        <v>0</v>
      </c>
      <c r="AB42" s="1">
        <f t="shared" si="9"/>
        <v>0</v>
      </c>
    </row>
    <row r="43" spans="2:28" s="1" customFormat="1" x14ac:dyDescent="0.15">
      <c r="B43"/>
      <c r="C43" s="264">
        <f>C42+1</f>
        <v>31</v>
      </c>
      <c r="D43" s="44" t="str">
        <f t="shared" si="5"/>
        <v/>
      </c>
      <c r="E43" s="276"/>
      <c r="F43" s="368"/>
      <c r="G43" s="266"/>
      <c r="H43" s="348"/>
      <c r="I43" s="348"/>
      <c r="J43" s="15"/>
      <c r="K43" s="15"/>
      <c r="L43" s="15"/>
      <c r="M43" s="15"/>
      <c r="N43" s="266"/>
      <c r="O43" s="15"/>
      <c r="P43" s="379"/>
      <c r="Q43" s="379"/>
      <c r="R43" s="376">
        <f t="shared" si="1"/>
        <v>0</v>
      </c>
      <c r="S43" s="376">
        <f t="shared" si="2"/>
        <v>0</v>
      </c>
      <c r="T43" s="375" t="str">
        <f t="shared" si="6"/>
        <v/>
      </c>
      <c r="V43" s="64"/>
      <c r="AA43" s="1">
        <f t="shared" si="8"/>
        <v>0</v>
      </c>
      <c r="AB43" s="1">
        <f t="shared" si="9"/>
        <v>0</v>
      </c>
    </row>
    <row r="44" spans="2:28" s="1" customFormat="1" x14ac:dyDescent="0.15">
      <c r="B44"/>
      <c r="C44" s="264">
        <f>C43+1</f>
        <v>32</v>
      </c>
      <c r="D44" s="44" t="str">
        <f t="shared" si="5"/>
        <v/>
      </c>
      <c r="E44" s="276"/>
      <c r="F44" s="368"/>
      <c r="G44" s="266"/>
      <c r="H44" s="348"/>
      <c r="I44" s="348"/>
      <c r="J44" s="15"/>
      <c r="K44" s="15"/>
      <c r="L44" s="15"/>
      <c r="M44" s="15"/>
      <c r="N44" s="266"/>
      <c r="O44" s="15"/>
      <c r="P44" s="379"/>
      <c r="Q44" s="379"/>
      <c r="R44" s="376">
        <f t="shared" si="1"/>
        <v>0</v>
      </c>
      <c r="S44" s="376">
        <f t="shared" si="2"/>
        <v>0</v>
      </c>
      <c r="T44" s="375" t="str">
        <f t="shared" si="6"/>
        <v/>
      </c>
      <c r="V44" s="64"/>
      <c r="AA44" s="1">
        <f t="shared" si="8"/>
        <v>0</v>
      </c>
      <c r="AB44" s="1">
        <f t="shared" si="9"/>
        <v>0</v>
      </c>
    </row>
    <row r="45" spans="2:28" s="1" customFormat="1" x14ac:dyDescent="0.15">
      <c r="B45"/>
      <c r="C45" s="264">
        <f>C44+1</f>
        <v>33</v>
      </c>
      <c r="D45" s="44" t="str">
        <f t="shared" si="5"/>
        <v/>
      </c>
      <c r="E45" s="276"/>
      <c r="F45" s="368"/>
      <c r="G45" s="266"/>
      <c r="H45" s="348"/>
      <c r="I45" s="348"/>
      <c r="J45" s="15"/>
      <c r="K45" s="15"/>
      <c r="L45" s="15"/>
      <c r="M45" s="15"/>
      <c r="N45" s="266"/>
      <c r="O45" s="15"/>
      <c r="P45" s="379"/>
      <c r="Q45" s="379"/>
      <c r="R45" s="376">
        <f t="shared" ref="R45:R72" si="10">IF(OR(L45="",L45=0),0,(J45*3.6)/(L45*HLOOKUP(N45,$Z$6:$AG$7,2,0)))</f>
        <v>0</v>
      </c>
      <c r="S45" s="376">
        <f t="shared" ref="S45:S72" si="11">IF(OR(M45="",M45=0),0,(K45*3.6)/(M45*HLOOKUP(N45,$Z$6:$AG$7,2,0)))</f>
        <v>0</v>
      </c>
      <c r="T45" s="375" t="str">
        <f t="shared" si="6"/>
        <v/>
      </c>
      <c r="V45" s="267"/>
      <c r="AA45" s="1">
        <f t="shared" si="8"/>
        <v>0</v>
      </c>
      <c r="AB45" s="1">
        <f t="shared" si="9"/>
        <v>0</v>
      </c>
    </row>
    <row r="46" spans="2:28" s="1" customFormat="1" x14ac:dyDescent="0.15">
      <c r="B46"/>
      <c r="C46" s="264">
        <f t="shared" ref="C46:C71" si="12">C45+1</f>
        <v>34</v>
      </c>
      <c r="D46" s="44" t="str">
        <f t="shared" si="5"/>
        <v/>
      </c>
      <c r="E46" s="276"/>
      <c r="F46" s="368"/>
      <c r="G46" s="266"/>
      <c r="H46" s="348"/>
      <c r="I46" s="348"/>
      <c r="J46" s="15"/>
      <c r="K46" s="15"/>
      <c r="L46" s="15"/>
      <c r="M46" s="15"/>
      <c r="N46" s="266"/>
      <c r="O46" s="15"/>
      <c r="P46" s="379"/>
      <c r="Q46" s="379"/>
      <c r="R46" s="376">
        <f t="shared" si="10"/>
        <v>0</v>
      </c>
      <c r="S46" s="376">
        <f t="shared" si="11"/>
        <v>0</v>
      </c>
      <c r="T46" s="375" t="str">
        <f t="shared" si="6"/>
        <v/>
      </c>
      <c r="V46" s="64"/>
      <c r="AA46" s="1">
        <f t="shared" si="8"/>
        <v>0</v>
      </c>
      <c r="AB46" s="1">
        <f t="shared" si="9"/>
        <v>0</v>
      </c>
    </row>
    <row r="47" spans="2:28" s="1" customFormat="1" x14ac:dyDescent="0.15">
      <c r="B47"/>
      <c r="C47" s="264">
        <f t="shared" si="12"/>
        <v>35</v>
      </c>
      <c r="D47" s="44" t="str">
        <f t="shared" si="5"/>
        <v/>
      </c>
      <c r="E47" s="276"/>
      <c r="F47" s="368"/>
      <c r="G47" s="266"/>
      <c r="H47" s="348"/>
      <c r="I47" s="348"/>
      <c r="J47" s="15"/>
      <c r="K47" s="15"/>
      <c r="L47" s="15"/>
      <c r="M47" s="15"/>
      <c r="N47" s="266"/>
      <c r="O47" s="15"/>
      <c r="P47" s="379"/>
      <c r="Q47" s="379"/>
      <c r="R47" s="376">
        <f t="shared" si="10"/>
        <v>0</v>
      </c>
      <c r="S47" s="376">
        <f t="shared" si="11"/>
        <v>0</v>
      </c>
      <c r="T47" s="375" t="str">
        <f t="shared" si="6"/>
        <v/>
      </c>
      <c r="V47" s="64"/>
      <c r="AA47" s="1">
        <f t="shared" si="8"/>
        <v>0</v>
      </c>
      <c r="AB47" s="1">
        <f t="shared" si="9"/>
        <v>0</v>
      </c>
    </row>
    <row r="48" spans="2:28" s="1" customFormat="1" x14ac:dyDescent="0.15">
      <c r="B48"/>
      <c r="C48" s="264">
        <f t="shared" si="12"/>
        <v>36</v>
      </c>
      <c r="D48" s="44" t="str">
        <f t="shared" si="5"/>
        <v/>
      </c>
      <c r="E48" s="276"/>
      <c r="F48" s="368"/>
      <c r="G48" s="266"/>
      <c r="H48" s="348"/>
      <c r="I48" s="348"/>
      <c r="J48" s="15"/>
      <c r="K48" s="15"/>
      <c r="L48" s="15"/>
      <c r="M48" s="15"/>
      <c r="N48" s="266"/>
      <c r="O48" s="15"/>
      <c r="P48" s="379"/>
      <c r="Q48" s="379"/>
      <c r="R48" s="376">
        <f t="shared" si="10"/>
        <v>0</v>
      </c>
      <c r="S48" s="376">
        <f t="shared" si="11"/>
        <v>0</v>
      </c>
      <c r="T48" s="375" t="str">
        <f t="shared" si="6"/>
        <v/>
      </c>
      <c r="V48" s="64"/>
      <c r="AA48" s="1">
        <f t="shared" si="8"/>
        <v>0</v>
      </c>
      <c r="AB48" s="1">
        <f t="shared" si="9"/>
        <v>0</v>
      </c>
    </row>
    <row r="49" spans="2:28" s="1" customFormat="1" x14ac:dyDescent="0.15">
      <c r="B49"/>
      <c r="C49" s="264">
        <f t="shared" si="12"/>
        <v>37</v>
      </c>
      <c r="D49" s="44" t="str">
        <f t="shared" si="5"/>
        <v/>
      </c>
      <c r="E49" s="276"/>
      <c r="F49" s="368"/>
      <c r="G49" s="266"/>
      <c r="H49" s="348"/>
      <c r="I49" s="348"/>
      <c r="J49" s="15"/>
      <c r="K49" s="15"/>
      <c r="L49" s="15"/>
      <c r="M49" s="15"/>
      <c r="N49" s="266"/>
      <c r="O49" s="15"/>
      <c r="P49" s="379"/>
      <c r="Q49" s="379"/>
      <c r="R49" s="376">
        <f t="shared" si="10"/>
        <v>0</v>
      </c>
      <c r="S49" s="376">
        <f t="shared" si="11"/>
        <v>0</v>
      </c>
      <c r="T49" s="375" t="str">
        <f t="shared" si="6"/>
        <v/>
      </c>
      <c r="V49" s="64"/>
      <c r="AA49" s="1">
        <f t="shared" si="8"/>
        <v>0</v>
      </c>
      <c r="AB49" s="1">
        <f t="shared" si="9"/>
        <v>0</v>
      </c>
    </row>
    <row r="50" spans="2:28" s="1" customFormat="1" x14ac:dyDescent="0.15">
      <c r="B50"/>
      <c r="C50" s="264">
        <f t="shared" si="12"/>
        <v>38</v>
      </c>
      <c r="D50" s="44" t="str">
        <f t="shared" si="5"/>
        <v/>
      </c>
      <c r="E50" s="276"/>
      <c r="F50" s="368"/>
      <c r="G50" s="266"/>
      <c r="H50" s="348"/>
      <c r="I50" s="348"/>
      <c r="J50" s="15"/>
      <c r="K50" s="15"/>
      <c r="L50" s="15"/>
      <c r="M50" s="15"/>
      <c r="N50" s="266"/>
      <c r="O50" s="15"/>
      <c r="P50" s="379"/>
      <c r="Q50" s="379"/>
      <c r="R50" s="376">
        <f t="shared" si="10"/>
        <v>0</v>
      </c>
      <c r="S50" s="376">
        <f t="shared" si="11"/>
        <v>0</v>
      </c>
      <c r="T50" s="375" t="str">
        <f t="shared" si="6"/>
        <v/>
      </c>
      <c r="V50" s="64"/>
      <c r="AA50" s="1">
        <f t="shared" si="8"/>
        <v>0</v>
      </c>
      <c r="AB50" s="1">
        <f t="shared" si="9"/>
        <v>0</v>
      </c>
    </row>
    <row r="51" spans="2:28" s="1" customFormat="1" x14ac:dyDescent="0.15">
      <c r="B51"/>
      <c r="C51" s="264">
        <f t="shared" si="12"/>
        <v>39</v>
      </c>
      <c r="D51" s="44" t="str">
        <f t="shared" si="5"/>
        <v/>
      </c>
      <c r="E51" s="276"/>
      <c r="F51" s="368"/>
      <c r="G51" s="266"/>
      <c r="H51" s="348"/>
      <c r="I51" s="348"/>
      <c r="J51" s="15"/>
      <c r="K51" s="15"/>
      <c r="L51" s="15"/>
      <c r="M51" s="15"/>
      <c r="N51" s="266"/>
      <c r="O51" s="15"/>
      <c r="P51" s="379"/>
      <c r="Q51" s="379"/>
      <c r="R51" s="376">
        <f t="shared" si="10"/>
        <v>0</v>
      </c>
      <c r="S51" s="376">
        <f t="shared" si="11"/>
        <v>0</v>
      </c>
      <c r="T51" s="375" t="str">
        <f t="shared" si="6"/>
        <v/>
      </c>
      <c r="V51" s="64"/>
      <c r="AA51" s="1">
        <f t="shared" si="8"/>
        <v>0</v>
      </c>
      <c r="AB51" s="1">
        <f t="shared" si="9"/>
        <v>0</v>
      </c>
    </row>
    <row r="52" spans="2:28" s="1" customFormat="1" x14ac:dyDescent="0.15">
      <c r="B52"/>
      <c r="C52" s="264">
        <f t="shared" si="12"/>
        <v>40</v>
      </c>
      <c r="D52" s="44" t="str">
        <f t="shared" si="5"/>
        <v/>
      </c>
      <c r="E52" s="276"/>
      <c r="F52" s="368"/>
      <c r="G52" s="266"/>
      <c r="H52" s="348"/>
      <c r="I52" s="348"/>
      <c r="J52" s="15"/>
      <c r="K52" s="15"/>
      <c r="L52" s="15"/>
      <c r="M52" s="15"/>
      <c r="N52" s="266"/>
      <c r="O52" s="15"/>
      <c r="P52" s="379"/>
      <c r="Q52" s="379"/>
      <c r="R52" s="376">
        <f t="shared" si="10"/>
        <v>0</v>
      </c>
      <c r="S52" s="376">
        <f t="shared" si="11"/>
        <v>0</v>
      </c>
      <c r="T52" s="375" t="str">
        <f t="shared" si="6"/>
        <v/>
      </c>
      <c r="V52" s="64"/>
      <c r="AA52" s="1">
        <f t="shared" si="8"/>
        <v>0</v>
      </c>
      <c r="AB52" s="1">
        <f t="shared" si="9"/>
        <v>0</v>
      </c>
    </row>
    <row r="53" spans="2:28" s="1" customFormat="1" x14ac:dyDescent="0.15">
      <c r="B53"/>
      <c r="C53" s="264">
        <f t="shared" si="12"/>
        <v>41</v>
      </c>
      <c r="D53" s="44" t="str">
        <f t="shared" si="5"/>
        <v/>
      </c>
      <c r="E53" s="276"/>
      <c r="F53" s="368"/>
      <c r="G53" s="266"/>
      <c r="H53" s="348"/>
      <c r="I53" s="348"/>
      <c r="J53" s="15"/>
      <c r="K53" s="15"/>
      <c r="L53" s="15"/>
      <c r="M53" s="15"/>
      <c r="N53" s="266"/>
      <c r="O53" s="15"/>
      <c r="P53" s="379"/>
      <c r="Q53" s="379"/>
      <c r="R53" s="376">
        <f t="shared" si="10"/>
        <v>0</v>
      </c>
      <c r="S53" s="376">
        <f t="shared" si="11"/>
        <v>0</v>
      </c>
      <c r="T53" s="375" t="str">
        <f t="shared" si="6"/>
        <v/>
      </c>
      <c r="V53" s="64"/>
      <c r="AA53" s="1">
        <f t="shared" si="8"/>
        <v>0</v>
      </c>
      <c r="AB53" s="1">
        <f t="shared" si="9"/>
        <v>0</v>
      </c>
    </row>
    <row r="54" spans="2:28" s="1" customFormat="1" x14ac:dyDescent="0.15">
      <c r="B54"/>
      <c r="C54" s="264">
        <f t="shared" si="12"/>
        <v>42</v>
      </c>
      <c r="D54" s="44" t="str">
        <f t="shared" si="5"/>
        <v/>
      </c>
      <c r="E54" s="276"/>
      <c r="F54" s="368"/>
      <c r="G54" s="266"/>
      <c r="H54" s="348"/>
      <c r="I54" s="348"/>
      <c r="J54" s="15"/>
      <c r="K54" s="15"/>
      <c r="L54" s="15"/>
      <c r="M54" s="15"/>
      <c r="N54" s="266"/>
      <c r="O54" s="15"/>
      <c r="P54" s="379"/>
      <c r="Q54" s="379"/>
      <c r="R54" s="376">
        <f t="shared" si="10"/>
        <v>0</v>
      </c>
      <c r="S54" s="376">
        <f t="shared" si="11"/>
        <v>0</v>
      </c>
      <c r="T54" s="375" t="str">
        <f t="shared" si="6"/>
        <v/>
      </c>
      <c r="V54" s="64"/>
      <c r="AA54" s="1">
        <f t="shared" si="8"/>
        <v>0</v>
      </c>
      <c r="AB54" s="1">
        <f t="shared" si="9"/>
        <v>0</v>
      </c>
    </row>
    <row r="55" spans="2:28" s="1" customFormat="1" x14ac:dyDescent="0.15">
      <c r="B55"/>
      <c r="C55" s="264">
        <f t="shared" si="12"/>
        <v>43</v>
      </c>
      <c r="D55" s="44" t="str">
        <f t="shared" si="5"/>
        <v/>
      </c>
      <c r="E55" s="276"/>
      <c r="F55" s="368"/>
      <c r="G55" s="266"/>
      <c r="H55" s="348"/>
      <c r="I55" s="348"/>
      <c r="J55" s="15"/>
      <c r="K55" s="15"/>
      <c r="L55" s="15"/>
      <c r="M55" s="15"/>
      <c r="N55" s="266"/>
      <c r="O55" s="15"/>
      <c r="P55" s="379"/>
      <c r="Q55" s="379"/>
      <c r="R55" s="376">
        <f t="shared" si="10"/>
        <v>0</v>
      </c>
      <c r="S55" s="376">
        <f t="shared" si="11"/>
        <v>0</v>
      </c>
      <c r="T55" s="375" t="str">
        <f t="shared" si="6"/>
        <v/>
      </c>
      <c r="V55" s="64"/>
      <c r="AA55" s="1">
        <f t="shared" si="8"/>
        <v>0</v>
      </c>
      <c r="AB55" s="1">
        <f t="shared" si="9"/>
        <v>0</v>
      </c>
    </row>
    <row r="56" spans="2:28" s="1" customFormat="1" x14ac:dyDescent="0.15">
      <c r="B56"/>
      <c r="C56" s="264">
        <f t="shared" si="12"/>
        <v>44</v>
      </c>
      <c r="D56" s="44" t="str">
        <f t="shared" si="5"/>
        <v/>
      </c>
      <c r="E56" s="276"/>
      <c r="F56" s="368"/>
      <c r="G56" s="266"/>
      <c r="H56" s="348"/>
      <c r="I56" s="348"/>
      <c r="J56" s="15"/>
      <c r="K56" s="15"/>
      <c r="L56" s="15"/>
      <c r="M56" s="15"/>
      <c r="N56" s="266"/>
      <c r="O56" s="15"/>
      <c r="P56" s="379"/>
      <c r="Q56" s="379"/>
      <c r="R56" s="376">
        <f t="shared" si="10"/>
        <v>0</v>
      </c>
      <c r="S56" s="376">
        <f t="shared" si="11"/>
        <v>0</v>
      </c>
      <c r="T56" s="375" t="str">
        <f t="shared" si="6"/>
        <v/>
      </c>
      <c r="V56" s="64"/>
      <c r="AA56" s="1">
        <f t="shared" si="8"/>
        <v>0</v>
      </c>
      <c r="AB56" s="1">
        <f t="shared" si="9"/>
        <v>0</v>
      </c>
    </row>
    <row r="57" spans="2:28" s="1" customFormat="1" x14ac:dyDescent="0.15">
      <c r="B57"/>
      <c r="C57" s="264">
        <f t="shared" si="12"/>
        <v>45</v>
      </c>
      <c r="D57" s="44" t="str">
        <f t="shared" si="5"/>
        <v/>
      </c>
      <c r="E57" s="276"/>
      <c r="F57" s="368"/>
      <c r="G57" s="266"/>
      <c r="H57" s="348"/>
      <c r="I57" s="348"/>
      <c r="J57" s="15"/>
      <c r="K57" s="15"/>
      <c r="L57" s="15"/>
      <c r="M57" s="15"/>
      <c r="N57" s="266"/>
      <c r="O57" s="15"/>
      <c r="P57" s="379"/>
      <c r="Q57" s="379"/>
      <c r="R57" s="376">
        <f t="shared" si="10"/>
        <v>0</v>
      </c>
      <c r="S57" s="376">
        <f t="shared" si="11"/>
        <v>0</v>
      </c>
      <c r="T57" s="375" t="str">
        <f t="shared" si="6"/>
        <v/>
      </c>
      <c r="V57" s="64"/>
      <c r="AA57" s="1">
        <f t="shared" si="8"/>
        <v>0</v>
      </c>
      <c r="AB57" s="1">
        <f t="shared" si="9"/>
        <v>0</v>
      </c>
    </row>
    <row r="58" spans="2:28" s="1" customFormat="1" x14ac:dyDescent="0.15">
      <c r="B58"/>
      <c r="C58" s="264">
        <f t="shared" si="12"/>
        <v>46</v>
      </c>
      <c r="D58" s="44" t="str">
        <f t="shared" si="5"/>
        <v/>
      </c>
      <c r="E58" s="276"/>
      <c r="F58" s="368"/>
      <c r="G58" s="266"/>
      <c r="H58" s="348"/>
      <c r="I58" s="348"/>
      <c r="J58" s="15"/>
      <c r="K58" s="15"/>
      <c r="L58" s="15"/>
      <c r="M58" s="15"/>
      <c r="N58" s="266"/>
      <c r="O58" s="15"/>
      <c r="P58" s="379"/>
      <c r="Q58" s="379"/>
      <c r="R58" s="376">
        <f t="shared" si="10"/>
        <v>0</v>
      </c>
      <c r="S58" s="376">
        <f t="shared" si="11"/>
        <v>0</v>
      </c>
      <c r="T58" s="375" t="str">
        <f t="shared" si="6"/>
        <v/>
      </c>
      <c r="V58" s="64"/>
      <c r="AA58" s="1">
        <f t="shared" si="8"/>
        <v>0</v>
      </c>
      <c r="AB58" s="1">
        <f t="shared" si="9"/>
        <v>0</v>
      </c>
    </row>
    <row r="59" spans="2:28" s="1" customFormat="1" x14ac:dyDescent="0.15">
      <c r="B59"/>
      <c r="C59" s="264">
        <f t="shared" si="12"/>
        <v>47</v>
      </c>
      <c r="D59" s="44" t="str">
        <f t="shared" si="5"/>
        <v/>
      </c>
      <c r="E59" s="276"/>
      <c r="F59" s="368"/>
      <c r="G59" s="266"/>
      <c r="H59" s="348"/>
      <c r="I59" s="348"/>
      <c r="J59" s="15"/>
      <c r="K59" s="15"/>
      <c r="L59" s="15"/>
      <c r="M59" s="15"/>
      <c r="N59" s="266"/>
      <c r="O59" s="15"/>
      <c r="P59" s="379"/>
      <c r="Q59" s="379"/>
      <c r="R59" s="376">
        <f t="shared" si="10"/>
        <v>0</v>
      </c>
      <c r="S59" s="376">
        <f t="shared" si="11"/>
        <v>0</v>
      </c>
      <c r="T59" s="375" t="str">
        <f t="shared" si="6"/>
        <v/>
      </c>
      <c r="V59" s="64"/>
      <c r="AA59" s="1">
        <f t="shared" si="8"/>
        <v>0</v>
      </c>
      <c r="AB59" s="1">
        <f t="shared" si="9"/>
        <v>0</v>
      </c>
    </row>
    <row r="60" spans="2:28" s="1" customFormat="1" x14ac:dyDescent="0.15">
      <c r="B60"/>
      <c r="C60" s="264">
        <f t="shared" si="12"/>
        <v>48</v>
      </c>
      <c r="D60" s="44" t="str">
        <f t="shared" si="5"/>
        <v/>
      </c>
      <c r="E60" s="276"/>
      <c r="F60" s="368"/>
      <c r="G60" s="266"/>
      <c r="H60" s="348"/>
      <c r="I60" s="348"/>
      <c r="J60" s="15"/>
      <c r="K60" s="15"/>
      <c r="L60" s="15"/>
      <c r="M60" s="15"/>
      <c r="N60" s="266"/>
      <c r="O60" s="15"/>
      <c r="P60" s="379"/>
      <c r="Q60" s="379"/>
      <c r="R60" s="376">
        <f t="shared" si="10"/>
        <v>0</v>
      </c>
      <c r="S60" s="376">
        <f t="shared" si="11"/>
        <v>0</v>
      </c>
      <c r="T60" s="375" t="str">
        <f t="shared" si="6"/>
        <v/>
      </c>
      <c r="V60" s="64"/>
      <c r="AA60" s="1">
        <f t="shared" si="8"/>
        <v>0</v>
      </c>
      <c r="AB60" s="1">
        <f t="shared" si="9"/>
        <v>0</v>
      </c>
    </row>
    <row r="61" spans="2:28" s="1" customFormat="1" x14ac:dyDescent="0.15">
      <c r="B61"/>
      <c r="C61" s="264">
        <f t="shared" si="12"/>
        <v>49</v>
      </c>
      <c r="D61" s="44" t="str">
        <f t="shared" si="5"/>
        <v/>
      </c>
      <c r="E61" s="276"/>
      <c r="F61" s="368"/>
      <c r="G61" s="266"/>
      <c r="H61" s="348"/>
      <c r="I61" s="348"/>
      <c r="J61" s="15"/>
      <c r="K61" s="15"/>
      <c r="L61" s="15"/>
      <c r="M61" s="15"/>
      <c r="N61" s="266"/>
      <c r="O61" s="15"/>
      <c r="P61" s="379"/>
      <c r="Q61" s="379"/>
      <c r="R61" s="376">
        <f t="shared" si="10"/>
        <v>0</v>
      </c>
      <c r="S61" s="376">
        <f t="shared" si="11"/>
        <v>0</v>
      </c>
      <c r="T61" s="375" t="str">
        <f t="shared" si="6"/>
        <v/>
      </c>
      <c r="V61" s="64"/>
      <c r="AA61" s="1">
        <f t="shared" si="8"/>
        <v>0</v>
      </c>
      <c r="AB61" s="1">
        <f t="shared" si="9"/>
        <v>0</v>
      </c>
    </row>
    <row r="62" spans="2:28" s="1" customFormat="1" x14ac:dyDescent="0.15">
      <c r="B62"/>
      <c r="C62" s="264">
        <f t="shared" si="12"/>
        <v>50</v>
      </c>
      <c r="D62" s="44" t="str">
        <f t="shared" si="5"/>
        <v/>
      </c>
      <c r="E62" s="276"/>
      <c r="F62" s="368"/>
      <c r="G62" s="266"/>
      <c r="H62" s="348"/>
      <c r="I62" s="348"/>
      <c r="J62" s="15"/>
      <c r="K62" s="15"/>
      <c r="L62" s="15"/>
      <c r="M62" s="15"/>
      <c r="N62" s="266"/>
      <c r="O62" s="15"/>
      <c r="P62" s="379"/>
      <c r="Q62" s="379"/>
      <c r="R62" s="376">
        <f t="shared" si="10"/>
        <v>0</v>
      </c>
      <c r="S62" s="376">
        <f t="shared" si="11"/>
        <v>0</v>
      </c>
      <c r="T62" s="375" t="str">
        <f t="shared" si="6"/>
        <v/>
      </c>
      <c r="V62" s="64"/>
      <c r="AA62" s="1">
        <f t="shared" si="8"/>
        <v>0</v>
      </c>
      <c r="AB62" s="1">
        <f t="shared" si="9"/>
        <v>0</v>
      </c>
    </row>
    <row r="63" spans="2:28" s="1" customFormat="1" x14ac:dyDescent="0.15">
      <c r="B63"/>
      <c r="C63" s="264">
        <f t="shared" si="12"/>
        <v>51</v>
      </c>
      <c r="D63" s="44" t="str">
        <f t="shared" si="5"/>
        <v/>
      </c>
      <c r="E63" s="276"/>
      <c r="F63" s="368"/>
      <c r="G63" s="266"/>
      <c r="H63" s="348"/>
      <c r="I63" s="348"/>
      <c r="J63" s="15"/>
      <c r="K63" s="15"/>
      <c r="L63" s="15"/>
      <c r="M63" s="15"/>
      <c r="N63" s="266"/>
      <c r="O63" s="15"/>
      <c r="P63" s="379"/>
      <c r="Q63" s="379"/>
      <c r="R63" s="376">
        <f t="shared" si="10"/>
        <v>0</v>
      </c>
      <c r="S63" s="376">
        <f t="shared" si="11"/>
        <v>0</v>
      </c>
      <c r="T63" s="375" t="str">
        <f t="shared" si="6"/>
        <v/>
      </c>
      <c r="V63" s="64"/>
      <c r="AA63" s="1">
        <f t="shared" si="8"/>
        <v>0</v>
      </c>
      <c r="AB63" s="1">
        <f t="shared" si="9"/>
        <v>0</v>
      </c>
    </row>
    <row r="64" spans="2:28" s="1" customFormat="1" x14ac:dyDescent="0.15">
      <c r="B64"/>
      <c r="C64" s="264">
        <f t="shared" si="12"/>
        <v>52</v>
      </c>
      <c r="D64" s="44" t="str">
        <f t="shared" si="5"/>
        <v/>
      </c>
      <c r="E64" s="276"/>
      <c r="F64" s="368"/>
      <c r="G64" s="266"/>
      <c r="H64" s="348"/>
      <c r="I64" s="348"/>
      <c r="J64" s="15"/>
      <c r="K64" s="15"/>
      <c r="L64" s="15"/>
      <c r="M64" s="15"/>
      <c r="N64" s="266"/>
      <c r="O64" s="15"/>
      <c r="P64" s="379"/>
      <c r="Q64" s="379"/>
      <c r="R64" s="376">
        <f t="shared" si="10"/>
        <v>0</v>
      </c>
      <c r="S64" s="376">
        <f t="shared" si="11"/>
        <v>0</v>
      </c>
      <c r="T64" s="375" t="str">
        <f t="shared" si="6"/>
        <v/>
      </c>
      <c r="V64" s="64"/>
      <c r="AA64" s="1">
        <f t="shared" si="8"/>
        <v>0</v>
      </c>
      <c r="AB64" s="1">
        <f t="shared" si="9"/>
        <v>0</v>
      </c>
    </row>
    <row r="65" spans="2:28" s="1" customFormat="1" x14ac:dyDescent="0.15">
      <c r="B65"/>
      <c r="C65" s="264">
        <f t="shared" si="12"/>
        <v>53</v>
      </c>
      <c r="D65" s="44" t="str">
        <f t="shared" si="5"/>
        <v/>
      </c>
      <c r="E65" s="276"/>
      <c r="F65" s="368"/>
      <c r="G65" s="266"/>
      <c r="H65" s="348"/>
      <c r="I65" s="348"/>
      <c r="J65" s="15"/>
      <c r="K65" s="15"/>
      <c r="L65" s="15"/>
      <c r="M65" s="15"/>
      <c r="N65" s="266"/>
      <c r="O65" s="15"/>
      <c r="P65" s="379"/>
      <c r="Q65" s="379"/>
      <c r="R65" s="376">
        <f t="shared" si="10"/>
        <v>0</v>
      </c>
      <c r="S65" s="376">
        <f t="shared" si="11"/>
        <v>0</v>
      </c>
      <c r="T65" s="375" t="str">
        <f t="shared" si="6"/>
        <v/>
      </c>
      <c r="V65" s="64"/>
      <c r="AA65" s="1">
        <f t="shared" si="8"/>
        <v>0</v>
      </c>
      <c r="AB65" s="1">
        <f t="shared" si="9"/>
        <v>0</v>
      </c>
    </row>
    <row r="66" spans="2:28" s="1" customFormat="1" x14ac:dyDescent="0.15">
      <c r="B66"/>
      <c r="C66" s="264">
        <f t="shared" si="12"/>
        <v>54</v>
      </c>
      <c r="D66" s="44" t="str">
        <f t="shared" si="5"/>
        <v/>
      </c>
      <c r="E66" s="276"/>
      <c r="F66" s="368"/>
      <c r="G66" s="266"/>
      <c r="H66" s="348"/>
      <c r="I66" s="348"/>
      <c r="J66" s="15"/>
      <c r="K66" s="15"/>
      <c r="L66" s="15"/>
      <c r="M66" s="15"/>
      <c r="N66" s="266"/>
      <c r="O66" s="15"/>
      <c r="P66" s="379"/>
      <c r="Q66" s="379"/>
      <c r="R66" s="376">
        <f t="shared" si="10"/>
        <v>0</v>
      </c>
      <c r="S66" s="376">
        <f t="shared" si="11"/>
        <v>0</v>
      </c>
      <c r="T66" s="375" t="str">
        <f t="shared" si="6"/>
        <v/>
      </c>
      <c r="V66" s="64"/>
      <c r="AA66" s="1">
        <f t="shared" si="8"/>
        <v>0</v>
      </c>
      <c r="AB66" s="1">
        <f t="shared" si="9"/>
        <v>0</v>
      </c>
    </row>
    <row r="67" spans="2:28" s="1" customFormat="1" x14ac:dyDescent="0.15">
      <c r="B67"/>
      <c r="C67" s="264">
        <f t="shared" si="12"/>
        <v>55</v>
      </c>
      <c r="D67" s="44" t="str">
        <f t="shared" si="5"/>
        <v/>
      </c>
      <c r="E67" s="276"/>
      <c r="F67" s="368"/>
      <c r="G67" s="266"/>
      <c r="H67" s="348"/>
      <c r="I67" s="348"/>
      <c r="J67" s="15"/>
      <c r="K67" s="15"/>
      <c r="L67" s="15"/>
      <c r="M67" s="15"/>
      <c r="N67" s="266"/>
      <c r="O67" s="15"/>
      <c r="P67" s="379"/>
      <c r="Q67" s="379"/>
      <c r="R67" s="376">
        <f t="shared" si="10"/>
        <v>0</v>
      </c>
      <c r="S67" s="376">
        <f t="shared" si="11"/>
        <v>0</v>
      </c>
      <c r="T67" s="375" t="str">
        <f t="shared" si="6"/>
        <v/>
      </c>
      <c r="V67" s="64"/>
      <c r="AA67" s="1">
        <f t="shared" si="8"/>
        <v>0</v>
      </c>
      <c r="AB67" s="1">
        <f t="shared" si="9"/>
        <v>0</v>
      </c>
    </row>
    <row r="68" spans="2:28" s="1" customFormat="1" x14ac:dyDescent="0.15">
      <c r="B68"/>
      <c r="C68" s="264">
        <f t="shared" si="12"/>
        <v>56</v>
      </c>
      <c r="D68" s="44" t="str">
        <f t="shared" si="5"/>
        <v/>
      </c>
      <c r="E68" s="276"/>
      <c r="F68" s="368"/>
      <c r="G68" s="266"/>
      <c r="H68" s="348"/>
      <c r="I68" s="348"/>
      <c r="J68" s="15"/>
      <c r="K68" s="15"/>
      <c r="L68" s="15"/>
      <c r="M68" s="15"/>
      <c r="N68" s="266"/>
      <c r="O68" s="15"/>
      <c r="P68" s="379"/>
      <c r="Q68" s="379"/>
      <c r="R68" s="376">
        <f t="shared" si="10"/>
        <v>0</v>
      </c>
      <c r="S68" s="376">
        <f t="shared" si="11"/>
        <v>0</v>
      </c>
      <c r="T68" s="375" t="str">
        <f t="shared" si="6"/>
        <v/>
      </c>
      <c r="V68" s="64"/>
      <c r="AA68" s="1">
        <f t="shared" si="8"/>
        <v>0</v>
      </c>
      <c r="AB68" s="1">
        <f t="shared" si="9"/>
        <v>0</v>
      </c>
    </row>
    <row r="69" spans="2:28" s="1" customFormat="1" x14ac:dyDescent="0.15">
      <c r="B69"/>
      <c r="C69" s="264">
        <f t="shared" si="12"/>
        <v>57</v>
      </c>
      <c r="D69" s="44" t="str">
        <f t="shared" si="5"/>
        <v/>
      </c>
      <c r="E69" s="276"/>
      <c r="F69" s="368"/>
      <c r="G69" s="266"/>
      <c r="H69" s="348"/>
      <c r="I69" s="348"/>
      <c r="J69" s="15"/>
      <c r="K69" s="15"/>
      <c r="L69" s="15"/>
      <c r="M69" s="15"/>
      <c r="N69" s="266"/>
      <c r="O69" s="15"/>
      <c r="P69" s="379"/>
      <c r="Q69" s="379"/>
      <c r="R69" s="376">
        <f t="shared" si="10"/>
        <v>0</v>
      </c>
      <c r="S69" s="376">
        <f t="shared" si="11"/>
        <v>0</v>
      </c>
      <c r="T69" s="375" t="str">
        <f t="shared" si="6"/>
        <v/>
      </c>
      <c r="V69" s="64"/>
      <c r="AA69" s="1">
        <f t="shared" si="8"/>
        <v>0</v>
      </c>
      <c r="AB69" s="1">
        <f t="shared" si="9"/>
        <v>0</v>
      </c>
    </row>
    <row r="70" spans="2:28" s="1" customFormat="1" x14ac:dyDescent="0.15">
      <c r="B70"/>
      <c r="C70" s="264">
        <f t="shared" si="12"/>
        <v>58</v>
      </c>
      <c r="D70" s="44" t="str">
        <f t="shared" si="5"/>
        <v/>
      </c>
      <c r="E70" s="276"/>
      <c r="F70" s="368"/>
      <c r="G70" s="266"/>
      <c r="H70" s="348"/>
      <c r="I70" s="348"/>
      <c r="J70" s="15"/>
      <c r="K70" s="15"/>
      <c r="L70" s="15"/>
      <c r="M70" s="15"/>
      <c r="N70" s="266"/>
      <c r="O70" s="15"/>
      <c r="P70" s="379"/>
      <c r="Q70" s="379"/>
      <c r="R70" s="376">
        <f t="shared" si="10"/>
        <v>0</v>
      </c>
      <c r="S70" s="376">
        <f t="shared" si="11"/>
        <v>0</v>
      </c>
      <c r="T70" s="375" t="str">
        <f t="shared" si="6"/>
        <v/>
      </c>
      <c r="V70" s="64"/>
      <c r="AA70" s="1">
        <f t="shared" si="8"/>
        <v>0</v>
      </c>
      <c r="AB70" s="1">
        <f t="shared" si="9"/>
        <v>0</v>
      </c>
    </row>
    <row r="71" spans="2:28" s="1" customFormat="1" x14ac:dyDescent="0.15">
      <c r="B71"/>
      <c r="C71" s="264">
        <f t="shared" si="12"/>
        <v>59</v>
      </c>
      <c r="D71" s="44" t="str">
        <f t="shared" si="5"/>
        <v/>
      </c>
      <c r="E71" s="276"/>
      <c r="F71" s="368"/>
      <c r="G71" s="266"/>
      <c r="H71" s="348"/>
      <c r="I71" s="348"/>
      <c r="J71" s="15"/>
      <c r="K71" s="15"/>
      <c r="L71" s="15"/>
      <c r="M71" s="15"/>
      <c r="N71" s="266"/>
      <c r="O71" s="15"/>
      <c r="P71" s="379"/>
      <c r="Q71" s="379"/>
      <c r="R71" s="376">
        <f t="shared" si="10"/>
        <v>0</v>
      </c>
      <c r="S71" s="376">
        <f t="shared" si="11"/>
        <v>0</v>
      </c>
      <c r="T71" s="375" t="str">
        <f t="shared" si="6"/>
        <v/>
      </c>
      <c r="V71" s="64"/>
      <c r="AA71" s="1">
        <f t="shared" si="8"/>
        <v>0</v>
      </c>
      <c r="AB71" s="1">
        <f t="shared" si="9"/>
        <v>0</v>
      </c>
    </row>
    <row r="72" spans="2:28" s="1" customFormat="1" x14ac:dyDescent="0.15">
      <c r="B72"/>
      <c r="C72" s="264">
        <f>C71+1</f>
        <v>60</v>
      </c>
      <c r="D72" s="44" t="str">
        <f t="shared" si="5"/>
        <v/>
      </c>
      <c r="E72" s="276"/>
      <c r="F72" s="368"/>
      <c r="G72" s="266"/>
      <c r="H72" s="348"/>
      <c r="I72" s="348"/>
      <c r="J72" s="15"/>
      <c r="K72" s="15"/>
      <c r="L72" s="15"/>
      <c r="M72" s="15"/>
      <c r="N72" s="266"/>
      <c r="O72" s="15"/>
      <c r="P72" s="379"/>
      <c r="Q72" s="379"/>
      <c r="R72" s="376">
        <f t="shared" si="10"/>
        <v>0</v>
      </c>
      <c r="S72" s="376">
        <f t="shared" si="11"/>
        <v>0</v>
      </c>
      <c r="T72" s="375" t="str">
        <f t="shared" si="6"/>
        <v/>
      </c>
      <c r="V72" s="64"/>
      <c r="AA72" s="1">
        <f t="shared" si="8"/>
        <v>0</v>
      </c>
      <c r="AB72" s="1">
        <f t="shared" si="9"/>
        <v>0</v>
      </c>
    </row>
    <row r="73" spans="2:28" s="1" customFormat="1" ht="12.75" customHeight="1" x14ac:dyDescent="0.15">
      <c r="B73"/>
      <c r="C73" s="35"/>
      <c r="D73" s="35"/>
      <c r="F73" s="35"/>
      <c r="G73" s="35"/>
      <c r="H73" s="7"/>
      <c r="I73" s="7"/>
      <c r="J73" s="77"/>
      <c r="K73" s="77"/>
      <c r="L73" s="77"/>
      <c r="M73" s="77"/>
      <c r="N73" s="35"/>
      <c r="O73" s="77"/>
      <c r="P73" s="77"/>
      <c r="Q73" s="77"/>
      <c r="R73" s="3"/>
      <c r="S73" s="3"/>
      <c r="T73" s="3"/>
      <c r="U73" s="3"/>
      <c r="V73" s="64"/>
    </row>
  </sheetData>
  <sheetProtection algorithmName="SHA-512" hashValue="1lC0CSXA9gYV5TqjwMBqVkJ9kyOirMToWij+JKUmuofgOOSBPmZj8fcadPxw/1zeWwLYpas4AljYcsPnFYJtZA==" saltValue="rmmzbmo8tE39Ydlcp7Oa9g==" spinCount="100000" sheet="1" selectLockedCells="1"/>
  <mergeCells count="21">
    <mergeCell ref="C10:F12"/>
    <mergeCell ref="O5:O7"/>
    <mergeCell ref="H5:I5"/>
    <mergeCell ref="H6:H7"/>
    <mergeCell ref="I6:I7"/>
    <mergeCell ref="J5:K5"/>
    <mergeCell ref="C5:C7"/>
    <mergeCell ref="J6:J7"/>
    <mergeCell ref="D5:D7"/>
    <mergeCell ref="N6:N7"/>
    <mergeCell ref="C9:G9"/>
    <mergeCell ref="K6:K7"/>
    <mergeCell ref="G5:G7"/>
    <mergeCell ref="L5:N5"/>
    <mergeCell ref="L6:L7"/>
    <mergeCell ref="T5:T7"/>
    <mergeCell ref="E5:E7"/>
    <mergeCell ref="R5:S6"/>
    <mergeCell ref="F5:F7"/>
    <mergeCell ref="M6:M7"/>
    <mergeCell ref="P5:Q6"/>
  </mergeCells>
  <phoneticPr fontId="3"/>
  <conditionalFormatting sqref="T13:T72">
    <cfRule type="expression" dxfId="161"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7" width="15.625" customWidth="1"/>
    <col min="8" max="11" width="6.125" customWidth="1"/>
    <col min="12" max="12" width="4.625" customWidth="1"/>
    <col min="13" max="21" width="5.625" customWidth="1"/>
    <col min="22" max="23" width="2.625" customWidth="1"/>
  </cols>
  <sheetData>
    <row r="1" spans="2:44" ht="13.5" hidden="1" customHeight="1" x14ac:dyDescent="0.15">
      <c r="B1" s="19"/>
      <c r="C1" s="1"/>
      <c r="D1" s="1"/>
      <c r="E1" s="1"/>
      <c r="F1" s="1"/>
      <c r="G1" s="1"/>
      <c r="H1" s="1"/>
      <c r="I1" s="382">
        <f>IF($I$10=0,0,I11/$I$10)</f>
        <v>0</v>
      </c>
      <c r="J1" s="1"/>
      <c r="K1" s="1"/>
      <c r="L1" s="1"/>
      <c r="M1" s="382">
        <f>IF($J$10=0,0,M12/$J$10)</f>
        <v>0</v>
      </c>
      <c r="N1" s="382">
        <f>IF($J$10=0,0,N12/$J$10)</f>
        <v>0</v>
      </c>
      <c r="O1" s="382">
        <f>IF($J$10=0,0,O12/$J$10)</f>
        <v>0</v>
      </c>
      <c r="P1" s="382">
        <f>IF($J$10=0,0,P12/$J$10)</f>
        <v>0</v>
      </c>
      <c r="Q1" s="382">
        <f>IF($J$10=0,0,Q12/$J$10)</f>
        <v>0</v>
      </c>
      <c r="R1" s="382" t="str">
        <f>IF($K$10=0,"",R12/$K$10)</f>
        <v/>
      </c>
      <c r="S1" s="382" t="str">
        <f>IF($K$10=0,"",S12/$K$10)</f>
        <v/>
      </c>
      <c r="T1" s="382" t="str">
        <f>IF($K$10=0,"",T12/$K$10)</f>
        <v/>
      </c>
      <c r="U1" s="1"/>
      <c r="V1" s="268"/>
      <c r="W1" s="1"/>
      <c r="X1" t="s">
        <v>47</v>
      </c>
      <c r="Y1" t="s">
        <v>325</v>
      </c>
      <c r="Z1" t="s">
        <v>346</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点検表!$AL$4</f>
        <v>-15</v>
      </c>
    </row>
    <row r="3" spans="2:44" ht="13.5" customHeight="1" x14ac:dyDescent="0.15">
      <c r="B3" s="1"/>
      <c r="C3" s="1" t="s">
        <v>347</v>
      </c>
      <c r="D3" s="1"/>
      <c r="E3" s="1"/>
      <c r="F3" s="1"/>
      <c r="G3" s="1"/>
      <c r="H3" s="1"/>
      <c r="I3" s="1"/>
      <c r="J3" s="1"/>
      <c r="K3" s="1"/>
      <c r="L3" s="1"/>
      <c r="Q3" s="1"/>
      <c r="R3" s="1"/>
      <c r="S3" s="1"/>
      <c r="T3" s="1"/>
      <c r="U3" s="1"/>
      <c r="V3" s="1"/>
      <c r="W3" s="1"/>
    </row>
    <row r="4" spans="2:44" x14ac:dyDescent="0.15">
      <c r="C4" s="1"/>
      <c r="D4" s="1"/>
      <c r="Y4" s="1">
        <f>COUNTIF($E$13:$E$102,Y5)</f>
        <v>0</v>
      </c>
      <c r="Z4" s="1">
        <f>COUNTIF($E$13:$E$102,Z5)</f>
        <v>0</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B5" s="105"/>
      <c r="C5" s="807" t="s">
        <v>329</v>
      </c>
      <c r="D5" s="727" t="s">
        <v>489</v>
      </c>
      <c r="E5" s="727" t="s">
        <v>330</v>
      </c>
      <c r="F5" s="807" t="s">
        <v>348</v>
      </c>
      <c r="G5" s="807" t="s">
        <v>349</v>
      </c>
      <c r="H5" s="257" t="s">
        <v>30</v>
      </c>
      <c r="I5" s="727" t="s">
        <v>351</v>
      </c>
      <c r="J5" s="681" t="s">
        <v>352</v>
      </c>
      <c r="K5" s="682"/>
      <c r="L5" s="727" t="s">
        <v>297</v>
      </c>
      <c r="M5" s="811" t="s">
        <v>424</v>
      </c>
      <c r="N5" s="812"/>
      <c r="O5" s="812"/>
      <c r="P5" s="812"/>
      <c r="Q5" s="812"/>
      <c r="R5" s="812"/>
      <c r="S5" s="812"/>
      <c r="T5" s="814"/>
      <c r="U5" s="727" t="s">
        <v>353</v>
      </c>
      <c r="V5" s="115"/>
      <c r="W5" s="269"/>
      <c r="X5" s="6" t="str">
        <f ca="1">IF($I$10=0,"",OFFSET(Y5,0,MATCH(MAX(Y6:AR6),Y6:AR6,0)-1,1,1))</f>
        <v/>
      </c>
      <c r="Y5" s="1">
        <f>MIN($E$13:$E$102)</f>
        <v>0</v>
      </c>
      <c r="Z5" s="1">
        <f>IF(ISERROR(SMALL($E$13:$E$102,SUM($Y4:Y4)+1)),0,SMALL($E$13:$E$102,SUM($Y4:Y4)+1))</f>
        <v>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15">
      <c r="B6" s="105"/>
      <c r="C6" s="808"/>
      <c r="D6" s="797"/>
      <c r="E6" s="797"/>
      <c r="F6" s="808"/>
      <c r="G6" s="808"/>
      <c r="H6" s="727" t="s">
        <v>350</v>
      </c>
      <c r="I6" s="797"/>
      <c r="J6" s="727" t="s">
        <v>354</v>
      </c>
      <c r="K6" s="727" t="s">
        <v>355</v>
      </c>
      <c r="L6" s="797"/>
      <c r="M6" s="813" t="s">
        <v>142</v>
      </c>
      <c r="N6" s="813"/>
      <c r="O6" s="813"/>
      <c r="P6" s="813"/>
      <c r="Q6" s="810"/>
      <c r="R6" s="809" t="s">
        <v>149</v>
      </c>
      <c r="S6" s="813"/>
      <c r="T6" s="723"/>
      <c r="U6" s="797"/>
      <c r="V6" s="253"/>
      <c r="W6" s="252"/>
      <c r="X6" s="1"/>
      <c r="Y6" s="327">
        <f t="array" ref="Y6">SUM(IF($E13:$E102=Y5,$I13:$I102*$L13:$L102,0))</f>
        <v>0</v>
      </c>
      <c r="Z6" s="327">
        <f t="array" ref="Z6">SUM(IF($E13:$E102=Z5,$I13:$I102*$L13:$L102,0))</f>
        <v>0</v>
      </c>
      <c r="AA6" s="327">
        <f t="array" ref="AA6">SUM(IF($E13:$E102=AA5,$I13:$I102*$L13:$L102,0))</f>
        <v>0</v>
      </c>
      <c r="AB6" s="327">
        <f t="array" ref="AB6">SUM(IF($E13:$E102=AB5,$I13:$I102*$L13:$L102,0))</f>
        <v>0</v>
      </c>
      <c r="AC6" s="327">
        <f t="array" ref="AC6">SUM(IF($E13:$E102=AC5,$I13:$I102*$L13:$L102,0))</f>
        <v>0</v>
      </c>
      <c r="AD6" s="327">
        <f t="array" ref="AD6">SUM(IF($E13:$E102=AD5,$I13:$I102*$L13:$L102,0))</f>
        <v>0</v>
      </c>
      <c r="AE6" s="327">
        <f t="array" ref="AE6">SUM(IF($E13:$E102=AE5,$I13:$I102*$L13:$L102,0))</f>
        <v>0</v>
      </c>
      <c r="AF6" s="327">
        <f t="array" ref="AF6">SUM(IF($E13:$E102=AF5,$I13:$I102*$L13:$L102,0))</f>
        <v>0</v>
      </c>
      <c r="AG6" s="327">
        <f t="array" ref="AG6">SUM(IF($E13:$E102=AG5,$I13:$I102*$L13:$L102,0))</f>
        <v>0</v>
      </c>
      <c r="AH6" s="327">
        <f t="array" ref="AH6">SUM(IF($E13:$E102=AH5,$I13:$I102*$L13:$L102,0))</f>
        <v>0</v>
      </c>
      <c r="AI6" s="327">
        <f t="array" ref="AI6">SUM(IF($E13:$E102=AI5,$I13:$I102*$L13:$L102,0))</f>
        <v>0</v>
      </c>
      <c r="AJ6" s="327">
        <f t="array" ref="AJ6">SUM(IF($E13:$E102=AJ5,$I13:$I102*$L13:$L102,0))</f>
        <v>0</v>
      </c>
      <c r="AK6" s="327">
        <f t="array" ref="AK6">SUM(IF($E13:$E102=AK5,$I13:$I102*$L13:$L102,0))</f>
        <v>0</v>
      </c>
      <c r="AL6" s="327">
        <f t="array" ref="AL6">SUM(IF($E13:$E102=AL5,$I13:$I102*$L13:$L102,0))</f>
        <v>0</v>
      </c>
      <c r="AM6" s="327">
        <f t="array" ref="AM6">SUM(IF($E13:$E102=AM5,$I13:$I102*$L13:$L102,0))</f>
        <v>0</v>
      </c>
      <c r="AN6" s="327">
        <f t="array" ref="AN6">SUM(IF($E13:$E102=AN5,$I13:$I102*$L13:$L102,0))</f>
        <v>0</v>
      </c>
      <c r="AO6" s="327">
        <f t="array" ref="AO6">SUM(IF($E13:$E102=AO5,$I13:$I102*$L13:$L102,0))</f>
        <v>0</v>
      </c>
      <c r="AP6" s="327">
        <f t="array" ref="AP6">SUM(IF($E13:$E102=AP5,$I13:$I102*$L13:$L102,0))</f>
        <v>0</v>
      </c>
      <c r="AQ6" s="327">
        <f t="array" ref="AQ6">SUM(IF($E13:$E102=AQ5,$I13:$I102*$L13:$L102,0))</f>
        <v>0</v>
      </c>
      <c r="AR6" s="327">
        <f t="array" ref="AR6">SUM(IF($E13:$E102=AR5,$I13:$I102*$L13:$L102,0))</f>
        <v>0</v>
      </c>
    </row>
    <row r="7" spans="2:44" ht="60" customHeight="1" x14ac:dyDescent="0.15">
      <c r="B7" s="105"/>
      <c r="C7" s="808"/>
      <c r="D7" s="798"/>
      <c r="E7" s="797"/>
      <c r="F7" s="777"/>
      <c r="G7" s="808"/>
      <c r="H7" s="798"/>
      <c r="I7" s="798"/>
      <c r="J7" s="798"/>
      <c r="K7" s="798"/>
      <c r="L7" s="798"/>
      <c r="M7" s="25" t="s">
        <v>356</v>
      </c>
      <c r="N7" s="14" t="s">
        <v>150</v>
      </c>
      <c r="O7" s="14" t="s">
        <v>357</v>
      </c>
      <c r="P7" s="14" t="s">
        <v>358</v>
      </c>
      <c r="Q7" s="14" t="s">
        <v>359</v>
      </c>
      <c r="R7" s="14" t="s">
        <v>357</v>
      </c>
      <c r="S7" s="14" t="s">
        <v>358</v>
      </c>
      <c r="T7" s="14" t="s">
        <v>359</v>
      </c>
      <c r="U7" s="798"/>
      <c r="V7" s="253"/>
      <c r="W7" s="252"/>
    </row>
    <row r="8" spans="2:44" ht="2.1" customHeight="1" x14ac:dyDescent="0.15">
      <c r="B8" s="105"/>
      <c r="C8" s="249"/>
      <c r="D8" s="249"/>
      <c r="E8" s="13"/>
      <c r="F8" s="104"/>
      <c r="G8" s="249"/>
      <c r="H8" s="13"/>
      <c r="I8" s="13"/>
      <c r="J8" s="13"/>
      <c r="K8" s="13"/>
      <c r="L8" s="13"/>
      <c r="M8" s="259"/>
      <c r="N8" s="13"/>
      <c r="O8" s="13"/>
      <c r="P8" s="293"/>
      <c r="Q8" s="13"/>
      <c r="R8" s="13"/>
      <c r="S8" s="13"/>
      <c r="T8" s="13"/>
      <c r="U8" s="13"/>
      <c r="V8" s="33"/>
      <c r="W8" s="252"/>
    </row>
    <row r="9" spans="2:44" ht="15" customHeight="1" x14ac:dyDescent="0.15">
      <c r="B9" s="105"/>
      <c r="C9" s="804" t="s">
        <v>343</v>
      </c>
      <c r="D9" s="805"/>
      <c r="E9" s="805"/>
      <c r="F9" s="805"/>
      <c r="G9" s="806"/>
      <c r="H9" s="249" t="s">
        <v>360</v>
      </c>
      <c r="I9" s="249" t="s">
        <v>360</v>
      </c>
      <c r="J9" s="249" t="s">
        <v>360</v>
      </c>
      <c r="K9" s="249" t="s">
        <v>360</v>
      </c>
      <c r="L9" s="249" t="s">
        <v>360</v>
      </c>
      <c r="M9" s="349" t="str">
        <f>IF($J$10=0,"     －",M$10/$J$10)</f>
        <v xml:space="preserve">     －</v>
      </c>
      <c r="N9" s="349" t="str">
        <f>IF($J$10=0,"     －",N$10/$J$10)</f>
        <v xml:space="preserve">     －</v>
      </c>
      <c r="O9" s="349" t="str">
        <f>IF($J$10=0,"     －",O$10/$J$10)</f>
        <v xml:space="preserve">     －</v>
      </c>
      <c r="P9" s="349" t="str">
        <f>IF($J$10=0,"     －",P$10/$J$10)</f>
        <v xml:space="preserve">     －</v>
      </c>
      <c r="Q9" s="349" t="str">
        <f>IF($J$10=0,"     －",Q$10/$J$10)</f>
        <v xml:space="preserve">     －</v>
      </c>
      <c r="R9" s="349" t="str">
        <f>IF($K$10=0,"    －",R$10/$K$10)</f>
        <v xml:space="preserve">    －</v>
      </c>
      <c r="S9" s="349" t="str">
        <f>IF($K$10=0,"    －",S$10/$K$10)</f>
        <v xml:space="preserve">    －</v>
      </c>
      <c r="T9" s="349" t="str">
        <f>IF($K$10=0,"    －",T$10/$K$10)</f>
        <v xml:space="preserve">    －</v>
      </c>
      <c r="U9" s="349" t="str">
        <f>IF($J$10=0,"     －",U$10/$J$10)</f>
        <v xml:space="preserve">     －</v>
      </c>
      <c r="V9" s="270"/>
      <c r="W9" s="271"/>
    </row>
    <row r="10" spans="2:44" ht="15" customHeight="1" x14ac:dyDescent="0.15">
      <c r="B10" s="105"/>
      <c r="C10" s="710" t="s">
        <v>345</v>
      </c>
      <c r="D10" s="711"/>
      <c r="E10" s="711"/>
      <c r="F10" s="712"/>
      <c r="G10" s="249" t="s">
        <v>235</v>
      </c>
      <c r="H10" s="273">
        <f t="array" ref="H10">SUM(IF(H13:H102="○",$J13:$J102*$L13:$L102,0))</f>
        <v>0</v>
      </c>
      <c r="I10" s="273">
        <f>SUMPRODUCT(I13:I102,L13:L102)</f>
        <v>0</v>
      </c>
      <c r="J10" s="273">
        <f>SUMPRODUCT(J13:J102,L13:L102)</f>
        <v>0</v>
      </c>
      <c r="K10" s="273">
        <f>SUMPRODUCT(K13:K102,L13:L102)</f>
        <v>0</v>
      </c>
      <c r="L10" s="331">
        <f>SUM(L13:L102)</f>
        <v>0</v>
      </c>
      <c r="M10" s="273">
        <f t="array" ref="M10">SUM(IF(M13:M102="○",$J13:$J102*$L13:$L102,0))</f>
        <v>0</v>
      </c>
      <c r="N10" s="273">
        <f t="array" ref="N10">SUM(IF(N13:N102="○",$J13:$J102*$L13:$L102,0))</f>
        <v>0</v>
      </c>
      <c r="O10" s="273">
        <f t="array" ref="O10">SUM(IF(O13:O102="○",$J13:$J102*$L13:$L102,0))</f>
        <v>0</v>
      </c>
      <c r="P10" s="273">
        <f t="array" ref="P10">SUM(IF(P13:P102="○",$J13:$J102*$L13:$L102,0))</f>
        <v>0</v>
      </c>
      <c r="Q10" s="273">
        <f t="array" ref="Q10">SUM(IF(Q13:Q102="○",$J13:$J102*$L13:$L102,0))</f>
        <v>0</v>
      </c>
      <c r="R10" s="273">
        <f t="array" ref="R10">SUM(IF(R13:R102="○",$K13:$K102*$L13:$L102,0))</f>
        <v>0</v>
      </c>
      <c r="S10" s="273">
        <f t="array" ref="S10">SUM(IF(S13:S102="○",$K13:$K102*$L13:$L102,0))</f>
        <v>0</v>
      </c>
      <c r="T10" s="273">
        <f t="array" ref="T10">SUM(IF(T13:T102="○",$K13:$K102*$L13:$L102,0))</f>
        <v>0</v>
      </c>
      <c r="U10" s="273">
        <f t="array" ref="U10">SUM(IF(U13:U102="○",$J13:$J102*$L13:$L102,0))</f>
        <v>0</v>
      </c>
      <c r="V10" s="321"/>
      <c r="W10" s="274"/>
    </row>
    <row r="11" spans="2:44" ht="15" customHeight="1" x14ac:dyDescent="0.15">
      <c r="B11" s="105"/>
      <c r="C11" s="801"/>
      <c r="D11" s="802"/>
      <c r="E11" s="802"/>
      <c r="F11" s="803"/>
      <c r="G11" s="13" t="s">
        <v>492</v>
      </c>
      <c r="H11" s="273">
        <f t="array" ref="H11">SUM(IF(($D13:$D102="○")*(H13:H102="○"),$J13:$J102*$L13:$L102,0))</f>
        <v>0</v>
      </c>
      <c r="I11" s="273">
        <f t="array" ref="I11">SUM(IF($D13:$D102="○",I13:I102*$L13:$L102,0))</f>
        <v>0</v>
      </c>
      <c r="J11" s="273">
        <f t="array" ref="J11">SUM(IF($D13:$D102="○",J13:J102*$L13:$L102,0))</f>
        <v>0</v>
      </c>
      <c r="K11" s="273">
        <f t="array" ref="K11">SUM(IF($D13:$D102="○",K13:K102*$L13:$L102,0))</f>
        <v>0</v>
      </c>
      <c r="L11" s="331">
        <f>SUMIF($D13:$D102,"○",L13:L102)</f>
        <v>0</v>
      </c>
      <c r="M11" s="249" t="s">
        <v>300</v>
      </c>
      <c r="N11" s="249" t="s">
        <v>300</v>
      </c>
      <c r="O11" s="249" t="s">
        <v>300</v>
      </c>
      <c r="P11" s="249" t="s">
        <v>300</v>
      </c>
      <c r="Q11" s="249" t="s">
        <v>300</v>
      </c>
      <c r="R11" s="249" t="s">
        <v>300</v>
      </c>
      <c r="S11" s="249" t="s">
        <v>300</v>
      </c>
      <c r="T11" s="249" t="s">
        <v>300</v>
      </c>
      <c r="U11" s="249" t="s">
        <v>300</v>
      </c>
      <c r="V11" s="270"/>
      <c r="W11" s="271"/>
    </row>
    <row r="12" spans="2:44" ht="15" customHeight="1" x14ac:dyDescent="0.15">
      <c r="B12" s="105"/>
      <c r="C12" s="804"/>
      <c r="D12" s="805"/>
      <c r="E12" s="805"/>
      <c r="F12" s="806"/>
      <c r="G12" s="13" t="s">
        <v>496</v>
      </c>
      <c r="H12" s="249" t="s">
        <v>300</v>
      </c>
      <c r="I12" s="249" t="s">
        <v>300</v>
      </c>
      <c r="J12" s="249" t="s">
        <v>300</v>
      </c>
      <c r="K12" s="249" t="s">
        <v>300</v>
      </c>
      <c r="L12" s="249" t="s">
        <v>300</v>
      </c>
      <c r="M12" s="273">
        <f t="array" ref="M12">SUM(IF(($D13:$D102="○")*(M13:M102=""),$J13:$J102*$L13:$L102,0))</f>
        <v>0</v>
      </c>
      <c r="N12" s="273">
        <f t="array" ref="N12">SUM(IF(($D13:$D102="○")*(N13:N102=""),$J13:$J102*$L13:$L102,0))</f>
        <v>0</v>
      </c>
      <c r="O12" s="273">
        <f t="array" ref="O12">SUM(IF(($D13:$D102="○")*(O13:O102=""),$J13:$J102*$L13:$L102,0))</f>
        <v>0</v>
      </c>
      <c r="P12" s="273">
        <f t="array" ref="P12">SUM(IF(($D13:$D102="○")*(O13:O102="")*(P13:P102=""),$J13:$J102*$L13:$L102,0))</f>
        <v>0</v>
      </c>
      <c r="Q12" s="273">
        <f t="array" ref="Q12">SUM(IF(($D13:$D102="○")*(O13:O102="")*(P13:P102="")*(Q13:Q102=""),$J13:$J102*$L13:$L102,0))</f>
        <v>0</v>
      </c>
      <c r="R12" s="273">
        <f t="array" ref="R12">SUM(IF(($D13:$D102="○")*(R13:R102=""),$K13:$K102*$L13:$L102,0))</f>
        <v>0</v>
      </c>
      <c r="S12" s="273">
        <f t="array" ref="S12">SUM(IF(($D13:$D102="○")*(R13:R102="")*(S13:S102=""),$K13:$K102*$L13:$L102,0))</f>
        <v>0</v>
      </c>
      <c r="T12" s="273">
        <f t="array" ref="T12">SUM(IF(($D13:$D102="○")*(R13:R102="")*(S13:S102="")*(T13:T102=""),$K13:$K102*$L13:$L102,0))</f>
        <v>0</v>
      </c>
      <c r="U12" s="273">
        <f t="array" ref="U12">SUM(IF(U13:U102="",$J13:$J102*$L13:$L102,0))</f>
        <v>0</v>
      </c>
      <c r="V12" s="270"/>
      <c r="W12" s="271"/>
    </row>
    <row r="13" spans="2:44" ht="13.5" customHeight="1" x14ac:dyDescent="0.15">
      <c r="B13" s="105"/>
      <c r="C13" s="275">
        <v>1</v>
      </c>
      <c r="D13" s="44" t="str">
        <f t="shared" ref="D13:D44" si="1">IF(E13="","",IF(E13&lt;=$Z$2,"○",""))</f>
        <v/>
      </c>
      <c r="E13" s="314"/>
      <c r="F13" s="367"/>
      <c r="G13" s="367"/>
      <c r="H13" s="278"/>
      <c r="I13" s="279"/>
      <c r="J13" s="279"/>
      <c r="K13" s="279"/>
      <c r="L13" s="343"/>
      <c r="M13" s="280" t="str">
        <f t="shared" ref="M13:M44" si="2">IF(OR(L13="",L13=0),"",IF(AND(H13="○",J13*1000/I13&lt;10.5),"○",IF(J13*1000/I13&lt;7.5,"○","")))</f>
        <v/>
      </c>
      <c r="N13" s="277"/>
      <c r="O13" s="277"/>
      <c r="P13" s="277"/>
      <c r="Q13" s="277"/>
      <c r="R13" s="277"/>
      <c r="S13" s="277"/>
      <c r="T13" s="277"/>
      <c r="U13" s="277"/>
      <c r="V13" s="281"/>
      <c r="W13" s="282"/>
    </row>
    <row r="14" spans="2:44" ht="13.5" customHeight="1" x14ac:dyDescent="0.15">
      <c r="B14" s="105"/>
      <c r="C14" s="283">
        <f t="shared" ref="C14:C42" si="3">C13+1</f>
        <v>2</v>
      </c>
      <c r="D14" s="44" t="str">
        <f t="shared" si="1"/>
        <v/>
      </c>
      <c r="E14" s="276"/>
      <c r="F14" s="368"/>
      <c r="G14" s="368"/>
      <c r="H14" s="284"/>
      <c r="I14" s="285"/>
      <c r="J14" s="285"/>
      <c r="K14" s="285"/>
      <c r="L14" s="15"/>
      <c r="M14" s="280" t="str">
        <f t="shared" si="2"/>
        <v/>
      </c>
      <c r="N14" s="265"/>
      <c r="O14" s="265"/>
      <c r="P14" s="265"/>
      <c r="Q14" s="265"/>
      <c r="R14" s="265"/>
      <c r="S14" s="265"/>
      <c r="T14" s="265"/>
      <c r="U14" s="265"/>
      <c r="V14" s="281"/>
      <c r="W14" s="282"/>
    </row>
    <row r="15" spans="2:44" ht="13.5" customHeight="1" x14ac:dyDescent="0.15">
      <c r="B15" s="105"/>
      <c r="C15" s="283">
        <f t="shared" si="3"/>
        <v>3</v>
      </c>
      <c r="D15" s="44" t="str">
        <f t="shared" si="1"/>
        <v/>
      </c>
      <c r="E15" s="276"/>
      <c r="F15" s="368"/>
      <c r="G15" s="368"/>
      <c r="H15" s="284"/>
      <c r="I15" s="285"/>
      <c r="J15" s="285"/>
      <c r="K15" s="285"/>
      <c r="L15" s="15"/>
      <c r="M15" s="280" t="str">
        <f t="shared" si="2"/>
        <v/>
      </c>
      <c r="N15" s="265"/>
      <c r="O15" s="265"/>
      <c r="P15" s="265"/>
      <c r="Q15" s="265"/>
      <c r="R15" s="265"/>
      <c r="S15" s="265"/>
      <c r="T15" s="265"/>
      <c r="U15" s="265"/>
      <c r="V15" s="281"/>
      <c r="W15" s="282"/>
    </row>
    <row r="16" spans="2:44" ht="13.5" customHeight="1" x14ac:dyDescent="0.15">
      <c r="B16" s="105"/>
      <c r="C16" s="283">
        <f t="shared" si="3"/>
        <v>4</v>
      </c>
      <c r="D16" s="44" t="str">
        <f t="shared" si="1"/>
        <v/>
      </c>
      <c r="E16" s="276"/>
      <c r="F16" s="368"/>
      <c r="G16" s="368"/>
      <c r="H16" s="284"/>
      <c r="I16" s="285"/>
      <c r="J16" s="285"/>
      <c r="K16" s="285"/>
      <c r="L16" s="15"/>
      <c r="M16" s="280" t="str">
        <f t="shared" si="2"/>
        <v/>
      </c>
      <c r="N16" s="265"/>
      <c r="O16" s="265"/>
      <c r="P16" s="265"/>
      <c r="Q16" s="265"/>
      <c r="R16" s="265"/>
      <c r="S16" s="265"/>
      <c r="T16" s="265"/>
      <c r="U16" s="265"/>
      <c r="V16" s="281"/>
      <c r="W16" s="282"/>
    </row>
    <row r="17" spans="2:23" ht="13.5" customHeight="1" x14ac:dyDescent="0.15">
      <c r="B17" s="105"/>
      <c r="C17" s="283">
        <f t="shared" si="3"/>
        <v>5</v>
      </c>
      <c r="D17" s="44" t="str">
        <f t="shared" si="1"/>
        <v/>
      </c>
      <c r="E17" s="276"/>
      <c r="F17" s="368"/>
      <c r="G17" s="368"/>
      <c r="H17" s="284"/>
      <c r="I17" s="285"/>
      <c r="J17" s="285"/>
      <c r="K17" s="285"/>
      <c r="L17" s="15"/>
      <c r="M17" s="280" t="str">
        <f t="shared" si="2"/>
        <v/>
      </c>
      <c r="N17" s="265"/>
      <c r="O17" s="265"/>
      <c r="P17" s="265"/>
      <c r="Q17" s="265"/>
      <c r="R17" s="265"/>
      <c r="S17" s="265"/>
      <c r="T17" s="265"/>
      <c r="U17" s="265"/>
      <c r="V17" s="281"/>
      <c r="W17" s="282"/>
    </row>
    <row r="18" spans="2:23" ht="13.5" customHeight="1" x14ac:dyDescent="0.15">
      <c r="B18" s="105"/>
      <c r="C18" s="283">
        <f t="shared" si="3"/>
        <v>6</v>
      </c>
      <c r="D18" s="44" t="str">
        <f t="shared" si="1"/>
        <v/>
      </c>
      <c r="E18" s="276"/>
      <c r="F18" s="368"/>
      <c r="G18" s="368"/>
      <c r="H18" s="284"/>
      <c r="I18" s="285"/>
      <c r="J18" s="285"/>
      <c r="K18" s="285"/>
      <c r="L18" s="15"/>
      <c r="M18" s="280" t="str">
        <f t="shared" si="2"/>
        <v/>
      </c>
      <c r="N18" s="265"/>
      <c r="O18" s="265"/>
      <c r="P18" s="265"/>
      <c r="Q18" s="265"/>
      <c r="R18" s="265"/>
      <c r="S18" s="265"/>
      <c r="T18" s="265"/>
      <c r="U18" s="265"/>
      <c r="V18" s="281"/>
      <c r="W18" s="282"/>
    </row>
    <row r="19" spans="2:23" ht="13.5" customHeight="1" x14ac:dyDescent="0.15">
      <c r="B19" s="105"/>
      <c r="C19" s="283">
        <f t="shared" si="3"/>
        <v>7</v>
      </c>
      <c r="D19" s="44" t="str">
        <f t="shared" si="1"/>
        <v/>
      </c>
      <c r="E19" s="276"/>
      <c r="F19" s="368"/>
      <c r="G19" s="368"/>
      <c r="H19" s="284"/>
      <c r="I19" s="285"/>
      <c r="J19" s="285"/>
      <c r="K19" s="285"/>
      <c r="L19" s="15"/>
      <c r="M19" s="280" t="str">
        <f t="shared" si="2"/>
        <v/>
      </c>
      <c r="N19" s="265"/>
      <c r="O19" s="265"/>
      <c r="P19" s="265"/>
      <c r="Q19" s="265"/>
      <c r="R19" s="265"/>
      <c r="S19" s="265"/>
      <c r="T19" s="265"/>
      <c r="U19" s="265"/>
      <c r="V19" s="281"/>
      <c r="W19" s="282"/>
    </row>
    <row r="20" spans="2:23" ht="13.5" customHeight="1" x14ac:dyDescent="0.15">
      <c r="B20" s="105"/>
      <c r="C20" s="283">
        <f t="shared" si="3"/>
        <v>8</v>
      </c>
      <c r="D20" s="44" t="str">
        <f t="shared" si="1"/>
        <v/>
      </c>
      <c r="E20" s="276"/>
      <c r="F20" s="368"/>
      <c r="G20" s="368"/>
      <c r="H20" s="284"/>
      <c r="I20" s="285"/>
      <c r="J20" s="285"/>
      <c r="K20" s="285"/>
      <c r="L20" s="15"/>
      <c r="M20" s="280" t="str">
        <f t="shared" si="2"/>
        <v/>
      </c>
      <c r="N20" s="265"/>
      <c r="O20" s="265"/>
      <c r="P20" s="265"/>
      <c r="Q20" s="265"/>
      <c r="R20" s="265"/>
      <c r="S20" s="265"/>
      <c r="T20" s="265"/>
      <c r="U20" s="265"/>
      <c r="V20" s="281"/>
      <c r="W20" s="282"/>
    </row>
    <row r="21" spans="2:23" ht="13.5" customHeight="1" x14ac:dyDescent="0.15">
      <c r="B21" s="105"/>
      <c r="C21" s="283">
        <f t="shared" si="3"/>
        <v>9</v>
      </c>
      <c r="D21" s="44" t="str">
        <f t="shared" si="1"/>
        <v/>
      </c>
      <c r="E21" s="276"/>
      <c r="F21" s="368"/>
      <c r="G21" s="368"/>
      <c r="H21" s="284"/>
      <c r="I21" s="285"/>
      <c r="J21" s="285"/>
      <c r="K21" s="285"/>
      <c r="L21" s="15"/>
      <c r="M21" s="280" t="str">
        <f t="shared" si="2"/>
        <v/>
      </c>
      <c r="N21" s="265"/>
      <c r="O21" s="265"/>
      <c r="P21" s="265"/>
      <c r="Q21" s="265"/>
      <c r="R21" s="265"/>
      <c r="S21" s="265"/>
      <c r="T21" s="265"/>
      <c r="U21" s="265"/>
      <c r="V21" s="281"/>
      <c r="W21" s="282"/>
    </row>
    <row r="22" spans="2:23" ht="13.5" customHeight="1" x14ac:dyDescent="0.15">
      <c r="B22" s="105"/>
      <c r="C22" s="283">
        <f t="shared" si="3"/>
        <v>10</v>
      </c>
      <c r="D22" s="44" t="str">
        <f t="shared" si="1"/>
        <v/>
      </c>
      <c r="E22" s="276"/>
      <c r="F22" s="368"/>
      <c r="G22" s="368"/>
      <c r="H22" s="284"/>
      <c r="I22" s="285"/>
      <c r="J22" s="285"/>
      <c r="K22" s="285"/>
      <c r="L22" s="15"/>
      <c r="M22" s="280" t="str">
        <f t="shared" si="2"/>
        <v/>
      </c>
      <c r="N22" s="265"/>
      <c r="O22" s="265"/>
      <c r="P22" s="265"/>
      <c r="Q22" s="265"/>
      <c r="R22" s="265"/>
      <c r="S22" s="265"/>
      <c r="T22" s="265"/>
      <c r="U22" s="265"/>
      <c r="V22" s="281"/>
      <c r="W22" s="282"/>
    </row>
    <row r="23" spans="2:23" ht="13.5" customHeight="1" x14ac:dyDescent="0.15">
      <c r="B23" s="105"/>
      <c r="C23" s="283">
        <f t="shared" si="3"/>
        <v>11</v>
      </c>
      <c r="D23" s="44" t="str">
        <f t="shared" si="1"/>
        <v/>
      </c>
      <c r="E23" s="276"/>
      <c r="F23" s="368"/>
      <c r="G23" s="368"/>
      <c r="H23" s="284"/>
      <c r="I23" s="285"/>
      <c r="J23" s="285"/>
      <c r="K23" s="285"/>
      <c r="L23" s="15"/>
      <c r="M23" s="280" t="str">
        <f t="shared" si="2"/>
        <v/>
      </c>
      <c r="N23" s="265"/>
      <c r="O23" s="265"/>
      <c r="P23" s="265"/>
      <c r="Q23" s="265"/>
      <c r="R23" s="265"/>
      <c r="S23" s="265"/>
      <c r="T23" s="265"/>
      <c r="U23" s="265"/>
      <c r="V23" s="281"/>
      <c r="W23" s="282"/>
    </row>
    <row r="24" spans="2:23" ht="13.5" customHeight="1" x14ac:dyDescent="0.15">
      <c r="B24" s="105"/>
      <c r="C24" s="283">
        <f t="shared" si="3"/>
        <v>12</v>
      </c>
      <c r="D24" s="44" t="str">
        <f t="shared" si="1"/>
        <v/>
      </c>
      <c r="E24" s="276"/>
      <c r="F24" s="368"/>
      <c r="G24" s="368"/>
      <c r="H24" s="284"/>
      <c r="I24" s="285"/>
      <c r="J24" s="285"/>
      <c r="K24" s="285"/>
      <c r="L24" s="15"/>
      <c r="M24" s="280" t="str">
        <f t="shared" si="2"/>
        <v/>
      </c>
      <c r="N24" s="265"/>
      <c r="O24" s="265"/>
      <c r="P24" s="265"/>
      <c r="Q24" s="265"/>
      <c r="R24" s="265"/>
      <c r="S24" s="265"/>
      <c r="T24" s="265"/>
      <c r="U24" s="265"/>
      <c r="V24" s="281"/>
      <c r="W24" s="282"/>
    </row>
    <row r="25" spans="2:23" ht="13.5" customHeight="1" x14ac:dyDescent="0.15">
      <c r="B25" s="105"/>
      <c r="C25" s="283">
        <f t="shared" si="3"/>
        <v>13</v>
      </c>
      <c r="D25" s="44" t="str">
        <f t="shared" si="1"/>
        <v/>
      </c>
      <c r="E25" s="276"/>
      <c r="F25" s="368"/>
      <c r="G25" s="368"/>
      <c r="H25" s="284"/>
      <c r="I25" s="285"/>
      <c r="J25" s="285"/>
      <c r="K25" s="285"/>
      <c r="L25" s="15"/>
      <c r="M25" s="280" t="str">
        <f t="shared" si="2"/>
        <v/>
      </c>
      <c r="N25" s="265"/>
      <c r="O25" s="265"/>
      <c r="P25" s="265"/>
      <c r="Q25" s="265"/>
      <c r="R25" s="265"/>
      <c r="S25" s="265"/>
      <c r="T25" s="265"/>
      <c r="U25" s="265"/>
      <c r="V25" s="281"/>
      <c r="W25" s="282"/>
    </row>
    <row r="26" spans="2:23" ht="13.5" customHeight="1" x14ac:dyDescent="0.15">
      <c r="B26" s="105"/>
      <c r="C26" s="283">
        <f t="shared" si="3"/>
        <v>14</v>
      </c>
      <c r="D26" s="44" t="str">
        <f t="shared" si="1"/>
        <v/>
      </c>
      <c r="E26" s="276"/>
      <c r="F26" s="368"/>
      <c r="G26" s="368"/>
      <c r="H26" s="284"/>
      <c r="I26" s="285"/>
      <c r="J26" s="285"/>
      <c r="K26" s="285"/>
      <c r="L26" s="15"/>
      <c r="M26" s="280" t="str">
        <f t="shared" si="2"/>
        <v/>
      </c>
      <c r="N26" s="265"/>
      <c r="O26" s="265"/>
      <c r="P26" s="265"/>
      <c r="Q26" s="265"/>
      <c r="R26" s="265"/>
      <c r="S26" s="265"/>
      <c r="T26" s="265"/>
      <c r="U26" s="265"/>
      <c r="V26" s="281"/>
      <c r="W26" s="282"/>
    </row>
    <row r="27" spans="2:23" ht="13.5" customHeight="1" x14ac:dyDescent="0.15">
      <c r="B27" s="105"/>
      <c r="C27" s="283">
        <f t="shared" si="3"/>
        <v>15</v>
      </c>
      <c r="D27" s="44" t="str">
        <f t="shared" si="1"/>
        <v/>
      </c>
      <c r="E27" s="276"/>
      <c r="F27" s="368"/>
      <c r="G27" s="368"/>
      <c r="H27" s="284"/>
      <c r="I27" s="285"/>
      <c r="J27" s="285"/>
      <c r="K27" s="285"/>
      <c r="L27" s="15"/>
      <c r="M27" s="280" t="str">
        <f t="shared" si="2"/>
        <v/>
      </c>
      <c r="N27" s="265"/>
      <c r="O27" s="265"/>
      <c r="P27" s="265"/>
      <c r="Q27" s="265"/>
      <c r="R27" s="265"/>
      <c r="S27" s="265"/>
      <c r="T27" s="265"/>
      <c r="U27" s="265"/>
      <c r="V27" s="281"/>
      <c r="W27" s="282"/>
    </row>
    <row r="28" spans="2:23" ht="13.5" customHeight="1" x14ac:dyDescent="0.15">
      <c r="B28" s="105"/>
      <c r="C28" s="283">
        <f t="shared" si="3"/>
        <v>16</v>
      </c>
      <c r="D28" s="44" t="str">
        <f t="shared" si="1"/>
        <v/>
      </c>
      <c r="E28" s="276"/>
      <c r="F28" s="368"/>
      <c r="G28" s="368"/>
      <c r="H28" s="284"/>
      <c r="I28" s="285"/>
      <c r="J28" s="285"/>
      <c r="K28" s="285"/>
      <c r="L28" s="15"/>
      <c r="M28" s="280" t="str">
        <f t="shared" si="2"/>
        <v/>
      </c>
      <c r="N28" s="265"/>
      <c r="O28" s="265"/>
      <c r="P28" s="265"/>
      <c r="Q28" s="265"/>
      <c r="R28" s="265"/>
      <c r="S28" s="265"/>
      <c r="T28" s="265"/>
      <c r="U28" s="265"/>
      <c r="V28" s="281"/>
      <c r="W28" s="282"/>
    </row>
    <row r="29" spans="2:23" ht="13.5" customHeight="1" x14ac:dyDescent="0.15">
      <c r="B29" s="105"/>
      <c r="C29" s="283">
        <f t="shared" si="3"/>
        <v>17</v>
      </c>
      <c r="D29" s="44" t="str">
        <f t="shared" si="1"/>
        <v/>
      </c>
      <c r="E29" s="276"/>
      <c r="F29" s="368"/>
      <c r="G29" s="368"/>
      <c r="H29" s="284"/>
      <c r="I29" s="285"/>
      <c r="J29" s="285"/>
      <c r="K29" s="285"/>
      <c r="L29" s="15"/>
      <c r="M29" s="280" t="str">
        <f t="shared" si="2"/>
        <v/>
      </c>
      <c r="N29" s="265"/>
      <c r="O29" s="265"/>
      <c r="P29" s="265"/>
      <c r="Q29" s="265"/>
      <c r="R29" s="265"/>
      <c r="S29" s="265"/>
      <c r="T29" s="265"/>
      <c r="U29" s="265"/>
      <c r="V29" s="281"/>
      <c r="W29" s="282"/>
    </row>
    <row r="30" spans="2:23" ht="13.5" customHeight="1" x14ac:dyDescent="0.15">
      <c r="B30" s="105"/>
      <c r="C30" s="283">
        <f t="shared" si="3"/>
        <v>18</v>
      </c>
      <c r="D30" s="44" t="str">
        <f t="shared" si="1"/>
        <v/>
      </c>
      <c r="E30" s="276"/>
      <c r="F30" s="368"/>
      <c r="G30" s="368"/>
      <c r="H30" s="284"/>
      <c r="I30" s="285"/>
      <c r="J30" s="285"/>
      <c r="K30" s="285"/>
      <c r="L30" s="15"/>
      <c r="M30" s="280" t="str">
        <f t="shared" si="2"/>
        <v/>
      </c>
      <c r="N30" s="265"/>
      <c r="O30" s="265"/>
      <c r="P30" s="265"/>
      <c r="Q30" s="265"/>
      <c r="R30" s="265"/>
      <c r="S30" s="265"/>
      <c r="T30" s="265"/>
      <c r="U30" s="265"/>
      <c r="V30" s="281"/>
      <c r="W30" s="282"/>
    </row>
    <row r="31" spans="2:23" ht="13.5" customHeight="1" x14ac:dyDescent="0.15">
      <c r="B31" s="105"/>
      <c r="C31" s="283">
        <f t="shared" si="3"/>
        <v>19</v>
      </c>
      <c r="D31" s="44" t="str">
        <f t="shared" si="1"/>
        <v/>
      </c>
      <c r="E31" s="276"/>
      <c r="F31" s="368"/>
      <c r="G31" s="368"/>
      <c r="H31" s="284"/>
      <c r="I31" s="285"/>
      <c r="J31" s="285"/>
      <c r="K31" s="285"/>
      <c r="L31" s="15"/>
      <c r="M31" s="280" t="str">
        <f t="shared" si="2"/>
        <v/>
      </c>
      <c r="N31" s="265"/>
      <c r="O31" s="265"/>
      <c r="P31" s="265"/>
      <c r="Q31" s="265"/>
      <c r="R31" s="265"/>
      <c r="S31" s="265"/>
      <c r="T31" s="265"/>
      <c r="U31" s="265"/>
      <c r="V31" s="281"/>
      <c r="W31" s="282"/>
    </row>
    <row r="32" spans="2:23" ht="13.5" customHeight="1" x14ac:dyDescent="0.15">
      <c r="B32" s="105"/>
      <c r="C32" s="283">
        <f t="shared" si="3"/>
        <v>20</v>
      </c>
      <c r="D32" s="44" t="str">
        <f t="shared" si="1"/>
        <v/>
      </c>
      <c r="E32" s="276"/>
      <c r="F32" s="368"/>
      <c r="G32" s="368"/>
      <c r="H32" s="284"/>
      <c r="I32" s="285"/>
      <c r="J32" s="285"/>
      <c r="K32" s="285"/>
      <c r="L32" s="15"/>
      <c r="M32" s="280" t="str">
        <f t="shared" si="2"/>
        <v/>
      </c>
      <c r="N32" s="265"/>
      <c r="O32" s="265"/>
      <c r="P32" s="265"/>
      <c r="Q32" s="265"/>
      <c r="R32" s="265"/>
      <c r="S32" s="265"/>
      <c r="T32" s="265"/>
      <c r="U32" s="265"/>
      <c r="V32" s="281"/>
      <c r="W32" s="282"/>
    </row>
    <row r="33" spans="2:23" ht="13.5" customHeight="1" x14ac:dyDescent="0.15">
      <c r="B33" s="105"/>
      <c r="C33" s="283">
        <f t="shared" si="3"/>
        <v>21</v>
      </c>
      <c r="D33" s="44" t="str">
        <f t="shared" si="1"/>
        <v/>
      </c>
      <c r="E33" s="276"/>
      <c r="F33" s="368"/>
      <c r="G33" s="368"/>
      <c r="H33" s="284"/>
      <c r="I33" s="285"/>
      <c r="J33" s="285"/>
      <c r="K33" s="285"/>
      <c r="L33" s="15"/>
      <c r="M33" s="280" t="str">
        <f t="shared" si="2"/>
        <v/>
      </c>
      <c r="N33" s="265"/>
      <c r="O33" s="265"/>
      <c r="P33" s="265"/>
      <c r="Q33" s="265"/>
      <c r="R33" s="265"/>
      <c r="S33" s="265"/>
      <c r="T33" s="265"/>
      <c r="U33" s="265"/>
      <c r="V33" s="281"/>
      <c r="W33" s="282"/>
    </row>
    <row r="34" spans="2:23" ht="13.5" customHeight="1" x14ac:dyDescent="0.15">
      <c r="B34" s="105"/>
      <c r="C34" s="283">
        <f t="shared" si="3"/>
        <v>22</v>
      </c>
      <c r="D34" s="44" t="str">
        <f t="shared" si="1"/>
        <v/>
      </c>
      <c r="E34" s="276"/>
      <c r="F34" s="368"/>
      <c r="G34" s="368"/>
      <c r="H34" s="284"/>
      <c r="I34" s="285"/>
      <c r="J34" s="285"/>
      <c r="K34" s="285"/>
      <c r="L34" s="15"/>
      <c r="M34" s="280" t="str">
        <f t="shared" si="2"/>
        <v/>
      </c>
      <c r="N34" s="265"/>
      <c r="O34" s="265"/>
      <c r="P34" s="265"/>
      <c r="Q34" s="265"/>
      <c r="R34" s="265"/>
      <c r="S34" s="265"/>
      <c r="T34" s="265"/>
      <c r="U34" s="265"/>
      <c r="V34" s="281"/>
      <c r="W34" s="282"/>
    </row>
    <row r="35" spans="2:23" ht="13.5" customHeight="1" x14ac:dyDescent="0.15">
      <c r="B35" s="105"/>
      <c r="C35" s="283">
        <f t="shared" si="3"/>
        <v>23</v>
      </c>
      <c r="D35" s="44" t="str">
        <f t="shared" si="1"/>
        <v/>
      </c>
      <c r="E35" s="276"/>
      <c r="F35" s="368"/>
      <c r="G35" s="368"/>
      <c r="H35" s="284"/>
      <c r="I35" s="285"/>
      <c r="J35" s="285"/>
      <c r="K35" s="285"/>
      <c r="L35" s="15"/>
      <c r="M35" s="280" t="str">
        <f t="shared" si="2"/>
        <v/>
      </c>
      <c r="N35" s="265"/>
      <c r="O35" s="265"/>
      <c r="P35" s="265"/>
      <c r="Q35" s="265"/>
      <c r="R35" s="265"/>
      <c r="S35" s="265"/>
      <c r="T35" s="265"/>
      <c r="U35" s="265"/>
      <c r="V35" s="281"/>
      <c r="W35" s="282"/>
    </row>
    <row r="36" spans="2:23" ht="13.5" customHeight="1" x14ac:dyDescent="0.15">
      <c r="B36" s="105"/>
      <c r="C36" s="283">
        <f t="shared" si="3"/>
        <v>24</v>
      </c>
      <c r="D36" s="44" t="str">
        <f t="shared" si="1"/>
        <v/>
      </c>
      <c r="E36" s="276"/>
      <c r="F36" s="368"/>
      <c r="G36" s="368"/>
      <c r="H36" s="284"/>
      <c r="I36" s="285"/>
      <c r="J36" s="285"/>
      <c r="K36" s="285"/>
      <c r="L36" s="15"/>
      <c r="M36" s="280" t="str">
        <f t="shared" si="2"/>
        <v/>
      </c>
      <c r="N36" s="265"/>
      <c r="O36" s="265"/>
      <c r="P36" s="265"/>
      <c r="Q36" s="265"/>
      <c r="R36" s="265"/>
      <c r="S36" s="265"/>
      <c r="T36" s="265"/>
      <c r="U36" s="265"/>
      <c r="V36" s="281"/>
      <c r="W36" s="282"/>
    </row>
    <row r="37" spans="2:23" ht="13.5" customHeight="1" x14ac:dyDescent="0.15">
      <c r="B37" s="105"/>
      <c r="C37" s="283">
        <f t="shared" si="3"/>
        <v>25</v>
      </c>
      <c r="D37" s="44" t="str">
        <f t="shared" si="1"/>
        <v/>
      </c>
      <c r="E37" s="276"/>
      <c r="F37" s="368"/>
      <c r="G37" s="368"/>
      <c r="H37" s="284"/>
      <c r="I37" s="285"/>
      <c r="J37" s="285"/>
      <c r="K37" s="285"/>
      <c r="L37" s="15"/>
      <c r="M37" s="280" t="str">
        <f t="shared" si="2"/>
        <v/>
      </c>
      <c r="N37" s="265"/>
      <c r="O37" s="265"/>
      <c r="P37" s="265"/>
      <c r="Q37" s="265"/>
      <c r="R37" s="265"/>
      <c r="S37" s="265"/>
      <c r="T37" s="265"/>
      <c r="U37" s="265"/>
      <c r="V37" s="281"/>
      <c r="W37" s="282"/>
    </row>
    <row r="38" spans="2:23" ht="13.5" customHeight="1" x14ac:dyDescent="0.15">
      <c r="B38" s="105"/>
      <c r="C38" s="283">
        <f t="shared" si="3"/>
        <v>26</v>
      </c>
      <c r="D38" s="44" t="str">
        <f t="shared" si="1"/>
        <v/>
      </c>
      <c r="E38" s="276"/>
      <c r="F38" s="368"/>
      <c r="G38" s="368"/>
      <c r="H38" s="284"/>
      <c r="I38" s="285"/>
      <c r="J38" s="285"/>
      <c r="K38" s="285"/>
      <c r="L38" s="15"/>
      <c r="M38" s="280" t="str">
        <f t="shared" si="2"/>
        <v/>
      </c>
      <c r="N38" s="265"/>
      <c r="O38" s="265"/>
      <c r="P38" s="265"/>
      <c r="Q38" s="265"/>
      <c r="R38" s="265"/>
      <c r="S38" s="265"/>
      <c r="T38" s="265"/>
      <c r="U38" s="265"/>
      <c r="V38" s="281"/>
      <c r="W38" s="282"/>
    </row>
    <row r="39" spans="2:23" ht="13.5" customHeight="1" x14ac:dyDescent="0.15">
      <c r="B39" s="105"/>
      <c r="C39" s="283">
        <f t="shared" si="3"/>
        <v>27</v>
      </c>
      <c r="D39" s="44" t="str">
        <f t="shared" si="1"/>
        <v/>
      </c>
      <c r="E39" s="276"/>
      <c r="F39" s="368"/>
      <c r="G39" s="368"/>
      <c r="H39" s="284"/>
      <c r="I39" s="285"/>
      <c r="J39" s="285"/>
      <c r="K39" s="285"/>
      <c r="L39" s="15"/>
      <c r="M39" s="280" t="str">
        <f t="shared" si="2"/>
        <v/>
      </c>
      <c r="N39" s="265"/>
      <c r="O39" s="265"/>
      <c r="P39" s="265"/>
      <c r="Q39" s="265"/>
      <c r="R39" s="265"/>
      <c r="S39" s="265"/>
      <c r="T39" s="265"/>
      <c r="U39" s="265"/>
      <c r="V39" s="281"/>
      <c r="W39" s="282"/>
    </row>
    <row r="40" spans="2:23" ht="13.5" customHeight="1" x14ac:dyDescent="0.15">
      <c r="B40" s="105"/>
      <c r="C40" s="283">
        <f t="shared" si="3"/>
        <v>28</v>
      </c>
      <c r="D40" s="44" t="str">
        <f t="shared" si="1"/>
        <v/>
      </c>
      <c r="E40" s="276"/>
      <c r="F40" s="368"/>
      <c r="G40" s="368"/>
      <c r="H40" s="284"/>
      <c r="I40" s="285"/>
      <c r="J40" s="285"/>
      <c r="K40" s="285"/>
      <c r="L40" s="15"/>
      <c r="M40" s="280" t="str">
        <f t="shared" si="2"/>
        <v/>
      </c>
      <c r="N40" s="265"/>
      <c r="O40" s="265"/>
      <c r="P40" s="265"/>
      <c r="Q40" s="265"/>
      <c r="R40" s="265"/>
      <c r="S40" s="265"/>
      <c r="T40" s="265"/>
      <c r="U40" s="265"/>
      <c r="V40" s="281"/>
      <c r="W40" s="282"/>
    </row>
    <row r="41" spans="2:23" ht="13.5" customHeight="1" x14ac:dyDescent="0.15">
      <c r="B41" s="105"/>
      <c r="C41" s="283">
        <f t="shared" si="3"/>
        <v>29</v>
      </c>
      <c r="D41" s="44" t="str">
        <f t="shared" si="1"/>
        <v/>
      </c>
      <c r="E41" s="276"/>
      <c r="F41" s="368"/>
      <c r="G41" s="368"/>
      <c r="H41" s="284"/>
      <c r="I41" s="285"/>
      <c r="J41" s="285"/>
      <c r="K41" s="285"/>
      <c r="L41" s="15"/>
      <c r="M41" s="280" t="str">
        <f t="shared" si="2"/>
        <v/>
      </c>
      <c r="N41" s="265"/>
      <c r="O41" s="265"/>
      <c r="P41" s="265"/>
      <c r="Q41" s="265"/>
      <c r="R41" s="265"/>
      <c r="S41" s="265"/>
      <c r="T41" s="265"/>
      <c r="U41" s="265"/>
      <c r="V41" s="281"/>
      <c r="W41" s="282"/>
    </row>
    <row r="42" spans="2:23" ht="13.5" customHeight="1" x14ac:dyDescent="0.15">
      <c r="B42" s="105"/>
      <c r="C42" s="283">
        <f t="shared" si="3"/>
        <v>30</v>
      </c>
      <c r="D42" s="44" t="str">
        <f t="shared" si="1"/>
        <v/>
      </c>
      <c r="E42" s="276"/>
      <c r="F42" s="368"/>
      <c r="G42" s="368"/>
      <c r="H42" s="284"/>
      <c r="I42" s="285"/>
      <c r="J42" s="285"/>
      <c r="K42" s="285"/>
      <c r="L42" s="15"/>
      <c r="M42" s="280" t="str">
        <f t="shared" si="2"/>
        <v/>
      </c>
      <c r="N42" s="265"/>
      <c r="O42" s="265"/>
      <c r="P42" s="265"/>
      <c r="Q42" s="265"/>
      <c r="R42" s="265"/>
      <c r="S42" s="265"/>
      <c r="T42" s="265"/>
      <c r="U42" s="265"/>
      <c r="V42" s="281"/>
      <c r="W42" s="282"/>
    </row>
    <row r="43" spans="2:23" ht="13.5" customHeight="1" x14ac:dyDescent="0.15">
      <c r="B43" s="105"/>
      <c r="C43" s="283">
        <f>C42+1</f>
        <v>31</v>
      </c>
      <c r="D43" s="44" t="str">
        <f t="shared" si="1"/>
        <v/>
      </c>
      <c r="E43" s="276"/>
      <c r="F43" s="368"/>
      <c r="G43" s="368"/>
      <c r="H43" s="265"/>
      <c r="I43" s="285"/>
      <c r="J43" s="285"/>
      <c r="K43" s="285"/>
      <c r="L43" s="15"/>
      <c r="M43" s="280" t="str">
        <f t="shared" si="2"/>
        <v/>
      </c>
      <c r="N43" s="265"/>
      <c r="O43" s="265"/>
      <c r="P43" s="265"/>
      <c r="Q43" s="265"/>
      <c r="R43" s="265"/>
      <c r="S43" s="265"/>
      <c r="T43" s="265"/>
      <c r="U43" s="265"/>
      <c r="V43" s="281"/>
      <c r="W43" s="282"/>
    </row>
    <row r="44" spans="2:23" ht="13.5" customHeight="1" x14ac:dyDescent="0.15">
      <c r="B44" s="105"/>
      <c r="C44" s="283">
        <f t="shared" ref="C44:C102" si="4">C43+1</f>
        <v>32</v>
      </c>
      <c r="D44" s="44" t="str">
        <f t="shared" si="1"/>
        <v/>
      </c>
      <c r="E44" s="276"/>
      <c r="F44" s="368"/>
      <c r="G44" s="368"/>
      <c r="H44" s="265"/>
      <c r="I44" s="285"/>
      <c r="J44" s="285"/>
      <c r="K44" s="285"/>
      <c r="L44" s="15"/>
      <c r="M44" s="280" t="str">
        <f t="shared" si="2"/>
        <v/>
      </c>
      <c r="N44" s="265"/>
      <c r="O44" s="265"/>
      <c r="P44" s="265"/>
      <c r="Q44" s="265"/>
      <c r="R44" s="265"/>
      <c r="S44" s="265"/>
      <c r="T44" s="265"/>
      <c r="U44" s="265"/>
      <c r="V44" s="281"/>
      <c r="W44" s="282"/>
    </row>
    <row r="45" spans="2:23" ht="13.5" customHeight="1" x14ac:dyDescent="0.15">
      <c r="B45" s="105"/>
      <c r="C45" s="283">
        <f t="shared" si="4"/>
        <v>33</v>
      </c>
      <c r="D45" s="44" t="str">
        <f t="shared" ref="D45:D76" si="5">IF(E45="","",IF(E45&lt;=$Z$2,"○",""))</f>
        <v/>
      </c>
      <c r="E45" s="276"/>
      <c r="F45" s="368"/>
      <c r="G45" s="368"/>
      <c r="H45" s="265"/>
      <c r="I45" s="285"/>
      <c r="J45" s="285"/>
      <c r="K45" s="285"/>
      <c r="L45" s="15"/>
      <c r="M45" s="280" t="str">
        <f t="shared" ref="M45:M76" si="6">IF(OR(L45="",L45=0),"",IF(AND(H45="○",J45*1000/I45&lt;10.5),"○",IF(J45*1000/I45&lt;7.5,"○","")))</f>
        <v/>
      </c>
      <c r="N45" s="265"/>
      <c r="O45" s="265"/>
      <c r="P45" s="265"/>
      <c r="Q45" s="265"/>
      <c r="R45" s="265"/>
      <c r="S45" s="265"/>
      <c r="T45" s="265"/>
      <c r="U45" s="265"/>
      <c r="V45" s="281"/>
      <c r="W45" s="282"/>
    </row>
    <row r="46" spans="2:23" ht="13.5" customHeight="1" x14ac:dyDescent="0.15">
      <c r="B46" s="105"/>
      <c r="C46" s="283">
        <f t="shared" si="4"/>
        <v>34</v>
      </c>
      <c r="D46" s="44" t="str">
        <f t="shared" si="5"/>
        <v/>
      </c>
      <c r="E46" s="276"/>
      <c r="F46" s="368"/>
      <c r="G46" s="368"/>
      <c r="H46" s="265"/>
      <c r="I46" s="285"/>
      <c r="J46" s="285"/>
      <c r="K46" s="285"/>
      <c r="L46" s="15"/>
      <c r="M46" s="280" t="str">
        <f t="shared" si="6"/>
        <v/>
      </c>
      <c r="N46" s="265"/>
      <c r="O46" s="265"/>
      <c r="P46" s="265"/>
      <c r="Q46" s="265"/>
      <c r="R46" s="265"/>
      <c r="S46" s="265"/>
      <c r="T46" s="265"/>
      <c r="U46" s="265"/>
      <c r="V46" s="281"/>
      <c r="W46" s="282"/>
    </row>
    <row r="47" spans="2:23" ht="13.5" customHeight="1" x14ac:dyDescent="0.15">
      <c r="B47" s="105"/>
      <c r="C47" s="283">
        <f t="shared" si="4"/>
        <v>35</v>
      </c>
      <c r="D47" s="44" t="str">
        <f t="shared" si="5"/>
        <v/>
      </c>
      <c r="E47" s="276"/>
      <c r="F47" s="368"/>
      <c r="G47" s="368"/>
      <c r="H47" s="265"/>
      <c r="I47" s="285"/>
      <c r="J47" s="285"/>
      <c r="K47" s="285"/>
      <c r="L47" s="15"/>
      <c r="M47" s="280" t="str">
        <f t="shared" si="6"/>
        <v/>
      </c>
      <c r="N47" s="265"/>
      <c r="O47" s="265"/>
      <c r="P47" s="265"/>
      <c r="Q47" s="265"/>
      <c r="R47" s="265"/>
      <c r="S47" s="265"/>
      <c r="T47" s="265"/>
      <c r="U47" s="265"/>
      <c r="V47" s="281"/>
      <c r="W47" s="282"/>
    </row>
    <row r="48" spans="2:23" ht="13.5" customHeight="1" x14ac:dyDescent="0.15">
      <c r="B48" s="105"/>
      <c r="C48" s="283">
        <f t="shared" si="4"/>
        <v>36</v>
      </c>
      <c r="D48" s="44" t="str">
        <f t="shared" si="5"/>
        <v/>
      </c>
      <c r="E48" s="276"/>
      <c r="F48" s="368"/>
      <c r="G48" s="368"/>
      <c r="H48" s="265"/>
      <c r="I48" s="285"/>
      <c r="J48" s="285"/>
      <c r="K48" s="285"/>
      <c r="L48" s="15"/>
      <c r="M48" s="280" t="str">
        <f t="shared" si="6"/>
        <v/>
      </c>
      <c r="N48" s="265"/>
      <c r="O48" s="265"/>
      <c r="P48" s="265"/>
      <c r="Q48" s="265"/>
      <c r="R48" s="265"/>
      <c r="S48" s="265"/>
      <c r="T48" s="265"/>
      <c r="U48" s="265"/>
      <c r="V48" s="281"/>
      <c r="W48" s="282"/>
    </row>
    <row r="49" spans="2:23" ht="13.5" customHeight="1" x14ac:dyDescent="0.15">
      <c r="B49" s="105"/>
      <c r="C49" s="283">
        <f t="shared" si="4"/>
        <v>37</v>
      </c>
      <c r="D49" s="44" t="str">
        <f t="shared" si="5"/>
        <v/>
      </c>
      <c r="E49" s="276"/>
      <c r="F49" s="368"/>
      <c r="G49" s="368"/>
      <c r="H49" s="265"/>
      <c r="I49" s="285"/>
      <c r="J49" s="285"/>
      <c r="K49" s="285"/>
      <c r="L49" s="15"/>
      <c r="M49" s="280" t="str">
        <f t="shared" si="6"/>
        <v/>
      </c>
      <c r="N49" s="265"/>
      <c r="O49" s="265"/>
      <c r="P49" s="265"/>
      <c r="Q49" s="265"/>
      <c r="R49" s="265"/>
      <c r="S49" s="265"/>
      <c r="T49" s="265"/>
      <c r="U49" s="265"/>
      <c r="V49" s="281"/>
      <c r="W49" s="282"/>
    </row>
    <row r="50" spans="2:23" ht="13.5" customHeight="1" x14ac:dyDescent="0.15">
      <c r="B50" s="105"/>
      <c r="C50" s="283">
        <f t="shared" si="4"/>
        <v>38</v>
      </c>
      <c r="D50" s="44" t="str">
        <f t="shared" si="5"/>
        <v/>
      </c>
      <c r="E50" s="276"/>
      <c r="F50" s="368"/>
      <c r="G50" s="368"/>
      <c r="H50" s="265"/>
      <c r="I50" s="285"/>
      <c r="J50" s="285"/>
      <c r="K50" s="285"/>
      <c r="L50" s="15"/>
      <c r="M50" s="280" t="str">
        <f t="shared" si="6"/>
        <v/>
      </c>
      <c r="N50" s="265"/>
      <c r="O50" s="265"/>
      <c r="P50" s="265"/>
      <c r="Q50" s="265"/>
      <c r="R50" s="265"/>
      <c r="S50" s="265"/>
      <c r="T50" s="265"/>
      <c r="U50" s="265"/>
      <c r="V50" s="281"/>
      <c r="W50" s="282"/>
    </row>
    <row r="51" spans="2:23" ht="13.5" customHeight="1" x14ac:dyDescent="0.15">
      <c r="B51" s="105"/>
      <c r="C51" s="283">
        <f t="shared" si="4"/>
        <v>39</v>
      </c>
      <c r="D51" s="44" t="str">
        <f t="shared" si="5"/>
        <v/>
      </c>
      <c r="E51" s="276"/>
      <c r="F51" s="368"/>
      <c r="G51" s="368"/>
      <c r="H51" s="265"/>
      <c r="I51" s="285"/>
      <c r="J51" s="285"/>
      <c r="K51" s="285"/>
      <c r="L51" s="15"/>
      <c r="M51" s="280" t="str">
        <f t="shared" si="6"/>
        <v/>
      </c>
      <c r="N51" s="265"/>
      <c r="O51" s="265"/>
      <c r="P51" s="265"/>
      <c r="Q51" s="265"/>
      <c r="R51" s="265"/>
      <c r="S51" s="265"/>
      <c r="T51" s="265"/>
      <c r="U51" s="265"/>
      <c r="V51" s="281"/>
      <c r="W51" s="282"/>
    </row>
    <row r="52" spans="2:23" ht="13.5" customHeight="1" x14ac:dyDescent="0.15">
      <c r="B52" s="105"/>
      <c r="C52" s="283">
        <f t="shared" si="4"/>
        <v>40</v>
      </c>
      <c r="D52" s="44" t="str">
        <f t="shared" si="5"/>
        <v/>
      </c>
      <c r="E52" s="276"/>
      <c r="F52" s="368"/>
      <c r="G52" s="368"/>
      <c r="H52" s="265"/>
      <c r="I52" s="285"/>
      <c r="J52" s="285"/>
      <c r="K52" s="285"/>
      <c r="L52" s="15"/>
      <c r="M52" s="280" t="str">
        <f t="shared" si="6"/>
        <v/>
      </c>
      <c r="N52" s="265"/>
      <c r="O52" s="265"/>
      <c r="P52" s="265"/>
      <c r="Q52" s="265"/>
      <c r="R52" s="265"/>
      <c r="S52" s="265"/>
      <c r="T52" s="265"/>
      <c r="U52" s="265"/>
      <c r="V52" s="281"/>
      <c r="W52" s="282"/>
    </row>
    <row r="53" spans="2:23" ht="13.5" customHeight="1" x14ac:dyDescent="0.15">
      <c r="B53" s="105"/>
      <c r="C53" s="283">
        <f t="shared" si="4"/>
        <v>41</v>
      </c>
      <c r="D53" s="44" t="str">
        <f t="shared" si="5"/>
        <v/>
      </c>
      <c r="E53" s="276"/>
      <c r="F53" s="368"/>
      <c r="G53" s="368"/>
      <c r="H53" s="265"/>
      <c r="I53" s="285"/>
      <c r="J53" s="285"/>
      <c r="K53" s="285"/>
      <c r="L53" s="15"/>
      <c r="M53" s="280" t="str">
        <f t="shared" si="6"/>
        <v/>
      </c>
      <c r="N53" s="265"/>
      <c r="O53" s="265"/>
      <c r="P53" s="265"/>
      <c r="Q53" s="265"/>
      <c r="R53" s="265"/>
      <c r="S53" s="265"/>
      <c r="T53" s="265"/>
      <c r="U53" s="265"/>
      <c r="V53" s="281"/>
      <c r="W53" s="282"/>
    </row>
    <row r="54" spans="2:23" ht="13.5" customHeight="1" x14ac:dyDescent="0.15">
      <c r="B54" s="105"/>
      <c r="C54" s="283">
        <f t="shared" si="4"/>
        <v>42</v>
      </c>
      <c r="D54" s="44" t="str">
        <f t="shared" si="5"/>
        <v/>
      </c>
      <c r="E54" s="276"/>
      <c r="F54" s="368"/>
      <c r="G54" s="368"/>
      <c r="H54" s="265"/>
      <c r="I54" s="285"/>
      <c r="J54" s="285"/>
      <c r="K54" s="285"/>
      <c r="L54" s="15"/>
      <c r="M54" s="280" t="str">
        <f t="shared" si="6"/>
        <v/>
      </c>
      <c r="N54" s="265"/>
      <c r="O54" s="265"/>
      <c r="P54" s="265"/>
      <c r="Q54" s="265"/>
      <c r="R54" s="265"/>
      <c r="S54" s="265"/>
      <c r="T54" s="265"/>
      <c r="U54" s="265"/>
      <c r="V54" s="281"/>
      <c r="W54" s="282"/>
    </row>
    <row r="55" spans="2:23" ht="13.5" customHeight="1" x14ac:dyDescent="0.15">
      <c r="B55" s="105"/>
      <c r="C55" s="283">
        <f t="shared" si="4"/>
        <v>43</v>
      </c>
      <c r="D55" s="44" t="str">
        <f t="shared" si="5"/>
        <v/>
      </c>
      <c r="E55" s="276"/>
      <c r="F55" s="368"/>
      <c r="G55" s="368"/>
      <c r="H55" s="265"/>
      <c r="I55" s="285"/>
      <c r="J55" s="285"/>
      <c r="K55" s="285"/>
      <c r="L55" s="15"/>
      <c r="M55" s="280" t="str">
        <f t="shared" si="6"/>
        <v/>
      </c>
      <c r="N55" s="265"/>
      <c r="O55" s="265"/>
      <c r="P55" s="265"/>
      <c r="Q55" s="265"/>
      <c r="R55" s="265"/>
      <c r="S55" s="265"/>
      <c r="T55" s="265"/>
      <c r="U55" s="265"/>
      <c r="V55" s="281"/>
      <c r="W55" s="282"/>
    </row>
    <row r="56" spans="2:23" ht="13.5" customHeight="1" x14ac:dyDescent="0.15">
      <c r="B56" s="105"/>
      <c r="C56" s="283">
        <f t="shared" si="4"/>
        <v>44</v>
      </c>
      <c r="D56" s="44" t="str">
        <f t="shared" si="5"/>
        <v/>
      </c>
      <c r="E56" s="276"/>
      <c r="F56" s="368"/>
      <c r="G56" s="368"/>
      <c r="H56" s="265"/>
      <c r="I56" s="285"/>
      <c r="J56" s="285"/>
      <c r="K56" s="285"/>
      <c r="L56" s="15"/>
      <c r="M56" s="280" t="str">
        <f t="shared" si="6"/>
        <v/>
      </c>
      <c r="N56" s="265"/>
      <c r="O56" s="265"/>
      <c r="P56" s="265"/>
      <c r="Q56" s="265"/>
      <c r="R56" s="265"/>
      <c r="S56" s="265"/>
      <c r="T56" s="265"/>
      <c r="U56" s="265"/>
      <c r="V56" s="281"/>
      <c r="W56" s="282"/>
    </row>
    <row r="57" spans="2:23" ht="13.5" customHeight="1" x14ac:dyDescent="0.15">
      <c r="B57" s="105"/>
      <c r="C57" s="283">
        <f t="shared" si="4"/>
        <v>45</v>
      </c>
      <c r="D57" s="44" t="str">
        <f t="shared" si="5"/>
        <v/>
      </c>
      <c r="E57" s="276"/>
      <c r="F57" s="368"/>
      <c r="G57" s="368"/>
      <c r="H57" s="265"/>
      <c r="I57" s="285"/>
      <c r="J57" s="285"/>
      <c r="K57" s="285"/>
      <c r="L57" s="15"/>
      <c r="M57" s="280" t="str">
        <f t="shared" si="6"/>
        <v/>
      </c>
      <c r="N57" s="265"/>
      <c r="O57" s="265"/>
      <c r="P57" s="265"/>
      <c r="Q57" s="265"/>
      <c r="R57" s="265"/>
      <c r="S57" s="265"/>
      <c r="T57" s="265"/>
      <c r="U57" s="265"/>
      <c r="V57" s="281"/>
      <c r="W57" s="282"/>
    </row>
    <row r="58" spans="2:23" ht="13.5" customHeight="1" x14ac:dyDescent="0.15">
      <c r="B58" s="105"/>
      <c r="C58" s="283">
        <f t="shared" si="4"/>
        <v>46</v>
      </c>
      <c r="D58" s="44" t="str">
        <f t="shared" si="5"/>
        <v/>
      </c>
      <c r="E58" s="276"/>
      <c r="F58" s="368"/>
      <c r="G58" s="368"/>
      <c r="H58" s="265"/>
      <c r="I58" s="285"/>
      <c r="J58" s="285"/>
      <c r="K58" s="285"/>
      <c r="L58" s="15"/>
      <c r="M58" s="280" t="str">
        <f t="shared" si="6"/>
        <v/>
      </c>
      <c r="N58" s="265"/>
      <c r="O58" s="265"/>
      <c r="P58" s="265"/>
      <c r="Q58" s="265"/>
      <c r="R58" s="265"/>
      <c r="S58" s="265"/>
      <c r="T58" s="265"/>
      <c r="U58" s="265"/>
      <c r="V58" s="281"/>
      <c r="W58" s="282"/>
    </row>
    <row r="59" spans="2:23" ht="13.5" customHeight="1" x14ac:dyDescent="0.15">
      <c r="B59" s="105"/>
      <c r="C59" s="283">
        <f t="shared" si="4"/>
        <v>47</v>
      </c>
      <c r="D59" s="44" t="str">
        <f t="shared" si="5"/>
        <v/>
      </c>
      <c r="E59" s="276"/>
      <c r="F59" s="368"/>
      <c r="G59" s="368"/>
      <c r="H59" s="265"/>
      <c r="I59" s="285"/>
      <c r="J59" s="285"/>
      <c r="K59" s="285"/>
      <c r="L59" s="15"/>
      <c r="M59" s="280" t="str">
        <f t="shared" si="6"/>
        <v/>
      </c>
      <c r="N59" s="265"/>
      <c r="O59" s="265"/>
      <c r="P59" s="265"/>
      <c r="Q59" s="265"/>
      <c r="R59" s="265"/>
      <c r="S59" s="265"/>
      <c r="T59" s="265"/>
      <c r="U59" s="265"/>
      <c r="V59" s="281"/>
      <c r="W59" s="282"/>
    </row>
    <row r="60" spans="2:23" ht="13.5" customHeight="1" x14ac:dyDescent="0.15">
      <c r="B60" s="105"/>
      <c r="C60" s="283">
        <f t="shared" si="4"/>
        <v>48</v>
      </c>
      <c r="D60" s="44" t="str">
        <f t="shared" si="5"/>
        <v/>
      </c>
      <c r="E60" s="276"/>
      <c r="F60" s="368"/>
      <c r="G60" s="368"/>
      <c r="H60" s="265"/>
      <c r="I60" s="285"/>
      <c r="J60" s="285"/>
      <c r="K60" s="285"/>
      <c r="L60" s="15"/>
      <c r="M60" s="280" t="str">
        <f t="shared" si="6"/>
        <v/>
      </c>
      <c r="N60" s="265"/>
      <c r="O60" s="265"/>
      <c r="P60" s="265"/>
      <c r="Q60" s="265"/>
      <c r="R60" s="265"/>
      <c r="S60" s="265"/>
      <c r="T60" s="265"/>
      <c r="U60" s="265"/>
      <c r="V60" s="281"/>
      <c r="W60" s="282"/>
    </row>
    <row r="61" spans="2:23" ht="13.5" customHeight="1" x14ac:dyDescent="0.15">
      <c r="B61" s="105"/>
      <c r="C61" s="283">
        <f t="shared" si="4"/>
        <v>49</v>
      </c>
      <c r="D61" s="44" t="str">
        <f t="shared" si="5"/>
        <v/>
      </c>
      <c r="E61" s="276"/>
      <c r="F61" s="368"/>
      <c r="G61" s="368"/>
      <c r="H61" s="265"/>
      <c r="I61" s="285"/>
      <c r="J61" s="285"/>
      <c r="K61" s="285"/>
      <c r="L61" s="15"/>
      <c r="M61" s="280" t="str">
        <f t="shared" si="6"/>
        <v/>
      </c>
      <c r="N61" s="265"/>
      <c r="O61" s="265"/>
      <c r="P61" s="265"/>
      <c r="Q61" s="265"/>
      <c r="R61" s="265"/>
      <c r="S61" s="265"/>
      <c r="T61" s="265"/>
      <c r="U61" s="265"/>
      <c r="V61" s="281"/>
      <c r="W61" s="282"/>
    </row>
    <row r="62" spans="2:23" ht="13.5" customHeight="1" x14ac:dyDescent="0.15">
      <c r="B62" s="105"/>
      <c r="C62" s="283">
        <f t="shared" si="4"/>
        <v>50</v>
      </c>
      <c r="D62" s="44" t="str">
        <f t="shared" si="5"/>
        <v/>
      </c>
      <c r="E62" s="276"/>
      <c r="F62" s="368"/>
      <c r="G62" s="368"/>
      <c r="H62" s="265"/>
      <c r="I62" s="285"/>
      <c r="J62" s="285"/>
      <c r="K62" s="285"/>
      <c r="L62" s="15"/>
      <c r="M62" s="280" t="str">
        <f t="shared" si="6"/>
        <v/>
      </c>
      <c r="N62" s="265"/>
      <c r="O62" s="265"/>
      <c r="P62" s="265"/>
      <c r="Q62" s="265"/>
      <c r="R62" s="265"/>
      <c r="S62" s="265"/>
      <c r="T62" s="265"/>
      <c r="U62" s="265"/>
      <c r="V62" s="281"/>
      <c r="W62" s="282"/>
    </row>
    <row r="63" spans="2:23" ht="13.5" customHeight="1" x14ac:dyDescent="0.15">
      <c r="B63" s="105"/>
      <c r="C63" s="283">
        <f t="shared" si="4"/>
        <v>51</v>
      </c>
      <c r="D63" s="44" t="str">
        <f t="shared" si="5"/>
        <v/>
      </c>
      <c r="E63" s="276"/>
      <c r="F63" s="368"/>
      <c r="G63" s="368"/>
      <c r="H63" s="265"/>
      <c r="I63" s="285"/>
      <c r="J63" s="285"/>
      <c r="K63" s="285"/>
      <c r="L63" s="15"/>
      <c r="M63" s="280" t="str">
        <f t="shared" si="6"/>
        <v/>
      </c>
      <c r="N63" s="265"/>
      <c r="O63" s="265"/>
      <c r="P63" s="265"/>
      <c r="Q63" s="265"/>
      <c r="R63" s="265"/>
      <c r="S63" s="265"/>
      <c r="T63" s="265"/>
      <c r="U63" s="265"/>
      <c r="V63" s="281"/>
      <c r="W63" s="282"/>
    </row>
    <row r="64" spans="2:23" ht="13.5" customHeight="1" x14ac:dyDescent="0.15">
      <c r="B64" s="105"/>
      <c r="C64" s="283">
        <f t="shared" si="4"/>
        <v>52</v>
      </c>
      <c r="D64" s="44" t="str">
        <f t="shared" si="5"/>
        <v/>
      </c>
      <c r="E64" s="276"/>
      <c r="F64" s="368"/>
      <c r="G64" s="368"/>
      <c r="H64" s="265"/>
      <c r="I64" s="285"/>
      <c r="J64" s="285"/>
      <c r="K64" s="285"/>
      <c r="L64" s="15"/>
      <c r="M64" s="280" t="str">
        <f t="shared" si="6"/>
        <v/>
      </c>
      <c r="N64" s="265"/>
      <c r="O64" s="265"/>
      <c r="P64" s="265"/>
      <c r="Q64" s="265"/>
      <c r="R64" s="265"/>
      <c r="S64" s="265"/>
      <c r="T64" s="265"/>
      <c r="U64" s="265"/>
      <c r="V64" s="281"/>
      <c r="W64" s="282"/>
    </row>
    <row r="65" spans="2:23" ht="13.5" customHeight="1" x14ac:dyDescent="0.15">
      <c r="B65" s="105"/>
      <c r="C65" s="283">
        <f t="shared" si="4"/>
        <v>53</v>
      </c>
      <c r="D65" s="44" t="str">
        <f t="shared" si="5"/>
        <v/>
      </c>
      <c r="E65" s="276"/>
      <c r="F65" s="368"/>
      <c r="G65" s="368"/>
      <c r="H65" s="265"/>
      <c r="I65" s="285"/>
      <c r="J65" s="285"/>
      <c r="K65" s="285"/>
      <c r="L65" s="15"/>
      <c r="M65" s="280" t="str">
        <f t="shared" si="6"/>
        <v/>
      </c>
      <c r="N65" s="265"/>
      <c r="O65" s="265"/>
      <c r="P65" s="265"/>
      <c r="Q65" s="265"/>
      <c r="R65" s="265"/>
      <c r="S65" s="265"/>
      <c r="T65" s="265"/>
      <c r="U65" s="265"/>
      <c r="V65" s="281"/>
      <c r="W65" s="282"/>
    </row>
    <row r="66" spans="2:23" ht="13.5" customHeight="1" x14ac:dyDescent="0.15">
      <c r="B66" s="105"/>
      <c r="C66" s="283">
        <f t="shared" si="4"/>
        <v>54</v>
      </c>
      <c r="D66" s="44" t="str">
        <f t="shared" si="5"/>
        <v/>
      </c>
      <c r="E66" s="276"/>
      <c r="F66" s="368"/>
      <c r="G66" s="368"/>
      <c r="H66" s="265"/>
      <c r="I66" s="285"/>
      <c r="J66" s="285"/>
      <c r="K66" s="285"/>
      <c r="L66" s="15"/>
      <c r="M66" s="280" t="str">
        <f t="shared" si="6"/>
        <v/>
      </c>
      <c r="N66" s="265"/>
      <c r="O66" s="265"/>
      <c r="P66" s="265"/>
      <c r="Q66" s="265"/>
      <c r="R66" s="265"/>
      <c r="S66" s="265"/>
      <c r="T66" s="265"/>
      <c r="U66" s="265"/>
      <c r="V66" s="281"/>
      <c r="W66" s="282"/>
    </row>
    <row r="67" spans="2:23" ht="13.5" customHeight="1" x14ac:dyDescent="0.15">
      <c r="B67" s="105"/>
      <c r="C67" s="283">
        <f t="shared" si="4"/>
        <v>55</v>
      </c>
      <c r="D67" s="44" t="str">
        <f t="shared" si="5"/>
        <v/>
      </c>
      <c r="E67" s="276"/>
      <c r="F67" s="368"/>
      <c r="G67" s="368"/>
      <c r="H67" s="265"/>
      <c r="I67" s="285"/>
      <c r="J67" s="285"/>
      <c r="K67" s="285"/>
      <c r="L67" s="15"/>
      <c r="M67" s="280" t="str">
        <f t="shared" si="6"/>
        <v/>
      </c>
      <c r="N67" s="265"/>
      <c r="O67" s="265"/>
      <c r="P67" s="265"/>
      <c r="Q67" s="265"/>
      <c r="R67" s="265"/>
      <c r="S67" s="265"/>
      <c r="T67" s="265"/>
      <c r="U67" s="265"/>
      <c r="V67" s="281"/>
      <c r="W67" s="282"/>
    </row>
    <row r="68" spans="2:23" ht="13.5" customHeight="1" x14ac:dyDescent="0.15">
      <c r="B68" s="105"/>
      <c r="C68" s="283">
        <f t="shared" si="4"/>
        <v>56</v>
      </c>
      <c r="D68" s="44" t="str">
        <f t="shared" si="5"/>
        <v/>
      </c>
      <c r="E68" s="276"/>
      <c r="F68" s="368"/>
      <c r="G68" s="368"/>
      <c r="H68" s="265"/>
      <c r="I68" s="285"/>
      <c r="J68" s="285"/>
      <c r="K68" s="285"/>
      <c r="L68" s="15"/>
      <c r="M68" s="280" t="str">
        <f t="shared" si="6"/>
        <v/>
      </c>
      <c r="N68" s="265"/>
      <c r="O68" s="265"/>
      <c r="P68" s="265"/>
      <c r="Q68" s="265"/>
      <c r="R68" s="265"/>
      <c r="S68" s="265"/>
      <c r="T68" s="265"/>
      <c r="U68" s="265"/>
      <c r="V68" s="281"/>
      <c r="W68" s="282"/>
    </row>
    <row r="69" spans="2:23" ht="13.5" customHeight="1" x14ac:dyDescent="0.15">
      <c r="B69" s="105"/>
      <c r="C69" s="283">
        <f t="shared" si="4"/>
        <v>57</v>
      </c>
      <c r="D69" s="44" t="str">
        <f t="shared" si="5"/>
        <v/>
      </c>
      <c r="E69" s="276"/>
      <c r="F69" s="368"/>
      <c r="G69" s="368"/>
      <c r="H69" s="265"/>
      <c r="I69" s="285"/>
      <c r="J69" s="285"/>
      <c r="K69" s="285"/>
      <c r="L69" s="15"/>
      <c r="M69" s="280" t="str">
        <f t="shared" si="6"/>
        <v/>
      </c>
      <c r="N69" s="265"/>
      <c r="O69" s="265"/>
      <c r="P69" s="265"/>
      <c r="Q69" s="265"/>
      <c r="R69" s="265"/>
      <c r="S69" s="265"/>
      <c r="T69" s="265"/>
      <c r="U69" s="265"/>
      <c r="V69" s="281"/>
      <c r="W69" s="282"/>
    </row>
    <row r="70" spans="2:23" ht="13.5" customHeight="1" x14ac:dyDescent="0.15">
      <c r="B70" s="105"/>
      <c r="C70" s="283">
        <f t="shared" si="4"/>
        <v>58</v>
      </c>
      <c r="D70" s="44" t="str">
        <f t="shared" si="5"/>
        <v/>
      </c>
      <c r="E70" s="276"/>
      <c r="F70" s="368"/>
      <c r="G70" s="368"/>
      <c r="H70" s="265"/>
      <c r="I70" s="285"/>
      <c r="J70" s="285"/>
      <c r="K70" s="285"/>
      <c r="L70" s="15"/>
      <c r="M70" s="280" t="str">
        <f t="shared" si="6"/>
        <v/>
      </c>
      <c r="N70" s="265"/>
      <c r="O70" s="265"/>
      <c r="P70" s="265"/>
      <c r="Q70" s="265"/>
      <c r="R70" s="265"/>
      <c r="S70" s="265"/>
      <c r="T70" s="265"/>
      <c r="U70" s="265"/>
      <c r="V70" s="281"/>
      <c r="W70" s="282"/>
    </row>
    <row r="71" spans="2:23" ht="13.5" customHeight="1" x14ac:dyDescent="0.15">
      <c r="B71" s="105"/>
      <c r="C71" s="283">
        <f t="shared" si="4"/>
        <v>59</v>
      </c>
      <c r="D71" s="44" t="str">
        <f t="shared" si="5"/>
        <v/>
      </c>
      <c r="E71" s="276"/>
      <c r="F71" s="368"/>
      <c r="G71" s="368"/>
      <c r="H71" s="265"/>
      <c r="I71" s="285"/>
      <c r="J71" s="285"/>
      <c r="K71" s="285"/>
      <c r="L71" s="15"/>
      <c r="M71" s="280" t="str">
        <f t="shared" si="6"/>
        <v/>
      </c>
      <c r="N71" s="265"/>
      <c r="O71" s="265"/>
      <c r="P71" s="265"/>
      <c r="Q71" s="265"/>
      <c r="R71" s="265"/>
      <c r="S71" s="265"/>
      <c r="T71" s="265"/>
      <c r="U71" s="265"/>
      <c r="V71" s="281"/>
      <c r="W71" s="282"/>
    </row>
    <row r="72" spans="2:23" ht="13.5" customHeight="1" x14ac:dyDescent="0.15">
      <c r="B72" s="105"/>
      <c r="C72" s="283">
        <f>C71+1</f>
        <v>60</v>
      </c>
      <c r="D72" s="44" t="str">
        <f t="shared" si="5"/>
        <v/>
      </c>
      <c r="E72" s="276"/>
      <c r="F72" s="368"/>
      <c r="G72" s="368"/>
      <c r="H72" s="265"/>
      <c r="I72" s="285"/>
      <c r="J72" s="285"/>
      <c r="K72" s="285"/>
      <c r="L72" s="15"/>
      <c r="M72" s="280" t="str">
        <f t="shared" si="6"/>
        <v/>
      </c>
      <c r="N72" s="265"/>
      <c r="O72" s="265"/>
      <c r="P72" s="265"/>
      <c r="Q72" s="265"/>
      <c r="R72" s="265"/>
      <c r="S72" s="265"/>
      <c r="T72" s="265"/>
      <c r="U72" s="265"/>
      <c r="V72" s="281"/>
      <c r="W72" s="282"/>
    </row>
    <row r="73" spans="2:23" ht="13.5" customHeight="1" x14ac:dyDescent="0.15">
      <c r="B73" s="105"/>
      <c r="C73" s="283">
        <f t="shared" si="4"/>
        <v>61</v>
      </c>
      <c r="D73" s="44" t="str">
        <f t="shared" si="5"/>
        <v/>
      </c>
      <c r="E73" s="276"/>
      <c r="F73" s="368"/>
      <c r="G73" s="368"/>
      <c r="H73" s="265"/>
      <c r="I73" s="285"/>
      <c r="J73" s="285"/>
      <c r="K73" s="285"/>
      <c r="L73" s="15"/>
      <c r="M73" s="280" t="str">
        <f t="shared" si="6"/>
        <v/>
      </c>
      <c r="N73" s="265"/>
      <c r="O73" s="265"/>
      <c r="P73" s="265"/>
      <c r="Q73" s="265"/>
      <c r="R73" s="265"/>
      <c r="S73" s="265"/>
      <c r="T73" s="265"/>
      <c r="U73" s="265"/>
      <c r="V73" s="281"/>
      <c r="W73" s="282"/>
    </row>
    <row r="74" spans="2:23" ht="13.5" customHeight="1" x14ac:dyDescent="0.15">
      <c r="B74" s="105"/>
      <c r="C74" s="283">
        <f t="shared" si="4"/>
        <v>62</v>
      </c>
      <c r="D74" s="44" t="str">
        <f t="shared" si="5"/>
        <v/>
      </c>
      <c r="E74" s="276"/>
      <c r="F74" s="368"/>
      <c r="G74" s="368"/>
      <c r="H74" s="265"/>
      <c r="I74" s="285"/>
      <c r="J74" s="285"/>
      <c r="K74" s="285"/>
      <c r="L74" s="15"/>
      <c r="M74" s="280" t="str">
        <f t="shared" si="6"/>
        <v/>
      </c>
      <c r="N74" s="265"/>
      <c r="O74" s="265"/>
      <c r="P74" s="265"/>
      <c r="Q74" s="265"/>
      <c r="R74" s="265"/>
      <c r="S74" s="265"/>
      <c r="T74" s="265"/>
      <c r="U74" s="265"/>
      <c r="V74" s="281"/>
      <c r="W74" s="282"/>
    </row>
    <row r="75" spans="2:23" ht="13.5" customHeight="1" x14ac:dyDescent="0.15">
      <c r="B75" s="105"/>
      <c r="C75" s="283">
        <f t="shared" si="4"/>
        <v>63</v>
      </c>
      <c r="D75" s="44" t="str">
        <f t="shared" si="5"/>
        <v/>
      </c>
      <c r="E75" s="276"/>
      <c r="F75" s="368"/>
      <c r="G75" s="368"/>
      <c r="H75" s="265"/>
      <c r="I75" s="285"/>
      <c r="J75" s="285"/>
      <c r="K75" s="285"/>
      <c r="L75" s="15"/>
      <c r="M75" s="280" t="str">
        <f t="shared" si="6"/>
        <v/>
      </c>
      <c r="N75" s="265"/>
      <c r="O75" s="265"/>
      <c r="P75" s="265"/>
      <c r="Q75" s="265"/>
      <c r="R75" s="265"/>
      <c r="S75" s="265"/>
      <c r="T75" s="265"/>
      <c r="U75" s="265"/>
      <c r="V75" s="281"/>
      <c r="W75" s="282"/>
    </row>
    <row r="76" spans="2:23" ht="13.5" customHeight="1" x14ac:dyDescent="0.15">
      <c r="B76" s="105"/>
      <c r="C76" s="283">
        <f t="shared" si="4"/>
        <v>64</v>
      </c>
      <c r="D76" s="44" t="str">
        <f t="shared" si="5"/>
        <v/>
      </c>
      <c r="E76" s="276"/>
      <c r="F76" s="368"/>
      <c r="G76" s="368"/>
      <c r="H76" s="265"/>
      <c r="I76" s="285"/>
      <c r="J76" s="285"/>
      <c r="K76" s="285"/>
      <c r="L76" s="15"/>
      <c r="M76" s="280" t="str">
        <f t="shared" si="6"/>
        <v/>
      </c>
      <c r="N76" s="265"/>
      <c r="O76" s="265"/>
      <c r="P76" s="265"/>
      <c r="Q76" s="265"/>
      <c r="R76" s="265"/>
      <c r="S76" s="265"/>
      <c r="T76" s="265"/>
      <c r="U76" s="265"/>
      <c r="V76" s="281"/>
      <c r="W76" s="282"/>
    </row>
    <row r="77" spans="2:23" ht="13.5" customHeight="1" x14ac:dyDescent="0.15">
      <c r="B77" s="105"/>
      <c r="C77" s="283">
        <f t="shared" si="4"/>
        <v>65</v>
      </c>
      <c r="D77" s="44" t="str">
        <f t="shared" ref="D77:D102" si="7">IF(E77="","",IF(E77&lt;=$Z$2,"○",""))</f>
        <v/>
      </c>
      <c r="E77" s="276"/>
      <c r="F77" s="368"/>
      <c r="G77" s="368"/>
      <c r="H77" s="265"/>
      <c r="I77" s="285"/>
      <c r="J77" s="285"/>
      <c r="K77" s="285"/>
      <c r="L77" s="15"/>
      <c r="M77" s="280" t="str">
        <f t="shared" ref="M77:M102" si="8">IF(OR(L77="",L77=0),"",IF(AND(H77="○",J77*1000/I77&lt;10.5),"○",IF(J77*1000/I77&lt;7.5,"○","")))</f>
        <v/>
      </c>
      <c r="N77" s="265"/>
      <c r="O77" s="265"/>
      <c r="P77" s="265"/>
      <c r="Q77" s="265"/>
      <c r="R77" s="265"/>
      <c r="S77" s="265"/>
      <c r="T77" s="265"/>
      <c r="U77" s="265"/>
      <c r="V77" s="281"/>
      <c r="W77" s="282"/>
    </row>
    <row r="78" spans="2:23" ht="13.5" customHeight="1" x14ac:dyDescent="0.15">
      <c r="B78" s="105"/>
      <c r="C78" s="283">
        <f t="shared" si="4"/>
        <v>66</v>
      </c>
      <c r="D78" s="44" t="str">
        <f t="shared" si="7"/>
        <v/>
      </c>
      <c r="E78" s="276"/>
      <c r="F78" s="368"/>
      <c r="G78" s="368"/>
      <c r="H78" s="265"/>
      <c r="I78" s="285"/>
      <c r="J78" s="285"/>
      <c r="K78" s="285"/>
      <c r="L78" s="15"/>
      <c r="M78" s="280" t="str">
        <f t="shared" si="8"/>
        <v/>
      </c>
      <c r="N78" s="265"/>
      <c r="O78" s="265"/>
      <c r="P78" s="265"/>
      <c r="Q78" s="265"/>
      <c r="R78" s="265"/>
      <c r="S78" s="265"/>
      <c r="T78" s="265"/>
      <c r="U78" s="265"/>
      <c r="V78" s="281"/>
      <c r="W78" s="282"/>
    </row>
    <row r="79" spans="2:23" ht="13.5" customHeight="1" x14ac:dyDescent="0.15">
      <c r="B79" s="105"/>
      <c r="C79" s="283">
        <f t="shared" si="4"/>
        <v>67</v>
      </c>
      <c r="D79" s="44" t="str">
        <f t="shared" si="7"/>
        <v/>
      </c>
      <c r="E79" s="276"/>
      <c r="F79" s="368"/>
      <c r="G79" s="368"/>
      <c r="H79" s="265"/>
      <c r="I79" s="285"/>
      <c r="J79" s="285"/>
      <c r="K79" s="285"/>
      <c r="L79" s="15"/>
      <c r="M79" s="280" t="str">
        <f t="shared" si="8"/>
        <v/>
      </c>
      <c r="N79" s="265"/>
      <c r="O79" s="265"/>
      <c r="P79" s="265"/>
      <c r="Q79" s="265"/>
      <c r="R79" s="265"/>
      <c r="S79" s="265"/>
      <c r="T79" s="265"/>
      <c r="U79" s="265"/>
      <c r="V79" s="281"/>
      <c r="W79" s="282"/>
    </row>
    <row r="80" spans="2:23" ht="13.5" customHeight="1" x14ac:dyDescent="0.15">
      <c r="B80" s="105"/>
      <c r="C80" s="283">
        <f t="shared" si="4"/>
        <v>68</v>
      </c>
      <c r="D80" s="44" t="str">
        <f t="shared" si="7"/>
        <v/>
      </c>
      <c r="E80" s="276"/>
      <c r="F80" s="368"/>
      <c r="G80" s="368"/>
      <c r="H80" s="265"/>
      <c r="I80" s="285"/>
      <c r="J80" s="285"/>
      <c r="K80" s="285"/>
      <c r="L80" s="15"/>
      <c r="M80" s="280" t="str">
        <f t="shared" si="8"/>
        <v/>
      </c>
      <c r="N80" s="265"/>
      <c r="O80" s="265"/>
      <c r="P80" s="265"/>
      <c r="Q80" s="265"/>
      <c r="R80" s="265"/>
      <c r="S80" s="265"/>
      <c r="T80" s="265"/>
      <c r="U80" s="265"/>
      <c r="V80" s="281"/>
      <c r="W80" s="282"/>
    </row>
    <row r="81" spans="2:23" ht="13.5" customHeight="1" x14ac:dyDescent="0.15">
      <c r="B81" s="105"/>
      <c r="C81" s="283">
        <f t="shared" si="4"/>
        <v>69</v>
      </c>
      <c r="D81" s="44" t="str">
        <f t="shared" si="7"/>
        <v/>
      </c>
      <c r="E81" s="276"/>
      <c r="F81" s="368"/>
      <c r="G81" s="368"/>
      <c r="H81" s="265"/>
      <c r="I81" s="285"/>
      <c r="J81" s="285"/>
      <c r="K81" s="285"/>
      <c r="L81" s="15"/>
      <c r="M81" s="280" t="str">
        <f t="shared" si="8"/>
        <v/>
      </c>
      <c r="N81" s="265"/>
      <c r="O81" s="265"/>
      <c r="P81" s="265"/>
      <c r="Q81" s="265"/>
      <c r="R81" s="265"/>
      <c r="S81" s="265"/>
      <c r="T81" s="265"/>
      <c r="U81" s="265"/>
      <c r="V81" s="281"/>
      <c r="W81" s="282"/>
    </row>
    <row r="82" spans="2:23" ht="13.5" customHeight="1" x14ac:dyDescent="0.15">
      <c r="B82" s="105"/>
      <c r="C82" s="283">
        <f t="shared" si="4"/>
        <v>70</v>
      </c>
      <c r="D82" s="44" t="str">
        <f t="shared" si="7"/>
        <v/>
      </c>
      <c r="E82" s="276"/>
      <c r="F82" s="368"/>
      <c r="G82" s="368"/>
      <c r="H82" s="265"/>
      <c r="I82" s="285"/>
      <c r="J82" s="285"/>
      <c r="K82" s="285"/>
      <c r="L82" s="15"/>
      <c r="M82" s="280" t="str">
        <f t="shared" si="8"/>
        <v/>
      </c>
      <c r="N82" s="265"/>
      <c r="O82" s="265"/>
      <c r="P82" s="265"/>
      <c r="Q82" s="265"/>
      <c r="R82" s="265"/>
      <c r="S82" s="265"/>
      <c r="T82" s="265"/>
      <c r="U82" s="265"/>
      <c r="V82" s="281"/>
      <c r="W82" s="282"/>
    </row>
    <row r="83" spans="2:23" ht="13.5" customHeight="1" x14ac:dyDescent="0.15">
      <c r="B83" s="105"/>
      <c r="C83" s="283">
        <f t="shared" si="4"/>
        <v>71</v>
      </c>
      <c r="D83" s="44" t="str">
        <f t="shared" si="7"/>
        <v/>
      </c>
      <c r="E83" s="276"/>
      <c r="F83" s="368"/>
      <c r="G83" s="368"/>
      <c r="H83" s="265"/>
      <c r="I83" s="285"/>
      <c r="J83" s="285"/>
      <c r="K83" s="285"/>
      <c r="L83" s="15"/>
      <c r="M83" s="280" t="str">
        <f t="shared" si="8"/>
        <v/>
      </c>
      <c r="N83" s="265"/>
      <c r="O83" s="265"/>
      <c r="P83" s="265"/>
      <c r="Q83" s="265"/>
      <c r="R83" s="265"/>
      <c r="S83" s="265"/>
      <c r="T83" s="265"/>
      <c r="U83" s="265"/>
      <c r="V83" s="281"/>
      <c r="W83" s="282"/>
    </row>
    <row r="84" spans="2:23" ht="13.5" customHeight="1" x14ac:dyDescent="0.15">
      <c r="B84" s="105"/>
      <c r="C84" s="283">
        <f t="shared" si="4"/>
        <v>72</v>
      </c>
      <c r="D84" s="44" t="str">
        <f t="shared" si="7"/>
        <v/>
      </c>
      <c r="E84" s="276"/>
      <c r="F84" s="368"/>
      <c r="G84" s="368"/>
      <c r="H84" s="265"/>
      <c r="I84" s="285"/>
      <c r="J84" s="285"/>
      <c r="K84" s="285"/>
      <c r="L84" s="15"/>
      <c r="M84" s="280" t="str">
        <f t="shared" si="8"/>
        <v/>
      </c>
      <c r="N84" s="265"/>
      <c r="O84" s="265"/>
      <c r="P84" s="265"/>
      <c r="Q84" s="265"/>
      <c r="R84" s="265"/>
      <c r="S84" s="265"/>
      <c r="T84" s="265"/>
      <c r="U84" s="265"/>
      <c r="V84" s="281"/>
      <c r="W84" s="282"/>
    </row>
    <row r="85" spans="2:23" ht="13.5" customHeight="1" x14ac:dyDescent="0.15">
      <c r="B85" s="105"/>
      <c r="C85" s="283">
        <f t="shared" si="4"/>
        <v>73</v>
      </c>
      <c r="D85" s="44" t="str">
        <f t="shared" si="7"/>
        <v/>
      </c>
      <c r="E85" s="276"/>
      <c r="F85" s="368"/>
      <c r="G85" s="368"/>
      <c r="H85" s="265"/>
      <c r="I85" s="285"/>
      <c r="J85" s="285"/>
      <c r="K85" s="285"/>
      <c r="L85" s="15"/>
      <c r="M85" s="280" t="str">
        <f t="shared" si="8"/>
        <v/>
      </c>
      <c r="N85" s="265"/>
      <c r="O85" s="265"/>
      <c r="P85" s="265"/>
      <c r="Q85" s="265"/>
      <c r="R85" s="265"/>
      <c r="S85" s="265"/>
      <c r="T85" s="265"/>
      <c r="U85" s="265"/>
      <c r="V85" s="281"/>
      <c r="W85" s="282"/>
    </row>
    <row r="86" spans="2:23" ht="13.5" customHeight="1" x14ac:dyDescent="0.15">
      <c r="B86" s="105"/>
      <c r="C86" s="283">
        <f t="shared" si="4"/>
        <v>74</v>
      </c>
      <c r="D86" s="44" t="str">
        <f t="shared" si="7"/>
        <v/>
      </c>
      <c r="E86" s="276"/>
      <c r="F86" s="368"/>
      <c r="G86" s="368"/>
      <c r="H86" s="265"/>
      <c r="I86" s="285"/>
      <c r="J86" s="285"/>
      <c r="K86" s="285"/>
      <c r="L86" s="15"/>
      <c r="M86" s="280" t="str">
        <f t="shared" si="8"/>
        <v/>
      </c>
      <c r="N86" s="265"/>
      <c r="O86" s="265"/>
      <c r="P86" s="265"/>
      <c r="Q86" s="265"/>
      <c r="R86" s="265"/>
      <c r="S86" s="265"/>
      <c r="T86" s="265"/>
      <c r="U86" s="265"/>
      <c r="V86" s="281"/>
      <c r="W86" s="282"/>
    </row>
    <row r="87" spans="2:23" ht="13.5" customHeight="1" x14ac:dyDescent="0.15">
      <c r="B87" s="105"/>
      <c r="C87" s="283">
        <f t="shared" si="4"/>
        <v>75</v>
      </c>
      <c r="D87" s="44" t="str">
        <f t="shared" si="7"/>
        <v/>
      </c>
      <c r="E87" s="276"/>
      <c r="F87" s="368"/>
      <c r="G87" s="368"/>
      <c r="H87" s="265"/>
      <c r="I87" s="285"/>
      <c r="J87" s="285"/>
      <c r="K87" s="285"/>
      <c r="L87" s="15"/>
      <c r="M87" s="280" t="str">
        <f t="shared" si="8"/>
        <v/>
      </c>
      <c r="N87" s="265"/>
      <c r="O87" s="265"/>
      <c r="P87" s="265"/>
      <c r="Q87" s="265"/>
      <c r="R87" s="265"/>
      <c r="S87" s="265"/>
      <c r="T87" s="265"/>
      <c r="U87" s="265"/>
      <c r="V87" s="281"/>
      <c r="W87" s="282"/>
    </row>
    <row r="88" spans="2:23" ht="13.5" customHeight="1" x14ac:dyDescent="0.15">
      <c r="B88" s="105"/>
      <c r="C88" s="283">
        <f t="shared" si="4"/>
        <v>76</v>
      </c>
      <c r="D88" s="44" t="str">
        <f t="shared" si="7"/>
        <v/>
      </c>
      <c r="E88" s="276"/>
      <c r="F88" s="368"/>
      <c r="G88" s="368"/>
      <c r="H88" s="265"/>
      <c r="I88" s="285"/>
      <c r="J88" s="285"/>
      <c r="K88" s="285"/>
      <c r="L88" s="15"/>
      <c r="M88" s="280" t="str">
        <f t="shared" si="8"/>
        <v/>
      </c>
      <c r="N88" s="265"/>
      <c r="O88" s="265"/>
      <c r="P88" s="265"/>
      <c r="Q88" s="265"/>
      <c r="R88" s="265"/>
      <c r="S88" s="265"/>
      <c r="T88" s="265"/>
      <c r="U88" s="265"/>
      <c r="V88" s="281"/>
      <c r="W88" s="282"/>
    </row>
    <row r="89" spans="2:23" ht="13.5" customHeight="1" x14ac:dyDescent="0.15">
      <c r="B89" s="105"/>
      <c r="C89" s="283">
        <f t="shared" si="4"/>
        <v>77</v>
      </c>
      <c r="D89" s="44" t="str">
        <f t="shared" si="7"/>
        <v/>
      </c>
      <c r="E89" s="276"/>
      <c r="F89" s="368"/>
      <c r="G89" s="368"/>
      <c r="H89" s="265"/>
      <c r="I89" s="285"/>
      <c r="J89" s="285"/>
      <c r="K89" s="285"/>
      <c r="L89" s="15"/>
      <c r="M89" s="280" t="str">
        <f t="shared" si="8"/>
        <v/>
      </c>
      <c r="N89" s="265"/>
      <c r="O89" s="265"/>
      <c r="P89" s="265"/>
      <c r="Q89" s="265"/>
      <c r="R89" s="265"/>
      <c r="S89" s="265"/>
      <c r="T89" s="265"/>
      <c r="U89" s="265"/>
      <c r="V89" s="281"/>
      <c r="W89" s="282"/>
    </row>
    <row r="90" spans="2:23" ht="13.5" customHeight="1" x14ac:dyDescent="0.15">
      <c r="B90" s="105"/>
      <c r="C90" s="283">
        <f t="shared" si="4"/>
        <v>78</v>
      </c>
      <c r="D90" s="44" t="str">
        <f t="shared" si="7"/>
        <v/>
      </c>
      <c r="E90" s="276"/>
      <c r="F90" s="368"/>
      <c r="G90" s="368"/>
      <c r="H90" s="265"/>
      <c r="I90" s="285"/>
      <c r="J90" s="285"/>
      <c r="K90" s="285"/>
      <c r="L90" s="15"/>
      <c r="M90" s="280" t="str">
        <f t="shared" si="8"/>
        <v/>
      </c>
      <c r="N90" s="265"/>
      <c r="O90" s="265"/>
      <c r="P90" s="265"/>
      <c r="Q90" s="265"/>
      <c r="R90" s="265"/>
      <c r="S90" s="265"/>
      <c r="T90" s="265"/>
      <c r="U90" s="265"/>
      <c r="V90" s="281"/>
      <c r="W90" s="282"/>
    </row>
    <row r="91" spans="2:23" ht="13.5" customHeight="1" x14ac:dyDescent="0.15">
      <c r="B91" s="105"/>
      <c r="C91" s="283">
        <f t="shared" si="4"/>
        <v>79</v>
      </c>
      <c r="D91" s="44" t="str">
        <f t="shared" si="7"/>
        <v/>
      </c>
      <c r="E91" s="276"/>
      <c r="F91" s="368"/>
      <c r="G91" s="368"/>
      <c r="H91" s="265"/>
      <c r="I91" s="285"/>
      <c r="J91" s="285"/>
      <c r="K91" s="285"/>
      <c r="L91" s="15"/>
      <c r="M91" s="280" t="str">
        <f t="shared" si="8"/>
        <v/>
      </c>
      <c r="N91" s="265"/>
      <c r="O91" s="265"/>
      <c r="P91" s="265"/>
      <c r="Q91" s="265"/>
      <c r="R91" s="265"/>
      <c r="S91" s="265"/>
      <c r="T91" s="265"/>
      <c r="U91" s="265"/>
      <c r="V91" s="281"/>
      <c r="W91" s="282"/>
    </row>
    <row r="92" spans="2:23" ht="13.5" customHeight="1" x14ac:dyDescent="0.15">
      <c r="B92" s="105"/>
      <c r="C92" s="283">
        <f t="shared" si="4"/>
        <v>80</v>
      </c>
      <c r="D92" s="44" t="str">
        <f t="shared" si="7"/>
        <v/>
      </c>
      <c r="E92" s="276"/>
      <c r="F92" s="368"/>
      <c r="G92" s="368"/>
      <c r="H92" s="265"/>
      <c r="I92" s="285"/>
      <c r="J92" s="285"/>
      <c r="K92" s="285"/>
      <c r="L92" s="15"/>
      <c r="M92" s="280" t="str">
        <f t="shared" si="8"/>
        <v/>
      </c>
      <c r="N92" s="265"/>
      <c r="O92" s="265"/>
      <c r="P92" s="265"/>
      <c r="Q92" s="265"/>
      <c r="R92" s="265"/>
      <c r="S92" s="265"/>
      <c r="T92" s="265"/>
      <c r="U92" s="265"/>
      <c r="V92" s="281"/>
      <c r="W92" s="282"/>
    </row>
    <row r="93" spans="2:23" ht="13.5" customHeight="1" x14ac:dyDescent="0.15">
      <c r="B93" s="105"/>
      <c r="C93" s="283">
        <f t="shared" si="4"/>
        <v>81</v>
      </c>
      <c r="D93" s="44" t="str">
        <f t="shared" si="7"/>
        <v/>
      </c>
      <c r="E93" s="276"/>
      <c r="F93" s="368"/>
      <c r="G93" s="368"/>
      <c r="H93" s="265"/>
      <c r="I93" s="285"/>
      <c r="J93" s="285"/>
      <c r="K93" s="285"/>
      <c r="L93" s="15"/>
      <c r="M93" s="280" t="str">
        <f t="shared" si="8"/>
        <v/>
      </c>
      <c r="N93" s="265"/>
      <c r="O93" s="265"/>
      <c r="P93" s="265"/>
      <c r="Q93" s="265"/>
      <c r="R93" s="265"/>
      <c r="S93" s="265"/>
      <c r="T93" s="265"/>
      <c r="U93" s="265"/>
      <c r="V93" s="281"/>
      <c r="W93" s="282"/>
    </row>
    <row r="94" spans="2:23" ht="13.5" customHeight="1" x14ac:dyDescent="0.15">
      <c r="B94" s="105"/>
      <c r="C94" s="283">
        <f t="shared" si="4"/>
        <v>82</v>
      </c>
      <c r="D94" s="44" t="str">
        <f t="shared" si="7"/>
        <v/>
      </c>
      <c r="E94" s="276"/>
      <c r="F94" s="368"/>
      <c r="G94" s="368"/>
      <c r="H94" s="265"/>
      <c r="I94" s="285"/>
      <c r="J94" s="285"/>
      <c r="K94" s="285"/>
      <c r="L94" s="15"/>
      <c r="M94" s="280" t="str">
        <f t="shared" si="8"/>
        <v/>
      </c>
      <c r="N94" s="265"/>
      <c r="O94" s="265"/>
      <c r="P94" s="265"/>
      <c r="Q94" s="265"/>
      <c r="R94" s="265"/>
      <c r="S94" s="265"/>
      <c r="T94" s="265"/>
      <c r="U94" s="265"/>
      <c r="V94" s="281"/>
      <c r="W94" s="282"/>
    </row>
    <row r="95" spans="2:23" ht="13.5" customHeight="1" x14ac:dyDescent="0.15">
      <c r="B95" s="105"/>
      <c r="C95" s="283">
        <f t="shared" si="4"/>
        <v>83</v>
      </c>
      <c r="D95" s="44" t="str">
        <f t="shared" si="7"/>
        <v/>
      </c>
      <c r="E95" s="276"/>
      <c r="F95" s="368"/>
      <c r="G95" s="368"/>
      <c r="H95" s="265"/>
      <c r="I95" s="285"/>
      <c r="J95" s="285"/>
      <c r="K95" s="285"/>
      <c r="L95" s="15"/>
      <c r="M95" s="280" t="str">
        <f t="shared" si="8"/>
        <v/>
      </c>
      <c r="N95" s="265"/>
      <c r="O95" s="265"/>
      <c r="P95" s="265"/>
      <c r="Q95" s="265"/>
      <c r="R95" s="265"/>
      <c r="S95" s="265"/>
      <c r="T95" s="265"/>
      <c r="U95" s="265"/>
      <c r="V95" s="281"/>
      <c r="W95" s="282"/>
    </row>
    <row r="96" spans="2:23" ht="13.5" customHeight="1" x14ac:dyDescent="0.15">
      <c r="B96" s="105"/>
      <c r="C96" s="283">
        <f t="shared" si="4"/>
        <v>84</v>
      </c>
      <c r="D96" s="44" t="str">
        <f t="shared" si="7"/>
        <v/>
      </c>
      <c r="E96" s="276"/>
      <c r="F96" s="368"/>
      <c r="G96" s="368"/>
      <c r="H96" s="265"/>
      <c r="I96" s="285"/>
      <c r="J96" s="285"/>
      <c r="K96" s="285"/>
      <c r="L96" s="15"/>
      <c r="M96" s="280" t="str">
        <f t="shared" si="8"/>
        <v/>
      </c>
      <c r="N96" s="265"/>
      <c r="O96" s="265"/>
      <c r="P96" s="265"/>
      <c r="Q96" s="265"/>
      <c r="R96" s="265"/>
      <c r="S96" s="265"/>
      <c r="T96" s="265"/>
      <c r="U96" s="265"/>
      <c r="V96" s="281"/>
      <c r="W96" s="282"/>
    </row>
    <row r="97" spans="2:23" ht="13.5" customHeight="1" x14ac:dyDescent="0.15">
      <c r="B97" s="105"/>
      <c r="C97" s="283">
        <f t="shared" si="4"/>
        <v>85</v>
      </c>
      <c r="D97" s="44" t="str">
        <f t="shared" si="7"/>
        <v/>
      </c>
      <c r="E97" s="276"/>
      <c r="F97" s="368"/>
      <c r="G97" s="368"/>
      <c r="H97" s="265"/>
      <c r="I97" s="285"/>
      <c r="J97" s="285"/>
      <c r="K97" s="285"/>
      <c r="L97" s="15"/>
      <c r="M97" s="280" t="str">
        <f t="shared" si="8"/>
        <v/>
      </c>
      <c r="N97" s="265"/>
      <c r="O97" s="265"/>
      <c r="P97" s="265"/>
      <c r="Q97" s="265"/>
      <c r="R97" s="265"/>
      <c r="S97" s="265"/>
      <c r="T97" s="265"/>
      <c r="U97" s="265"/>
      <c r="V97" s="281"/>
      <c r="W97" s="282"/>
    </row>
    <row r="98" spans="2:23" ht="13.5" customHeight="1" x14ac:dyDescent="0.15">
      <c r="B98" s="105"/>
      <c r="C98" s="283">
        <f t="shared" si="4"/>
        <v>86</v>
      </c>
      <c r="D98" s="44" t="str">
        <f t="shared" si="7"/>
        <v/>
      </c>
      <c r="E98" s="276"/>
      <c r="F98" s="368"/>
      <c r="G98" s="368"/>
      <c r="H98" s="265"/>
      <c r="I98" s="285"/>
      <c r="J98" s="285"/>
      <c r="K98" s="285"/>
      <c r="L98" s="15"/>
      <c r="M98" s="280" t="str">
        <f t="shared" si="8"/>
        <v/>
      </c>
      <c r="N98" s="265"/>
      <c r="O98" s="265"/>
      <c r="P98" s="265"/>
      <c r="Q98" s="265"/>
      <c r="R98" s="265"/>
      <c r="S98" s="265"/>
      <c r="T98" s="265"/>
      <c r="U98" s="265"/>
      <c r="V98" s="281"/>
      <c r="W98" s="282"/>
    </row>
    <row r="99" spans="2:23" ht="13.5" customHeight="1" x14ac:dyDescent="0.15">
      <c r="B99" s="105"/>
      <c r="C99" s="283">
        <f t="shared" si="4"/>
        <v>87</v>
      </c>
      <c r="D99" s="44" t="str">
        <f t="shared" si="7"/>
        <v/>
      </c>
      <c r="E99" s="276"/>
      <c r="F99" s="368"/>
      <c r="G99" s="368"/>
      <c r="H99" s="265"/>
      <c r="I99" s="285"/>
      <c r="J99" s="285"/>
      <c r="K99" s="285"/>
      <c r="L99" s="15"/>
      <c r="M99" s="280" t="str">
        <f t="shared" si="8"/>
        <v/>
      </c>
      <c r="N99" s="265"/>
      <c r="O99" s="265"/>
      <c r="P99" s="265"/>
      <c r="Q99" s="265"/>
      <c r="R99" s="265"/>
      <c r="S99" s="265"/>
      <c r="T99" s="265"/>
      <c r="U99" s="265"/>
      <c r="V99" s="281"/>
      <c r="W99" s="282"/>
    </row>
    <row r="100" spans="2:23" ht="13.5" customHeight="1" x14ac:dyDescent="0.15">
      <c r="B100" s="105"/>
      <c r="C100" s="283">
        <f t="shared" si="4"/>
        <v>88</v>
      </c>
      <c r="D100" s="44" t="str">
        <f t="shared" si="7"/>
        <v/>
      </c>
      <c r="E100" s="276"/>
      <c r="F100" s="368"/>
      <c r="G100" s="368"/>
      <c r="H100" s="265"/>
      <c r="I100" s="285"/>
      <c r="J100" s="285"/>
      <c r="K100" s="285"/>
      <c r="L100" s="15"/>
      <c r="M100" s="280" t="str">
        <f t="shared" si="8"/>
        <v/>
      </c>
      <c r="N100" s="265"/>
      <c r="O100" s="265"/>
      <c r="P100" s="265"/>
      <c r="Q100" s="265"/>
      <c r="R100" s="265"/>
      <c r="S100" s="265"/>
      <c r="T100" s="265"/>
      <c r="U100" s="265"/>
      <c r="V100" s="281"/>
      <c r="W100" s="282"/>
    </row>
    <row r="101" spans="2:23" ht="13.5" customHeight="1" x14ac:dyDescent="0.15">
      <c r="B101" s="105"/>
      <c r="C101" s="283">
        <f t="shared" si="4"/>
        <v>89</v>
      </c>
      <c r="D101" s="44" t="str">
        <f t="shared" si="7"/>
        <v/>
      </c>
      <c r="E101" s="276"/>
      <c r="F101" s="368"/>
      <c r="G101" s="368"/>
      <c r="H101" s="265"/>
      <c r="I101" s="285"/>
      <c r="J101" s="285"/>
      <c r="K101" s="285"/>
      <c r="L101" s="15"/>
      <c r="M101" s="280" t="str">
        <f t="shared" si="8"/>
        <v/>
      </c>
      <c r="N101" s="265"/>
      <c r="O101" s="265"/>
      <c r="P101" s="265"/>
      <c r="Q101" s="265"/>
      <c r="R101" s="265"/>
      <c r="S101" s="265"/>
      <c r="T101" s="265"/>
      <c r="U101" s="265"/>
      <c r="V101" s="281"/>
      <c r="W101" s="282"/>
    </row>
    <row r="102" spans="2:23" ht="13.5" customHeight="1" x14ac:dyDescent="0.15">
      <c r="B102" s="105"/>
      <c r="C102" s="283">
        <f t="shared" si="4"/>
        <v>90</v>
      </c>
      <c r="D102" s="44" t="str">
        <f t="shared" si="7"/>
        <v/>
      </c>
      <c r="E102" s="276"/>
      <c r="F102" s="368"/>
      <c r="G102" s="368"/>
      <c r="H102" s="265"/>
      <c r="I102" s="285"/>
      <c r="J102" s="285"/>
      <c r="K102" s="285"/>
      <c r="L102" s="15"/>
      <c r="M102" s="280" t="str">
        <f t="shared" si="8"/>
        <v/>
      </c>
      <c r="N102" s="265"/>
      <c r="O102" s="265"/>
      <c r="P102" s="265"/>
      <c r="Q102" s="265"/>
      <c r="R102" s="265"/>
      <c r="S102" s="265"/>
      <c r="T102" s="265"/>
      <c r="U102" s="265"/>
      <c r="V102" s="281"/>
      <c r="W102" s="282"/>
    </row>
    <row r="103" spans="2:23" ht="13.5" customHeight="1" x14ac:dyDescent="0.15">
      <c r="C103" s="286"/>
      <c r="D103" s="286"/>
      <c r="E103" s="21"/>
      <c r="F103" s="286"/>
      <c r="G103" s="286"/>
      <c r="H103" s="287"/>
      <c r="I103" s="288"/>
      <c r="J103" s="288"/>
      <c r="K103" s="288"/>
      <c r="L103" s="289"/>
      <c r="M103" s="287"/>
      <c r="N103" s="287"/>
      <c r="O103" s="287"/>
      <c r="P103" s="287"/>
      <c r="Q103" s="287"/>
      <c r="R103" s="287"/>
      <c r="S103" s="287"/>
      <c r="T103" s="287"/>
      <c r="U103" s="287"/>
      <c r="V103" s="3"/>
      <c r="W103" s="282"/>
    </row>
  </sheetData>
  <sheetProtection password="DE0B" sheet="1" selectLockedCells="1"/>
  <mergeCells count="17">
    <mergeCell ref="F5:F7"/>
    <mergeCell ref="G5:G7"/>
    <mergeCell ref="C10:F12"/>
    <mergeCell ref="D5:D7"/>
    <mergeCell ref="L5:L7"/>
    <mergeCell ref="C9:G9"/>
    <mergeCell ref="H6:H7"/>
    <mergeCell ref="C5:C7"/>
    <mergeCell ref="E5:E7"/>
    <mergeCell ref="U5:U7"/>
    <mergeCell ref="J5:K5"/>
    <mergeCell ref="J6:J7"/>
    <mergeCell ref="K6:K7"/>
    <mergeCell ref="I5:I7"/>
    <mergeCell ref="M6:Q6"/>
    <mergeCell ref="R6:T6"/>
    <mergeCell ref="M5:T5"/>
  </mergeCells>
  <phoneticPr fontId="3"/>
  <conditionalFormatting sqref="M13:M102">
    <cfRule type="expression" dxfId="160" priority="8" stopIfTrue="1">
      <formula>AND(D13="○",M13="")</formula>
    </cfRule>
  </conditionalFormatting>
  <conditionalFormatting sqref="N13:N102">
    <cfRule type="expression" dxfId="159" priority="7" stopIfTrue="1">
      <formula>AND(D13="○",N13="")</formula>
    </cfRule>
  </conditionalFormatting>
  <conditionalFormatting sqref="N13:O102">
    <cfRule type="expression" dxfId="158" priority="24" stopIfTrue="1">
      <formula>AND($J13="",N13="○")</formula>
    </cfRule>
  </conditionalFormatting>
  <conditionalFormatting sqref="O13:O102">
    <cfRule type="expression" dxfId="157" priority="6" stopIfTrue="1">
      <formula>AND(D13="○",O13="")</formula>
    </cfRule>
    <cfRule type="expression" dxfId="156" priority="23" stopIfTrue="1">
      <formula>AND(O13="○",OR(P13="○",Q13="○"))</formula>
    </cfRule>
  </conditionalFormatting>
  <conditionalFormatting sqref="P13:P102">
    <cfRule type="expression" dxfId="155" priority="5" stopIfTrue="1">
      <formula>AND(D13="○",O13="",P13="")</formula>
    </cfRule>
    <cfRule type="expression" dxfId="154" priority="21" stopIfTrue="1">
      <formula>AND(P13="○",OR(O13="○",Q13="○"))</formula>
    </cfRule>
    <cfRule type="expression" dxfId="153" priority="22" stopIfTrue="1">
      <formula>AND($J13="",P13="○")</formula>
    </cfRule>
  </conditionalFormatting>
  <conditionalFormatting sqref="Q13:Q102">
    <cfRule type="expression" dxfId="152" priority="4" stopIfTrue="1">
      <formula>AND(D13="○",O13="",P13="",Q13="")</formula>
    </cfRule>
    <cfRule type="expression" dxfId="151" priority="19" stopIfTrue="1">
      <formula>AND(Q13="○",OR(O13="○",P13="○"))</formula>
    </cfRule>
    <cfRule type="expression" dxfId="150" priority="20" stopIfTrue="1">
      <formula>AND($J13="",Q13="○")</formula>
    </cfRule>
  </conditionalFormatting>
  <conditionalFormatting sqref="R13:R102">
    <cfRule type="expression" dxfId="149" priority="3" stopIfTrue="1">
      <formula>AND(D13="○",K13&lt;&gt;"",R13="")</formula>
    </cfRule>
    <cfRule type="expression" dxfId="148" priority="17" stopIfTrue="1">
      <formula>AND(R13="○",OR(S13="○",T13="○"))</formula>
    </cfRule>
    <cfRule type="expression" dxfId="147" priority="18" stopIfTrue="1">
      <formula>AND($K13="",R13="○")</formula>
    </cfRule>
  </conditionalFormatting>
  <conditionalFormatting sqref="S13:S102">
    <cfRule type="expression" dxfId="146" priority="2" stopIfTrue="1">
      <formula>AND(D13="○",K13&lt;&gt;"",R13="",S13="")</formula>
    </cfRule>
    <cfRule type="expression" dxfId="145" priority="15" stopIfTrue="1">
      <formula>AND(S13="○",OR(R13="○",T13="○"))</formula>
    </cfRule>
    <cfRule type="expression" dxfId="144" priority="16" stopIfTrue="1">
      <formula>AND($K13="",S13="○")</formula>
    </cfRule>
  </conditionalFormatting>
  <conditionalFormatting sqref="T13:T102">
    <cfRule type="expression" dxfId="143" priority="1" stopIfTrue="1">
      <formula>AND(D13="○",K13&lt;&gt;"",R13="",S13="",T13="")</formula>
    </cfRule>
    <cfRule type="expression" dxfId="142" priority="13" stopIfTrue="1">
      <formula>AND(T13="○",OR(R13="○",S13="○"))</formula>
    </cfRule>
    <cfRule type="expression" dxfId="141" priority="14" stopIfTrue="1">
      <formula>AND($K13="",T13="○")</formula>
    </cfRule>
  </conditionalFormatting>
  <conditionalFormatting sqref="U13:U102">
    <cfRule type="expression" dxfId="140" priority="29" stopIfTrue="1">
      <formula>AND($J13&lt;&gt;"",U13="")</formula>
    </cfRule>
    <cfRule type="expression" dxfId="139" priority="30" stopIfTrue="1">
      <formula>AND($J13="",U13="○")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7.625" customWidth="1"/>
    <col min="7" max="7" width="16.625" customWidth="1"/>
    <col min="8" max="11" width="6.625" customWidth="1"/>
    <col min="12" max="12" width="4.625" customWidth="1"/>
    <col min="13" max="19" width="6.625" customWidth="1"/>
    <col min="20" max="21" width="2.625" customWidth="1"/>
    <col min="22" max="22" width="9" hidden="1" customWidth="1"/>
  </cols>
  <sheetData>
    <row r="1" spans="2:42" ht="13.5" hidden="1" customHeight="1" x14ac:dyDescent="0.15">
      <c r="B1" s="19"/>
      <c r="C1" s="1"/>
      <c r="D1" s="1"/>
      <c r="E1" s="1"/>
      <c r="F1" s="1"/>
      <c r="G1" s="1"/>
      <c r="H1" s="1"/>
      <c r="I1" s="1"/>
      <c r="J1" s="1"/>
      <c r="K1" s="382">
        <f>IF($K$10=0,0,K11/$K$10)</f>
        <v>0</v>
      </c>
      <c r="L1" s="1"/>
      <c r="M1" s="382">
        <f>IF($K$10=0,0,M12/$K$10)</f>
        <v>0</v>
      </c>
      <c r="N1" s="382">
        <f>IF($K$10=0,0,N12/$K$10)</f>
        <v>0</v>
      </c>
      <c r="O1" s="382">
        <f>IF($K$10=0,0,O12/$K$10)</f>
        <v>0</v>
      </c>
      <c r="P1" s="1"/>
      <c r="Q1" s="1"/>
      <c r="R1" s="1"/>
      <c r="S1" s="1"/>
      <c r="T1" s="1"/>
      <c r="U1" s="1"/>
      <c r="V1" t="s">
        <v>47</v>
      </c>
      <c r="W1" t="s">
        <v>325</v>
      </c>
    </row>
    <row r="2" spans="2:42" x14ac:dyDescent="0.15">
      <c r="B2" s="1"/>
      <c r="C2" s="1"/>
      <c r="D2" s="1"/>
      <c r="E2" s="1"/>
      <c r="F2" s="1"/>
      <c r="G2" s="1"/>
      <c r="H2" s="1"/>
      <c r="I2" s="1"/>
      <c r="J2" s="1"/>
      <c r="K2" s="1"/>
      <c r="L2" s="1"/>
      <c r="M2" s="1"/>
      <c r="N2" s="1"/>
      <c r="O2" s="1"/>
      <c r="P2" s="1"/>
      <c r="Q2" s="1"/>
      <c r="R2" s="1"/>
      <c r="S2" s="1"/>
      <c r="T2" s="1"/>
      <c r="U2" s="1"/>
      <c r="V2" s="1"/>
      <c r="W2" s="1" t="s">
        <v>69</v>
      </c>
      <c r="X2" s="6">
        <f>点検表!$AM$4</f>
        <v>-15</v>
      </c>
    </row>
    <row r="3" spans="2:42" ht="13.5" customHeight="1" x14ac:dyDescent="0.15">
      <c r="B3" s="1"/>
      <c r="C3" s="1" t="s">
        <v>757</v>
      </c>
      <c r="D3" s="1"/>
      <c r="E3" s="1"/>
      <c r="F3" s="1"/>
      <c r="G3" s="290"/>
      <c r="H3" s="1"/>
      <c r="I3" s="1"/>
      <c r="J3" s="1"/>
      <c r="K3" s="1"/>
      <c r="L3" s="1"/>
      <c r="M3" s="1"/>
      <c r="N3" s="1"/>
      <c r="O3" s="1"/>
      <c r="P3" s="1"/>
      <c r="Q3" s="1"/>
      <c r="R3" s="1"/>
      <c r="S3" s="290"/>
      <c r="T3" s="1"/>
      <c r="U3" s="1"/>
    </row>
    <row r="4" spans="2:42" x14ac:dyDescent="0.15">
      <c r="C4" s="1"/>
      <c r="D4" s="1"/>
      <c r="S4" s="290"/>
      <c r="W4" s="1">
        <f t="shared" ref="W4:AP4" si="0">COUNTIF($E$13:$E$192,W5)</f>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15">
      <c r="C5" s="815" t="s">
        <v>329</v>
      </c>
      <c r="D5" s="727" t="s">
        <v>489</v>
      </c>
      <c r="E5" s="816" t="s">
        <v>330</v>
      </c>
      <c r="F5" s="815" t="s">
        <v>348</v>
      </c>
      <c r="G5" s="815" t="s">
        <v>349</v>
      </c>
      <c r="H5" s="816" t="s">
        <v>30</v>
      </c>
      <c r="I5" s="816"/>
      <c r="J5" s="816"/>
      <c r="K5" s="727" t="s">
        <v>200</v>
      </c>
      <c r="L5" s="727" t="s">
        <v>297</v>
      </c>
      <c r="M5" s="809" t="s">
        <v>758</v>
      </c>
      <c r="N5" s="813"/>
      <c r="O5" s="810"/>
      <c r="P5" s="799" t="s">
        <v>759</v>
      </c>
      <c r="Q5" s="799" t="s">
        <v>760</v>
      </c>
      <c r="R5" s="799" t="s">
        <v>364</v>
      </c>
      <c r="S5" s="727" t="s">
        <v>761</v>
      </c>
      <c r="T5" s="291"/>
      <c r="U5" s="252"/>
      <c r="V5" s="6" t="str">
        <f ca="1">IF($K$10=0,"",OFFSET(W5,0,MATCH(MAX(W6:AP6),W6:AP6,0)-1,1,1))</f>
        <v/>
      </c>
      <c r="W5" s="1">
        <f>MIN($E$13:$E$192)</f>
        <v>0</v>
      </c>
      <c r="X5" s="1">
        <f>IF(ISERROR(SMALL($E$13:$E$192,SUM($W4:W4)+1)),0,SMALL($E$13:$E$192,SUM($W4:W4)+1))</f>
        <v>0</v>
      </c>
      <c r="Y5" s="1">
        <f>IF(ISERROR(SMALL($E$13:$E$192,SUM($W4:X4)+1)),0,SMALL($E$13:$E$192,SUM($W4:X4)+1))</f>
        <v>0</v>
      </c>
      <c r="Z5" s="1">
        <f>IF(ISERROR(SMALL($E$13:$E$192,SUM($W4:Y4)+1)),0,SMALL($E$13:$E$192,SUM($W4:Y4)+1))</f>
        <v>0</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15">
      <c r="C6" s="815"/>
      <c r="D6" s="797"/>
      <c r="E6" s="816"/>
      <c r="F6" s="815"/>
      <c r="G6" s="815"/>
      <c r="H6" s="727" t="s">
        <v>763</v>
      </c>
      <c r="I6" s="727" t="s">
        <v>762</v>
      </c>
      <c r="J6" s="727" t="s">
        <v>365</v>
      </c>
      <c r="K6" s="797"/>
      <c r="L6" s="797"/>
      <c r="M6" s="727" t="s">
        <v>357</v>
      </c>
      <c r="N6" s="727" t="s">
        <v>358</v>
      </c>
      <c r="O6" s="727" t="s">
        <v>428</v>
      </c>
      <c r="P6" s="817"/>
      <c r="Q6" s="817"/>
      <c r="R6" s="817"/>
      <c r="S6" s="797"/>
      <c r="T6" s="291"/>
      <c r="U6" s="252"/>
      <c r="V6" s="1"/>
      <c r="W6" s="1">
        <f t="array" ref="W6">SUM(IF($E13:$E192=W5,$K13:$K192*$L13:$L192,0))</f>
        <v>0</v>
      </c>
      <c r="X6" s="1">
        <f t="array" ref="X6">SUM(IF($E13:$E192=X5,$K13:$K192*$L13:$L192,0))</f>
        <v>0</v>
      </c>
      <c r="Y6" s="1">
        <f t="array" ref="Y6">SUM(IF($E13:$E192=Y5,$K13:$K192*$L13:$L192,0))</f>
        <v>0</v>
      </c>
      <c r="Z6" s="1">
        <f t="array" ref="Z6">SUM(IF($E13:$E192=Z5,$K13:$K192*$L13:$L192,0))</f>
        <v>0</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15">
      <c r="C7" s="807"/>
      <c r="D7" s="798"/>
      <c r="E7" s="727"/>
      <c r="F7" s="807"/>
      <c r="G7" s="807"/>
      <c r="H7" s="798"/>
      <c r="I7" s="798"/>
      <c r="J7" s="798"/>
      <c r="K7" s="798"/>
      <c r="L7" s="798"/>
      <c r="M7" s="798"/>
      <c r="N7" s="798"/>
      <c r="O7" s="798"/>
      <c r="P7" s="800"/>
      <c r="Q7" s="800"/>
      <c r="R7" s="800"/>
      <c r="S7" s="798"/>
      <c r="T7" s="291"/>
      <c r="U7" s="252"/>
    </row>
    <row r="8" spans="2:42" ht="2.1" customHeight="1" x14ac:dyDescent="0.15">
      <c r="C8" s="257"/>
      <c r="D8" s="258"/>
      <c r="E8" s="250"/>
      <c r="F8" s="258"/>
      <c r="G8" s="258"/>
      <c r="H8" s="249"/>
      <c r="I8" s="249"/>
      <c r="J8" s="249"/>
      <c r="K8" s="13"/>
      <c r="L8" s="13"/>
      <c r="M8" s="13"/>
      <c r="N8" s="293"/>
      <c r="O8" s="13"/>
      <c r="P8" s="13"/>
      <c r="Q8" s="13"/>
      <c r="R8" s="13"/>
      <c r="S8" s="13"/>
      <c r="T8" s="291"/>
      <c r="U8" s="252"/>
    </row>
    <row r="9" spans="2:42" ht="15" customHeight="1" x14ac:dyDescent="0.15">
      <c r="C9" s="804" t="s">
        <v>343</v>
      </c>
      <c r="D9" s="805"/>
      <c r="E9" s="805"/>
      <c r="F9" s="805"/>
      <c r="G9" s="806"/>
      <c r="H9" s="249" t="s">
        <v>300</v>
      </c>
      <c r="I9" s="249" t="s">
        <v>300</v>
      </c>
      <c r="J9" s="249" t="s">
        <v>300</v>
      </c>
      <c r="K9" s="249" t="s">
        <v>300</v>
      </c>
      <c r="L9" s="249" t="s">
        <v>300</v>
      </c>
      <c r="M9" s="349" t="str">
        <f>IF($K$10=0,"      －",M$10/$K$10)</f>
        <v xml:space="preserve">      －</v>
      </c>
      <c r="N9" s="349" t="str">
        <f>IF($K$10=0,"      －",N$10/$K$10)</f>
        <v xml:space="preserve">      －</v>
      </c>
      <c r="O9" s="349" t="str">
        <f>IF($K$10=0,"      －",O$10/$K$10)</f>
        <v xml:space="preserve">      －</v>
      </c>
      <c r="P9" s="349" t="str">
        <f>IF($H$10=0,"      －",P$10/$H$10)</f>
        <v xml:space="preserve">      －</v>
      </c>
      <c r="Q9" s="349" t="str">
        <f>IF($I$10=0,"      －",Q$10/$I$10)</f>
        <v xml:space="preserve">      －</v>
      </c>
      <c r="R9" s="349" t="str">
        <f>IF($J$10=0,"      －",R$10/$J$10)</f>
        <v xml:space="preserve">      －</v>
      </c>
      <c r="S9" s="349" t="str">
        <f>IF($H$10=0,"      －",S$10/$H$10)</f>
        <v xml:space="preserve">      －</v>
      </c>
      <c r="T9" s="271"/>
      <c r="U9" s="271"/>
    </row>
    <row r="10" spans="2:42" ht="15" customHeight="1" x14ac:dyDescent="0.15">
      <c r="C10" s="710" t="s">
        <v>345</v>
      </c>
      <c r="D10" s="711"/>
      <c r="E10" s="711"/>
      <c r="F10" s="712"/>
      <c r="G10" s="249" t="s">
        <v>235</v>
      </c>
      <c r="H10" s="273">
        <f t="array" ref="H10">SUM(IF(H13:H192="○",$K13:$K192*$L13:$L192,0))</f>
        <v>0</v>
      </c>
      <c r="I10" s="273">
        <f t="array" ref="I10">SUM(IF(I13:I192="○",$K13:$K192*$L13:$L192,0))</f>
        <v>0</v>
      </c>
      <c r="J10" s="273">
        <f t="array" ref="J10">SUM(IF(J13:J192="○",$K13:$K192*$L13:$L192,0))</f>
        <v>0</v>
      </c>
      <c r="K10" s="273">
        <f>SUMPRODUCT(K13:K192,L13:L192)</f>
        <v>0</v>
      </c>
      <c r="L10" s="331">
        <f>SUM(L13:L192)</f>
        <v>0</v>
      </c>
      <c r="M10" s="273">
        <f t="array" ref="M10">SUM(IF(M13:M192="○",$K13:$K192*$L13:$L192,0))</f>
        <v>0</v>
      </c>
      <c r="N10" s="273">
        <f t="array" ref="N10">SUM(IF(N13:N192="○",$K13:$K192*$L13:$L192,0))</f>
        <v>0</v>
      </c>
      <c r="O10" s="273">
        <f t="array" ref="O10">SUM(IF(O13:O192="○",$K13:$K192*$L13:$L192,0))</f>
        <v>0</v>
      </c>
      <c r="P10" s="273">
        <f t="array" ref="P10">SUM(IF(P13:P192="○",$K13:$K192*$L13:$L192,0))</f>
        <v>0</v>
      </c>
      <c r="Q10" s="273">
        <f t="array" ref="Q10">SUM(IF(Q13:Q192="○",$K13:$K192*$L13:$L192,0))</f>
        <v>0</v>
      </c>
      <c r="R10" s="273">
        <f t="array" ref="R10">SUM(IF(R13:R192="○",$K13:$K192*$L13:$L192,0))</f>
        <v>0</v>
      </c>
      <c r="S10" s="273">
        <f t="array" ref="S10">SUM(IF(S13:S192="○",$K13:$K192*$L13:$L192,0))</f>
        <v>0</v>
      </c>
      <c r="T10" s="294"/>
      <c r="U10" s="274"/>
    </row>
    <row r="11" spans="2:42" ht="15" customHeight="1" x14ac:dyDescent="0.15">
      <c r="C11" s="801"/>
      <c r="D11" s="802"/>
      <c r="E11" s="802"/>
      <c r="F11" s="803"/>
      <c r="G11" s="13" t="s">
        <v>492</v>
      </c>
      <c r="H11" s="273">
        <f t="array" ref="H11">SUM(IF(($D13:$D192="○")*(H13:H192="○"),$K13:$K192*$L13:$L192,0))</f>
        <v>0</v>
      </c>
      <c r="I11" s="273">
        <f t="array" ref="I11">SUM(IF(($D13:$D192="○")*(I13:I192="○"),$K13:$K192*$L13:$L192,0))</f>
        <v>0</v>
      </c>
      <c r="J11" s="273">
        <f t="array" ref="J11">SUM(IF(($D13:$D192="○")*(J13:J192="○"),$K13:$K192*$L13:$L192,0))</f>
        <v>0</v>
      </c>
      <c r="K11" s="273">
        <f t="array" ref="K11">SUM(IF($D13:$D192="○",K13:K192*$L13:$L192,0))</f>
        <v>0</v>
      </c>
      <c r="L11" s="331">
        <f>SUMIF($D13:$D192,"○",L13:L192)</f>
        <v>0</v>
      </c>
      <c r="M11" s="249" t="s">
        <v>300</v>
      </c>
      <c r="N11" s="249" t="s">
        <v>300</v>
      </c>
      <c r="O11" s="249" t="s">
        <v>300</v>
      </c>
      <c r="P11" s="249" t="s">
        <v>300</v>
      </c>
      <c r="Q11" s="249" t="s">
        <v>300</v>
      </c>
      <c r="R11" s="249" t="s">
        <v>300</v>
      </c>
      <c r="S11" s="249" t="s">
        <v>300</v>
      </c>
      <c r="T11" s="274"/>
      <c r="U11" s="274"/>
    </row>
    <row r="12" spans="2:42" ht="15" customHeight="1" x14ac:dyDescent="0.15">
      <c r="C12" s="804"/>
      <c r="D12" s="805"/>
      <c r="E12" s="805"/>
      <c r="F12" s="806"/>
      <c r="G12" s="13" t="s">
        <v>496</v>
      </c>
      <c r="H12" s="249" t="s">
        <v>300</v>
      </c>
      <c r="I12" s="249" t="s">
        <v>300</v>
      </c>
      <c r="J12" s="249" t="s">
        <v>300</v>
      </c>
      <c r="K12" s="249" t="s">
        <v>300</v>
      </c>
      <c r="L12" s="249" t="s">
        <v>300</v>
      </c>
      <c r="M12" s="273">
        <f t="array" ref="M12">SUM(IF(($D13:$D192="○")*(M13:M192=""),$K13:$K192*$L13:$L192,0))</f>
        <v>0</v>
      </c>
      <c r="N12" s="273">
        <f t="array" ref="N12">SUM(IF(($D13:$D192="○")*(M13:M192="")*(N13:N192=""),$K13:$K192*$L13:$L192,0))</f>
        <v>0</v>
      </c>
      <c r="O12" s="273">
        <f t="array" ref="O12">SUM(IF(($D13:$D192="○")*(M13:M192="")*(N13:N192="")*(O13:O192=""),$K13:$K192*$L13:$L192,0))</f>
        <v>0</v>
      </c>
      <c r="P12" s="273">
        <f t="array" ref="P12">SUM(IF(($H13:$H192="○")*(P13:P192=""),$K13:$K192*$L13:$L192,0))</f>
        <v>0</v>
      </c>
      <c r="Q12" s="273">
        <f t="array" ref="Q12">SUM(IF(($I13:$I192="○")*(Q13:Q192=""),$K13:$K192*$L13:$L192,0))</f>
        <v>0</v>
      </c>
      <c r="R12" s="273">
        <f t="array" ref="R12">SUM(IF(($J13:$J192="○")*(R13:R192=""),$K13:$K192*$L13:$L192,0))</f>
        <v>0</v>
      </c>
      <c r="S12" s="273">
        <f t="array" ref="S12">SUM(IF(($H13:$H192="○")*(S13:S192=""),$K13:$K192*$L13:$L192,0))</f>
        <v>0</v>
      </c>
      <c r="T12" s="271"/>
      <c r="U12" s="271"/>
    </row>
    <row r="13" spans="2:42" ht="13.5" customHeight="1" x14ac:dyDescent="0.15">
      <c r="C13" s="275">
        <v>1</v>
      </c>
      <c r="D13" s="44" t="str">
        <f t="shared" ref="D13:D44" si="1">IF(E13="","",IF(E13&lt;=$X$2,"○",""))</f>
        <v/>
      </c>
      <c r="E13" s="314"/>
      <c r="F13" s="367"/>
      <c r="G13" s="367"/>
      <c r="H13" s="277"/>
      <c r="I13" s="277"/>
      <c r="J13" s="277"/>
      <c r="K13" s="295"/>
      <c r="L13" s="343"/>
      <c r="M13" s="299"/>
      <c r="N13" s="296"/>
      <c r="O13" s="296"/>
      <c r="P13" s="277"/>
      <c r="Q13" s="277"/>
      <c r="R13" s="277"/>
      <c r="S13" s="277"/>
      <c r="T13" s="297"/>
      <c r="U13" s="282"/>
    </row>
    <row r="14" spans="2:42" ht="13.5" customHeight="1" x14ac:dyDescent="0.15">
      <c r="C14" s="283">
        <f>C13+1</f>
        <v>2</v>
      </c>
      <c r="D14" s="44" t="str">
        <f t="shared" si="1"/>
        <v/>
      </c>
      <c r="E14" s="276"/>
      <c r="F14" s="368"/>
      <c r="G14" s="368"/>
      <c r="H14" s="265"/>
      <c r="I14" s="265"/>
      <c r="J14" s="265"/>
      <c r="K14" s="298"/>
      <c r="L14" s="15"/>
      <c r="M14" s="299"/>
      <c r="N14" s="299"/>
      <c r="O14" s="299"/>
      <c r="P14" s="265"/>
      <c r="Q14" s="265"/>
      <c r="R14" s="265"/>
      <c r="S14" s="265"/>
      <c r="T14" s="297"/>
      <c r="U14" s="282"/>
    </row>
    <row r="15" spans="2:42" ht="13.5" customHeight="1" x14ac:dyDescent="0.15">
      <c r="C15" s="283">
        <f>C14+1</f>
        <v>3</v>
      </c>
      <c r="D15" s="44" t="str">
        <f t="shared" si="1"/>
        <v/>
      </c>
      <c r="E15" s="276"/>
      <c r="F15" s="368"/>
      <c r="G15" s="368"/>
      <c r="H15" s="265"/>
      <c r="I15" s="265"/>
      <c r="J15" s="265"/>
      <c r="K15" s="298"/>
      <c r="L15" s="15"/>
      <c r="M15" s="299"/>
      <c r="N15" s="299"/>
      <c r="O15" s="299"/>
      <c r="P15" s="265"/>
      <c r="Q15" s="265"/>
      <c r="R15" s="265"/>
      <c r="S15" s="265"/>
      <c r="T15" s="297"/>
      <c r="U15" s="282"/>
    </row>
    <row r="16" spans="2:42" ht="13.5" customHeight="1" x14ac:dyDescent="0.15">
      <c r="C16" s="283">
        <f t="shared" ref="C16:C42" si="2">C15+1</f>
        <v>4</v>
      </c>
      <c r="D16" s="44" t="str">
        <f t="shared" si="1"/>
        <v/>
      </c>
      <c r="E16" s="276"/>
      <c r="F16" s="368"/>
      <c r="G16" s="368"/>
      <c r="H16" s="265"/>
      <c r="I16" s="265"/>
      <c r="J16" s="265"/>
      <c r="K16" s="298"/>
      <c r="L16" s="15"/>
      <c r="M16" s="299"/>
      <c r="N16" s="299"/>
      <c r="O16" s="299"/>
      <c r="P16" s="265"/>
      <c r="Q16" s="265"/>
      <c r="R16" s="265"/>
      <c r="S16" s="265"/>
      <c r="T16" s="297"/>
      <c r="U16" s="282"/>
    </row>
    <row r="17" spans="3:21" ht="13.5" customHeight="1" x14ac:dyDescent="0.15">
      <c r="C17" s="283">
        <f t="shared" si="2"/>
        <v>5</v>
      </c>
      <c r="D17" s="44" t="str">
        <f t="shared" si="1"/>
        <v/>
      </c>
      <c r="E17" s="276"/>
      <c r="F17" s="368"/>
      <c r="G17" s="368"/>
      <c r="H17" s="265"/>
      <c r="I17" s="265"/>
      <c r="J17" s="265"/>
      <c r="K17" s="298"/>
      <c r="L17" s="15"/>
      <c r="M17" s="299"/>
      <c r="N17" s="299"/>
      <c r="O17" s="299"/>
      <c r="P17" s="265"/>
      <c r="Q17" s="265"/>
      <c r="R17" s="265"/>
      <c r="S17" s="265"/>
      <c r="T17" s="297"/>
      <c r="U17" s="282"/>
    </row>
    <row r="18" spans="3:21" ht="13.5" customHeight="1" x14ac:dyDescent="0.15">
      <c r="C18" s="283">
        <f t="shared" si="2"/>
        <v>6</v>
      </c>
      <c r="D18" s="44" t="str">
        <f t="shared" si="1"/>
        <v/>
      </c>
      <c r="E18" s="276"/>
      <c r="F18" s="368"/>
      <c r="G18" s="368"/>
      <c r="H18" s="265"/>
      <c r="I18" s="265"/>
      <c r="J18" s="265"/>
      <c r="K18" s="298"/>
      <c r="L18" s="15"/>
      <c r="M18" s="299"/>
      <c r="N18" s="299"/>
      <c r="O18" s="299"/>
      <c r="P18" s="265"/>
      <c r="Q18" s="265"/>
      <c r="R18" s="265"/>
      <c r="S18" s="265"/>
      <c r="T18" s="297"/>
      <c r="U18" s="282"/>
    </row>
    <row r="19" spans="3:21" ht="13.5" customHeight="1" x14ac:dyDescent="0.15">
      <c r="C19" s="283">
        <f t="shared" si="2"/>
        <v>7</v>
      </c>
      <c r="D19" s="44" t="str">
        <f t="shared" si="1"/>
        <v/>
      </c>
      <c r="E19" s="276"/>
      <c r="F19" s="368"/>
      <c r="G19" s="368"/>
      <c r="H19" s="265"/>
      <c r="I19" s="265"/>
      <c r="J19" s="265"/>
      <c r="K19" s="298"/>
      <c r="L19" s="15"/>
      <c r="M19" s="299"/>
      <c r="N19" s="299"/>
      <c r="O19" s="299"/>
      <c r="P19" s="265"/>
      <c r="Q19" s="265"/>
      <c r="R19" s="265"/>
      <c r="S19" s="265"/>
      <c r="T19" s="297"/>
      <c r="U19" s="282"/>
    </row>
    <row r="20" spans="3:21" ht="13.5" customHeight="1" x14ac:dyDescent="0.15">
      <c r="C20" s="283">
        <f t="shared" si="2"/>
        <v>8</v>
      </c>
      <c r="D20" s="44" t="str">
        <f t="shared" si="1"/>
        <v/>
      </c>
      <c r="E20" s="276"/>
      <c r="F20" s="368"/>
      <c r="G20" s="368"/>
      <c r="H20" s="265"/>
      <c r="I20" s="265"/>
      <c r="J20" s="265"/>
      <c r="K20" s="298"/>
      <c r="L20" s="15"/>
      <c r="M20" s="299"/>
      <c r="N20" s="299"/>
      <c r="O20" s="299"/>
      <c r="P20" s="265"/>
      <c r="Q20" s="265"/>
      <c r="R20" s="265"/>
      <c r="S20" s="265"/>
      <c r="T20" s="297"/>
      <c r="U20" s="282"/>
    </row>
    <row r="21" spans="3:21" ht="13.5" customHeight="1" x14ac:dyDescent="0.15">
      <c r="C21" s="283">
        <f t="shared" si="2"/>
        <v>9</v>
      </c>
      <c r="D21" s="44" t="str">
        <f t="shared" si="1"/>
        <v/>
      </c>
      <c r="E21" s="276"/>
      <c r="F21" s="368"/>
      <c r="G21" s="368"/>
      <c r="H21" s="265"/>
      <c r="I21" s="265"/>
      <c r="J21" s="265"/>
      <c r="K21" s="298"/>
      <c r="L21" s="15"/>
      <c r="M21" s="299"/>
      <c r="N21" s="299"/>
      <c r="O21" s="299"/>
      <c r="P21" s="265"/>
      <c r="Q21" s="265"/>
      <c r="R21" s="265"/>
      <c r="S21" s="265"/>
      <c r="T21" s="297"/>
      <c r="U21" s="282"/>
    </row>
    <row r="22" spans="3:21" ht="13.5" customHeight="1" x14ac:dyDescent="0.15">
      <c r="C22" s="283">
        <f t="shared" si="2"/>
        <v>10</v>
      </c>
      <c r="D22" s="44" t="str">
        <f t="shared" si="1"/>
        <v/>
      </c>
      <c r="E22" s="276"/>
      <c r="F22" s="368"/>
      <c r="G22" s="368"/>
      <c r="H22" s="265"/>
      <c r="I22" s="265"/>
      <c r="J22" s="265"/>
      <c r="K22" s="298"/>
      <c r="L22" s="15"/>
      <c r="M22" s="299"/>
      <c r="N22" s="299"/>
      <c r="O22" s="299"/>
      <c r="P22" s="265"/>
      <c r="Q22" s="265"/>
      <c r="R22" s="265"/>
      <c r="S22" s="265"/>
      <c r="T22" s="297"/>
      <c r="U22" s="282"/>
    </row>
    <row r="23" spans="3:21" ht="13.5" customHeight="1" x14ac:dyDescent="0.15">
      <c r="C23" s="283">
        <f t="shared" si="2"/>
        <v>11</v>
      </c>
      <c r="D23" s="44" t="str">
        <f t="shared" si="1"/>
        <v/>
      </c>
      <c r="E23" s="276"/>
      <c r="F23" s="368"/>
      <c r="G23" s="368"/>
      <c r="H23" s="265"/>
      <c r="I23" s="265"/>
      <c r="J23" s="265"/>
      <c r="K23" s="298"/>
      <c r="L23" s="15"/>
      <c r="M23" s="299"/>
      <c r="N23" s="299"/>
      <c r="O23" s="299"/>
      <c r="P23" s="265"/>
      <c r="Q23" s="265"/>
      <c r="R23" s="265"/>
      <c r="S23" s="265"/>
      <c r="T23" s="297"/>
      <c r="U23" s="282"/>
    </row>
    <row r="24" spans="3:21" ht="13.5" customHeight="1" x14ac:dyDescent="0.15">
      <c r="C24" s="283">
        <f t="shared" si="2"/>
        <v>12</v>
      </c>
      <c r="D24" s="44" t="str">
        <f t="shared" si="1"/>
        <v/>
      </c>
      <c r="E24" s="276"/>
      <c r="F24" s="368"/>
      <c r="G24" s="368"/>
      <c r="H24" s="265"/>
      <c r="I24" s="265"/>
      <c r="J24" s="265"/>
      <c r="K24" s="298"/>
      <c r="L24" s="15"/>
      <c r="M24" s="299"/>
      <c r="N24" s="299"/>
      <c r="O24" s="299"/>
      <c r="P24" s="265"/>
      <c r="Q24" s="265"/>
      <c r="R24" s="265"/>
      <c r="S24" s="265"/>
      <c r="T24" s="297"/>
      <c r="U24" s="282"/>
    </row>
    <row r="25" spans="3:21" ht="13.5" customHeight="1" x14ac:dyDescent="0.15">
      <c r="C25" s="283">
        <f t="shared" si="2"/>
        <v>13</v>
      </c>
      <c r="D25" s="44" t="str">
        <f t="shared" si="1"/>
        <v/>
      </c>
      <c r="E25" s="276"/>
      <c r="F25" s="368"/>
      <c r="G25" s="368"/>
      <c r="H25" s="265"/>
      <c r="I25" s="265"/>
      <c r="J25" s="265"/>
      <c r="K25" s="298"/>
      <c r="L25" s="15"/>
      <c r="M25" s="299"/>
      <c r="N25" s="299"/>
      <c r="O25" s="299"/>
      <c r="P25" s="265"/>
      <c r="Q25" s="265"/>
      <c r="R25" s="265"/>
      <c r="S25" s="265"/>
      <c r="T25" s="297"/>
      <c r="U25" s="282"/>
    </row>
    <row r="26" spans="3:21" ht="13.5" customHeight="1" x14ac:dyDescent="0.15">
      <c r="C26" s="283">
        <f t="shared" si="2"/>
        <v>14</v>
      </c>
      <c r="D26" s="44" t="str">
        <f t="shared" si="1"/>
        <v/>
      </c>
      <c r="E26" s="276"/>
      <c r="F26" s="368"/>
      <c r="G26" s="368"/>
      <c r="H26" s="265"/>
      <c r="I26" s="265"/>
      <c r="J26" s="265"/>
      <c r="K26" s="298"/>
      <c r="L26" s="15"/>
      <c r="M26" s="299"/>
      <c r="N26" s="299"/>
      <c r="O26" s="299"/>
      <c r="P26" s="265"/>
      <c r="Q26" s="265"/>
      <c r="R26" s="265"/>
      <c r="S26" s="265"/>
      <c r="T26" s="297"/>
      <c r="U26" s="282"/>
    </row>
    <row r="27" spans="3:21" ht="13.5" customHeight="1" x14ac:dyDescent="0.15">
      <c r="C27" s="283">
        <f t="shared" si="2"/>
        <v>15</v>
      </c>
      <c r="D27" s="44" t="str">
        <f t="shared" si="1"/>
        <v/>
      </c>
      <c r="E27" s="276"/>
      <c r="F27" s="368"/>
      <c r="G27" s="368"/>
      <c r="H27" s="265"/>
      <c r="I27" s="265"/>
      <c r="J27" s="265"/>
      <c r="K27" s="298"/>
      <c r="L27" s="15"/>
      <c r="M27" s="299"/>
      <c r="N27" s="299"/>
      <c r="O27" s="299"/>
      <c r="P27" s="265"/>
      <c r="Q27" s="265"/>
      <c r="R27" s="265"/>
      <c r="S27" s="265"/>
      <c r="T27" s="297"/>
      <c r="U27" s="282"/>
    </row>
    <row r="28" spans="3:21" ht="13.5" customHeight="1" x14ac:dyDescent="0.15">
      <c r="C28" s="283">
        <f t="shared" si="2"/>
        <v>16</v>
      </c>
      <c r="D28" s="44" t="str">
        <f t="shared" si="1"/>
        <v/>
      </c>
      <c r="E28" s="276"/>
      <c r="F28" s="368"/>
      <c r="G28" s="368"/>
      <c r="H28" s="265"/>
      <c r="I28" s="265"/>
      <c r="J28" s="265"/>
      <c r="K28" s="298"/>
      <c r="L28" s="15"/>
      <c r="M28" s="299"/>
      <c r="N28" s="299"/>
      <c r="O28" s="299"/>
      <c r="P28" s="265"/>
      <c r="Q28" s="265"/>
      <c r="R28" s="265"/>
      <c r="S28" s="265"/>
      <c r="T28" s="297"/>
      <c r="U28" s="282"/>
    </row>
    <row r="29" spans="3:21" ht="13.5" customHeight="1" x14ac:dyDescent="0.15">
      <c r="C29" s="283">
        <f t="shared" si="2"/>
        <v>17</v>
      </c>
      <c r="D29" s="44" t="str">
        <f t="shared" si="1"/>
        <v/>
      </c>
      <c r="E29" s="276"/>
      <c r="F29" s="368"/>
      <c r="G29" s="368"/>
      <c r="H29" s="265"/>
      <c r="I29" s="265"/>
      <c r="J29" s="265"/>
      <c r="K29" s="298"/>
      <c r="L29" s="15"/>
      <c r="M29" s="299"/>
      <c r="N29" s="299"/>
      <c r="O29" s="299"/>
      <c r="P29" s="265"/>
      <c r="Q29" s="265"/>
      <c r="R29" s="265"/>
      <c r="S29" s="265"/>
      <c r="T29" s="297"/>
      <c r="U29" s="282"/>
    </row>
    <row r="30" spans="3:21" ht="13.5" customHeight="1" x14ac:dyDescent="0.15">
      <c r="C30" s="283">
        <f t="shared" si="2"/>
        <v>18</v>
      </c>
      <c r="D30" s="44" t="str">
        <f t="shared" si="1"/>
        <v/>
      </c>
      <c r="E30" s="276"/>
      <c r="F30" s="368"/>
      <c r="G30" s="368"/>
      <c r="H30" s="265"/>
      <c r="I30" s="265"/>
      <c r="J30" s="265"/>
      <c r="K30" s="298"/>
      <c r="L30" s="15"/>
      <c r="M30" s="299"/>
      <c r="N30" s="299"/>
      <c r="O30" s="299"/>
      <c r="P30" s="265"/>
      <c r="Q30" s="265"/>
      <c r="R30" s="265"/>
      <c r="S30" s="265"/>
      <c r="T30" s="297"/>
      <c r="U30" s="282"/>
    </row>
    <row r="31" spans="3:21" ht="13.5" customHeight="1" x14ac:dyDescent="0.15">
      <c r="C31" s="283">
        <f t="shared" si="2"/>
        <v>19</v>
      </c>
      <c r="D31" s="44" t="str">
        <f t="shared" si="1"/>
        <v/>
      </c>
      <c r="E31" s="276"/>
      <c r="F31" s="368"/>
      <c r="G31" s="368"/>
      <c r="H31" s="265"/>
      <c r="I31" s="265"/>
      <c r="J31" s="265"/>
      <c r="K31" s="298"/>
      <c r="L31" s="15"/>
      <c r="M31" s="299"/>
      <c r="N31" s="299"/>
      <c r="O31" s="299"/>
      <c r="P31" s="265"/>
      <c r="Q31" s="265"/>
      <c r="R31" s="265"/>
      <c r="S31" s="265"/>
      <c r="T31" s="297"/>
      <c r="U31" s="282"/>
    </row>
    <row r="32" spans="3:21" ht="13.5" customHeight="1" x14ac:dyDescent="0.15">
      <c r="C32" s="283">
        <f t="shared" si="2"/>
        <v>20</v>
      </c>
      <c r="D32" s="44" t="str">
        <f t="shared" si="1"/>
        <v/>
      </c>
      <c r="E32" s="276"/>
      <c r="F32" s="368"/>
      <c r="G32" s="368"/>
      <c r="H32" s="265"/>
      <c r="I32" s="265"/>
      <c r="J32" s="265"/>
      <c r="K32" s="298"/>
      <c r="L32" s="15"/>
      <c r="M32" s="299"/>
      <c r="N32" s="299"/>
      <c r="O32" s="299"/>
      <c r="P32" s="265"/>
      <c r="Q32" s="265"/>
      <c r="R32" s="265"/>
      <c r="S32" s="265"/>
      <c r="T32" s="297"/>
      <c r="U32" s="282"/>
    </row>
    <row r="33" spans="3:21" ht="13.5" customHeight="1" x14ac:dyDescent="0.15">
      <c r="C33" s="283">
        <f t="shared" si="2"/>
        <v>21</v>
      </c>
      <c r="D33" s="44" t="str">
        <f t="shared" si="1"/>
        <v/>
      </c>
      <c r="E33" s="276"/>
      <c r="F33" s="368"/>
      <c r="G33" s="368"/>
      <c r="H33" s="265"/>
      <c r="I33" s="265"/>
      <c r="J33" s="265"/>
      <c r="K33" s="298"/>
      <c r="L33" s="15"/>
      <c r="M33" s="299"/>
      <c r="N33" s="299"/>
      <c r="O33" s="299"/>
      <c r="P33" s="265"/>
      <c r="Q33" s="265"/>
      <c r="R33" s="265"/>
      <c r="S33" s="265"/>
      <c r="T33" s="297"/>
      <c r="U33" s="282"/>
    </row>
    <row r="34" spans="3:21" ht="13.5" customHeight="1" x14ac:dyDescent="0.15">
      <c r="C34" s="283">
        <f t="shared" si="2"/>
        <v>22</v>
      </c>
      <c r="D34" s="44" t="str">
        <f t="shared" si="1"/>
        <v/>
      </c>
      <c r="E34" s="276"/>
      <c r="F34" s="368"/>
      <c r="G34" s="368"/>
      <c r="H34" s="265"/>
      <c r="I34" s="265"/>
      <c r="J34" s="265"/>
      <c r="K34" s="298"/>
      <c r="L34" s="15"/>
      <c r="M34" s="299"/>
      <c r="N34" s="299"/>
      <c r="O34" s="299"/>
      <c r="P34" s="265"/>
      <c r="Q34" s="265"/>
      <c r="R34" s="265"/>
      <c r="S34" s="265"/>
      <c r="T34" s="297"/>
      <c r="U34" s="282"/>
    </row>
    <row r="35" spans="3:21" ht="13.5" customHeight="1" x14ac:dyDescent="0.15">
      <c r="C35" s="283">
        <f t="shared" si="2"/>
        <v>23</v>
      </c>
      <c r="D35" s="44" t="str">
        <f t="shared" si="1"/>
        <v/>
      </c>
      <c r="E35" s="276"/>
      <c r="F35" s="368"/>
      <c r="G35" s="368"/>
      <c r="H35" s="265"/>
      <c r="I35" s="265"/>
      <c r="J35" s="265"/>
      <c r="K35" s="298"/>
      <c r="L35" s="15"/>
      <c r="M35" s="299"/>
      <c r="N35" s="299"/>
      <c r="O35" s="299"/>
      <c r="P35" s="265"/>
      <c r="Q35" s="265"/>
      <c r="R35" s="265"/>
      <c r="S35" s="265"/>
      <c r="T35" s="297"/>
      <c r="U35" s="282"/>
    </row>
    <row r="36" spans="3:21" ht="13.5" customHeight="1" x14ac:dyDescent="0.15">
      <c r="C36" s="283">
        <f t="shared" si="2"/>
        <v>24</v>
      </c>
      <c r="D36" s="44" t="str">
        <f t="shared" si="1"/>
        <v/>
      </c>
      <c r="E36" s="276"/>
      <c r="F36" s="368"/>
      <c r="G36" s="368"/>
      <c r="H36" s="265"/>
      <c r="I36" s="265"/>
      <c r="J36" s="265"/>
      <c r="K36" s="298"/>
      <c r="L36" s="15"/>
      <c r="M36" s="299"/>
      <c r="N36" s="299"/>
      <c r="O36" s="299"/>
      <c r="P36" s="265"/>
      <c r="Q36" s="265"/>
      <c r="R36" s="265"/>
      <c r="S36" s="265"/>
      <c r="T36" s="297"/>
      <c r="U36" s="282"/>
    </row>
    <row r="37" spans="3:21" ht="13.5" customHeight="1" x14ac:dyDescent="0.15">
      <c r="C37" s="283">
        <f t="shared" si="2"/>
        <v>25</v>
      </c>
      <c r="D37" s="44" t="str">
        <f t="shared" si="1"/>
        <v/>
      </c>
      <c r="E37" s="276"/>
      <c r="F37" s="368"/>
      <c r="G37" s="368"/>
      <c r="H37" s="265"/>
      <c r="I37" s="265"/>
      <c r="J37" s="265"/>
      <c r="K37" s="298"/>
      <c r="L37" s="15"/>
      <c r="M37" s="299"/>
      <c r="N37" s="299"/>
      <c r="O37" s="299"/>
      <c r="P37" s="265"/>
      <c r="Q37" s="265"/>
      <c r="R37" s="265"/>
      <c r="S37" s="265"/>
      <c r="T37" s="297"/>
      <c r="U37" s="282"/>
    </row>
    <row r="38" spans="3:21" ht="13.5" customHeight="1" x14ac:dyDescent="0.15">
      <c r="C38" s="283">
        <f t="shared" si="2"/>
        <v>26</v>
      </c>
      <c r="D38" s="44" t="str">
        <f t="shared" si="1"/>
        <v/>
      </c>
      <c r="E38" s="276"/>
      <c r="F38" s="368"/>
      <c r="G38" s="368"/>
      <c r="H38" s="265"/>
      <c r="I38" s="265"/>
      <c r="J38" s="265"/>
      <c r="K38" s="298"/>
      <c r="L38" s="15"/>
      <c r="M38" s="299"/>
      <c r="N38" s="299"/>
      <c r="O38" s="299"/>
      <c r="P38" s="265"/>
      <c r="Q38" s="265"/>
      <c r="R38" s="265"/>
      <c r="S38" s="265"/>
      <c r="T38" s="297"/>
      <c r="U38" s="282"/>
    </row>
    <row r="39" spans="3:21" ht="13.5" customHeight="1" x14ac:dyDescent="0.15">
      <c r="C39" s="283">
        <f t="shared" si="2"/>
        <v>27</v>
      </c>
      <c r="D39" s="44" t="str">
        <f t="shared" si="1"/>
        <v/>
      </c>
      <c r="E39" s="276"/>
      <c r="F39" s="368"/>
      <c r="G39" s="368"/>
      <c r="H39" s="265"/>
      <c r="I39" s="265"/>
      <c r="J39" s="265"/>
      <c r="K39" s="298"/>
      <c r="L39" s="15"/>
      <c r="M39" s="299"/>
      <c r="N39" s="299"/>
      <c r="O39" s="299"/>
      <c r="P39" s="265"/>
      <c r="Q39" s="265"/>
      <c r="R39" s="265"/>
      <c r="S39" s="265"/>
      <c r="T39" s="297"/>
      <c r="U39" s="282"/>
    </row>
    <row r="40" spans="3:21" ht="13.5" customHeight="1" x14ac:dyDescent="0.15">
      <c r="C40" s="283">
        <f t="shared" si="2"/>
        <v>28</v>
      </c>
      <c r="D40" s="44" t="str">
        <f t="shared" si="1"/>
        <v/>
      </c>
      <c r="E40" s="276"/>
      <c r="F40" s="368"/>
      <c r="G40" s="368"/>
      <c r="H40" s="265"/>
      <c r="I40" s="265"/>
      <c r="J40" s="265"/>
      <c r="K40" s="298"/>
      <c r="L40" s="15"/>
      <c r="M40" s="299"/>
      <c r="N40" s="299"/>
      <c r="O40" s="299"/>
      <c r="P40" s="265"/>
      <c r="Q40" s="265"/>
      <c r="R40" s="265"/>
      <c r="S40" s="265"/>
      <c r="T40" s="297"/>
      <c r="U40" s="282"/>
    </row>
    <row r="41" spans="3:21" ht="13.5" customHeight="1" x14ac:dyDescent="0.15">
      <c r="C41" s="283">
        <f t="shared" si="2"/>
        <v>29</v>
      </c>
      <c r="D41" s="44" t="str">
        <f t="shared" si="1"/>
        <v/>
      </c>
      <c r="E41" s="276"/>
      <c r="F41" s="368"/>
      <c r="G41" s="368"/>
      <c r="H41" s="265"/>
      <c r="I41" s="265"/>
      <c r="J41" s="265"/>
      <c r="K41" s="298"/>
      <c r="L41" s="15"/>
      <c r="M41" s="299"/>
      <c r="N41" s="299"/>
      <c r="O41" s="299"/>
      <c r="P41" s="265"/>
      <c r="Q41" s="265"/>
      <c r="R41" s="265"/>
      <c r="S41" s="265"/>
      <c r="T41" s="297"/>
      <c r="U41" s="282"/>
    </row>
    <row r="42" spans="3:21" ht="13.5" customHeight="1" x14ac:dyDescent="0.15">
      <c r="C42" s="283">
        <f t="shared" si="2"/>
        <v>30</v>
      </c>
      <c r="D42" s="44" t="str">
        <f t="shared" si="1"/>
        <v/>
      </c>
      <c r="E42" s="276"/>
      <c r="F42" s="368"/>
      <c r="G42" s="368"/>
      <c r="H42" s="265"/>
      <c r="I42" s="265"/>
      <c r="J42" s="265"/>
      <c r="K42" s="298"/>
      <c r="L42" s="15"/>
      <c r="M42" s="299"/>
      <c r="N42" s="299"/>
      <c r="O42" s="299"/>
      <c r="P42" s="265"/>
      <c r="Q42" s="265"/>
      <c r="R42" s="265"/>
      <c r="S42" s="265"/>
      <c r="T42" s="297"/>
      <c r="U42" s="282"/>
    </row>
    <row r="43" spans="3:21" ht="13.5" customHeight="1" x14ac:dyDescent="0.15">
      <c r="C43" s="283">
        <f>C42+1</f>
        <v>31</v>
      </c>
      <c r="D43" s="44" t="str">
        <f t="shared" si="1"/>
        <v/>
      </c>
      <c r="E43" s="276"/>
      <c r="F43" s="368"/>
      <c r="G43" s="368"/>
      <c r="H43" s="265"/>
      <c r="I43" s="265"/>
      <c r="J43" s="265"/>
      <c r="K43" s="298"/>
      <c r="L43" s="15"/>
      <c r="M43" s="299"/>
      <c r="N43" s="299"/>
      <c r="O43" s="299"/>
      <c r="P43" s="265"/>
      <c r="Q43" s="265"/>
      <c r="R43" s="265"/>
      <c r="S43" s="265"/>
      <c r="T43" s="297"/>
      <c r="U43" s="282"/>
    </row>
    <row r="44" spans="3:21" ht="13.5" customHeight="1" x14ac:dyDescent="0.15">
      <c r="C44" s="283">
        <f>C43+1</f>
        <v>32</v>
      </c>
      <c r="D44" s="44" t="str">
        <f t="shared" si="1"/>
        <v/>
      </c>
      <c r="E44" s="276"/>
      <c r="F44" s="368"/>
      <c r="G44" s="368"/>
      <c r="H44" s="265"/>
      <c r="I44" s="265"/>
      <c r="J44" s="265"/>
      <c r="K44" s="298"/>
      <c r="L44" s="15"/>
      <c r="M44" s="299"/>
      <c r="N44" s="299"/>
      <c r="O44" s="299"/>
      <c r="P44" s="265"/>
      <c r="Q44" s="265"/>
      <c r="R44" s="265"/>
      <c r="S44" s="265"/>
      <c r="T44" s="297"/>
      <c r="U44" s="282"/>
    </row>
    <row r="45" spans="3:21" ht="13.5" customHeight="1" x14ac:dyDescent="0.15">
      <c r="C45" s="283">
        <f>C44+1</f>
        <v>33</v>
      </c>
      <c r="D45" s="44" t="str">
        <f t="shared" ref="D45:D76" si="3">IF(E45="","",IF(E45&lt;=$X$2,"○",""))</f>
        <v/>
      </c>
      <c r="E45" s="276"/>
      <c r="F45" s="368"/>
      <c r="G45" s="368"/>
      <c r="H45" s="265"/>
      <c r="I45" s="265"/>
      <c r="J45" s="265"/>
      <c r="K45" s="298"/>
      <c r="L45" s="15"/>
      <c r="M45" s="299"/>
      <c r="N45" s="299"/>
      <c r="O45" s="299"/>
      <c r="P45" s="265"/>
      <c r="Q45" s="265"/>
      <c r="R45" s="265"/>
      <c r="S45" s="265"/>
      <c r="T45" s="297"/>
      <c r="U45" s="282"/>
    </row>
    <row r="46" spans="3:21" ht="13.5" customHeight="1" x14ac:dyDescent="0.15">
      <c r="C46" s="283">
        <f t="shared" ref="C46:C72" si="4">C45+1</f>
        <v>34</v>
      </c>
      <c r="D46" s="44" t="str">
        <f t="shared" si="3"/>
        <v/>
      </c>
      <c r="E46" s="276"/>
      <c r="F46" s="368"/>
      <c r="G46" s="368"/>
      <c r="H46" s="265"/>
      <c r="I46" s="265"/>
      <c r="J46" s="265"/>
      <c r="K46" s="298"/>
      <c r="L46" s="15"/>
      <c r="M46" s="299"/>
      <c r="N46" s="299"/>
      <c r="O46" s="299"/>
      <c r="P46" s="265"/>
      <c r="Q46" s="265"/>
      <c r="R46" s="265"/>
      <c r="S46" s="265"/>
      <c r="T46" s="297"/>
      <c r="U46" s="282"/>
    </row>
    <row r="47" spans="3:21" ht="13.5" customHeight="1" x14ac:dyDescent="0.15">
      <c r="C47" s="283">
        <f t="shared" si="4"/>
        <v>35</v>
      </c>
      <c r="D47" s="44" t="str">
        <f t="shared" si="3"/>
        <v/>
      </c>
      <c r="E47" s="276"/>
      <c r="F47" s="368"/>
      <c r="G47" s="368"/>
      <c r="H47" s="265"/>
      <c r="I47" s="265"/>
      <c r="J47" s="265"/>
      <c r="K47" s="298"/>
      <c r="L47" s="15"/>
      <c r="M47" s="299"/>
      <c r="N47" s="299"/>
      <c r="O47" s="299"/>
      <c r="P47" s="265"/>
      <c r="Q47" s="265"/>
      <c r="R47" s="265"/>
      <c r="S47" s="265"/>
      <c r="T47" s="297"/>
      <c r="U47" s="282"/>
    </row>
    <row r="48" spans="3:21" ht="13.5" customHeight="1" x14ac:dyDescent="0.15">
      <c r="C48" s="283">
        <f t="shared" si="4"/>
        <v>36</v>
      </c>
      <c r="D48" s="44" t="str">
        <f t="shared" si="3"/>
        <v/>
      </c>
      <c r="E48" s="276"/>
      <c r="F48" s="368"/>
      <c r="G48" s="368"/>
      <c r="H48" s="265"/>
      <c r="I48" s="265"/>
      <c r="J48" s="265"/>
      <c r="K48" s="298"/>
      <c r="L48" s="15"/>
      <c r="M48" s="299"/>
      <c r="N48" s="299"/>
      <c r="O48" s="299"/>
      <c r="P48" s="265"/>
      <c r="Q48" s="265"/>
      <c r="R48" s="265"/>
      <c r="S48" s="265"/>
      <c r="T48" s="297"/>
      <c r="U48" s="282"/>
    </row>
    <row r="49" spans="3:21" ht="13.5" customHeight="1" x14ac:dyDescent="0.15">
      <c r="C49" s="283">
        <f t="shared" si="4"/>
        <v>37</v>
      </c>
      <c r="D49" s="44" t="str">
        <f t="shared" si="3"/>
        <v/>
      </c>
      <c r="E49" s="276"/>
      <c r="F49" s="368"/>
      <c r="G49" s="368"/>
      <c r="H49" s="265"/>
      <c r="I49" s="265"/>
      <c r="J49" s="265"/>
      <c r="K49" s="298"/>
      <c r="L49" s="15"/>
      <c r="M49" s="299"/>
      <c r="N49" s="299"/>
      <c r="O49" s="299"/>
      <c r="P49" s="265"/>
      <c r="Q49" s="265"/>
      <c r="R49" s="265"/>
      <c r="S49" s="265"/>
      <c r="T49" s="297"/>
      <c r="U49" s="282"/>
    </row>
    <row r="50" spans="3:21" ht="13.5" customHeight="1" x14ac:dyDescent="0.15">
      <c r="C50" s="283">
        <f t="shared" si="4"/>
        <v>38</v>
      </c>
      <c r="D50" s="44" t="str">
        <f t="shared" si="3"/>
        <v/>
      </c>
      <c r="E50" s="276"/>
      <c r="F50" s="368"/>
      <c r="G50" s="368"/>
      <c r="H50" s="265"/>
      <c r="I50" s="265"/>
      <c r="J50" s="265"/>
      <c r="K50" s="298"/>
      <c r="L50" s="15"/>
      <c r="M50" s="299"/>
      <c r="N50" s="299"/>
      <c r="O50" s="299"/>
      <c r="P50" s="265"/>
      <c r="Q50" s="265"/>
      <c r="R50" s="265"/>
      <c r="S50" s="265"/>
      <c r="T50" s="297"/>
      <c r="U50" s="282"/>
    </row>
    <row r="51" spans="3:21" ht="13.5" customHeight="1" x14ac:dyDescent="0.15">
      <c r="C51" s="283">
        <f t="shared" si="4"/>
        <v>39</v>
      </c>
      <c r="D51" s="44" t="str">
        <f t="shared" si="3"/>
        <v/>
      </c>
      <c r="E51" s="276"/>
      <c r="F51" s="368"/>
      <c r="G51" s="368"/>
      <c r="H51" s="265"/>
      <c r="I51" s="265"/>
      <c r="J51" s="265"/>
      <c r="K51" s="298"/>
      <c r="L51" s="15"/>
      <c r="M51" s="299"/>
      <c r="N51" s="299"/>
      <c r="O51" s="299"/>
      <c r="P51" s="265"/>
      <c r="Q51" s="265"/>
      <c r="R51" s="265"/>
      <c r="S51" s="265"/>
      <c r="T51" s="297"/>
      <c r="U51" s="282"/>
    </row>
    <row r="52" spans="3:21" ht="13.5" customHeight="1" x14ac:dyDescent="0.15">
      <c r="C52" s="283">
        <f t="shared" si="4"/>
        <v>40</v>
      </c>
      <c r="D52" s="44" t="str">
        <f t="shared" si="3"/>
        <v/>
      </c>
      <c r="E52" s="276"/>
      <c r="F52" s="368"/>
      <c r="G52" s="368"/>
      <c r="H52" s="265"/>
      <c r="I52" s="265"/>
      <c r="J52" s="265"/>
      <c r="K52" s="298"/>
      <c r="L52" s="15"/>
      <c r="M52" s="299"/>
      <c r="N52" s="299"/>
      <c r="O52" s="299"/>
      <c r="P52" s="265"/>
      <c r="Q52" s="265"/>
      <c r="R52" s="265"/>
      <c r="S52" s="265"/>
      <c r="T52" s="297"/>
      <c r="U52" s="282"/>
    </row>
    <row r="53" spans="3:21" ht="13.5" customHeight="1" x14ac:dyDescent="0.15">
      <c r="C53" s="283">
        <f t="shared" si="4"/>
        <v>41</v>
      </c>
      <c r="D53" s="44" t="str">
        <f t="shared" si="3"/>
        <v/>
      </c>
      <c r="E53" s="276"/>
      <c r="F53" s="368"/>
      <c r="G53" s="368"/>
      <c r="H53" s="265"/>
      <c r="I53" s="265"/>
      <c r="J53" s="265"/>
      <c r="K53" s="298"/>
      <c r="L53" s="15"/>
      <c r="M53" s="299"/>
      <c r="N53" s="299"/>
      <c r="O53" s="299"/>
      <c r="P53" s="265"/>
      <c r="Q53" s="265"/>
      <c r="R53" s="265"/>
      <c r="S53" s="265"/>
      <c r="T53" s="297"/>
      <c r="U53" s="282"/>
    </row>
    <row r="54" spans="3:21" ht="13.5" customHeight="1" x14ac:dyDescent="0.15">
      <c r="C54" s="283">
        <f t="shared" si="4"/>
        <v>42</v>
      </c>
      <c r="D54" s="44" t="str">
        <f t="shared" si="3"/>
        <v/>
      </c>
      <c r="E54" s="276"/>
      <c r="F54" s="368"/>
      <c r="G54" s="368"/>
      <c r="H54" s="265"/>
      <c r="I54" s="265"/>
      <c r="J54" s="265"/>
      <c r="K54" s="298"/>
      <c r="L54" s="15"/>
      <c r="M54" s="299"/>
      <c r="N54" s="299"/>
      <c r="O54" s="299"/>
      <c r="P54" s="265"/>
      <c r="Q54" s="265"/>
      <c r="R54" s="265"/>
      <c r="S54" s="265"/>
      <c r="T54" s="297"/>
      <c r="U54" s="282"/>
    </row>
    <row r="55" spans="3:21" ht="13.5" customHeight="1" x14ac:dyDescent="0.15">
      <c r="C55" s="283">
        <f t="shared" si="4"/>
        <v>43</v>
      </c>
      <c r="D55" s="44" t="str">
        <f t="shared" si="3"/>
        <v/>
      </c>
      <c r="E55" s="276"/>
      <c r="F55" s="368"/>
      <c r="G55" s="368"/>
      <c r="H55" s="265"/>
      <c r="I55" s="265"/>
      <c r="J55" s="265"/>
      <c r="K55" s="298"/>
      <c r="L55" s="15"/>
      <c r="M55" s="299"/>
      <c r="N55" s="299"/>
      <c r="O55" s="299"/>
      <c r="P55" s="265"/>
      <c r="Q55" s="265"/>
      <c r="R55" s="265"/>
      <c r="S55" s="265"/>
      <c r="T55" s="297"/>
      <c r="U55" s="282"/>
    </row>
    <row r="56" spans="3:21" ht="13.5" customHeight="1" x14ac:dyDescent="0.15">
      <c r="C56" s="283">
        <f t="shared" si="4"/>
        <v>44</v>
      </c>
      <c r="D56" s="44" t="str">
        <f t="shared" si="3"/>
        <v/>
      </c>
      <c r="E56" s="276"/>
      <c r="F56" s="368"/>
      <c r="G56" s="368"/>
      <c r="H56" s="265"/>
      <c r="I56" s="265"/>
      <c r="J56" s="265"/>
      <c r="K56" s="298"/>
      <c r="L56" s="15"/>
      <c r="M56" s="299"/>
      <c r="N56" s="299"/>
      <c r="O56" s="299"/>
      <c r="P56" s="265"/>
      <c r="Q56" s="265"/>
      <c r="R56" s="265"/>
      <c r="S56" s="265"/>
      <c r="T56" s="297"/>
      <c r="U56" s="282"/>
    </row>
    <row r="57" spans="3:21" ht="13.5" customHeight="1" x14ac:dyDescent="0.15">
      <c r="C57" s="283">
        <f t="shared" si="4"/>
        <v>45</v>
      </c>
      <c r="D57" s="44" t="str">
        <f t="shared" si="3"/>
        <v/>
      </c>
      <c r="E57" s="276"/>
      <c r="F57" s="368"/>
      <c r="G57" s="368"/>
      <c r="H57" s="265"/>
      <c r="I57" s="265"/>
      <c r="J57" s="265"/>
      <c r="K57" s="298"/>
      <c r="L57" s="15"/>
      <c r="M57" s="299"/>
      <c r="N57" s="299"/>
      <c r="O57" s="299"/>
      <c r="P57" s="265"/>
      <c r="Q57" s="265"/>
      <c r="R57" s="265"/>
      <c r="S57" s="265"/>
      <c r="T57" s="297"/>
      <c r="U57" s="282"/>
    </row>
    <row r="58" spans="3:21" ht="13.5" customHeight="1" x14ac:dyDescent="0.15">
      <c r="C58" s="283">
        <f t="shared" si="4"/>
        <v>46</v>
      </c>
      <c r="D58" s="44" t="str">
        <f t="shared" si="3"/>
        <v/>
      </c>
      <c r="E58" s="276"/>
      <c r="F58" s="368"/>
      <c r="G58" s="368"/>
      <c r="H58" s="265"/>
      <c r="I58" s="265"/>
      <c r="J58" s="265"/>
      <c r="K58" s="298"/>
      <c r="L58" s="15"/>
      <c r="M58" s="299"/>
      <c r="N58" s="299"/>
      <c r="O58" s="299"/>
      <c r="P58" s="265"/>
      <c r="Q58" s="265"/>
      <c r="R58" s="265"/>
      <c r="S58" s="265"/>
      <c r="T58" s="297"/>
      <c r="U58" s="282"/>
    </row>
    <row r="59" spans="3:21" ht="13.5" customHeight="1" x14ac:dyDescent="0.15">
      <c r="C59" s="283">
        <f t="shared" si="4"/>
        <v>47</v>
      </c>
      <c r="D59" s="44" t="str">
        <f t="shared" si="3"/>
        <v/>
      </c>
      <c r="E59" s="276"/>
      <c r="F59" s="368"/>
      <c r="G59" s="368"/>
      <c r="H59" s="265"/>
      <c r="I59" s="265"/>
      <c r="J59" s="265"/>
      <c r="K59" s="298"/>
      <c r="L59" s="15"/>
      <c r="M59" s="299"/>
      <c r="N59" s="299"/>
      <c r="O59" s="299"/>
      <c r="P59" s="265"/>
      <c r="Q59" s="265"/>
      <c r="R59" s="265"/>
      <c r="S59" s="265"/>
      <c r="T59" s="297"/>
      <c r="U59" s="282"/>
    </row>
    <row r="60" spans="3:21" ht="13.5" customHeight="1" x14ac:dyDescent="0.15">
      <c r="C60" s="283">
        <f t="shared" si="4"/>
        <v>48</v>
      </c>
      <c r="D60" s="44" t="str">
        <f t="shared" si="3"/>
        <v/>
      </c>
      <c r="E60" s="276"/>
      <c r="F60" s="368"/>
      <c r="G60" s="368"/>
      <c r="H60" s="265"/>
      <c r="I60" s="265"/>
      <c r="J60" s="265"/>
      <c r="K60" s="298"/>
      <c r="L60" s="15"/>
      <c r="M60" s="299"/>
      <c r="N60" s="299"/>
      <c r="O60" s="299"/>
      <c r="P60" s="265"/>
      <c r="Q60" s="265"/>
      <c r="R60" s="265"/>
      <c r="S60" s="265"/>
      <c r="T60" s="297"/>
      <c r="U60" s="282"/>
    </row>
    <row r="61" spans="3:21" ht="13.5" customHeight="1" x14ac:dyDescent="0.15">
      <c r="C61" s="283">
        <f t="shared" si="4"/>
        <v>49</v>
      </c>
      <c r="D61" s="44" t="str">
        <f t="shared" si="3"/>
        <v/>
      </c>
      <c r="E61" s="276"/>
      <c r="F61" s="368"/>
      <c r="G61" s="368"/>
      <c r="H61" s="265"/>
      <c r="I61" s="265"/>
      <c r="J61" s="265"/>
      <c r="K61" s="298"/>
      <c r="L61" s="15"/>
      <c r="M61" s="299"/>
      <c r="N61" s="299"/>
      <c r="O61" s="299"/>
      <c r="P61" s="265"/>
      <c r="Q61" s="265"/>
      <c r="R61" s="265"/>
      <c r="S61" s="265"/>
      <c r="T61" s="297"/>
      <c r="U61" s="282"/>
    </row>
    <row r="62" spans="3:21" ht="13.5" customHeight="1" x14ac:dyDescent="0.15">
      <c r="C62" s="283">
        <f t="shared" si="4"/>
        <v>50</v>
      </c>
      <c r="D62" s="44" t="str">
        <f t="shared" si="3"/>
        <v/>
      </c>
      <c r="E62" s="276"/>
      <c r="F62" s="368"/>
      <c r="G62" s="368"/>
      <c r="H62" s="265"/>
      <c r="I62" s="265"/>
      <c r="J62" s="265"/>
      <c r="K62" s="298"/>
      <c r="L62" s="15"/>
      <c r="M62" s="299"/>
      <c r="N62" s="299"/>
      <c r="O62" s="299"/>
      <c r="P62" s="265"/>
      <c r="Q62" s="265"/>
      <c r="R62" s="265"/>
      <c r="S62" s="265"/>
      <c r="T62" s="297"/>
      <c r="U62" s="282"/>
    </row>
    <row r="63" spans="3:21" ht="13.5" customHeight="1" x14ac:dyDescent="0.15">
      <c r="C63" s="283">
        <f t="shared" si="4"/>
        <v>51</v>
      </c>
      <c r="D63" s="44" t="str">
        <f t="shared" si="3"/>
        <v/>
      </c>
      <c r="E63" s="276"/>
      <c r="F63" s="368"/>
      <c r="G63" s="368"/>
      <c r="H63" s="265"/>
      <c r="I63" s="265"/>
      <c r="J63" s="265"/>
      <c r="K63" s="298"/>
      <c r="L63" s="15"/>
      <c r="M63" s="299"/>
      <c r="N63" s="299"/>
      <c r="O63" s="299"/>
      <c r="P63" s="265"/>
      <c r="Q63" s="265"/>
      <c r="R63" s="265"/>
      <c r="S63" s="265"/>
      <c r="T63" s="297"/>
      <c r="U63" s="282"/>
    </row>
    <row r="64" spans="3:21" ht="13.5" customHeight="1" x14ac:dyDescent="0.15">
      <c r="C64" s="283">
        <f t="shared" si="4"/>
        <v>52</v>
      </c>
      <c r="D64" s="44" t="str">
        <f t="shared" si="3"/>
        <v/>
      </c>
      <c r="E64" s="276"/>
      <c r="F64" s="368"/>
      <c r="G64" s="368"/>
      <c r="H64" s="265"/>
      <c r="I64" s="265"/>
      <c r="J64" s="265"/>
      <c r="K64" s="298"/>
      <c r="L64" s="15"/>
      <c r="M64" s="299"/>
      <c r="N64" s="299"/>
      <c r="O64" s="299"/>
      <c r="P64" s="265"/>
      <c r="Q64" s="265"/>
      <c r="R64" s="265"/>
      <c r="S64" s="265"/>
      <c r="T64" s="297"/>
      <c r="U64" s="282"/>
    </row>
    <row r="65" spans="3:21" ht="13.5" customHeight="1" x14ac:dyDescent="0.15">
      <c r="C65" s="283">
        <f t="shared" si="4"/>
        <v>53</v>
      </c>
      <c r="D65" s="44" t="str">
        <f t="shared" si="3"/>
        <v/>
      </c>
      <c r="E65" s="276"/>
      <c r="F65" s="368"/>
      <c r="G65" s="368"/>
      <c r="H65" s="265"/>
      <c r="I65" s="265"/>
      <c r="J65" s="265"/>
      <c r="K65" s="298"/>
      <c r="L65" s="15"/>
      <c r="M65" s="299"/>
      <c r="N65" s="299"/>
      <c r="O65" s="299"/>
      <c r="P65" s="265"/>
      <c r="Q65" s="265"/>
      <c r="R65" s="265"/>
      <c r="S65" s="265"/>
      <c r="T65" s="297"/>
      <c r="U65" s="282"/>
    </row>
    <row r="66" spans="3:21" ht="13.5" customHeight="1" x14ac:dyDescent="0.15">
      <c r="C66" s="283">
        <f t="shared" si="4"/>
        <v>54</v>
      </c>
      <c r="D66" s="44" t="str">
        <f t="shared" si="3"/>
        <v/>
      </c>
      <c r="E66" s="276"/>
      <c r="F66" s="368"/>
      <c r="G66" s="368"/>
      <c r="H66" s="265"/>
      <c r="I66" s="265"/>
      <c r="J66" s="265"/>
      <c r="K66" s="298"/>
      <c r="L66" s="15"/>
      <c r="M66" s="299"/>
      <c r="N66" s="299"/>
      <c r="O66" s="299"/>
      <c r="P66" s="265"/>
      <c r="Q66" s="265"/>
      <c r="R66" s="265"/>
      <c r="S66" s="265"/>
      <c r="T66" s="297"/>
      <c r="U66" s="282"/>
    </row>
    <row r="67" spans="3:21" ht="13.5" customHeight="1" x14ac:dyDescent="0.15">
      <c r="C67" s="283">
        <f t="shared" si="4"/>
        <v>55</v>
      </c>
      <c r="D67" s="44" t="str">
        <f t="shared" si="3"/>
        <v/>
      </c>
      <c r="E67" s="276"/>
      <c r="F67" s="368"/>
      <c r="G67" s="368"/>
      <c r="H67" s="265"/>
      <c r="I67" s="265"/>
      <c r="J67" s="265"/>
      <c r="K67" s="298"/>
      <c r="L67" s="15"/>
      <c r="M67" s="299"/>
      <c r="N67" s="299"/>
      <c r="O67" s="299"/>
      <c r="P67" s="265"/>
      <c r="Q67" s="265"/>
      <c r="R67" s="265"/>
      <c r="S67" s="265"/>
      <c r="T67" s="297"/>
      <c r="U67" s="282"/>
    </row>
    <row r="68" spans="3:21" ht="13.5" customHeight="1" x14ac:dyDescent="0.15">
      <c r="C68" s="283">
        <f t="shared" si="4"/>
        <v>56</v>
      </c>
      <c r="D68" s="44" t="str">
        <f t="shared" si="3"/>
        <v/>
      </c>
      <c r="E68" s="276"/>
      <c r="F68" s="368"/>
      <c r="G68" s="368"/>
      <c r="H68" s="265"/>
      <c r="I68" s="265"/>
      <c r="J68" s="265"/>
      <c r="K68" s="298"/>
      <c r="L68" s="15"/>
      <c r="M68" s="299"/>
      <c r="N68" s="299"/>
      <c r="O68" s="299"/>
      <c r="P68" s="265"/>
      <c r="Q68" s="265"/>
      <c r="R68" s="265"/>
      <c r="S68" s="265"/>
      <c r="T68" s="297"/>
      <c r="U68" s="282"/>
    </row>
    <row r="69" spans="3:21" ht="13.5" customHeight="1" x14ac:dyDescent="0.15">
      <c r="C69" s="283">
        <f t="shared" si="4"/>
        <v>57</v>
      </c>
      <c r="D69" s="44" t="str">
        <f t="shared" si="3"/>
        <v/>
      </c>
      <c r="E69" s="276"/>
      <c r="F69" s="368"/>
      <c r="G69" s="368"/>
      <c r="H69" s="265"/>
      <c r="I69" s="265"/>
      <c r="J69" s="265"/>
      <c r="K69" s="298"/>
      <c r="L69" s="15"/>
      <c r="M69" s="299"/>
      <c r="N69" s="299"/>
      <c r="O69" s="299"/>
      <c r="P69" s="265"/>
      <c r="Q69" s="265"/>
      <c r="R69" s="265"/>
      <c r="S69" s="265"/>
      <c r="T69" s="297"/>
      <c r="U69" s="282"/>
    </row>
    <row r="70" spans="3:21" ht="13.5" customHeight="1" x14ac:dyDescent="0.15">
      <c r="C70" s="283">
        <f t="shared" si="4"/>
        <v>58</v>
      </c>
      <c r="D70" s="44" t="str">
        <f t="shared" si="3"/>
        <v/>
      </c>
      <c r="E70" s="276"/>
      <c r="F70" s="368"/>
      <c r="G70" s="368"/>
      <c r="H70" s="265"/>
      <c r="I70" s="265"/>
      <c r="J70" s="265"/>
      <c r="K70" s="298"/>
      <c r="L70" s="15"/>
      <c r="M70" s="299"/>
      <c r="N70" s="299"/>
      <c r="O70" s="299"/>
      <c r="P70" s="265"/>
      <c r="Q70" s="265"/>
      <c r="R70" s="265"/>
      <c r="S70" s="265"/>
      <c r="T70" s="297"/>
      <c r="U70" s="282"/>
    </row>
    <row r="71" spans="3:21" ht="13.5" customHeight="1" x14ac:dyDescent="0.15">
      <c r="C71" s="283">
        <f t="shared" si="4"/>
        <v>59</v>
      </c>
      <c r="D71" s="44" t="str">
        <f t="shared" si="3"/>
        <v/>
      </c>
      <c r="E71" s="276"/>
      <c r="F71" s="368"/>
      <c r="G71" s="368"/>
      <c r="H71" s="265"/>
      <c r="I71" s="265"/>
      <c r="J71" s="265"/>
      <c r="K71" s="298"/>
      <c r="L71" s="15"/>
      <c r="M71" s="299"/>
      <c r="N71" s="299"/>
      <c r="O71" s="299"/>
      <c r="P71" s="265"/>
      <c r="Q71" s="265"/>
      <c r="R71" s="265"/>
      <c r="S71" s="265"/>
      <c r="T71" s="297"/>
      <c r="U71" s="282"/>
    </row>
    <row r="72" spans="3:21" ht="13.5" customHeight="1" x14ac:dyDescent="0.15">
      <c r="C72" s="283">
        <f t="shared" si="4"/>
        <v>60</v>
      </c>
      <c r="D72" s="44" t="str">
        <f t="shared" si="3"/>
        <v/>
      </c>
      <c r="E72" s="276"/>
      <c r="F72" s="368"/>
      <c r="G72" s="368"/>
      <c r="H72" s="265"/>
      <c r="I72" s="265"/>
      <c r="J72" s="265"/>
      <c r="K72" s="298"/>
      <c r="L72" s="15"/>
      <c r="M72" s="299"/>
      <c r="N72" s="299"/>
      <c r="O72" s="299"/>
      <c r="P72" s="265"/>
      <c r="Q72" s="265"/>
      <c r="R72" s="265"/>
      <c r="S72" s="265"/>
      <c r="T72" s="297"/>
      <c r="U72" s="282"/>
    </row>
    <row r="73" spans="3:21" ht="13.5" customHeight="1" x14ac:dyDescent="0.15">
      <c r="C73" s="283">
        <f>C72+1</f>
        <v>61</v>
      </c>
      <c r="D73" s="44" t="str">
        <f t="shared" si="3"/>
        <v/>
      </c>
      <c r="E73" s="276"/>
      <c r="F73" s="368"/>
      <c r="G73" s="368"/>
      <c r="H73" s="265"/>
      <c r="I73" s="265"/>
      <c r="J73" s="265"/>
      <c r="K73" s="298"/>
      <c r="L73" s="15"/>
      <c r="M73" s="299"/>
      <c r="N73" s="299"/>
      <c r="O73" s="299"/>
      <c r="P73" s="265"/>
      <c r="Q73" s="265"/>
      <c r="R73" s="265"/>
      <c r="S73" s="265"/>
      <c r="T73" s="297"/>
      <c r="U73" s="282"/>
    </row>
    <row r="74" spans="3:21" ht="13.5" customHeight="1" x14ac:dyDescent="0.15">
      <c r="C74" s="283">
        <f>C73+1</f>
        <v>62</v>
      </c>
      <c r="D74" s="44" t="str">
        <f t="shared" si="3"/>
        <v/>
      </c>
      <c r="E74" s="276"/>
      <c r="F74" s="368"/>
      <c r="G74" s="368"/>
      <c r="H74" s="265"/>
      <c r="I74" s="265"/>
      <c r="J74" s="265"/>
      <c r="K74" s="298"/>
      <c r="L74" s="15"/>
      <c r="M74" s="299"/>
      <c r="N74" s="299"/>
      <c r="O74" s="299"/>
      <c r="P74" s="265"/>
      <c r="Q74" s="265"/>
      <c r="R74" s="265"/>
      <c r="S74" s="265"/>
      <c r="T74" s="297"/>
      <c r="U74" s="282"/>
    </row>
    <row r="75" spans="3:21" ht="13.5" customHeight="1" x14ac:dyDescent="0.15">
      <c r="C75" s="283">
        <f>C74+1</f>
        <v>63</v>
      </c>
      <c r="D75" s="44" t="str">
        <f t="shared" si="3"/>
        <v/>
      </c>
      <c r="E75" s="276"/>
      <c r="F75" s="368"/>
      <c r="G75" s="368"/>
      <c r="H75" s="265"/>
      <c r="I75" s="265"/>
      <c r="J75" s="265"/>
      <c r="K75" s="298"/>
      <c r="L75" s="15"/>
      <c r="M75" s="299"/>
      <c r="N75" s="299"/>
      <c r="O75" s="299"/>
      <c r="P75" s="265"/>
      <c r="Q75" s="265"/>
      <c r="R75" s="265"/>
      <c r="S75" s="265"/>
      <c r="T75" s="297"/>
      <c r="U75" s="282"/>
    </row>
    <row r="76" spans="3:21" ht="13.5" customHeight="1" x14ac:dyDescent="0.15">
      <c r="C76" s="283">
        <f t="shared" ref="C76:C102" si="5">C75+1</f>
        <v>64</v>
      </c>
      <c r="D76" s="44" t="str">
        <f t="shared" si="3"/>
        <v/>
      </c>
      <c r="E76" s="276"/>
      <c r="F76" s="368"/>
      <c r="G76" s="368"/>
      <c r="H76" s="265"/>
      <c r="I76" s="265"/>
      <c r="J76" s="265"/>
      <c r="K76" s="298"/>
      <c r="L76" s="15"/>
      <c r="M76" s="299"/>
      <c r="N76" s="299"/>
      <c r="O76" s="299"/>
      <c r="P76" s="265"/>
      <c r="Q76" s="265"/>
      <c r="R76" s="265"/>
      <c r="S76" s="265"/>
      <c r="T76" s="297"/>
      <c r="U76" s="282"/>
    </row>
    <row r="77" spans="3:21" ht="13.5" customHeight="1" x14ac:dyDescent="0.15">
      <c r="C77" s="283">
        <f t="shared" si="5"/>
        <v>65</v>
      </c>
      <c r="D77" s="44" t="str">
        <f t="shared" ref="D77:D108" si="6">IF(E77="","",IF(E77&lt;=$X$2,"○",""))</f>
        <v/>
      </c>
      <c r="E77" s="276"/>
      <c r="F77" s="368"/>
      <c r="G77" s="368"/>
      <c r="H77" s="265"/>
      <c r="I77" s="265"/>
      <c r="J77" s="265"/>
      <c r="K77" s="298"/>
      <c r="L77" s="15"/>
      <c r="M77" s="299"/>
      <c r="N77" s="299"/>
      <c r="O77" s="299"/>
      <c r="P77" s="265"/>
      <c r="Q77" s="265"/>
      <c r="R77" s="265"/>
      <c r="S77" s="265"/>
      <c r="T77" s="297"/>
      <c r="U77" s="282"/>
    </row>
    <row r="78" spans="3:21" ht="13.5" customHeight="1" x14ac:dyDescent="0.15">
      <c r="C78" s="283">
        <f t="shared" si="5"/>
        <v>66</v>
      </c>
      <c r="D78" s="44" t="str">
        <f t="shared" si="6"/>
        <v/>
      </c>
      <c r="E78" s="276"/>
      <c r="F78" s="368"/>
      <c r="G78" s="368"/>
      <c r="H78" s="265"/>
      <c r="I78" s="265"/>
      <c r="J78" s="265"/>
      <c r="K78" s="298"/>
      <c r="L78" s="15"/>
      <c r="M78" s="299"/>
      <c r="N78" s="299"/>
      <c r="O78" s="299"/>
      <c r="P78" s="265"/>
      <c r="Q78" s="265"/>
      <c r="R78" s="265"/>
      <c r="S78" s="265"/>
      <c r="T78" s="297"/>
      <c r="U78" s="282"/>
    </row>
    <row r="79" spans="3:21" ht="13.5" customHeight="1" x14ac:dyDescent="0.15">
      <c r="C79" s="283">
        <f t="shared" si="5"/>
        <v>67</v>
      </c>
      <c r="D79" s="44" t="str">
        <f t="shared" si="6"/>
        <v/>
      </c>
      <c r="E79" s="276"/>
      <c r="F79" s="368"/>
      <c r="G79" s="368"/>
      <c r="H79" s="265"/>
      <c r="I79" s="265"/>
      <c r="J79" s="265"/>
      <c r="K79" s="298"/>
      <c r="L79" s="15"/>
      <c r="M79" s="299"/>
      <c r="N79" s="299"/>
      <c r="O79" s="299"/>
      <c r="P79" s="265"/>
      <c r="Q79" s="265"/>
      <c r="R79" s="265"/>
      <c r="S79" s="265"/>
      <c r="T79" s="297"/>
      <c r="U79" s="282"/>
    </row>
    <row r="80" spans="3:21" ht="13.5" customHeight="1" x14ac:dyDescent="0.15">
      <c r="C80" s="283">
        <f t="shared" si="5"/>
        <v>68</v>
      </c>
      <c r="D80" s="44" t="str">
        <f t="shared" si="6"/>
        <v/>
      </c>
      <c r="E80" s="276"/>
      <c r="F80" s="368"/>
      <c r="G80" s="368"/>
      <c r="H80" s="265"/>
      <c r="I80" s="265"/>
      <c r="J80" s="265"/>
      <c r="K80" s="298"/>
      <c r="L80" s="15"/>
      <c r="M80" s="299"/>
      <c r="N80" s="299"/>
      <c r="O80" s="299"/>
      <c r="P80" s="265"/>
      <c r="Q80" s="265"/>
      <c r="R80" s="265"/>
      <c r="S80" s="265"/>
      <c r="T80" s="297"/>
      <c r="U80" s="282"/>
    </row>
    <row r="81" spans="3:21" ht="13.5" customHeight="1" x14ac:dyDescent="0.15">
      <c r="C81" s="283">
        <f t="shared" si="5"/>
        <v>69</v>
      </c>
      <c r="D81" s="44" t="str">
        <f t="shared" si="6"/>
        <v/>
      </c>
      <c r="E81" s="276"/>
      <c r="F81" s="368"/>
      <c r="G81" s="368"/>
      <c r="H81" s="265"/>
      <c r="I81" s="265"/>
      <c r="J81" s="265"/>
      <c r="K81" s="298"/>
      <c r="L81" s="15"/>
      <c r="M81" s="299"/>
      <c r="N81" s="299"/>
      <c r="O81" s="299"/>
      <c r="P81" s="265"/>
      <c r="Q81" s="265"/>
      <c r="R81" s="265"/>
      <c r="S81" s="265"/>
      <c r="T81" s="297"/>
      <c r="U81" s="282"/>
    </row>
    <row r="82" spans="3:21" ht="13.5" customHeight="1" x14ac:dyDescent="0.15">
      <c r="C82" s="283">
        <f t="shared" si="5"/>
        <v>70</v>
      </c>
      <c r="D82" s="44" t="str">
        <f t="shared" si="6"/>
        <v/>
      </c>
      <c r="E82" s="276"/>
      <c r="F82" s="368"/>
      <c r="G82" s="368"/>
      <c r="H82" s="265"/>
      <c r="I82" s="265"/>
      <c r="J82" s="265"/>
      <c r="K82" s="298"/>
      <c r="L82" s="15"/>
      <c r="M82" s="299"/>
      <c r="N82" s="299"/>
      <c r="O82" s="299"/>
      <c r="P82" s="265"/>
      <c r="Q82" s="265"/>
      <c r="R82" s="265"/>
      <c r="S82" s="265"/>
      <c r="T82" s="297"/>
      <c r="U82" s="282"/>
    </row>
    <row r="83" spans="3:21" ht="13.5" customHeight="1" x14ac:dyDescent="0.15">
      <c r="C83" s="283">
        <f t="shared" si="5"/>
        <v>71</v>
      </c>
      <c r="D83" s="44" t="str">
        <f t="shared" si="6"/>
        <v/>
      </c>
      <c r="E83" s="276"/>
      <c r="F83" s="368"/>
      <c r="G83" s="368"/>
      <c r="H83" s="265"/>
      <c r="I83" s="265"/>
      <c r="J83" s="265"/>
      <c r="K83" s="298"/>
      <c r="L83" s="15"/>
      <c r="M83" s="299"/>
      <c r="N83" s="299"/>
      <c r="O83" s="299"/>
      <c r="P83" s="265"/>
      <c r="Q83" s="265"/>
      <c r="R83" s="265"/>
      <c r="S83" s="265"/>
      <c r="T83" s="297"/>
      <c r="U83" s="282"/>
    </row>
    <row r="84" spans="3:21" ht="13.5" customHeight="1" x14ac:dyDescent="0.15">
      <c r="C84" s="283">
        <f t="shared" si="5"/>
        <v>72</v>
      </c>
      <c r="D84" s="44" t="str">
        <f t="shared" si="6"/>
        <v/>
      </c>
      <c r="E84" s="276"/>
      <c r="F84" s="368"/>
      <c r="G84" s="368"/>
      <c r="H84" s="265"/>
      <c r="I84" s="265"/>
      <c r="J84" s="265"/>
      <c r="K84" s="298"/>
      <c r="L84" s="15"/>
      <c r="M84" s="299"/>
      <c r="N84" s="299"/>
      <c r="O84" s="299"/>
      <c r="P84" s="265"/>
      <c r="Q84" s="265"/>
      <c r="R84" s="265"/>
      <c r="S84" s="265"/>
      <c r="T84" s="297"/>
      <c r="U84" s="282"/>
    </row>
    <row r="85" spans="3:21" ht="13.5" customHeight="1" x14ac:dyDescent="0.15">
      <c r="C85" s="283">
        <f t="shared" si="5"/>
        <v>73</v>
      </c>
      <c r="D85" s="44" t="str">
        <f t="shared" si="6"/>
        <v/>
      </c>
      <c r="E85" s="276"/>
      <c r="F85" s="368"/>
      <c r="G85" s="368"/>
      <c r="H85" s="265"/>
      <c r="I85" s="265"/>
      <c r="J85" s="265"/>
      <c r="K85" s="298"/>
      <c r="L85" s="15"/>
      <c r="M85" s="299"/>
      <c r="N85" s="299"/>
      <c r="O85" s="299"/>
      <c r="P85" s="265"/>
      <c r="Q85" s="265"/>
      <c r="R85" s="265"/>
      <c r="S85" s="265"/>
      <c r="T85" s="297"/>
      <c r="U85" s="282"/>
    </row>
    <row r="86" spans="3:21" ht="13.5" customHeight="1" x14ac:dyDescent="0.15">
      <c r="C86" s="283">
        <f t="shared" si="5"/>
        <v>74</v>
      </c>
      <c r="D86" s="44" t="str">
        <f t="shared" si="6"/>
        <v/>
      </c>
      <c r="E86" s="276"/>
      <c r="F86" s="368"/>
      <c r="G86" s="368"/>
      <c r="H86" s="265"/>
      <c r="I86" s="265"/>
      <c r="J86" s="265"/>
      <c r="K86" s="298"/>
      <c r="L86" s="15"/>
      <c r="M86" s="299"/>
      <c r="N86" s="299"/>
      <c r="O86" s="299"/>
      <c r="P86" s="265"/>
      <c r="Q86" s="265"/>
      <c r="R86" s="265"/>
      <c r="S86" s="265"/>
      <c r="T86" s="297"/>
      <c r="U86" s="282"/>
    </row>
    <row r="87" spans="3:21" ht="13.5" customHeight="1" x14ac:dyDescent="0.15">
      <c r="C87" s="283">
        <f t="shared" si="5"/>
        <v>75</v>
      </c>
      <c r="D87" s="44" t="str">
        <f t="shared" si="6"/>
        <v/>
      </c>
      <c r="E87" s="276"/>
      <c r="F87" s="368"/>
      <c r="G87" s="368"/>
      <c r="H87" s="265"/>
      <c r="I87" s="265"/>
      <c r="J87" s="265"/>
      <c r="K87" s="298"/>
      <c r="L87" s="15"/>
      <c r="M87" s="299"/>
      <c r="N87" s="299"/>
      <c r="O87" s="299"/>
      <c r="P87" s="265"/>
      <c r="Q87" s="265"/>
      <c r="R87" s="265"/>
      <c r="S87" s="265"/>
      <c r="T87" s="297"/>
      <c r="U87" s="282"/>
    </row>
    <row r="88" spans="3:21" ht="13.5" customHeight="1" x14ac:dyDescent="0.15">
      <c r="C88" s="283">
        <f t="shared" si="5"/>
        <v>76</v>
      </c>
      <c r="D88" s="44" t="str">
        <f t="shared" si="6"/>
        <v/>
      </c>
      <c r="E88" s="276"/>
      <c r="F88" s="368"/>
      <c r="G88" s="368"/>
      <c r="H88" s="265"/>
      <c r="I88" s="265"/>
      <c r="J88" s="265"/>
      <c r="K88" s="298"/>
      <c r="L88" s="15"/>
      <c r="M88" s="299"/>
      <c r="N88" s="299"/>
      <c r="O88" s="299"/>
      <c r="P88" s="265"/>
      <c r="Q88" s="265"/>
      <c r="R88" s="265"/>
      <c r="S88" s="265"/>
      <c r="T88" s="297"/>
      <c r="U88" s="282"/>
    </row>
    <row r="89" spans="3:21" ht="13.5" customHeight="1" x14ac:dyDescent="0.15">
      <c r="C89" s="283">
        <f t="shared" si="5"/>
        <v>77</v>
      </c>
      <c r="D89" s="44" t="str">
        <f t="shared" si="6"/>
        <v/>
      </c>
      <c r="E89" s="276"/>
      <c r="F89" s="368"/>
      <c r="G89" s="368"/>
      <c r="H89" s="265"/>
      <c r="I89" s="265"/>
      <c r="J89" s="265"/>
      <c r="K89" s="298"/>
      <c r="L89" s="15"/>
      <c r="M89" s="299"/>
      <c r="N89" s="299"/>
      <c r="O89" s="299"/>
      <c r="P89" s="265"/>
      <c r="Q89" s="265"/>
      <c r="R89" s="265"/>
      <c r="S89" s="265"/>
      <c r="T89" s="297"/>
      <c r="U89" s="282"/>
    </row>
    <row r="90" spans="3:21" ht="13.5" customHeight="1" x14ac:dyDescent="0.15">
      <c r="C90" s="283">
        <f t="shared" si="5"/>
        <v>78</v>
      </c>
      <c r="D90" s="44" t="str">
        <f t="shared" si="6"/>
        <v/>
      </c>
      <c r="E90" s="276"/>
      <c r="F90" s="368"/>
      <c r="G90" s="368"/>
      <c r="H90" s="265"/>
      <c r="I90" s="265"/>
      <c r="J90" s="265"/>
      <c r="K90" s="298"/>
      <c r="L90" s="15"/>
      <c r="M90" s="299"/>
      <c r="N90" s="299"/>
      <c r="O90" s="299"/>
      <c r="P90" s="265"/>
      <c r="Q90" s="265"/>
      <c r="R90" s="265"/>
      <c r="S90" s="265"/>
      <c r="T90" s="297"/>
      <c r="U90" s="282"/>
    </row>
    <row r="91" spans="3:21" ht="13.5" customHeight="1" x14ac:dyDescent="0.15">
      <c r="C91" s="283">
        <f t="shared" si="5"/>
        <v>79</v>
      </c>
      <c r="D91" s="44" t="str">
        <f t="shared" si="6"/>
        <v/>
      </c>
      <c r="E91" s="276"/>
      <c r="F91" s="368"/>
      <c r="G91" s="368"/>
      <c r="H91" s="265"/>
      <c r="I91" s="265"/>
      <c r="J91" s="265"/>
      <c r="K91" s="298"/>
      <c r="L91" s="15"/>
      <c r="M91" s="299"/>
      <c r="N91" s="299"/>
      <c r="O91" s="299"/>
      <c r="P91" s="265"/>
      <c r="Q91" s="265"/>
      <c r="R91" s="265"/>
      <c r="S91" s="265"/>
      <c r="T91" s="297"/>
      <c r="U91" s="282"/>
    </row>
    <row r="92" spans="3:21" ht="13.5" customHeight="1" x14ac:dyDescent="0.15">
      <c r="C92" s="283">
        <f t="shared" si="5"/>
        <v>80</v>
      </c>
      <c r="D92" s="44" t="str">
        <f t="shared" si="6"/>
        <v/>
      </c>
      <c r="E92" s="276"/>
      <c r="F92" s="368"/>
      <c r="G92" s="368"/>
      <c r="H92" s="265"/>
      <c r="I92" s="265"/>
      <c r="J92" s="265"/>
      <c r="K92" s="298"/>
      <c r="L92" s="15"/>
      <c r="M92" s="299"/>
      <c r="N92" s="299"/>
      <c r="O92" s="299"/>
      <c r="P92" s="265"/>
      <c r="Q92" s="265"/>
      <c r="R92" s="265"/>
      <c r="S92" s="265"/>
      <c r="T92" s="297"/>
      <c r="U92" s="282"/>
    </row>
    <row r="93" spans="3:21" ht="13.5" customHeight="1" x14ac:dyDescent="0.15">
      <c r="C93" s="283">
        <f t="shared" si="5"/>
        <v>81</v>
      </c>
      <c r="D93" s="44" t="str">
        <f t="shared" si="6"/>
        <v/>
      </c>
      <c r="E93" s="276"/>
      <c r="F93" s="368"/>
      <c r="G93" s="368"/>
      <c r="H93" s="265"/>
      <c r="I93" s="265"/>
      <c r="J93" s="265"/>
      <c r="K93" s="298"/>
      <c r="L93" s="15"/>
      <c r="M93" s="299"/>
      <c r="N93" s="299"/>
      <c r="O93" s="299"/>
      <c r="P93" s="265"/>
      <c r="Q93" s="265"/>
      <c r="R93" s="265"/>
      <c r="S93" s="265"/>
      <c r="T93" s="297"/>
      <c r="U93" s="282"/>
    </row>
    <row r="94" spans="3:21" ht="13.5" customHeight="1" x14ac:dyDescent="0.15">
      <c r="C94" s="283">
        <f t="shared" si="5"/>
        <v>82</v>
      </c>
      <c r="D94" s="44" t="str">
        <f t="shared" si="6"/>
        <v/>
      </c>
      <c r="E94" s="276"/>
      <c r="F94" s="368"/>
      <c r="G94" s="368"/>
      <c r="H94" s="265"/>
      <c r="I94" s="265"/>
      <c r="J94" s="265"/>
      <c r="K94" s="298"/>
      <c r="L94" s="15"/>
      <c r="M94" s="299"/>
      <c r="N94" s="299"/>
      <c r="O94" s="299"/>
      <c r="P94" s="265"/>
      <c r="Q94" s="265"/>
      <c r="R94" s="265"/>
      <c r="S94" s="265"/>
      <c r="T94" s="297"/>
      <c r="U94" s="282"/>
    </row>
    <row r="95" spans="3:21" ht="13.5" customHeight="1" x14ac:dyDescent="0.15">
      <c r="C95" s="283">
        <f t="shared" si="5"/>
        <v>83</v>
      </c>
      <c r="D95" s="44" t="str">
        <f t="shared" si="6"/>
        <v/>
      </c>
      <c r="E95" s="276"/>
      <c r="F95" s="368"/>
      <c r="G95" s="368"/>
      <c r="H95" s="265"/>
      <c r="I95" s="265"/>
      <c r="J95" s="265"/>
      <c r="K95" s="298"/>
      <c r="L95" s="15"/>
      <c r="M95" s="299"/>
      <c r="N95" s="299"/>
      <c r="O95" s="299"/>
      <c r="P95" s="265"/>
      <c r="Q95" s="265"/>
      <c r="R95" s="265"/>
      <c r="S95" s="265"/>
      <c r="T95" s="297"/>
      <c r="U95" s="282"/>
    </row>
    <row r="96" spans="3:21" ht="13.5" customHeight="1" x14ac:dyDescent="0.15">
      <c r="C96" s="283">
        <f t="shared" si="5"/>
        <v>84</v>
      </c>
      <c r="D96" s="44" t="str">
        <f t="shared" si="6"/>
        <v/>
      </c>
      <c r="E96" s="276"/>
      <c r="F96" s="368"/>
      <c r="G96" s="368"/>
      <c r="H96" s="265"/>
      <c r="I96" s="265"/>
      <c r="J96" s="265"/>
      <c r="K96" s="298"/>
      <c r="L96" s="15"/>
      <c r="M96" s="299"/>
      <c r="N96" s="299"/>
      <c r="O96" s="299"/>
      <c r="P96" s="265"/>
      <c r="Q96" s="265"/>
      <c r="R96" s="265"/>
      <c r="S96" s="265"/>
      <c r="T96" s="297"/>
      <c r="U96" s="282"/>
    </row>
    <row r="97" spans="3:21" ht="13.5" customHeight="1" x14ac:dyDescent="0.15">
      <c r="C97" s="283">
        <f t="shared" si="5"/>
        <v>85</v>
      </c>
      <c r="D97" s="44" t="str">
        <f t="shared" si="6"/>
        <v/>
      </c>
      <c r="E97" s="276"/>
      <c r="F97" s="368"/>
      <c r="G97" s="368"/>
      <c r="H97" s="265"/>
      <c r="I97" s="265"/>
      <c r="J97" s="265"/>
      <c r="K97" s="298"/>
      <c r="L97" s="15"/>
      <c r="M97" s="299"/>
      <c r="N97" s="299"/>
      <c r="O97" s="299"/>
      <c r="P97" s="265"/>
      <c r="Q97" s="265"/>
      <c r="R97" s="265"/>
      <c r="S97" s="265"/>
      <c r="T97" s="297"/>
      <c r="U97" s="282"/>
    </row>
    <row r="98" spans="3:21" ht="13.5" customHeight="1" x14ac:dyDescent="0.15">
      <c r="C98" s="283">
        <f t="shared" si="5"/>
        <v>86</v>
      </c>
      <c r="D98" s="44" t="str">
        <f t="shared" si="6"/>
        <v/>
      </c>
      <c r="E98" s="276"/>
      <c r="F98" s="368"/>
      <c r="G98" s="368"/>
      <c r="H98" s="265"/>
      <c r="I98" s="265"/>
      <c r="J98" s="265"/>
      <c r="K98" s="298"/>
      <c r="L98" s="15"/>
      <c r="M98" s="299"/>
      <c r="N98" s="299"/>
      <c r="O98" s="299"/>
      <c r="P98" s="265"/>
      <c r="Q98" s="265"/>
      <c r="R98" s="265"/>
      <c r="S98" s="265"/>
      <c r="T98" s="297"/>
      <c r="U98" s="282"/>
    </row>
    <row r="99" spans="3:21" ht="13.5" customHeight="1" x14ac:dyDescent="0.15">
      <c r="C99" s="283">
        <f t="shared" si="5"/>
        <v>87</v>
      </c>
      <c r="D99" s="44" t="str">
        <f t="shared" si="6"/>
        <v/>
      </c>
      <c r="E99" s="276"/>
      <c r="F99" s="368"/>
      <c r="G99" s="368"/>
      <c r="H99" s="265"/>
      <c r="I99" s="265"/>
      <c r="J99" s="265"/>
      <c r="K99" s="298"/>
      <c r="L99" s="15"/>
      <c r="M99" s="299"/>
      <c r="N99" s="299"/>
      <c r="O99" s="299"/>
      <c r="P99" s="265"/>
      <c r="Q99" s="265"/>
      <c r="R99" s="265"/>
      <c r="S99" s="265"/>
      <c r="T99" s="297"/>
      <c r="U99" s="282"/>
    </row>
    <row r="100" spans="3:21" ht="13.5" customHeight="1" x14ac:dyDescent="0.15">
      <c r="C100" s="283">
        <f t="shared" si="5"/>
        <v>88</v>
      </c>
      <c r="D100" s="44" t="str">
        <f t="shared" si="6"/>
        <v/>
      </c>
      <c r="E100" s="276"/>
      <c r="F100" s="368"/>
      <c r="G100" s="368"/>
      <c r="H100" s="265"/>
      <c r="I100" s="265"/>
      <c r="J100" s="265"/>
      <c r="K100" s="298"/>
      <c r="L100" s="15"/>
      <c r="M100" s="299"/>
      <c r="N100" s="299"/>
      <c r="O100" s="299"/>
      <c r="P100" s="265"/>
      <c r="Q100" s="265"/>
      <c r="R100" s="265"/>
      <c r="S100" s="265"/>
      <c r="T100" s="297"/>
      <c r="U100" s="282"/>
    </row>
    <row r="101" spans="3:21" ht="13.5" customHeight="1" x14ac:dyDescent="0.15">
      <c r="C101" s="283">
        <f t="shared" si="5"/>
        <v>89</v>
      </c>
      <c r="D101" s="44" t="str">
        <f t="shared" si="6"/>
        <v/>
      </c>
      <c r="E101" s="276"/>
      <c r="F101" s="368"/>
      <c r="G101" s="368"/>
      <c r="H101" s="265"/>
      <c r="I101" s="265"/>
      <c r="J101" s="265"/>
      <c r="K101" s="298"/>
      <c r="L101" s="15"/>
      <c r="M101" s="299"/>
      <c r="N101" s="299"/>
      <c r="O101" s="299"/>
      <c r="P101" s="265"/>
      <c r="Q101" s="265"/>
      <c r="R101" s="265"/>
      <c r="S101" s="265"/>
      <c r="T101" s="297"/>
      <c r="U101" s="282"/>
    </row>
    <row r="102" spans="3:21" ht="13.5" customHeight="1" x14ac:dyDescent="0.15">
      <c r="C102" s="283">
        <f t="shared" si="5"/>
        <v>90</v>
      </c>
      <c r="D102" s="44" t="str">
        <f t="shared" si="6"/>
        <v/>
      </c>
      <c r="E102" s="276"/>
      <c r="F102" s="368"/>
      <c r="G102" s="368"/>
      <c r="H102" s="265"/>
      <c r="I102" s="265"/>
      <c r="J102" s="265"/>
      <c r="K102" s="298"/>
      <c r="L102" s="15"/>
      <c r="M102" s="299"/>
      <c r="N102" s="299"/>
      <c r="O102" s="299"/>
      <c r="P102" s="265"/>
      <c r="Q102" s="265"/>
      <c r="R102" s="265"/>
      <c r="S102" s="265"/>
      <c r="T102" s="297"/>
      <c r="U102" s="282"/>
    </row>
    <row r="103" spans="3:21" ht="13.5" customHeight="1" x14ac:dyDescent="0.15">
      <c r="C103" s="283">
        <f>C102+1</f>
        <v>91</v>
      </c>
      <c r="D103" s="44" t="str">
        <f t="shared" si="6"/>
        <v/>
      </c>
      <c r="E103" s="276"/>
      <c r="F103" s="368"/>
      <c r="G103" s="368"/>
      <c r="H103" s="265"/>
      <c r="I103" s="265"/>
      <c r="J103" s="265"/>
      <c r="K103" s="298"/>
      <c r="L103" s="15"/>
      <c r="M103" s="299"/>
      <c r="N103" s="299"/>
      <c r="O103" s="299"/>
      <c r="P103" s="265"/>
      <c r="Q103" s="265"/>
      <c r="R103" s="265"/>
      <c r="S103" s="265"/>
      <c r="T103" s="297"/>
      <c r="U103" s="282"/>
    </row>
    <row r="104" spans="3:21" ht="13.5" customHeight="1" x14ac:dyDescent="0.15">
      <c r="C104" s="283">
        <f>C103+1</f>
        <v>92</v>
      </c>
      <c r="D104" s="44" t="str">
        <f t="shared" si="6"/>
        <v/>
      </c>
      <c r="E104" s="276"/>
      <c r="F104" s="368"/>
      <c r="G104" s="368"/>
      <c r="H104" s="265"/>
      <c r="I104" s="265"/>
      <c r="J104" s="265"/>
      <c r="K104" s="298"/>
      <c r="L104" s="15"/>
      <c r="M104" s="299"/>
      <c r="N104" s="299"/>
      <c r="O104" s="299"/>
      <c r="P104" s="265"/>
      <c r="Q104" s="265"/>
      <c r="R104" s="265"/>
      <c r="S104" s="265"/>
      <c r="T104" s="297"/>
      <c r="U104" s="282"/>
    </row>
    <row r="105" spans="3:21" ht="13.5" customHeight="1" x14ac:dyDescent="0.15">
      <c r="C105" s="283">
        <f>C104+1</f>
        <v>93</v>
      </c>
      <c r="D105" s="44" t="str">
        <f t="shared" si="6"/>
        <v/>
      </c>
      <c r="E105" s="276"/>
      <c r="F105" s="368"/>
      <c r="G105" s="368"/>
      <c r="H105" s="265"/>
      <c r="I105" s="265"/>
      <c r="J105" s="265"/>
      <c r="K105" s="298"/>
      <c r="L105" s="15"/>
      <c r="M105" s="299"/>
      <c r="N105" s="299"/>
      <c r="O105" s="299"/>
      <c r="P105" s="265"/>
      <c r="Q105" s="265"/>
      <c r="R105" s="265"/>
      <c r="S105" s="265"/>
      <c r="T105" s="297"/>
      <c r="U105" s="282"/>
    </row>
    <row r="106" spans="3:21" ht="13.5" customHeight="1" x14ac:dyDescent="0.15">
      <c r="C106" s="283">
        <f t="shared" ref="C106:C133" si="7">C105+1</f>
        <v>94</v>
      </c>
      <c r="D106" s="44" t="str">
        <f t="shared" si="6"/>
        <v/>
      </c>
      <c r="E106" s="276"/>
      <c r="F106" s="368"/>
      <c r="G106" s="368"/>
      <c r="H106" s="265"/>
      <c r="I106" s="265"/>
      <c r="J106" s="265"/>
      <c r="K106" s="298"/>
      <c r="L106" s="15"/>
      <c r="M106" s="299"/>
      <c r="N106" s="299"/>
      <c r="O106" s="299"/>
      <c r="P106" s="265"/>
      <c r="Q106" s="265"/>
      <c r="R106" s="265"/>
      <c r="S106" s="265"/>
      <c r="T106" s="297"/>
      <c r="U106" s="282"/>
    </row>
    <row r="107" spans="3:21" ht="13.5" customHeight="1" x14ac:dyDescent="0.15">
      <c r="C107" s="283">
        <f t="shared" si="7"/>
        <v>95</v>
      </c>
      <c r="D107" s="44" t="str">
        <f t="shared" si="6"/>
        <v/>
      </c>
      <c r="E107" s="276"/>
      <c r="F107" s="368"/>
      <c r="G107" s="368"/>
      <c r="H107" s="265"/>
      <c r="I107" s="265"/>
      <c r="J107" s="265"/>
      <c r="K107" s="298"/>
      <c r="L107" s="15"/>
      <c r="M107" s="299"/>
      <c r="N107" s="299"/>
      <c r="O107" s="299"/>
      <c r="P107" s="265"/>
      <c r="Q107" s="265"/>
      <c r="R107" s="265"/>
      <c r="S107" s="265"/>
      <c r="T107" s="297"/>
      <c r="U107" s="282"/>
    </row>
    <row r="108" spans="3:21" ht="13.5" customHeight="1" x14ac:dyDescent="0.15">
      <c r="C108" s="283">
        <f t="shared" si="7"/>
        <v>96</v>
      </c>
      <c r="D108" s="44" t="str">
        <f t="shared" si="6"/>
        <v/>
      </c>
      <c r="E108" s="276"/>
      <c r="F108" s="368"/>
      <c r="G108" s="368"/>
      <c r="H108" s="265"/>
      <c r="I108" s="265"/>
      <c r="J108" s="265"/>
      <c r="K108" s="298"/>
      <c r="L108" s="15"/>
      <c r="M108" s="299"/>
      <c r="N108" s="299"/>
      <c r="O108" s="299"/>
      <c r="P108" s="265"/>
      <c r="Q108" s="265"/>
      <c r="R108" s="265"/>
      <c r="S108" s="265"/>
      <c r="T108" s="297"/>
      <c r="U108" s="282"/>
    </row>
    <row r="109" spans="3:21" ht="13.5" customHeight="1" x14ac:dyDescent="0.15">
      <c r="C109" s="283">
        <f t="shared" si="7"/>
        <v>97</v>
      </c>
      <c r="D109" s="44" t="str">
        <f t="shared" ref="D109:D140" si="8">IF(E109="","",IF(E109&lt;=$X$2,"○",""))</f>
        <v/>
      </c>
      <c r="E109" s="276"/>
      <c r="F109" s="368"/>
      <c r="G109" s="368"/>
      <c r="H109" s="265"/>
      <c r="I109" s="265"/>
      <c r="J109" s="265"/>
      <c r="K109" s="298"/>
      <c r="L109" s="15"/>
      <c r="M109" s="299"/>
      <c r="N109" s="299"/>
      <c r="O109" s="299"/>
      <c r="P109" s="265"/>
      <c r="Q109" s="265"/>
      <c r="R109" s="265"/>
      <c r="S109" s="265"/>
      <c r="T109" s="297"/>
      <c r="U109" s="282"/>
    </row>
    <row r="110" spans="3:21" ht="13.5" customHeight="1" x14ac:dyDescent="0.15">
      <c r="C110" s="283">
        <f t="shared" si="7"/>
        <v>98</v>
      </c>
      <c r="D110" s="44" t="str">
        <f t="shared" si="8"/>
        <v/>
      </c>
      <c r="E110" s="276"/>
      <c r="F110" s="368"/>
      <c r="G110" s="368"/>
      <c r="H110" s="265"/>
      <c r="I110" s="265"/>
      <c r="J110" s="265"/>
      <c r="K110" s="298"/>
      <c r="L110" s="15"/>
      <c r="M110" s="299"/>
      <c r="N110" s="299"/>
      <c r="O110" s="299"/>
      <c r="P110" s="265"/>
      <c r="Q110" s="265"/>
      <c r="R110" s="265"/>
      <c r="S110" s="265"/>
      <c r="T110" s="297"/>
      <c r="U110" s="282"/>
    </row>
    <row r="111" spans="3:21" ht="13.5" customHeight="1" x14ac:dyDescent="0.15">
      <c r="C111" s="283">
        <f t="shared" si="7"/>
        <v>99</v>
      </c>
      <c r="D111" s="44" t="str">
        <f t="shared" si="8"/>
        <v/>
      </c>
      <c r="E111" s="276"/>
      <c r="F111" s="368"/>
      <c r="G111" s="368"/>
      <c r="H111" s="265"/>
      <c r="I111" s="265"/>
      <c r="J111" s="265"/>
      <c r="K111" s="298"/>
      <c r="L111" s="15"/>
      <c r="M111" s="299"/>
      <c r="N111" s="299"/>
      <c r="O111" s="299"/>
      <c r="P111" s="265"/>
      <c r="Q111" s="265"/>
      <c r="R111" s="265"/>
      <c r="S111" s="265"/>
      <c r="T111" s="297"/>
      <c r="U111" s="282"/>
    </row>
    <row r="112" spans="3:21" ht="13.5" customHeight="1" x14ac:dyDescent="0.15">
      <c r="C112" s="283">
        <f t="shared" si="7"/>
        <v>100</v>
      </c>
      <c r="D112" s="44" t="str">
        <f t="shared" si="8"/>
        <v/>
      </c>
      <c r="E112" s="276"/>
      <c r="F112" s="368"/>
      <c r="G112" s="368"/>
      <c r="H112" s="265"/>
      <c r="I112" s="265"/>
      <c r="J112" s="265"/>
      <c r="K112" s="298"/>
      <c r="L112" s="15"/>
      <c r="M112" s="299"/>
      <c r="N112" s="299"/>
      <c r="O112" s="299"/>
      <c r="P112" s="265"/>
      <c r="Q112" s="265"/>
      <c r="R112" s="265"/>
      <c r="S112" s="265"/>
      <c r="T112" s="297"/>
      <c r="U112" s="282"/>
    </row>
    <row r="113" spans="3:21" ht="13.5" customHeight="1" x14ac:dyDescent="0.15">
      <c r="C113" s="283">
        <f t="shared" si="7"/>
        <v>101</v>
      </c>
      <c r="D113" s="44" t="str">
        <f t="shared" si="8"/>
        <v/>
      </c>
      <c r="E113" s="276"/>
      <c r="F113" s="368"/>
      <c r="G113" s="368"/>
      <c r="H113" s="265"/>
      <c r="I113" s="265"/>
      <c r="J113" s="265"/>
      <c r="K113" s="298"/>
      <c r="L113" s="15"/>
      <c r="M113" s="299"/>
      <c r="N113" s="299"/>
      <c r="O113" s="299"/>
      <c r="P113" s="265"/>
      <c r="Q113" s="265"/>
      <c r="R113" s="265"/>
      <c r="S113" s="265"/>
      <c r="T113" s="297"/>
      <c r="U113" s="282"/>
    </row>
    <row r="114" spans="3:21" ht="13.5" customHeight="1" x14ac:dyDescent="0.15">
      <c r="C114" s="283">
        <f t="shared" si="7"/>
        <v>102</v>
      </c>
      <c r="D114" s="44" t="str">
        <f t="shared" si="8"/>
        <v/>
      </c>
      <c r="E114" s="276"/>
      <c r="F114" s="368"/>
      <c r="G114" s="368"/>
      <c r="H114" s="265"/>
      <c r="I114" s="265"/>
      <c r="J114" s="265"/>
      <c r="K114" s="298"/>
      <c r="L114" s="15"/>
      <c r="M114" s="299"/>
      <c r="N114" s="299"/>
      <c r="O114" s="299"/>
      <c r="P114" s="265"/>
      <c r="Q114" s="265"/>
      <c r="R114" s="265"/>
      <c r="S114" s="265"/>
      <c r="T114" s="297"/>
      <c r="U114" s="282"/>
    </row>
    <row r="115" spans="3:21" ht="13.5" customHeight="1" x14ac:dyDescent="0.15">
      <c r="C115" s="283">
        <f t="shared" si="7"/>
        <v>103</v>
      </c>
      <c r="D115" s="44" t="str">
        <f t="shared" si="8"/>
        <v/>
      </c>
      <c r="E115" s="276"/>
      <c r="F115" s="368"/>
      <c r="G115" s="368"/>
      <c r="H115" s="265"/>
      <c r="I115" s="265"/>
      <c r="J115" s="265"/>
      <c r="K115" s="298"/>
      <c r="L115" s="15"/>
      <c r="M115" s="299"/>
      <c r="N115" s="299"/>
      <c r="O115" s="299"/>
      <c r="P115" s="265"/>
      <c r="Q115" s="265"/>
      <c r="R115" s="265"/>
      <c r="S115" s="265"/>
      <c r="T115" s="297"/>
      <c r="U115" s="282"/>
    </row>
    <row r="116" spans="3:21" ht="13.5" customHeight="1" x14ac:dyDescent="0.15">
      <c r="C116" s="283">
        <f t="shared" si="7"/>
        <v>104</v>
      </c>
      <c r="D116" s="44" t="str">
        <f t="shared" si="8"/>
        <v/>
      </c>
      <c r="E116" s="276"/>
      <c r="F116" s="368"/>
      <c r="G116" s="368"/>
      <c r="H116" s="265"/>
      <c r="I116" s="265"/>
      <c r="J116" s="265"/>
      <c r="K116" s="298"/>
      <c r="L116" s="15"/>
      <c r="M116" s="299"/>
      <c r="N116" s="299"/>
      <c r="O116" s="299"/>
      <c r="P116" s="265"/>
      <c r="Q116" s="265"/>
      <c r="R116" s="265"/>
      <c r="S116" s="265"/>
      <c r="T116" s="297"/>
      <c r="U116" s="282"/>
    </row>
    <row r="117" spans="3:21" ht="13.5" customHeight="1" x14ac:dyDescent="0.15">
      <c r="C117" s="283">
        <f t="shared" si="7"/>
        <v>105</v>
      </c>
      <c r="D117" s="44" t="str">
        <f t="shared" si="8"/>
        <v/>
      </c>
      <c r="E117" s="276"/>
      <c r="F117" s="368"/>
      <c r="G117" s="368"/>
      <c r="H117" s="265"/>
      <c r="I117" s="265"/>
      <c r="J117" s="265"/>
      <c r="K117" s="298"/>
      <c r="L117" s="15"/>
      <c r="M117" s="299"/>
      <c r="N117" s="299"/>
      <c r="O117" s="299"/>
      <c r="P117" s="265"/>
      <c r="Q117" s="265"/>
      <c r="R117" s="265"/>
      <c r="S117" s="265"/>
      <c r="T117" s="297"/>
      <c r="U117" s="282"/>
    </row>
    <row r="118" spans="3:21" ht="13.5" customHeight="1" x14ac:dyDescent="0.15">
      <c r="C118" s="283">
        <f t="shared" si="7"/>
        <v>106</v>
      </c>
      <c r="D118" s="44" t="str">
        <f t="shared" si="8"/>
        <v/>
      </c>
      <c r="E118" s="276"/>
      <c r="F118" s="368"/>
      <c r="G118" s="368"/>
      <c r="H118" s="265"/>
      <c r="I118" s="265"/>
      <c r="J118" s="265"/>
      <c r="K118" s="298"/>
      <c r="L118" s="15"/>
      <c r="M118" s="299"/>
      <c r="N118" s="299"/>
      <c r="O118" s="299"/>
      <c r="P118" s="265"/>
      <c r="Q118" s="265"/>
      <c r="R118" s="265"/>
      <c r="S118" s="265"/>
      <c r="T118" s="297"/>
      <c r="U118" s="282"/>
    </row>
    <row r="119" spans="3:21" ht="13.5" customHeight="1" x14ac:dyDescent="0.15">
      <c r="C119" s="283">
        <f t="shared" si="7"/>
        <v>107</v>
      </c>
      <c r="D119" s="44" t="str">
        <f t="shared" si="8"/>
        <v/>
      </c>
      <c r="E119" s="276"/>
      <c r="F119" s="368"/>
      <c r="G119" s="368"/>
      <c r="H119" s="265"/>
      <c r="I119" s="265"/>
      <c r="J119" s="265"/>
      <c r="K119" s="298"/>
      <c r="L119" s="15"/>
      <c r="M119" s="299"/>
      <c r="N119" s="299"/>
      <c r="O119" s="299"/>
      <c r="P119" s="265"/>
      <c r="Q119" s="265"/>
      <c r="R119" s="265"/>
      <c r="S119" s="265"/>
      <c r="T119" s="297"/>
      <c r="U119" s="282"/>
    </row>
    <row r="120" spans="3:21" ht="13.5" customHeight="1" x14ac:dyDescent="0.15">
      <c r="C120" s="283">
        <f t="shared" si="7"/>
        <v>108</v>
      </c>
      <c r="D120" s="44" t="str">
        <f t="shared" si="8"/>
        <v/>
      </c>
      <c r="E120" s="276"/>
      <c r="F120" s="368"/>
      <c r="G120" s="368"/>
      <c r="H120" s="265"/>
      <c r="I120" s="265"/>
      <c r="J120" s="265"/>
      <c r="K120" s="298"/>
      <c r="L120" s="15"/>
      <c r="M120" s="299"/>
      <c r="N120" s="299"/>
      <c r="O120" s="299"/>
      <c r="P120" s="265"/>
      <c r="Q120" s="265"/>
      <c r="R120" s="265"/>
      <c r="S120" s="265"/>
      <c r="T120" s="297"/>
      <c r="U120" s="282"/>
    </row>
    <row r="121" spans="3:21" ht="13.5" customHeight="1" x14ac:dyDescent="0.15">
      <c r="C121" s="283">
        <f t="shared" si="7"/>
        <v>109</v>
      </c>
      <c r="D121" s="44" t="str">
        <f t="shared" si="8"/>
        <v/>
      </c>
      <c r="E121" s="276"/>
      <c r="F121" s="368"/>
      <c r="G121" s="368"/>
      <c r="H121" s="265"/>
      <c r="I121" s="265"/>
      <c r="J121" s="265"/>
      <c r="K121" s="298"/>
      <c r="L121" s="15"/>
      <c r="M121" s="299"/>
      <c r="N121" s="299"/>
      <c r="O121" s="299"/>
      <c r="P121" s="265"/>
      <c r="Q121" s="265"/>
      <c r="R121" s="265"/>
      <c r="S121" s="265"/>
      <c r="T121" s="297"/>
      <c r="U121" s="282"/>
    </row>
    <row r="122" spans="3:21" ht="13.5" customHeight="1" x14ac:dyDescent="0.15">
      <c r="C122" s="283">
        <f t="shared" si="7"/>
        <v>110</v>
      </c>
      <c r="D122" s="44" t="str">
        <f t="shared" si="8"/>
        <v/>
      </c>
      <c r="E122" s="276"/>
      <c r="F122" s="368"/>
      <c r="G122" s="368"/>
      <c r="H122" s="265"/>
      <c r="I122" s="265"/>
      <c r="J122" s="265"/>
      <c r="K122" s="298"/>
      <c r="L122" s="15"/>
      <c r="M122" s="299"/>
      <c r="N122" s="299"/>
      <c r="O122" s="299"/>
      <c r="P122" s="265"/>
      <c r="Q122" s="265"/>
      <c r="R122" s="265"/>
      <c r="S122" s="265"/>
      <c r="T122" s="297"/>
      <c r="U122" s="282"/>
    </row>
    <row r="123" spans="3:21" ht="13.5" customHeight="1" x14ac:dyDescent="0.15">
      <c r="C123" s="283">
        <f t="shared" si="7"/>
        <v>111</v>
      </c>
      <c r="D123" s="44" t="str">
        <f t="shared" si="8"/>
        <v/>
      </c>
      <c r="E123" s="276"/>
      <c r="F123" s="368"/>
      <c r="G123" s="368"/>
      <c r="H123" s="265"/>
      <c r="I123" s="265"/>
      <c r="J123" s="265"/>
      <c r="K123" s="298"/>
      <c r="L123" s="15"/>
      <c r="M123" s="299"/>
      <c r="N123" s="299"/>
      <c r="O123" s="299"/>
      <c r="P123" s="265"/>
      <c r="Q123" s="265"/>
      <c r="R123" s="265"/>
      <c r="S123" s="265"/>
      <c r="T123" s="297"/>
      <c r="U123" s="282"/>
    </row>
    <row r="124" spans="3:21" ht="13.5" customHeight="1" x14ac:dyDescent="0.15">
      <c r="C124" s="283">
        <f t="shared" si="7"/>
        <v>112</v>
      </c>
      <c r="D124" s="44" t="str">
        <f t="shared" si="8"/>
        <v/>
      </c>
      <c r="E124" s="276"/>
      <c r="F124" s="368"/>
      <c r="G124" s="368"/>
      <c r="H124" s="265"/>
      <c r="I124" s="265"/>
      <c r="J124" s="265"/>
      <c r="K124" s="298"/>
      <c r="L124" s="15"/>
      <c r="M124" s="299"/>
      <c r="N124" s="299"/>
      <c r="O124" s="299"/>
      <c r="P124" s="265"/>
      <c r="Q124" s="265"/>
      <c r="R124" s="265"/>
      <c r="S124" s="265"/>
      <c r="T124" s="297"/>
      <c r="U124" s="282"/>
    </row>
    <row r="125" spans="3:21" ht="13.5" customHeight="1" x14ac:dyDescent="0.15">
      <c r="C125" s="283">
        <f t="shared" si="7"/>
        <v>113</v>
      </c>
      <c r="D125" s="44" t="str">
        <f t="shared" si="8"/>
        <v/>
      </c>
      <c r="E125" s="276"/>
      <c r="F125" s="368"/>
      <c r="G125" s="368"/>
      <c r="H125" s="265"/>
      <c r="I125" s="265"/>
      <c r="J125" s="265"/>
      <c r="K125" s="298"/>
      <c r="L125" s="15"/>
      <c r="M125" s="299"/>
      <c r="N125" s="299"/>
      <c r="O125" s="299"/>
      <c r="P125" s="265"/>
      <c r="Q125" s="265"/>
      <c r="R125" s="265"/>
      <c r="S125" s="265"/>
      <c r="T125" s="297"/>
      <c r="U125" s="282"/>
    </row>
    <row r="126" spans="3:21" ht="13.5" customHeight="1" x14ac:dyDescent="0.15">
      <c r="C126" s="283">
        <f t="shared" si="7"/>
        <v>114</v>
      </c>
      <c r="D126" s="44" t="str">
        <f t="shared" si="8"/>
        <v/>
      </c>
      <c r="E126" s="276"/>
      <c r="F126" s="368"/>
      <c r="G126" s="368"/>
      <c r="H126" s="265"/>
      <c r="I126" s="265"/>
      <c r="J126" s="265"/>
      <c r="K126" s="298"/>
      <c r="L126" s="15"/>
      <c r="M126" s="299"/>
      <c r="N126" s="299"/>
      <c r="O126" s="299"/>
      <c r="P126" s="265"/>
      <c r="Q126" s="265"/>
      <c r="R126" s="265"/>
      <c r="S126" s="265"/>
      <c r="T126" s="297"/>
      <c r="U126" s="282"/>
    </row>
    <row r="127" spans="3:21" ht="13.5" customHeight="1" x14ac:dyDescent="0.15">
      <c r="C127" s="283">
        <f t="shared" si="7"/>
        <v>115</v>
      </c>
      <c r="D127" s="44" t="str">
        <f t="shared" si="8"/>
        <v/>
      </c>
      <c r="E127" s="276"/>
      <c r="F127" s="368"/>
      <c r="G127" s="368"/>
      <c r="H127" s="265"/>
      <c r="I127" s="265"/>
      <c r="J127" s="265"/>
      <c r="K127" s="298"/>
      <c r="L127" s="15"/>
      <c r="M127" s="299"/>
      <c r="N127" s="299"/>
      <c r="O127" s="299"/>
      <c r="P127" s="265"/>
      <c r="Q127" s="265"/>
      <c r="R127" s="265"/>
      <c r="S127" s="265"/>
      <c r="T127" s="297"/>
      <c r="U127" s="282"/>
    </row>
    <row r="128" spans="3:21" ht="13.5" customHeight="1" x14ac:dyDescent="0.15">
      <c r="C128" s="283">
        <f t="shared" si="7"/>
        <v>116</v>
      </c>
      <c r="D128" s="44" t="str">
        <f t="shared" si="8"/>
        <v/>
      </c>
      <c r="E128" s="276"/>
      <c r="F128" s="368"/>
      <c r="G128" s="368"/>
      <c r="H128" s="265"/>
      <c r="I128" s="265"/>
      <c r="J128" s="265"/>
      <c r="K128" s="298"/>
      <c r="L128" s="15"/>
      <c r="M128" s="299"/>
      <c r="N128" s="299"/>
      <c r="O128" s="299"/>
      <c r="P128" s="265"/>
      <c r="Q128" s="265"/>
      <c r="R128" s="265"/>
      <c r="S128" s="265"/>
      <c r="T128" s="297"/>
      <c r="U128" s="282"/>
    </row>
    <row r="129" spans="3:21" ht="13.5" customHeight="1" x14ac:dyDescent="0.15">
      <c r="C129" s="283">
        <f t="shared" si="7"/>
        <v>117</v>
      </c>
      <c r="D129" s="44" t="str">
        <f t="shared" si="8"/>
        <v/>
      </c>
      <c r="E129" s="276"/>
      <c r="F129" s="368"/>
      <c r="G129" s="368"/>
      <c r="H129" s="265"/>
      <c r="I129" s="265"/>
      <c r="J129" s="265"/>
      <c r="K129" s="298"/>
      <c r="L129" s="15"/>
      <c r="M129" s="299"/>
      <c r="N129" s="299"/>
      <c r="O129" s="299"/>
      <c r="P129" s="265"/>
      <c r="Q129" s="265"/>
      <c r="R129" s="265"/>
      <c r="S129" s="265"/>
      <c r="T129" s="297"/>
      <c r="U129" s="282"/>
    </row>
    <row r="130" spans="3:21" ht="13.5" customHeight="1" x14ac:dyDescent="0.15">
      <c r="C130" s="283">
        <f t="shared" si="7"/>
        <v>118</v>
      </c>
      <c r="D130" s="44" t="str">
        <f t="shared" si="8"/>
        <v/>
      </c>
      <c r="E130" s="276"/>
      <c r="F130" s="368"/>
      <c r="G130" s="368"/>
      <c r="H130" s="265"/>
      <c r="I130" s="265"/>
      <c r="J130" s="265"/>
      <c r="K130" s="298"/>
      <c r="L130" s="15"/>
      <c r="M130" s="299"/>
      <c r="N130" s="299"/>
      <c r="O130" s="299"/>
      <c r="P130" s="265"/>
      <c r="Q130" s="265"/>
      <c r="R130" s="265"/>
      <c r="S130" s="265"/>
      <c r="T130" s="297"/>
      <c r="U130" s="282"/>
    </row>
    <row r="131" spans="3:21" ht="13.5" customHeight="1" x14ac:dyDescent="0.15">
      <c r="C131" s="283">
        <f t="shared" si="7"/>
        <v>119</v>
      </c>
      <c r="D131" s="44" t="str">
        <f t="shared" si="8"/>
        <v/>
      </c>
      <c r="E131" s="276"/>
      <c r="F131" s="368"/>
      <c r="G131" s="368"/>
      <c r="H131" s="265"/>
      <c r="I131" s="265"/>
      <c r="J131" s="265"/>
      <c r="K131" s="298"/>
      <c r="L131" s="15"/>
      <c r="M131" s="299"/>
      <c r="N131" s="299"/>
      <c r="O131" s="299"/>
      <c r="P131" s="265"/>
      <c r="Q131" s="265"/>
      <c r="R131" s="265"/>
      <c r="S131" s="265"/>
      <c r="T131" s="297"/>
      <c r="U131" s="282"/>
    </row>
    <row r="132" spans="3:21" ht="13.5" customHeight="1" x14ac:dyDescent="0.15">
      <c r="C132" s="283">
        <f t="shared" si="7"/>
        <v>120</v>
      </c>
      <c r="D132" s="44" t="str">
        <f t="shared" si="8"/>
        <v/>
      </c>
      <c r="E132" s="276"/>
      <c r="F132" s="368"/>
      <c r="G132" s="368"/>
      <c r="H132" s="265"/>
      <c r="I132" s="265"/>
      <c r="J132" s="265"/>
      <c r="K132" s="298"/>
      <c r="L132" s="15"/>
      <c r="M132" s="299"/>
      <c r="N132" s="299"/>
      <c r="O132" s="299"/>
      <c r="P132" s="265"/>
      <c r="Q132" s="265"/>
      <c r="R132" s="265"/>
      <c r="S132" s="265"/>
      <c r="T132" s="297"/>
      <c r="U132" s="282"/>
    </row>
    <row r="133" spans="3:21" ht="13.5" customHeight="1" x14ac:dyDescent="0.15">
      <c r="C133" s="283">
        <f t="shared" si="7"/>
        <v>121</v>
      </c>
      <c r="D133" s="44" t="str">
        <f t="shared" si="8"/>
        <v/>
      </c>
      <c r="E133" s="276"/>
      <c r="F133" s="368"/>
      <c r="G133" s="368"/>
      <c r="H133" s="265"/>
      <c r="I133" s="265"/>
      <c r="J133" s="265"/>
      <c r="K133" s="298"/>
      <c r="L133" s="15"/>
      <c r="M133" s="299"/>
      <c r="N133" s="299"/>
      <c r="O133" s="299"/>
      <c r="P133" s="265"/>
      <c r="Q133" s="265"/>
      <c r="R133" s="265"/>
      <c r="S133" s="265"/>
      <c r="T133" s="297"/>
      <c r="U133" s="282"/>
    </row>
    <row r="134" spans="3:21" ht="13.5" customHeight="1" x14ac:dyDescent="0.15">
      <c r="C134" s="283">
        <f>C133+1</f>
        <v>122</v>
      </c>
      <c r="D134" s="44" t="str">
        <f t="shared" si="8"/>
        <v/>
      </c>
      <c r="E134" s="276"/>
      <c r="F134" s="368"/>
      <c r="G134" s="368"/>
      <c r="H134" s="265"/>
      <c r="I134" s="265"/>
      <c r="J134" s="265"/>
      <c r="K134" s="298"/>
      <c r="L134" s="15"/>
      <c r="M134" s="299"/>
      <c r="N134" s="299"/>
      <c r="O134" s="299"/>
      <c r="P134" s="265"/>
      <c r="Q134" s="265"/>
      <c r="R134" s="265"/>
      <c r="S134" s="265"/>
      <c r="T134" s="297"/>
      <c r="U134" s="282"/>
    </row>
    <row r="135" spans="3:21" ht="13.5" customHeight="1" x14ac:dyDescent="0.15">
      <c r="C135" s="283">
        <f>C134+1</f>
        <v>123</v>
      </c>
      <c r="D135" s="44" t="str">
        <f t="shared" si="8"/>
        <v/>
      </c>
      <c r="E135" s="276"/>
      <c r="F135" s="368"/>
      <c r="G135" s="368"/>
      <c r="H135" s="265"/>
      <c r="I135" s="265"/>
      <c r="J135" s="265"/>
      <c r="K135" s="298"/>
      <c r="L135" s="15"/>
      <c r="M135" s="299"/>
      <c r="N135" s="299"/>
      <c r="O135" s="299"/>
      <c r="P135" s="265"/>
      <c r="Q135" s="265"/>
      <c r="R135" s="265"/>
      <c r="S135" s="265"/>
      <c r="T135" s="297"/>
      <c r="U135" s="282"/>
    </row>
    <row r="136" spans="3:21" ht="13.5" customHeight="1" x14ac:dyDescent="0.15">
      <c r="C136" s="283">
        <f t="shared" ref="C136:C162" si="9">C135+1</f>
        <v>124</v>
      </c>
      <c r="D136" s="44" t="str">
        <f t="shared" si="8"/>
        <v/>
      </c>
      <c r="E136" s="276"/>
      <c r="F136" s="368"/>
      <c r="G136" s="368"/>
      <c r="H136" s="265"/>
      <c r="I136" s="265"/>
      <c r="J136" s="265"/>
      <c r="K136" s="298"/>
      <c r="L136" s="15"/>
      <c r="M136" s="299"/>
      <c r="N136" s="299"/>
      <c r="O136" s="299"/>
      <c r="P136" s="265"/>
      <c r="Q136" s="265"/>
      <c r="R136" s="265"/>
      <c r="S136" s="265"/>
      <c r="T136" s="297"/>
      <c r="U136" s="282"/>
    </row>
    <row r="137" spans="3:21" ht="13.5" customHeight="1" x14ac:dyDescent="0.15">
      <c r="C137" s="283">
        <f t="shared" si="9"/>
        <v>125</v>
      </c>
      <c r="D137" s="44" t="str">
        <f t="shared" si="8"/>
        <v/>
      </c>
      <c r="E137" s="276"/>
      <c r="F137" s="368"/>
      <c r="G137" s="368"/>
      <c r="H137" s="265"/>
      <c r="I137" s="265"/>
      <c r="J137" s="265"/>
      <c r="K137" s="298"/>
      <c r="L137" s="15"/>
      <c r="M137" s="299"/>
      <c r="N137" s="299"/>
      <c r="O137" s="299"/>
      <c r="P137" s="265"/>
      <c r="Q137" s="265"/>
      <c r="R137" s="265"/>
      <c r="S137" s="265"/>
      <c r="T137" s="297"/>
      <c r="U137" s="282"/>
    </row>
    <row r="138" spans="3:21" ht="13.5" customHeight="1" x14ac:dyDescent="0.15">
      <c r="C138" s="283">
        <f t="shared" si="9"/>
        <v>126</v>
      </c>
      <c r="D138" s="44" t="str">
        <f t="shared" si="8"/>
        <v/>
      </c>
      <c r="E138" s="276"/>
      <c r="F138" s="368"/>
      <c r="G138" s="368"/>
      <c r="H138" s="265"/>
      <c r="I138" s="265"/>
      <c r="J138" s="265"/>
      <c r="K138" s="298"/>
      <c r="L138" s="15"/>
      <c r="M138" s="299"/>
      <c r="N138" s="299"/>
      <c r="O138" s="299"/>
      <c r="P138" s="265"/>
      <c r="Q138" s="265"/>
      <c r="R138" s="265"/>
      <c r="S138" s="265"/>
      <c r="T138" s="297"/>
      <c r="U138" s="282"/>
    </row>
    <row r="139" spans="3:21" ht="13.5" customHeight="1" x14ac:dyDescent="0.15">
      <c r="C139" s="283">
        <f t="shared" si="9"/>
        <v>127</v>
      </c>
      <c r="D139" s="44" t="str">
        <f t="shared" si="8"/>
        <v/>
      </c>
      <c r="E139" s="276"/>
      <c r="F139" s="368"/>
      <c r="G139" s="368"/>
      <c r="H139" s="265"/>
      <c r="I139" s="265"/>
      <c r="J139" s="265"/>
      <c r="K139" s="298"/>
      <c r="L139" s="15"/>
      <c r="M139" s="299"/>
      <c r="N139" s="299"/>
      <c r="O139" s="299"/>
      <c r="P139" s="265"/>
      <c r="Q139" s="265"/>
      <c r="R139" s="265"/>
      <c r="S139" s="265"/>
      <c r="T139" s="297"/>
      <c r="U139" s="282"/>
    </row>
    <row r="140" spans="3:21" ht="13.5" customHeight="1" x14ac:dyDescent="0.15">
      <c r="C140" s="283">
        <f t="shared" si="9"/>
        <v>128</v>
      </c>
      <c r="D140" s="44" t="str">
        <f t="shared" si="8"/>
        <v/>
      </c>
      <c r="E140" s="276"/>
      <c r="F140" s="368"/>
      <c r="G140" s="368"/>
      <c r="H140" s="265"/>
      <c r="I140" s="265"/>
      <c r="J140" s="265"/>
      <c r="K140" s="298"/>
      <c r="L140" s="15"/>
      <c r="M140" s="299"/>
      <c r="N140" s="299"/>
      <c r="O140" s="299"/>
      <c r="P140" s="265"/>
      <c r="Q140" s="265"/>
      <c r="R140" s="265"/>
      <c r="S140" s="265"/>
      <c r="T140" s="297"/>
      <c r="U140" s="282"/>
    </row>
    <row r="141" spans="3:21" ht="13.5" customHeight="1" x14ac:dyDescent="0.15">
      <c r="C141" s="283">
        <f t="shared" si="9"/>
        <v>129</v>
      </c>
      <c r="D141" s="44" t="str">
        <f t="shared" ref="D141:D172" si="10">IF(E141="","",IF(E141&lt;=$X$2,"○",""))</f>
        <v/>
      </c>
      <c r="E141" s="276"/>
      <c r="F141" s="368"/>
      <c r="G141" s="368"/>
      <c r="H141" s="265"/>
      <c r="I141" s="265"/>
      <c r="J141" s="265"/>
      <c r="K141" s="298"/>
      <c r="L141" s="15"/>
      <c r="M141" s="299"/>
      <c r="N141" s="299"/>
      <c r="O141" s="299"/>
      <c r="P141" s="265"/>
      <c r="Q141" s="265"/>
      <c r="R141" s="265"/>
      <c r="S141" s="265"/>
      <c r="T141" s="297"/>
      <c r="U141" s="282"/>
    </row>
    <row r="142" spans="3:21" ht="13.5" customHeight="1" x14ac:dyDescent="0.15">
      <c r="C142" s="283">
        <f t="shared" si="9"/>
        <v>130</v>
      </c>
      <c r="D142" s="44" t="str">
        <f t="shared" si="10"/>
        <v/>
      </c>
      <c r="E142" s="276"/>
      <c r="F142" s="368"/>
      <c r="G142" s="368"/>
      <c r="H142" s="265"/>
      <c r="I142" s="265"/>
      <c r="J142" s="265"/>
      <c r="K142" s="298"/>
      <c r="L142" s="15"/>
      <c r="M142" s="299"/>
      <c r="N142" s="299"/>
      <c r="O142" s="299"/>
      <c r="P142" s="265"/>
      <c r="Q142" s="265"/>
      <c r="R142" s="265"/>
      <c r="S142" s="265"/>
      <c r="T142" s="297"/>
      <c r="U142" s="282"/>
    </row>
    <row r="143" spans="3:21" ht="13.5" customHeight="1" x14ac:dyDescent="0.15">
      <c r="C143" s="283">
        <f t="shared" si="9"/>
        <v>131</v>
      </c>
      <c r="D143" s="44" t="str">
        <f t="shared" si="10"/>
        <v/>
      </c>
      <c r="E143" s="276"/>
      <c r="F143" s="368"/>
      <c r="G143" s="368"/>
      <c r="H143" s="265"/>
      <c r="I143" s="265"/>
      <c r="J143" s="265"/>
      <c r="K143" s="298"/>
      <c r="L143" s="15"/>
      <c r="M143" s="299"/>
      <c r="N143" s="299"/>
      <c r="O143" s="299"/>
      <c r="P143" s="265"/>
      <c r="Q143" s="265"/>
      <c r="R143" s="265"/>
      <c r="S143" s="265"/>
      <c r="T143" s="297"/>
      <c r="U143" s="282"/>
    </row>
    <row r="144" spans="3:21" ht="13.5" customHeight="1" x14ac:dyDescent="0.15">
      <c r="C144" s="283">
        <f t="shared" si="9"/>
        <v>132</v>
      </c>
      <c r="D144" s="44" t="str">
        <f t="shared" si="10"/>
        <v/>
      </c>
      <c r="E144" s="276"/>
      <c r="F144" s="368"/>
      <c r="G144" s="368"/>
      <c r="H144" s="265"/>
      <c r="I144" s="265"/>
      <c r="J144" s="265"/>
      <c r="K144" s="298"/>
      <c r="L144" s="15"/>
      <c r="M144" s="299"/>
      <c r="N144" s="299"/>
      <c r="O144" s="299"/>
      <c r="P144" s="265"/>
      <c r="Q144" s="265"/>
      <c r="R144" s="265"/>
      <c r="S144" s="265"/>
      <c r="T144" s="297"/>
      <c r="U144" s="282"/>
    </row>
    <row r="145" spans="3:21" ht="13.5" customHeight="1" x14ac:dyDescent="0.15">
      <c r="C145" s="283">
        <f t="shared" si="9"/>
        <v>133</v>
      </c>
      <c r="D145" s="44" t="str">
        <f t="shared" si="10"/>
        <v/>
      </c>
      <c r="E145" s="276"/>
      <c r="F145" s="368"/>
      <c r="G145" s="368"/>
      <c r="H145" s="265"/>
      <c r="I145" s="265"/>
      <c r="J145" s="265"/>
      <c r="K145" s="298"/>
      <c r="L145" s="15"/>
      <c r="M145" s="299"/>
      <c r="N145" s="299"/>
      <c r="O145" s="299"/>
      <c r="P145" s="265"/>
      <c r="Q145" s="265"/>
      <c r="R145" s="265"/>
      <c r="S145" s="265"/>
      <c r="T145" s="297"/>
      <c r="U145" s="282"/>
    </row>
    <row r="146" spans="3:21" ht="13.5" customHeight="1" x14ac:dyDescent="0.15">
      <c r="C146" s="283">
        <f t="shared" si="9"/>
        <v>134</v>
      </c>
      <c r="D146" s="44" t="str">
        <f t="shared" si="10"/>
        <v/>
      </c>
      <c r="E146" s="276"/>
      <c r="F146" s="368"/>
      <c r="G146" s="368"/>
      <c r="H146" s="265"/>
      <c r="I146" s="265"/>
      <c r="J146" s="265"/>
      <c r="K146" s="298"/>
      <c r="L146" s="15"/>
      <c r="M146" s="299"/>
      <c r="N146" s="299"/>
      <c r="O146" s="299"/>
      <c r="P146" s="265"/>
      <c r="Q146" s="265"/>
      <c r="R146" s="265"/>
      <c r="S146" s="265"/>
      <c r="T146" s="297"/>
      <c r="U146" s="282"/>
    </row>
    <row r="147" spans="3:21" ht="13.5" customHeight="1" x14ac:dyDescent="0.15">
      <c r="C147" s="283">
        <f t="shared" si="9"/>
        <v>135</v>
      </c>
      <c r="D147" s="44" t="str">
        <f t="shared" si="10"/>
        <v/>
      </c>
      <c r="E147" s="276"/>
      <c r="F147" s="368"/>
      <c r="G147" s="368"/>
      <c r="H147" s="265"/>
      <c r="I147" s="265"/>
      <c r="J147" s="265"/>
      <c r="K147" s="298"/>
      <c r="L147" s="15"/>
      <c r="M147" s="299"/>
      <c r="N147" s="299"/>
      <c r="O147" s="299"/>
      <c r="P147" s="265"/>
      <c r="Q147" s="265"/>
      <c r="R147" s="265"/>
      <c r="S147" s="265"/>
      <c r="T147" s="297"/>
      <c r="U147" s="282"/>
    </row>
    <row r="148" spans="3:21" ht="13.5" customHeight="1" x14ac:dyDescent="0.15">
      <c r="C148" s="283">
        <f t="shared" si="9"/>
        <v>136</v>
      </c>
      <c r="D148" s="44" t="str">
        <f t="shared" si="10"/>
        <v/>
      </c>
      <c r="E148" s="276"/>
      <c r="F148" s="368"/>
      <c r="G148" s="368"/>
      <c r="H148" s="265"/>
      <c r="I148" s="265"/>
      <c r="J148" s="265"/>
      <c r="K148" s="298"/>
      <c r="L148" s="15"/>
      <c r="M148" s="299"/>
      <c r="N148" s="299"/>
      <c r="O148" s="299"/>
      <c r="P148" s="265"/>
      <c r="Q148" s="265"/>
      <c r="R148" s="265"/>
      <c r="S148" s="265"/>
      <c r="T148" s="297"/>
      <c r="U148" s="282"/>
    </row>
    <row r="149" spans="3:21" ht="13.5" customHeight="1" x14ac:dyDescent="0.15">
      <c r="C149" s="283">
        <f t="shared" si="9"/>
        <v>137</v>
      </c>
      <c r="D149" s="44" t="str">
        <f t="shared" si="10"/>
        <v/>
      </c>
      <c r="E149" s="276"/>
      <c r="F149" s="368"/>
      <c r="G149" s="368"/>
      <c r="H149" s="265"/>
      <c r="I149" s="265"/>
      <c r="J149" s="265"/>
      <c r="K149" s="298"/>
      <c r="L149" s="15"/>
      <c r="M149" s="299"/>
      <c r="N149" s="299"/>
      <c r="O149" s="299"/>
      <c r="P149" s="265"/>
      <c r="Q149" s="265"/>
      <c r="R149" s="265"/>
      <c r="S149" s="265"/>
      <c r="T149" s="297"/>
      <c r="U149" s="282"/>
    </row>
    <row r="150" spans="3:21" ht="13.5" customHeight="1" x14ac:dyDescent="0.15">
      <c r="C150" s="283">
        <f t="shared" si="9"/>
        <v>138</v>
      </c>
      <c r="D150" s="44" t="str">
        <f t="shared" si="10"/>
        <v/>
      </c>
      <c r="E150" s="276"/>
      <c r="F150" s="368"/>
      <c r="G150" s="368"/>
      <c r="H150" s="265"/>
      <c r="I150" s="265"/>
      <c r="J150" s="265"/>
      <c r="K150" s="298"/>
      <c r="L150" s="15"/>
      <c r="M150" s="299"/>
      <c r="N150" s="299"/>
      <c r="O150" s="299"/>
      <c r="P150" s="265"/>
      <c r="Q150" s="265"/>
      <c r="R150" s="265"/>
      <c r="S150" s="265"/>
      <c r="T150" s="297"/>
      <c r="U150" s="282"/>
    </row>
    <row r="151" spans="3:21" ht="13.5" customHeight="1" x14ac:dyDescent="0.15">
      <c r="C151" s="283">
        <f t="shared" si="9"/>
        <v>139</v>
      </c>
      <c r="D151" s="44" t="str">
        <f t="shared" si="10"/>
        <v/>
      </c>
      <c r="E151" s="276"/>
      <c r="F151" s="368"/>
      <c r="G151" s="368"/>
      <c r="H151" s="265"/>
      <c r="I151" s="265"/>
      <c r="J151" s="265"/>
      <c r="K151" s="298"/>
      <c r="L151" s="15"/>
      <c r="M151" s="299"/>
      <c r="N151" s="299"/>
      <c r="O151" s="299"/>
      <c r="P151" s="265"/>
      <c r="Q151" s="265"/>
      <c r="R151" s="265"/>
      <c r="S151" s="265"/>
      <c r="T151" s="297"/>
      <c r="U151" s="282"/>
    </row>
    <row r="152" spans="3:21" ht="13.5" customHeight="1" x14ac:dyDescent="0.15">
      <c r="C152" s="283">
        <f t="shared" si="9"/>
        <v>140</v>
      </c>
      <c r="D152" s="44" t="str">
        <f t="shared" si="10"/>
        <v/>
      </c>
      <c r="E152" s="276"/>
      <c r="F152" s="368"/>
      <c r="G152" s="368"/>
      <c r="H152" s="265"/>
      <c r="I152" s="265"/>
      <c r="J152" s="265"/>
      <c r="K152" s="298"/>
      <c r="L152" s="15"/>
      <c r="M152" s="299"/>
      <c r="N152" s="299"/>
      <c r="O152" s="299"/>
      <c r="P152" s="265"/>
      <c r="Q152" s="265"/>
      <c r="R152" s="265"/>
      <c r="S152" s="265"/>
      <c r="T152" s="297"/>
      <c r="U152" s="282"/>
    </row>
    <row r="153" spans="3:21" ht="13.5" customHeight="1" x14ac:dyDescent="0.15">
      <c r="C153" s="283">
        <f t="shared" si="9"/>
        <v>141</v>
      </c>
      <c r="D153" s="44" t="str">
        <f t="shared" si="10"/>
        <v/>
      </c>
      <c r="E153" s="276"/>
      <c r="F153" s="368"/>
      <c r="G153" s="368"/>
      <c r="H153" s="265"/>
      <c r="I153" s="265"/>
      <c r="J153" s="265"/>
      <c r="K153" s="298"/>
      <c r="L153" s="15"/>
      <c r="M153" s="299"/>
      <c r="N153" s="299"/>
      <c r="O153" s="299"/>
      <c r="P153" s="265"/>
      <c r="Q153" s="265"/>
      <c r="R153" s="265"/>
      <c r="S153" s="265"/>
      <c r="T153" s="297"/>
      <c r="U153" s="282"/>
    </row>
    <row r="154" spans="3:21" ht="13.5" customHeight="1" x14ac:dyDescent="0.15">
      <c r="C154" s="283">
        <f t="shared" si="9"/>
        <v>142</v>
      </c>
      <c r="D154" s="44" t="str">
        <f t="shared" si="10"/>
        <v/>
      </c>
      <c r="E154" s="276"/>
      <c r="F154" s="368"/>
      <c r="G154" s="368"/>
      <c r="H154" s="265"/>
      <c r="I154" s="265"/>
      <c r="J154" s="265"/>
      <c r="K154" s="298"/>
      <c r="L154" s="15"/>
      <c r="M154" s="299"/>
      <c r="N154" s="299"/>
      <c r="O154" s="299"/>
      <c r="P154" s="265"/>
      <c r="Q154" s="265"/>
      <c r="R154" s="265"/>
      <c r="S154" s="265"/>
      <c r="T154" s="297"/>
      <c r="U154" s="282"/>
    </row>
    <row r="155" spans="3:21" ht="13.5" customHeight="1" x14ac:dyDescent="0.15">
      <c r="C155" s="283">
        <f t="shared" si="9"/>
        <v>143</v>
      </c>
      <c r="D155" s="44" t="str">
        <f t="shared" si="10"/>
        <v/>
      </c>
      <c r="E155" s="276"/>
      <c r="F155" s="368"/>
      <c r="G155" s="368"/>
      <c r="H155" s="265"/>
      <c r="I155" s="265"/>
      <c r="J155" s="265"/>
      <c r="K155" s="298"/>
      <c r="L155" s="15"/>
      <c r="M155" s="299"/>
      <c r="N155" s="299"/>
      <c r="O155" s="299"/>
      <c r="P155" s="265"/>
      <c r="Q155" s="265"/>
      <c r="R155" s="265"/>
      <c r="S155" s="265"/>
      <c r="T155" s="297"/>
      <c r="U155" s="282"/>
    </row>
    <row r="156" spans="3:21" ht="13.5" customHeight="1" x14ac:dyDescent="0.15">
      <c r="C156" s="283">
        <f t="shared" si="9"/>
        <v>144</v>
      </c>
      <c r="D156" s="44" t="str">
        <f t="shared" si="10"/>
        <v/>
      </c>
      <c r="E156" s="276"/>
      <c r="F156" s="368"/>
      <c r="G156" s="368"/>
      <c r="H156" s="265"/>
      <c r="I156" s="265"/>
      <c r="J156" s="265"/>
      <c r="K156" s="298"/>
      <c r="L156" s="15"/>
      <c r="M156" s="299"/>
      <c r="N156" s="299"/>
      <c r="O156" s="299"/>
      <c r="P156" s="265"/>
      <c r="Q156" s="265"/>
      <c r="R156" s="265"/>
      <c r="S156" s="265"/>
      <c r="T156" s="297"/>
      <c r="U156" s="282"/>
    </row>
    <row r="157" spans="3:21" ht="13.5" customHeight="1" x14ac:dyDescent="0.15">
      <c r="C157" s="283">
        <f t="shared" si="9"/>
        <v>145</v>
      </c>
      <c r="D157" s="44" t="str">
        <f t="shared" si="10"/>
        <v/>
      </c>
      <c r="E157" s="276"/>
      <c r="F157" s="368"/>
      <c r="G157" s="368"/>
      <c r="H157" s="265"/>
      <c r="I157" s="265"/>
      <c r="J157" s="265"/>
      <c r="K157" s="298"/>
      <c r="L157" s="15"/>
      <c r="M157" s="299"/>
      <c r="N157" s="299"/>
      <c r="O157" s="299"/>
      <c r="P157" s="265"/>
      <c r="Q157" s="265"/>
      <c r="R157" s="265"/>
      <c r="S157" s="265"/>
      <c r="T157" s="297"/>
      <c r="U157" s="282"/>
    </row>
    <row r="158" spans="3:21" ht="13.5" customHeight="1" x14ac:dyDescent="0.15">
      <c r="C158" s="283">
        <f t="shared" si="9"/>
        <v>146</v>
      </c>
      <c r="D158" s="44" t="str">
        <f t="shared" si="10"/>
        <v/>
      </c>
      <c r="E158" s="276"/>
      <c r="F158" s="368"/>
      <c r="G158" s="368"/>
      <c r="H158" s="265"/>
      <c r="I158" s="265"/>
      <c r="J158" s="265"/>
      <c r="K158" s="298"/>
      <c r="L158" s="15"/>
      <c r="M158" s="299"/>
      <c r="N158" s="299"/>
      <c r="O158" s="299"/>
      <c r="P158" s="265"/>
      <c r="Q158" s="265"/>
      <c r="R158" s="265"/>
      <c r="S158" s="265"/>
      <c r="T158" s="297"/>
      <c r="U158" s="282"/>
    </row>
    <row r="159" spans="3:21" ht="13.5" customHeight="1" x14ac:dyDescent="0.15">
      <c r="C159" s="283">
        <f t="shared" si="9"/>
        <v>147</v>
      </c>
      <c r="D159" s="44" t="str">
        <f t="shared" si="10"/>
        <v/>
      </c>
      <c r="E159" s="276"/>
      <c r="F159" s="368"/>
      <c r="G159" s="368"/>
      <c r="H159" s="265"/>
      <c r="I159" s="265"/>
      <c r="J159" s="265"/>
      <c r="K159" s="298"/>
      <c r="L159" s="15"/>
      <c r="M159" s="299"/>
      <c r="N159" s="299"/>
      <c r="O159" s="299"/>
      <c r="P159" s="265"/>
      <c r="Q159" s="265"/>
      <c r="R159" s="265"/>
      <c r="S159" s="265"/>
      <c r="T159" s="297"/>
      <c r="U159" s="282"/>
    </row>
    <row r="160" spans="3:21" ht="13.5" customHeight="1" x14ac:dyDescent="0.15">
      <c r="C160" s="283">
        <f t="shared" si="9"/>
        <v>148</v>
      </c>
      <c r="D160" s="44" t="str">
        <f t="shared" si="10"/>
        <v/>
      </c>
      <c r="E160" s="276"/>
      <c r="F160" s="368"/>
      <c r="G160" s="368"/>
      <c r="H160" s="265"/>
      <c r="I160" s="265"/>
      <c r="J160" s="265"/>
      <c r="K160" s="298"/>
      <c r="L160" s="15"/>
      <c r="M160" s="299"/>
      <c r="N160" s="299"/>
      <c r="O160" s="299"/>
      <c r="P160" s="265"/>
      <c r="Q160" s="265"/>
      <c r="R160" s="265"/>
      <c r="S160" s="265"/>
      <c r="T160" s="297"/>
      <c r="U160" s="282"/>
    </row>
    <row r="161" spans="3:21" ht="13.5" customHeight="1" x14ac:dyDescent="0.15">
      <c r="C161" s="283">
        <f t="shared" si="9"/>
        <v>149</v>
      </c>
      <c r="D161" s="44" t="str">
        <f t="shared" si="10"/>
        <v/>
      </c>
      <c r="E161" s="276"/>
      <c r="F161" s="368"/>
      <c r="G161" s="368"/>
      <c r="H161" s="265"/>
      <c r="I161" s="265"/>
      <c r="J161" s="265"/>
      <c r="K161" s="298"/>
      <c r="L161" s="15"/>
      <c r="M161" s="299"/>
      <c r="N161" s="299"/>
      <c r="O161" s="299"/>
      <c r="P161" s="265"/>
      <c r="Q161" s="265"/>
      <c r="R161" s="265"/>
      <c r="S161" s="265"/>
      <c r="T161" s="297"/>
      <c r="U161" s="282"/>
    </row>
    <row r="162" spans="3:21" ht="13.5" customHeight="1" x14ac:dyDescent="0.15">
      <c r="C162" s="283">
        <f t="shared" si="9"/>
        <v>150</v>
      </c>
      <c r="D162" s="44" t="str">
        <f t="shared" si="10"/>
        <v/>
      </c>
      <c r="E162" s="276"/>
      <c r="F162" s="368"/>
      <c r="G162" s="368"/>
      <c r="H162" s="265"/>
      <c r="I162" s="265"/>
      <c r="J162" s="265"/>
      <c r="K162" s="298"/>
      <c r="L162" s="15"/>
      <c r="M162" s="299"/>
      <c r="N162" s="299"/>
      <c r="O162" s="299"/>
      <c r="P162" s="265"/>
      <c r="Q162" s="265"/>
      <c r="R162" s="265"/>
      <c r="S162" s="265"/>
      <c r="T162" s="297"/>
      <c r="U162" s="282"/>
    </row>
    <row r="163" spans="3:21" ht="13.5" customHeight="1" x14ac:dyDescent="0.15">
      <c r="C163" s="283">
        <f>C132+1</f>
        <v>121</v>
      </c>
      <c r="D163" s="44" t="str">
        <f t="shared" si="10"/>
        <v/>
      </c>
      <c r="E163" s="276"/>
      <c r="F163" s="368"/>
      <c r="G163" s="368"/>
      <c r="H163" s="265"/>
      <c r="I163" s="265"/>
      <c r="J163" s="265"/>
      <c r="K163" s="298"/>
      <c r="L163" s="15"/>
      <c r="M163" s="299"/>
      <c r="N163" s="299"/>
      <c r="O163" s="299"/>
      <c r="P163" s="265"/>
      <c r="Q163" s="265"/>
      <c r="R163" s="265"/>
      <c r="S163" s="265"/>
      <c r="T163" s="297"/>
      <c r="U163" s="282"/>
    </row>
    <row r="164" spans="3:21" ht="13.5" customHeight="1" x14ac:dyDescent="0.15">
      <c r="C164" s="283">
        <f>C163+1</f>
        <v>122</v>
      </c>
      <c r="D164" s="44" t="str">
        <f t="shared" si="10"/>
        <v/>
      </c>
      <c r="E164" s="276"/>
      <c r="F164" s="368"/>
      <c r="G164" s="368"/>
      <c r="H164" s="265"/>
      <c r="I164" s="265"/>
      <c r="J164" s="265"/>
      <c r="K164" s="298"/>
      <c r="L164" s="15"/>
      <c r="M164" s="299"/>
      <c r="N164" s="299"/>
      <c r="O164" s="299"/>
      <c r="P164" s="265"/>
      <c r="Q164" s="265"/>
      <c r="R164" s="265"/>
      <c r="S164" s="265"/>
      <c r="T164" s="297"/>
      <c r="U164" s="282"/>
    </row>
    <row r="165" spans="3:21" ht="13.5" customHeight="1" x14ac:dyDescent="0.15">
      <c r="C165" s="283">
        <f>C164+1</f>
        <v>123</v>
      </c>
      <c r="D165" s="44" t="str">
        <f t="shared" si="10"/>
        <v/>
      </c>
      <c r="E165" s="276"/>
      <c r="F165" s="368"/>
      <c r="G165" s="368"/>
      <c r="H165" s="265"/>
      <c r="I165" s="265"/>
      <c r="J165" s="265"/>
      <c r="K165" s="298"/>
      <c r="L165" s="15"/>
      <c r="M165" s="299"/>
      <c r="N165" s="299"/>
      <c r="O165" s="299"/>
      <c r="P165" s="265"/>
      <c r="Q165" s="265"/>
      <c r="R165" s="265"/>
      <c r="S165" s="265"/>
      <c r="T165" s="297"/>
      <c r="U165" s="282"/>
    </row>
    <row r="166" spans="3:21" ht="13.5" customHeight="1" x14ac:dyDescent="0.15">
      <c r="C166" s="283">
        <f t="shared" ref="C166:C192" si="11">C165+1</f>
        <v>124</v>
      </c>
      <c r="D166" s="44" t="str">
        <f t="shared" si="10"/>
        <v/>
      </c>
      <c r="E166" s="276"/>
      <c r="F166" s="368"/>
      <c r="G166" s="368"/>
      <c r="H166" s="265"/>
      <c r="I166" s="265"/>
      <c r="J166" s="265"/>
      <c r="K166" s="298"/>
      <c r="L166" s="15"/>
      <c r="M166" s="299"/>
      <c r="N166" s="299"/>
      <c r="O166" s="299"/>
      <c r="P166" s="265"/>
      <c r="Q166" s="265"/>
      <c r="R166" s="265"/>
      <c r="S166" s="265"/>
      <c r="T166" s="297"/>
      <c r="U166" s="282"/>
    </row>
    <row r="167" spans="3:21" ht="13.5" customHeight="1" x14ac:dyDescent="0.15">
      <c r="C167" s="283">
        <f t="shared" si="11"/>
        <v>125</v>
      </c>
      <c r="D167" s="44" t="str">
        <f t="shared" si="10"/>
        <v/>
      </c>
      <c r="E167" s="276"/>
      <c r="F167" s="368"/>
      <c r="G167" s="368"/>
      <c r="H167" s="265"/>
      <c r="I167" s="265"/>
      <c r="J167" s="265"/>
      <c r="K167" s="298"/>
      <c r="L167" s="15"/>
      <c r="M167" s="299"/>
      <c r="N167" s="299"/>
      <c r="O167" s="299"/>
      <c r="P167" s="265"/>
      <c r="Q167" s="265"/>
      <c r="R167" s="265"/>
      <c r="S167" s="265"/>
      <c r="T167" s="297"/>
      <c r="U167" s="282"/>
    </row>
    <row r="168" spans="3:21" ht="13.5" customHeight="1" x14ac:dyDescent="0.15">
      <c r="C168" s="283">
        <f t="shared" si="11"/>
        <v>126</v>
      </c>
      <c r="D168" s="44" t="str">
        <f t="shared" si="10"/>
        <v/>
      </c>
      <c r="E168" s="276"/>
      <c r="F168" s="368"/>
      <c r="G168" s="368"/>
      <c r="H168" s="265"/>
      <c r="I168" s="265"/>
      <c r="J168" s="265"/>
      <c r="K168" s="298"/>
      <c r="L168" s="15"/>
      <c r="M168" s="299"/>
      <c r="N168" s="299"/>
      <c r="O168" s="299"/>
      <c r="P168" s="265"/>
      <c r="Q168" s="265"/>
      <c r="R168" s="265"/>
      <c r="S168" s="265"/>
      <c r="T168" s="297"/>
      <c r="U168" s="282"/>
    </row>
    <row r="169" spans="3:21" ht="13.5" customHeight="1" x14ac:dyDescent="0.15">
      <c r="C169" s="283">
        <f t="shared" si="11"/>
        <v>127</v>
      </c>
      <c r="D169" s="44" t="str">
        <f t="shared" si="10"/>
        <v/>
      </c>
      <c r="E169" s="276"/>
      <c r="F169" s="368"/>
      <c r="G169" s="368"/>
      <c r="H169" s="265"/>
      <c r="I169" s="265"/>
      <c r="J169" s="265"/>
      <c r="K169" s="298"/>
      <c r="L169" s="15"/>
      <c r="M169" s="299"/>
      <c r="N169" s="299"/>
      <c r="O169" s="299"/>
      <c r="P169" s="265"/>
      <c r="Q169" s="265"/>
      <c r="R169" s="265"/>
      <c r="S169" s="265"/>
      <c r="T169" s="297"/>
      <c r="U169" s="282"/>
    </row>
    <row r="170" spans="3:21" ht="13.5" customHeight="1" x14ac:dyDescent="0.15">
      <c r="C170" s="283">
        <f t="shared" si="11"/>
        <v>128</v>
      </c>
      <c r="D170" s="44" t="str">
        <f t="shared" si="10"/>
        <v/>
      </c>
      <c r="E170" s="276"/>
      <c r="F170" s="368"/>
      <c r="G170" s="368"/>
      <c r="H170" s="265"/>
      <c r="I170" s="265"/>
      <c r="J170" s="265"/>
      <c r="K170" s="298"/>
      <c r="L170" s="15"/>
      <c r="M170" s="299"/>
      <c r="N170" s="299"/>
      <c r="O170" s="299"/>
      <c r="P170" s="265"/>
      <c r="Q170" s="265"/>
      <c r="R170" s="265"/>
      <c r="S170" s="265"/>
      <c r="T170" s="297"/>
      <c r="U170" s="282"/>
    </row>
    <row r="171" spans="3:21" ht="13.5" customHeight="1" x14ac:dyDescent="0.15">
      <c r="C171" s="283">
        <f t="shared" si="11"/>
        <v>129</v>
      </c>
      <c r="D171" s="44" t="str">
        <f t="shared" si="10"/>
        <v/>
      </c>
      <c r="E171" s="276"/>
      <c r="F171" s="368"/>
      <c r="G171" s="368"/>
      <c r="H171" s="265"/>
      <c r="I171" s="265"/>
      <c r="J171" s="265"/>
      <c r="K171" s="298"/>
      <c r="L171" s="15"/>
      <c r="M171" s="299"/>
      <c r="N171" s="299"/>
      <c r="O171" s="299"/>
      <c r="P171" s="265"/>
      <c r="Q171" s="265"/>
      <c r="R171" s="265"/>
      <c r="S171" s="265"/>
      <c r="T171" s="297"/>
      <c r="U171" s="282"/>
    </row>
    <row r="172" spans="3:21" ht="13.5" customHeight="1" x14ac:dyDescent="0.15">
      <c r="C172" s="283">
        <f t="shared" si="11"/>
        <v>130</v>
      </c>
      <c r="D172" s="44" t="str">
        <f t="shared" si="10"/>
        <v/>
      </c>
      <c r="E172" s="276"/>
      <c r="F172" s="368"/>
      <c r="G172" s="368"/>
      <c r="H172" s="265"/>
      <c r="I172" s="265"/>
      <c r="J172" s="265"/>
      <c r="K172" s="298"/>
      <c r="L172" s="15"/>
      <c r="M172" s="299"/>
      <c r="N172" s="299"/>
      <c r="O172" s="299"/>
      <c r="P172" s="265"/>
      <c r="Q172" s="265"/>
      <c r="R172" s="265"/>
      <c r="S172" s="265"/>
      <c r="T172" s="297"/>
      <c r="U172" s="282"/>
    </row>
    <row r="173" spans="3:21" ht="13.5" customHeight="1" x14ac:dyDescent="0.15">
      <c r="C173" s="283">
        <f t="shared" si="11"/>
        <v>131</v>
      </c>
      <c r="D173" s="44" t="str">
        <f t="shared" ref="D173:D192" si="12">IF(E173="","",IF(E173&lt;=$X$2,"○",""))</f>
        <v/>
      </c>
      <c r="E173" s="276"/>
      <c r="F173" s="368"/>
      <c r="G173" s="368"/>
      <c r="H173" s="265"/>
      <c r="I173" s="265"/>
      <c r="J173" s="265"/>
      <c r="K173" s="298"/>
      <c r="L173" s="15"/>
      <c r="M173" s="299"/>
      <c r="N173" s="299"/>
      <c r="O173" s="299"/>
      <c r="P173" s="265"/>
      <c r="Q173" s="265"/>
      <c r="R173" s="265"/>
      <c r="S173" s="265"/>
      <c r="T173" s="297"/>
      <c r="U173" s="282"/>
    </row>
    <row r="174" spans="3:21" ht="13.5" customHeight="1" x14ac:dyDescent="0.15">
      <c r="C174" s="283">
        <f t="shared" si="11"/>
        <v>132</v>
      </c>
      <c r="D174" s="44" t="str">
        <f t="shared" si="12"/>
        <v/>
      </c>
      <c r="E174" s="276"/>
      <c r="F174" s="368"/>
      <c r="G174" s="368"/>
      <c r="H174" s="265"/>
      <c r="I174" s="265"/>
      <c r="J174" s="265"/>
      <c r="K174" s="298"/>
      <c r="L174" s="15"/>
      <c r="M174" s="299"/>
      <c r="N174" s="299"/>
      <c r="O174" s="299"/>
      <c r="P174" s="265"/>
      <c r="Q174" s="265"/>
      <c r="R174" s="265"/>
      <c r="S174" s="265"/>
      <c r="T174" s="297"/>
      <c r="U174" s="282"/>
    </row>
    <row r="175" spans="3:21" ht="13.5" customHeight="1" x14ac:dyDescent="0.15">
      <c r="C175" s="283">
        <f t="shared" si="11"/>
        <v>133</v>
      </c>
      <c r="D175" s="44" t="str">
        <f t="shared" si="12"/>
        <v/>
      </c>
      <c r="E175" s="276"/>
      <c r="F175" s="368"/>
      <c r="G175" s="368"/>
      <c r="H175" s="265"/>
      <c r="I175" s="265"/>
      <c r="J175" s="265"/>
      <c r="K175" s="298"/>
      <c r="L175" s="15"/>
      <c r="M175" s="299"/>
      <c r="N175" s="299"/>
      <c r="O175" s="299"/>
      <c r="P175" s="265"/>
      <c r="Q175" s="265"/>
      <c r="R175" s="265"/>
      <c r="S175" s="265"/>
      <c r="T175" s="297"/>
      <c r="U175" s="282"/>
    </row>
    <row r="176" spans="3:21" ht="13.5" customHeight="1" x14ac:dyDescent="0.15">
      <c r="C176" s="283">
        <f t="shared" si="11"/>
        <v>134</v>
      </c>
      <c r="D176" s="44" t="str">
        <f t="shared" si="12"/>
        <v/>
      </c>
      <c r="E176" s="276"/>
      <c r="F176" s="368"/>
      <c r="G176" s="368"/>
      <c r="H176" s="265"/>
      <c r="I176" s="265"/>
      <c r="J176" s="265"/>
      <c r="K176" s="298"/>
      <c r="L176" s="15"/>
      <c r="M176" s="299"/>
      <c r="N176" s="299"/>
      <c r="O176" s="299"/>
      <c r="P176" s="265"/>
      <c r="Q176" s="265"/>
      <c r="R176" s="265"/>
      <c r="S176" s="265"/>
      <c r="T176" s="297"/>
      <c r="U176" s="282"/>
    </row>
    <row r="177" spans="3:21" ht="13.5" customHeight="1" x14ac:dyDescent="0.15">
      <c r="C177" s="283">
        <f t="shared" si="11"/>
        <v>135</v>
      </c>
      <c r="D177" s="44" t="str">
        <f t="shared" si="12"/>
        <v/>
      </c>
      <c r="E177" s="276"/>
      <c r="F177" s="368"/>
      <c r="G177" s="368"/>
      <c r="H177" s="265"/>
      <c r="I177" s="265"/>
      <c r="J177" s="265"/>
      <c r="K177" s="298"/>
      <c r="L177" s="15"/>
      <c r="M177" s="299"/>
      <c r="N177" s="299"/>
      <c r="O177" s="299"/>
      <c r="P177" s="265"/>
      <c r="Q177" s="265"/>
      <c r="R177" s="265"/>
      <c r="S177" s="265"/>
      <c r="T177" s="297"/>
      <c r="U177" s="282"/>
    </row>
    <row r="178" spans="3:21" ht="13.5" customHeight="1" x14ac:dyDescent="0.15">
      <c r="C178" s="283">
        <f t="shared" si="11"/>
        <v>136</v>
      </c>
      <c r="D178" s="44" t="str">
        <f t="shared" si="12"/>
        <v/>
      </c>
      <c r="E178" s="276"/>
      <c r="F178" s="368"/>
      <c r="G178" s="368"/>
      <c r="H178" s="265"/>
      <c r="I178" s="265"/>
      <c r="J178" s="265"/>
      <c r="K178" s="298"/>
      <c r="L178" s="15"/>
      <c r="M178" s="299"/>
      <c r="N178" s="299"/>
      <c r="O178" s="299"/>
      <c r="P178" s="265"/>
      <c r="Q178" s="265"/>
      <c r="R178" s="265"/>
      <c r="S178" s="265"/>
      <c r="T178" s="297"/>
      <c r="U178" s="282"/>
    </row>
    <row r="179" spans="3:21" ht="13.5" customHeight="1" x14ac:dyDescent="0.15">
      <c r="C179" s="283">
        <f t="shared" si="11"/>
        <v>137</v>
      </c>
      <c r="D179" s="44" t="str">
        <f t="shared" si="12"/>
        <v/>
      </c>
      <c r="E179" s="276"/>
      <c r="F179" s="368"/>
      <c r="G179" s="368"/>
      <c r="H179" s="265"/>
      <c r="I179" s="265"/>
      <c r="J179" s="265"/>
      <c r="K179" s="298"/>
      <c r="L179" s="15"/>
      <c r="M179" s="299"/>
      <c r="N179" s="299"/>
      <c r="O179" s="299"/>
      <c r="P179" s="265"/>
      <c r="Q179" s="265"/>
      <c r="R179" s="265"/>
      <c r="S179" s="265"/>
      <c r="T179" s="297"/>
      <c r="U179" s="282"/>
    </row>
    <row r="180" spans="3:21" ht="13.5" customHeight="1" x14ac:dyDescent="0.15">
      <c r="C180" s="283">
        <f t="shared" si="11"/>
        <v>138</v>
      </c>
      <c r="D180" s="44" t="str">
        <f t="shared" si="12"/>
        <v/>
      </c>
      <c r="E180" s="276"/>
      <c r="F180" s="368"/>
      <c r="G180" s="368"/>
      <c r="H180" s="265"/>
      <c r="I180" s="265"/>
      <c r="J180" s="265"/>
      <c r="K180" s="298"/>
      <c r="L180" s="15"/>
      <c r="M180" s="299"/>
      <c r="N180" s="299"/>
      <c r="O180" s="299"/>
      <c r="P180" s="265"/>
      <c r="Q180" s="265"/>
      <c r="R180" s="265"/>
      <c r="S180" s="265"/>
      <c r="T180" s="297"/>
      <c r="U180" s="282"/>
    </row>
    <row r="181" spans="3:21" ht="13.5" customHeight="1" x14ac:dyDescent="0.15">
      <c r="C181" s="283">
        <f t="shared" si="11"/>
        <v>139</v>
      </c>
      <c r="D181" s="44" t="str">
        <f t="shared" si="12"/>
        <v/>
      </c>
      <c r="E181" s="276"/>
      <c r="F181" s="368"/>
      <c r="G181" s="368"/>
      <c r="H181" s="265"/>
      <c r="I181" s="265"/>
      <c r="J181" s="265"/>
      <c r="K181" s="298"/>
      <c r="L181" s="15"/>
      <c r="M181" s="299"/>
      <c r="N181" s="299"/>
      <c r="O181" s="299"/>
      <c r="P181" s="265"/>
      <c r="Q181" s="265"/>
      <c r="R181" s="265"/>
      <c r="S181" s="265"/>
      <c r="T181" s="297"/>
      <c r="U181" s="282"/>
    </row>
    <row r="182" spans="3:21" ht="13.5" customHeight="1" x14ac:dyDescent="0.15">
      <c r="C182" s="283">
        <f t="shared" si="11"/>
        <v>140</v>
      </c>
      <c r="D182" s="44" t="str">
        <f t="shared" si="12"/>
        <v/>
      </c>
      <c r="E182" s="276"/>
      <c r="F182" s="368"/>
      <c r="G182" s="368"/>
      <c r="H182" s="265"/>
      <c r="I182" s="265"/>
      <c r="J182" s="265"/>
      <c r="K182" s="298"/>
      <c r="L182" s="15"/>
      <c r="M182" s="299"/>
      <c r="N182" s="299"/>
      <c r="O182" s="299"/>
      <c r="P182" s="265"/>
      <c r="Q182" s="265"/>
      <c r="R182" s="265"/>
      <c r="S182" s="265"/>
      <c r="T182" s="297"/>
      <c r="U182" s="282"/>
    </row>
    <row r="183" spans="3:21" ht="13.5" customHeight="1" x14ac:dyDescent="0.15">
      <c r="C183" s="283">
        <f t="shared" si="11"/>
        <v>141</v>
      </c>
      <c r="D183" s="44" t="str">
        <f t="shared" si="12"/>
        <v/>
      </c>
      <c r="E183" s="276"/>
      <c r="F183" s="368"/>
      <c r="G183" s="368"/>
      <c r="H183" s="265"/>
      <c r="I183" s="265"/>
      <c r="J183" s="265"/>
      <c r="K183" s="298"/>
      <c r="L183" s="15"/>
      <c r="M183" s="299"/>
      <c r="N183" s="299"/>
      <c r="O183" s="299"/>
      <c r="P183" s="265"/>
      <c r="Q183" s="265"/>
      <c r="R183" s="265"/>
      <c r="S183" s="265"/>
      <c r="T183" s="297"/>
      <c r="U183" s="282"/>
    </row>
    <row r="184" spans="3:21" ht="13.5" customHeight="1" x14ac:dyDescent="0.15">
      <c r="C184" s="283">
        <f t="shared" si="11"/>
        <v>142</v>
      </c>
      <c r="D184" s="44" t="str">
        <f t="shared" si="12"/>
        <v/>
      </c>
      <c r="E184" s="276"/>
      <c r="F184" s="368"/>
      <c r="G184" s="368"/>
      <c r="H184" s="265"/>
      <c r="I184" s="265"/>
      <c r="J184" s="265"/>
      <c r="K184" s="298"/>
      <c r="L184" s="15"/>
      <c r="M184" s="299"/>
      <c r="N184" s="299"/>
      <c r="O184" s="299"/>
      <c r="P184" s="265"/>
      <c r="Q184" s="265"/>
      <c r="R184" s="265"/>
      <c r="S184" s="265"/>
      <c r="T184" s="297"/>
      <c r="U184" s="282"/>
    </row>
    <row r="185" spans="3:21" ht="13.5" customHeight="1" x14ac:dyDescent="0.15">
      <c r="C185" s="283">
        <f t="shared" si="11"/>
        <v>143</v>
      </c>
      <c r="D185" s="44" t="str">
        <f t="shared" si="12"/>
        <v/>
      </c>
      <c r="E185" s="276"/>
      <c r="F185" s="368"/>
      <c r="G185" s="368"/>
      <c r="H185" s="265"/>
      <c r="I185" s="265"/>
      <c r="J185" s="265"/>
      <c r="K185" s="298"/>
      <c r="L185" s="15"/>
      <c r="M185" s="299"/>
      <c r="N185" s="299"/>
      <c r="O185" s="299"/>
      <c r="P185" s="265"/>
      <c r="Q185" s="265"/>
      <c r="R185" s="265"/>
      <c r="S185" s="265"/>
      <c r="T185" s="297"/>
      <c r="U185" s="282"/>
    </row>
    <row r="186" spans="3:21" ht="13.5" customHeight="1" x14ac:dyDescent="0.15">
      <c r="C186" s="283">
        <f t="shared" si="11"/>
        <v>144</v>
      </c>
      <c r="D186" s="44" t="str">
        <f t="shared" si="12"/>
        <v/>
      </c>
      <c r="E186" s="276"/>
      <c r="F186" s="368"/>
      <c r="G186" s="368"/>
      <c r="H186" s="265"/>
      <c r="I186" s="265"/>
      <c r="J186" s="265"/>
      <c r="K186" s="298"/>
      <c r="L186" s="15"/>
      <c r="M186" s="299"/>
      <c r="N186" s="299"/>
      <c r="O186" s="299"/>
      <c r="P186" s="265"/>
      <c r="Q186" s="265"/>
      <c r="R186" s="265"/>
      <c r="S186" s="265"/>
      <c r="T186" s="297"/>
      <c r="U186" s="282"/>
    </row>
    <row r="187" spans="3:21" ht="13.5" customHeight="1" x14ac:dyDescent="0.15">
      <c r="C187" s="283">
        <f t="shared" si="11"/>
        <v>145</v>
      </c>
      <c r="D187" s="44" t="str">
        <f t="shared" si="12"/>
        <v/>
      </c>
      <c r="E187" s="276"/>
      <c r="F187" s="368"/>
      <c r="G187" s="368"/>
      <c r="H187" s="265"/>
      <c r="I187" s="265"/>
      <c r="J187" s="265"/>
      <c r="K187" s="298"/>
      <c r="L187" s="15"/>
      <c r="M187" s="299"/>
      <c r="N187" s="299"/>
      <c r="O187" s="299"/>
      <c r="P187" s="265"/>
      <c r="Q187" s="265"/>
      <c r="R187" s="265"/>
      <c r="S187" s="265"/>
      <c r="T187" s="297"/>
      <c r="U187" s="282"/>
    </row>
    <row r="188" spans="3:21" ht="13.5" customHeight="1" x14ac:dyDescent="0.15">
      <c r="C188" s="283">
        <f t="shared" si="11"/>
        <v>146</v>
      </c>
      <c r="D188" s="44" t="str">
        <f t="shared" si="12"/>
        <v/>
      </c>
      <c r="E188" s="276"/>
      <c r="F188" s="368"/>
      <c r="G188" s="368"/>
      <c r="H188" s="265"/>
      <c r="I188" s="265"/>
      <c r="J188" s="265"/>
      <c r="K188" s="298"/>
      <c r="L188" s="15"/>
      <c r="M188" s="299"/>
      <c r="N188" s="299"/>
      <c r="O188" s="299"/>
      <c r="P188" s="265"/>
      <c r="Q188" s="265"/>
      <c r="R188" s="265"/>
      <c r="S188" s="265"/>
      <c r="T188" s="297"/>
      <c r="U188" s="282"/>
    </row>
    <row r="189" spans="3:21" ht="13.5" customHeight="1" x14ac:dyDescent="0.15">
      <c r="C189" s="283">
        <f t="shared" si="11"/>
        <v>147</v>
      </c>
      <c r="D189" s="44" t="str">
        <f t="shared" si="12"/>
        <v/>
      </c>
      <c r="E189" s="276"/>
      <c r="F189" s="368"/>
      <c r="G189" s="368"/>
      <c r="H189" s="265"/>
      <c r="I189" s="265"/>
      <c r="J189" s="265"/>
      <c r="K189" s="298"/>
      <c r="L189" s="15"/>
      <c r="M189" s="299"/>
      <c r="N189" s="299"/>
      <c r="O189" s="299"/>
      <c r="P189" s="265"/>
      <c r="Q189" s="265"/>
      <c r="R189" s="265"/>
      <c r="S189" s="265"/>
      <c r="T189" s="297"/>
      <c r="U189" s="282"/>
    </row>
    <row r="190" spans="3:21" ht="13.5" customHeight="1" x14ac:dyDescent="0.15">
      <c r="C190" s="283">
        <f t="shared" si="11"/>
        <v>148</v>
      </c>
      <c r="D190" s="44" t="str">
        <f t="shared" si="12"/>
        <v/>
      </c>
      <c r="E190" s="276"/>
      <c r="F190" s="368"/>
      <c r="G190" s="368"/>
      <c r="H190" s="265"/>
      <c r="I190" s="265"/>
      <c r="J190" s="265"/>
      <c r="K190" s="298"/>
      <c r="L190" s="15"/>
      <c r="M190" s="299"/>
      <c r="N190" s="299"/>
      <c r="O190" s="299"/>
      <c r="P190" s="265"/>
      <c r="Q190" s="265"/>
      <c r="R190" s="265"/>
      <c r="S190" s="265"/>
      <c r="T190" s="297"/>
      <c r="U190" s="282"/>
    </row>
    <row r="191" spans="3:21" ht="13.5" customHeight="1" x14ac:dyDescent="0.15">
      <c r="C191" s="283">
        <f t="shared" si="11"/>
        <v>149</v>
      </c>
      <c r="D191" s="44" t="str">
        <f t="shared" si="12"/>
        <v/>
      </c>
      <c r="E191" s="276"/>
      <c r="F191" s="368"/>
      <c r="G191" s="368"/>
      <c r="H191" s="265"/>
      <c r="I191" s="265"/>
      <c r="J191" s="265"/>
      <c r="K191" s="298"/>
      <c r="L191" s="15"/>
      <c r="M191" s="299"/>
      <c r="N191" s="299"/>
      <c r="O191" s="299"/>
      <c r="P191" s="265"/>
      <c r="Q191" s="265"/>
      <c r="R191" s="265"/>
      <c r="S191" s="265"/>
      <c r="T191" s="297"/>
      <c r="U191" s="282"/>
    </row>
    <row r="192" spans="3:21" ht="13.5" customHeight="1" x14ac:dyDescent="0.15">
      <c r="C192" s="283">
        <f t="shared" si="11"/>
        <v>150</v>
      </c>
      <c r="D192" s="44" t="str">
        <f t="shared" si="12"/>
        <v/>
      </c>
      <c r="E192" s="276"/>
      <c r="F192" s="368"/>
      <c r="G192" s="368"/>
      <c r="H192" s="265"/>
      <c r="I192" s="265"/>
      <c r="J192" s="265"/>
      <c r="K192" s="298"/>
      <c r="L192" s="15"/>
      <c r="M192" s="299"/>
      <c r="N192" s="299"/>
      <c r="O192" s="299"/>
      <c r="P192" s="265"/>
      <c r="Q192" s="265"/>
      <c r="R192" s="265"/>
      <c r="S192" s="265"/>
      <c r="T192" s="297"/>
      <c r="U192" s="282"/>
    </row>
    <row r="193" spans="3:21" ht="13.5" customHeight="1" x14ac:dyDescent="0.15">
      <c r="C193" s="35"/>
      <c r="D193" s="35"/>
      <c r="E193" s="1"/>
      <c r="F193" s="35"/>
      <c r="G193" s="35"/>
      <c r="H193" s="3"/>
      <c r="I193" s="3"/>
      <c r="J193" s="3"/>
      <c r="K193" s="300"/>
      <c r="L193" s="77"/>
      <c r="M193" s="3"/>
      <c r="N193" s="3"/>
      <c r="O193" s="3"/>
      <c r="P193" s="3"/>
      <c r="Q193" s="3"/>
      <c r="R193" s="3"/>
      <c r="S193" s="3"/>
      <c r="T193" s="282"/>
      <c r="U193" s="282"/>
    </row>
  </sheetData>
  <sheetProtection password="DE0B" sheet="1" selectLockedCells="1"/>
  <mergeCells count="21">
    <mergeCell ref="S5:S7"/>
    <mergeCell ref="M6:M7"/>
    <mergeCell ref="R5:R7"/>
    <mergeCell ref="K5:K7"/>
    <mergeCell ref="I6:I7"/>
    <mergeCell ref="Q5:Q7"/>
    <mergeCell ref="H6:H7"/>
    <mergeCell ref="H5:J5"/>
    <mergeCell ref="N6:N7"/>
    <mergeCell ref="M5:O5"/>
    <mergeCell ref="P5:P7"/>
    <mergeCell ref="L5:L7"/>
    <mergeCell ref="O6:O7"/>
    <mergeCell ref="J6:J7"/>
    <mergeCell ref="C10:F12"/>
    <mergeCell ref="C9:G9"/>
    <mergeCell ref="C5:C7"/>
    <mergeCell ref="E5:E7"/>
    <mergeCell ref="F5:F7"/>
    <mergeCell ref="D5:D7"/>
    <mergeCell ref="G5:G7"/>
  </mergeCells>
  <phoneticPr fontId="3"/>
  <conditionalFormatting sqref="H13:H192">
    <cfRule type="expression" dxfId="138" priority="3" stopIfTrue="1">
      <formula>AND(H13="○",OR(I13="○",J13="○"))</formula>
    </cfRule>
  </conditionalFormatting>
  <conditionalFormatting sqref="I13:I192">
    <cfRule type="expression" dxfId="137" priority="2" stopIfTrue="1">
      <formula>AND(I13="○",OR(H13="○",J13="○"))</formula>
    </cfRule>
  </conditionalFormatting>
  <conditionalFormatting sqref="J13:J192">
    <cfRule type="expression" dxfId="136" priority="1" stopIfTrue="1">
      <formula>AND(J13="○",OR(H13="○",I13="○"))</formula>
    </cfRule>
  </conditionalFormatting>
  <conditionalFormatting sqref="M13:M192">
    <cfRule type="expression" dxfId="135" priority="10" stopIfTrue="1">
      <formula>AND(D13="○",M13="")</formula>
    </cfRule>
    <cfRule type="expression" dxfId="134" priority="17" stopIfTrue="1">
      <formula>AND(M13="○",OR(N13="○",O13="○"))</formula>
    </cfRule>
    <cfRule type="expression" dxfId="133" priority="18" stopIfTrue="1">
      <formula>AND($K13="",M13="○")</formula>
    </cfRule>
  </conditionalFormatting>
  <conditionalFormatting sqref="N13:N192">
    <cfRule type="expression" dxfId="132" priority="9" stopIfTrue="1">
      <formula>AND(D13="○",M13="",N13="")</formula>
    </cfRule>
    <cfRule type="expression" dxfId="131" priority="15" stopIfTrue="1">
      <formula>AND(N13="○",OR(M13="○",O13="○"))</formula>
    </cfRule>
    <cfRule type="expression" dxfId="130" priority="16" stopIfTrue="1">
      <formula>AND($K13="",N13="○")</formula>
    </cfRule>
  </conditionalFormatting>
  <conditionalFormatting sqref="O13:O192">
    <cfRule type="expression" dxfId="129" priority="8" stopIfTrue="1">
      <formula>AND(D13="○",M13="",N13="",O13="")</formula>
    </cfRule>
    <cfRule type="expression" dxfId="128" priority="13" stopIfTrue="1">
      <formula>AND(O13="○",OR(M13="○",N13="○"))</formula>
    </cfRule>
    <cfRule type="expression" dxfId="127" priority="14" stopIfTrue="1">
      <formula>AND($K13="",O13="○")</formula>
    </cfRule>
  </conditionalFormatting>
  <conditionalFormatting sqref="P13:P192">
    <cfRule type="expression" dxfId="126" priority="11" stopIfTrue="1">
      <formula>AND(P13="○",OR($H13="",#REF!=""))</formula>
    </cfRule>
  </conditionalFormatting>
  <conditionalFormatting sqref="P13:R192">
    <cfRule type="expression" dxfId="125" priority="5" stopIfTrue="1">
      <formula>AND(H13="○",P13="")</formula>
    </cfRule>
  </conditionalFormatting>
  <conditionalFormatting sqref="Q13:Q192">
    <cfRule type="expression" dxfId="124" priority="20" stopIfTrue="1">
      <formula>AND(Q13="○",$I13="")</formula>
    </cfRule>
  </conditionalFormatting>
  <conditionalFormatting sqref="R13:R192">
    <cfRule type="expression" dxfId="123" priority="21" stopIfTrue="1">
      <formula>AND(R13="○",$J13="")</formula>
    </cfRule>
  </conditionalFormatting>
  <conditionalFormatting sqref="S13:S192">
    <cfRule type="expression" dxfId="122" priority="4" stopIfTrue="1">
      <formula>AND(H13="○",S13="")</formula>
    </cfRule>
    <cfRule type="expression" dxfId="121" priority="23" stopIfTrue="1">
      <formula>AND(S13="○",OR($H13="",#REF!=""))</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style="1" customWidth="1"/>
    <col min="2" max="2" width="2.625" customWidth="1"/>
    <col min="3" max="3" width="3.625" style="1" customWidth="1"/>
    <col min="4" max="5" width="4.625" style="1" customWidth="1"/>
    <col min="6" max="6" width="9.625" style="1" customWidth="1"/>
    <col min="7" max="7" width="21.625" style="4" customWidth="1"/>
    <col min="8" max="8" width="11.875" style="4" customWidth="1"/>
    <col min="9" max="9" width="6.625" style="3" customWidth="1"/>
    <col min="10" max="10" width="5.625" style="3" customWidth="1"/>
    <col min="11" max="16" width="6.625" style="1" customWidth="1"/>
    <col min="17" max="18" width="2.625" style="1" customWidth="1"/>
    <col min="19" max="20" width="7.625" style="1" hidden="1" customWidth="1"/>
    <col min="21" max="205" width="9" style="1" hidden="1" customWidth="1"/>
    <col min="206" max="206" width="2.125" style="1" hidden="1" customWidth="1"/>
    <col min="207" max="207" width="2.625" style="1" hidden="1" customWidth="1"/>
    <col min="208" max="208" width="3.625" style="1" hidden="1" customWidth="1"/>
    <col min="209" max="209" width="4.625" style="1" hidden="1" customWidth="1"/>
    <col min="210" max="210" width="9.625" style="1" hidden="1" customWidth="1"/>
    <col min="211" max="211" width="21.625" style="1" hidden="1" customWidth="1"/>
    <col min="212" max="16384" width="0" style="1" hidden="1"/>
  </cols>
  <sheetData>
    <row r="1" spans="2:44" hidden="1" x14ac:dyDescent="0.15">
      <c r="B1" s="19"/>
      <c r="I1" s="382">
        <f>IF($I$10=0,0,I11/$I$10)</f>
        <v>0</v>
      </c>
      <c r="K1" s="382">
        <f t="shared" ref="K1:P1" si="0">IF($I$10=0,0,K12/$I$10)</f>
        <v>0</v>
      </c>
      <c r="L1" s="382">
        <f t="shared" si="0"/>
        <v>0</v>
      </c>
      <c r="M1" s="382">
        <f t="shared" si="0"/>
        <v>0</v>
      </c>
      <c r="N1" s="382">
        <f t="shared" si="0"/>
        <v>0</v>
      </c>
      <c r="O1" s="382">
        <f t="shared" si="0"/>
        <v>0</v>
      </c>
      <c r="P1" s="382">
        <f t="shared" si="0"/>
        <v>0</v>
      </c>
      <c r="Q1" s="268"/>
      <c r="S1" s="1" t="s">
        <v>47</v>
      </c>
      <c r="T1" s="1" t="s">
        <v>325</v>
      </c>
      <c r="U1" s="301"/>
    </row>
    <row r="2" spans="2:44" ht="11.25" x14ac:dyDescent="0.15">
      <c r="B2" s="1"/>
      <c r="T2" s="1" t="s">
        <v>69</v>
      </c>
      <c r="U2" s="6">
        <f>点検表!$AO$4</f>
        <v>-20</v>
      </c>
    </row>
    <row r="3" spans="2:44" ht="13.5" customHeight="1" x14ac:dyDescent="0.15">
      <c r="B3" s="1"/>
      <c r="C3" s="1" t="s">
        <v>417</v>
      </c>
      <c r="T3" s="245" t="s">
        <v>799</v>
      </c>
      <c r="U3" s="245" t="s">
        <v>119</v>
      </c>
      <c r="V3" s="245" t="s">
        <v>0</v>
      </c>
      <c r="W3" s="245" t="s">
        <v>120</v>
      </c>
      <c r="X3" s="245" t="s">
        <v>14</v>
      </c>
      <c r="Y3" s="245" t="s">
        <v>202</v>
      </c>
      <c r="Z3" s="245" t="s">
        <v>800</v>
      </c>
      <c r="AA3" s="246" t="s">
        <v>155</v>
      </c>
      <c r="AB3" s="245" t="s">
        <v>121</v>
      </c>
      <c r="AC3" s="245" t="s">
        <v>156</v>
      </c>
      <c r="AD3" s="132" t="s">
        <v>801</v>
      </c>
      <c r="AE3" s="132" t="s">
        <v>789</v>
      </c>
      <c r="AF3" s="65"/>
      <c r="AG3"/>
      <c r="AH3" s="89"/>
      <c r="AI3"/>
      <c r="AJ3"/>
      <c r="AK3"/>
      <c r="AL3"/>
      <c r="AM3"/>
      <c r="AN3"/>
      <c r="AO3"/>
      <c r="AP3"/>
      <c r="AQ3"/>
      <c r="AR3"/>
    </row>
    <row r="4" spans="2:44" x14ac:dyDescent="0.15">
      <c r="S4"/>
      <c r="T4" s="1">
        <f>COUNTIF($E$13:$E$612,T5)</f>
        <v>0</v>
      </c>
      <c r="U4" s="1">
        <f>COUNTIF($E$13:$E$612,U5)</f>
        <v>0</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15">
      <c r="C5" s="807" t="s">
        <v>366</v>
      </c>
      <c r="D5" s="727" t="s">
        <v>489</v>
      </c>
      <c r="E5" s="727" t="s">
        <v>330</v>
      </c>
      <c r="F5" s="807" t="s">
        <v>348</v>
      </c>
      <c r="G5" s="807" t="s">
        <v>349</v>
      </c>
      <c r="H5" s="807" t="s">
        <v>415</v>
      </c>
      <c r="I5" s="727" t="s">
        <v>208</v>
      </c>
      <c r="J5" s="727" t="s">
        <v>297</v>
      </c>
      <c r="K5" s="818" t="s">
        <v>422</v>
      </c>
      <c r="L5" s="818"/>
      <c r="M5" s="818"/>
      <c r="N5" s="818"/>
      <c r="O5" s="818"/>
      <c r="P5" s="720"/>
      <c r="Q5" s="115"/>
      <c r="S5" s="6" t="str">
        <f ca="1">IF($I$10=0,"",OFFSET(T5,0,MATCH(MAX(T6:AM6),T6:AM6,0)-1,1,1))</f>
        <v/>
      </c>
      <c r="T5" s="1">
        <f>MIN($E$13:$E$612)</f>
        <v>0</v>
      </c>
      <c r="U5" s="1">
        <f>IF(ISERROR(SMALL($E$13:$E$612,SUM(T4:$T4)+1)),0,SMALL($E$13:$E$612,SUM(T4:$T4)+1))</f>
        <v>0</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64" customFormat="1" ht="15" customHeight="1" x14ac:dyDescent="0.15">
      <c r="C6" s="808"/>
      <c r="D6" s="797"/>
      <c r="E6" s="797"/>
      <c r="F6" s="808"/>
      <c r="G6" s="808"/>
      <c r="H6" s="808"/>
      <c r="I6" s="797"/>
      <c r="J6" s="797"/>
      <c r="K6" s="810" t="s">
        <v>367</v>
      </c>
      <c r="L6" s="816" t="s">
        <v>150</v>
      </c>
      <c r="M6" s="816" t="s">
        <v>1036</v>
      </c>
      <c r="N6" s="727" t="s">
        <v>358</v>
      </c>
      <c r="O6" s="816" t="s">
        <v>362</v>
      </c>
      <c r="P6" s="816" t="s">
        <v>368</v>
      </c>
      <c r="Q6" s="253"/>
      <c r="R6" s="1"/>
      <c r="S6" s="1"/>
      <c r="T6" s="1">
        <f t="array" ref="T6">SUM(IF($E13:$E612=T5,$I13:$I612*$J13:$J612,0))</f>
        <v>0</v>
      </c>
      <c r="U6" s="1">
        <f t="array" ref="U6">SUM(IF($E13:$E612=U5,$I13:$I612*$J13:$J612,0))</f>
        <v>0</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64" customFormat="1" ht="84" customHeight="1" x14ac:dyDescent="0.15">
      <c r="C7" s="808"/>
      <c r="D7" s="798"/>
      <c r="E7" s="797"/>
      <c r="F7" s="808"/>
      <c r="G7" s="808"/>
      <c r="H7" s="808"/>
      <c r="I7" s="798"/>
      <c r="J7" s="798"/>
      <c r="K7" s="810"/>
      <c r="L7" s="816"/>
      <c r="M7" s="816"/>
      <c r="N7" s="798"/>
      <c r="O7" s="816"/>
      <c r="P7" s="816"/>
      <c r="Q7" s="253"/>
      <c r="R7" s="1"/>
      <c r="S7" s="94"/>
    </row>
    <row r="8" spans="2:44" s="64" customFormat="1" ht="2.1" customHeight="1" x14ac:dyDescent="0.15">
      <c r="C8" s="249"/>
      <c r="D8" s="249"/>
      <c r="E8" s="13"/>
      <c r="F8" s="249"/>
      <c r="G8" s="249"/>
      <c r="H8" s="249"/>
      <c r="I8" s="13"/>
      <c r="J8" s="13"/>
      <c r="K8" s="13"/>
      <c r="L8" s="13"/>
      <c r="M8" s="13"/>
      <c r="N8" s="13"/>
      <c r="O8" s="13"/>
      <c r="P8" s="13"/>
      <c r="Q8" s="33"/>
      <c r="R8" s="1"/>
      <c r="S8" s="252"/>
    </row>
    <row r="9" spans="2:44" s="64" customFormat="1" ht="15" customHeight="1" x14ac:dyDescent="0.15">
      <c r="C9" s="804" t="s">
        <v>343</v>
      </c>
      <c r="D9" s="805"/>
      <c r="E9" s="805"/>
      <c r="F9" s="805"/>
      <c r="G9" s="806"/>
      <c r="H9" s="249" t="s">
        <v>300</v>
      </c>
      <c r="I9" s="249" t="s">
        <v>344</v>
      </c>
      <c r="J9" s="249" t="s">
        <v>344</v>
      </c>
      <c r="K9" s="349" t="str">
        <f t="shared" ref="K9:P9" si="2">IF($I$10=0,"    －",K$10/$I$10)</f>
        <v xml:space="preserve">    －</v>
      </c>
      <c r="L9" s="349" t="str">
        <f t="shared" si="2"/>
        <v xml:space="preserve">    －</v>
      </c>
      <c r="M9" s="349" t="str">
        <f t="shared" si="2"/>
        <v xml:space="preserve">    －</v>
      </c>
      <c r="N9" s="349" t="str">
        <f t="shared" si="2"/>
        <v xml:space="preserve">    －</v>
      </c>
      <c r="O9" s="349" t="str">
        <f t="shared" si="2"/>
        <v xml:space="preserve">    －</v>
      </c>
      <c r="P9" s="349" t="str">
        <f t="shared" si="2"/>
        <v xml:space="preserve">    －</v>
      </c>
      <c r="Q9" s="302"/>
      <c r="R9" s="1"/>
    </row>
    <row r="10" spans="2:44" s="64" customFormat="1" ht="15" customHeight="1" x14ac:dyDescent="0.15">
      <c r="C10" s="710" t="s">
        <v>345</v>
      </c>
      <c r="D10" s="711"/>
      <c r="E10" s="711"/>
      <c r="F10" s="712"/>
      <c r="G10" s="249" t="s">
        <v>235</v>
      </c>
      <c r="H10" s="249" t="s">
        <v>300</v>
      </c>
      <c r="I10" s="273">
        <f>SUMPRODUCT(I13:I612,$J13:$J612)</f>
        <v>0</v>
      </c>
      <c r="J10" s="331">
        <f>SUM(J13:J612)</f>
        <v>0</v>
      </c>
      <c r="K10" s="273">
        <f t="array" ref="K10">SUM(IF(K13:K612="○",$I13:$I612*$J13:$J612,0))</f>
        <v>0</v>
      </c>
      <c r="L10" s="273">
        <f t="array" ref="L10">SUM(IF(L13:L612="○",$I13:$I612*$J13:$J612,0))</f>
        <v>0</v>
      </c>
      <c r="M10" s="273">
        <f t="array" ref="M10">SUM(IF(M13:M612="○",$I13:$I612*$J13:$J612,0))</f>
        <v>0</v>
      </c>
      <c r="N10" s="273">
        <f t="array" ref="N10">SUM(IF(N13:N612="○",$I13:$I612*$J13:$J612,0))</f>
        <v>0</v>
      </c>
      <c r="O10" s="273">
        <f t="array" ref="O10">SUM(IF(O13:O612="○",$I13:$I612*$J13:$J612,0))</f>
        <v>0</v>
      </c>
      <c r="P10" s="273">
        <f t="array" ref="P10">SUM(IF(P13:P612="○",$I13:$I612*$J13:$J612,0))</f>
        <v>0</v>
      </c>
      <c r="Q10" s="301"/>
      <c r="R10" s="304"/>
      <c r="S10" s="274"/>
    </row>
    <row r="11" spans="2:44" s="64" customFormat="1" ht="15" customHeight="1" x14ac:dyDescent="0.15">
      <c r="C11" s="801"/>
      <c r="D11" s="802"/>
      <c r="E11" s="802"/>
      <c r="F11" s="803"/>
      <c r="G11" s="13" t="s">
        <v>492</v>
      </c>
      <c r="H11" s="249" t="s">
        <v>300</v>
      </c>
      <c r="I11" s="273">
        <f t="array" ref="I11">SUM(IF($D13:$D612="○",$I13:$I612*$J13:$J612,0))</f>
        <v>0</v>
      </c>
      <c r="J11" s="331">
        <f>SUMIF($D13:$D612,"○",J13:J612)</f>
        <v>0</v>
      </c>
      <c r="K11" s="249" t="s">
        <v>300</v>
      </c>
      <c r="L11" s="249" t="s">
        <v>300</v>
      </c>
      <c r="M11" s="249" t="s">
        <v>300</v>
      </c>
      <c r="N11" s="249" t="s">
        <v>300</v>
      </c>
      <c r="O11" s="249" t="s">
        <v>300</v>
      </c>
      <c r="P11" s="249" t="s">
        <v>300</v>
      </c>
      <c r="Q11" s="302"/>
      <c r="R11" s="1"/>
    </row>
    <row r="12" spans="2:44" s="64" customFormat="1" ht="15" customHeight="1" x14ac:dyDescent="0.15">
      <c r="C12" s="804"/>
      <c r="D12" s="805"/>
      <c r="E12" s="805"/>
      <c r="F12" s="806"/>
      <c r="G12" s="13" t="s">
        <v>496</v>
      </c>
      <c r="H12" s="249" t="s">
        <v>300</v>
      </c>
      <c r="I12" s="249" t="s">
        <v>300</v>
      </c>
      <c r="J12" s="249" t="s">
        <v>300</v>
      </c>
      <c r="K12" s="273">
        <f t="array" ref="K12">SUM(IF(($D13:$D612="○")*(K13:K612=""),$I13:$I612*$J13:$J612,0))</f>
        <v>0</v>
      </c>
      <c r="L12" s="273">
        <f t="array" ref="L12">SUM(IF(($D13:$D612="○")*(L13:L612=""),$I13:$I612*$J13:$J612,0))</f>
        <v>0</v>
      </c>
      <c r="M12" s="273">
        <f t="array" ref="M12">SUM(IF(($D13:$D612="○")*(M13:M612=""),$I13:$I612*$J13:$J612,0))</f>
        <v>0</v>
      </c>
      <c r="N12" s="273">
        <f t="array" ref="N12">SUM(IF(($D13:$D612="○")*(M13:M612="")*(N13:N612=""),$I13:$I612*$J13:$J612,0))</f>
        <v>0</v>
      </c>
      <c r="O12" s="273">
        <f t="array" ref="O12">SUM(IF(($D13:$D612="○")*(M13:M612="")*(N13:N612="")*(O13:O612=""),$I13:$I612*$J13:$J612,0))</f>
        <v>0</v>
      </c>
      <c r="P12" s="273">
        <f t="array" ref="P12">SUM(IF(($D13:$D612="○")*(P13:P612=""),$I13:$I612*$J13:$J612,0))</f>
        <v>0</v>
      </c>
      <c r="Q12" s="302"/>
      <c r="R12" s="1"/>
    </row>
    <row r="13" spans="2:44" s="64" customFormat="1" ht="12.75" customHeight="1" x14ac:dyDescent="0.15">
      <c r="C13" s="275">
        <v>1</v>
      </c>
      <c r="D13" s="44" t="str">
        <f t="shared" ref="D13:D76" si="3">IF(E13="","",IF(E13&lt;=$U$2,"○",""))</f>
        <v/>
      </c>
      <c r="E13" s="314"/>
      <c r="F13" s="367"/>
      <c r="G13" s="367"/>
      <c r="H13" s="468"/>
      <c r="I13" s="305"/>
      <c r="J13" s="343"/>
      <c r="K13" s="296"/>
      <c r="L13" s="277"/>
      <c r="M13" s="296"/>
      <c r="N13" s="296"/>
      <c r="O13" s="296"/>
      <c r="P13" s="296"/>
      <c r="Q13" s="3"/>
      <c r="R13" s="282"/>
    </row>
    <row r="14" spans="2:44" s="64" customFormat="1" ht="12.75" customHeight="1" x14ac:dyDescent="0.15">
      <c r="C14" s="283">
        <f>C13+1</f>
        <v>2</v>
      </c>
      <c r="D14" s="44" t="str">
        <f t="shared" si="3"/>
        <v/>
      </c>
      <c r="E14" s="276"/>
      <c r="F14" s="368"/>
      <c r="G14" s="368"/>
      <c r="H14" s="469"/>
      <c r="I14" s="307"/>
      <c r="J14" s="15"/>
      <c r="K14" s="299"/>
      <c r="L14" s="265"/>
      <c r="M14" s="299"/>
      <c r="N14" s="299"/>
      <c r="O14" s="299"/>
      <c r="P14" s="299"/>
      <c r="Q14" s="3"/>
      <c r="R14" s="282"/>
    </row>
    <row r="15" spans="2:44" s="64" customFormat="1" ht="12.75" customHeight="1" x14ac:dyDescent="0.15">
      <c r="C15" s="283">
        <f>C14+1</f>
        <v>3</v>
      </c>
      <c r="D15" s="44" t="str">
        <f t="shared" si="3"/>
        <v/>
      </c>
      <c r="E15" s="276"/>
      <c r="F15" s="368"/>
      <c r="G15" s="368"/>
      <c r="H15" s="469"/>
      <c r="I15" s="307"/>
      <c r="J15" s="15"/>
      <c r="K15" s="299"/>
      <c r="L15" s="265"/>
      <c r="M15" s="299"/>
      <c r="N15" s="299"/>
      <c r="O15" s="299"/>
      <c r="P15" s="299"/>
      <c r="Q15" s="3"/>
      <c r="R15" s="282"/>
    </row>
    <row r="16" spans="2:44" s="64" customFormat="1" ht="12.75" customHeight="1" x14ac:dyDescent="0.15">
      <c r="C16" s="283">
        <f>C15+1</f>
        <v>4</v>
      </c>
      <c r="D16" s="44" t="str">
        <f t="shared" si="3"/>
        <v/>
      </c>
      <c r="E16" s="276"/>
      <c r="F16" s="368"/>
      <c r="G16" s="368"/>
      <c r="H16" s="469"/>
      <c r="I16" s="307"/>
      <c r="J16" s="15"/>
      <c r="K16" s="299"/>
      <c r="L16" s="265"/>
      <c r="M16" s="299"/>
      <c r="N16" s="299"/>
      <c r="O16" s="299"/>
      <c r="P16" s="299"/>
      <c r="Q16" s="3"/>
      <c r="R16" s="282"/>
    </row>
    <row r="17" spans="3:18" s="64" customFormat="1" ht="12.75" customHeight="1" x14ac:dyDescent="0.15">
      <c r="C17" s="283">
        <f t="shared" ref="C17:C41" si="4">C16+1</f>
        <v>5</v>
      </c>
      <c r="D17" s="44" t="str">
        <f t="shared" si="3"/>
        <v/>
      </c>
      <c r="E17" s="276"/>
      <c r="F17" s="368"/>
      <c r="G17" s="368"/>
      <c r="H17" s="469"/>
      <c r="I17" s="307"/>
      <c r="J17" s="15"/>
      <c r="K17" s="299"/>
      <c r="L17" s="265"/>
      <c r="M17" s="299"/>
      <c r="N17" s="299"/>
      <c r="O17" s="299"/>
      <c r="P17" s="299"/>
      <c r="Q17" s="3"/>
      <c r="R17" s="282"/>
    </row>
    <row r="18" spans="3:18" s="64" customFormat="1" ht="12.75" customHeight="1" x14ac:dyDescent="0.15">
      <c r="C18" s="283">
        <f t="shared" si="4"/>
        <v>6</v>
      </c>
      <c r="D18" s="44" t="str">
        <f t="shared" si="3"/>
        <v/>
      </c>
      <c r="E18" s="276"/>
      <c r="F18" s="368"/>
      <c r="G18" s="368"/>
      <c r="H18" s="469"/>
      <c r="I18" s="307"/>
      <c r="J18" s="15"/>
      <c r="K18" s="299"/>
      <c r="L18" s="265"/>
      <c r="M18" s="299"/>
      <c r="N18" s="299"/>
      <c r="O18" s="299"/>
      <c r="P18" s="299"/>
      <c r="Q18" s="3"/>
      <c r="R18" s="282"/>
    </row>
    <row r="19" spans="3:18" s="64" customFormat="1" ht="12.75" customHeight="1" x14ac:dyDescent="0.15">
      <c r="C19" s="283">
        <f t="shared" si="4"/>
        <v>7</v>
      </c>
      <c r="D19" s="44" t="str">
        <f t="shared" si="3"/>
        <v/>
      </c>
      <c r="E19" s="276"/>
      <c r="F19" s="368"/>
      <c r="G19" s="368"/>
      <c r="H19" s="469"/>
      <c r="I19" s="307"/>
      <c r="J19" s="15"/>
      <c r="K19" s="299"/>
      <c r="L19" s="265"/>
      <c r="M19" s="299"/>
      <c r="N19" s="299"/>
      <c r="O19" s="299"/>
      <c r="P19" s="299"/>
      <c r="Q19" s="3"/>
      <c r="R19" s="282"/>
    </row>
    <row r="20" spans="3:18" s="64" customFormat="1" ht="12.75" customHeight="1" x14ac:dyDescent="0.15">
      <c r="C20" s="283">
        <f t="shared" si="4"/>
        <v>8</v>
      </c>
      <c r="D20" s="44" t="str">
        <f t="shared" si="3"/>
        <v/>
      </c>
      <c r="E20" s="276"/>
      <c r="F20" s="368"/>
      <c r="G20" s="368"/>
      <c r="H20" s="469"/>
      <c r="I20" s="307"/>
      <c r="J20" s="15"/>
      <c r="K20" s="299"/>
      <c r="L20" s="265"/>
      <c r="M20" s="299"/>
      <c r="N20" s="299"/>
      <c r="O20" s="299"/>
      <c r="P20" s="299"/>
      <c r="Q20" s="3"/>
      <c r="R20" s="282"/>
    </row>
    <row r="21" spans="3:18" s="64" customFormat="1" ht="12.75" customHeight="1" x14ac:dyDescent="0.15">
      <c r="C21" s="283">
        <f t="shared" si="4"/>
        <v>9</v>
      </c>
      <c r="D21" s="44" t="str">
        <f t="shared" si="3"/>
        <v/>
      </c>
      <c r="E21" s="276"/>
      <c r="F21" s="368"/>
      <c r="G21" s="368"/>
      <c r="H21" s="469"/>
      <c r="I21" s="307"/>
      <c r="J21" s="15"/>
      <c r="K21" s="299"/>
      <c r="L21" s="265"/>
      <c r="M21" s="299"/>
      <c r="N21" s="299"/>
      <c r="O21" s="299"/>
      <c r="P21" s="299"/>
      <c r="Q21" s="3"/>
      <c r="R21" s="282"/>
    </row>
    <row r="22" spans="3:18" s="64" customFormat="1" ht="12.75" customHeight="1" x14ac:dyDescent="0.15">
      <c r="C22" s="283">
        <f>C21+1</f>
        <v>10</v>
      </c>
      <c r="D22" s="44" t="str">
        <f t="shared" si="3"/>
        <v/>
      </c>
      <c r="E22" s="276"/>
      <c r="F22" s="368"/>
      <c r="G22" s="368"/>
      <c r="H22" s="469"/>
      <c r="I22" s="307"/>
      <c r="J22" s="15"/>
      <c r="K22" s="299"/>
      <c r="L22" s="265"/>
      <c r="M22" s="299"/>
      <c r="N22" s="299"/>
      <c r="O22" s="299"/>
      <c r="P22" s="299"/>
      <c r="Q22" s="3"/>
      <c r="R22" s="282"/>
    </row>
    <row r="23" spans="3:18" s="64" customFormat="1" ht="12.75" customHeight="1" x14ac:dyDescent="0.15">
      <c r="C23" s="283">
        <f t="shared" si="4"/>
        <v>11</v>
      </c>
      <c r="D23" s="44" t="str">
        <f t="shared" si="3"/>
        <v/>
      </c>
      <c r="E23" s="276"/>
      <c r="F23" s="368"/>
      <c r="G23" s="368"/>
      <c r="H23" s="469"/>
      <c r="I23" s="307"/>
      <c r="J23" s="15"/>
      <c r="K23" s="299"/>
      <c r="L23" s="265"/>
      <c r="M23" s="299"/>
      <c r="N23" s="299"/>
      <c r="O23" s="299"/>
      <c r="P23" s="299"/>
      <c r="Q23" s="3"/>
      <c r="R23" s="282"/>
    </row>
    <row r="24" spans="3:18" s="64" customFormat="1" ht="12.75" customHeight="1" x14ac:dyDescent="0.15">
      <c r="C24" s="283">
        <f t="shared" si="4"/>
        <v>12</v>
      </c>
      <c r="D24" s="44" t="str">
        <f t="shared" si="3"/>
        <v/>
      </c>
      <c r="E24" s="276"/>
      <c r="F24" s="368"/>
      <c r="G24" s="368"/>
      <c r="H24" s="469"/>
      <c r="I24" s="307"/>
      <c r="J24" s="15"/>
      <c r="K24" s="299"/>
      <c r="L24" s="265"/>
      <c r="M24" s="299"/>
      <c r="N24" s="299"/>
      <c r="O24" s="299"/>
      <c r="P24" s="299"/>
      <c r="Q24" s="3"/>
      <c r="R24" s="282"/>
    </row>
    <row r="25" spans="3:18" s="64" customFormat="1" ht="12.75" customHeight="1" x14ac:dyDescent="0.15">
      <c r="C25" s="283">
        <f t="shared" si="4"/>
        <v>13</v>
      </c>
      <c r="D25" s="44" t="str">
        <f t="shared" si="3"/>
        <v/>
      </c>
      <c r="E25" s="276"/>
      <c r="F25" s="368"/>
      <c r="G25" s="368"/>
      <c r="H25" s="469"/>
      <c r="I25" s="309"/>
      <c r="J25" s="15"/>
      <c r="K25" s="299"/>
      <c r="L25" s="265"/>
      <c r="M25" s="299"/>
      <c r="N25" s="299"/>
      <c r="O25" s="299"/>
      <c r="P25" s="299"/>
      <c r="Q25" s="3"/>
      <c r="R25" s="282"/>
    </row>
    <row r="26" spans="3:18" s="64" customFormat="1" ht="12.75" customHeight="1" x14ac:dyDescent="0.15">
      <c r="C26" s="283">
        <f t="shared" si="4"/>
        <v>14</v>
      </c>
      <c r="D26" s="44" t="str">
        <f t="shared" si="3"/>
        <v/>
      </c>
      <c r="E26" s="276"/>
      <c r="F26" s="368"/>
      <c r="G26" s="368"/>
      <c r="H26" s="469"/>
      <c r="I26" s="307"/>
      <c r="J26" s="15"/>
      <c r="K26" s="299"/>
      <c r="L26" s="265"/>
      <c r="M26" s="299"/>
      <c r="N26" s="299"/>
      <c r="O26" s="299"/>
      <c r="P26" s="299"/>
      <c r="Q26" s="3"/>
      <c r="R26" s="282"/>
    </row>
    <row r="27" spans="3:18" s="64" customFormat="1" ht="12.75" customHeight="1" x14ac:dyDescent="0.15">
      <c r="C27" s="283">
        <f t="shared" si="4"/>
        <v>15</v>
      </c>
      <c r="D27" s="44" t="str">
        <f t="shared" si="3"/>
        <v/>
      </c>
      <c r="E27" s="276"/>
      <c r="F27" s="368"/>
      <c r="G27" s="368"/>
      <c r="H27" s="469"/>
      <c r="I27" s="309"/>
      <c r="J27" s="15"/>
      <c r="K27" s="299"/>
      <c r="L27" s="265"/>
      <c r="M27" s="299"/>
      <c r="N27" s="299"/>
      <c r="O27" s="299"/>
      <c r="P27" s="299"/>
      <c r="Q27" s="3"/>
      <c r="R27" s="282"/>
    </row>
    <row r="28" spans="3:18" s="64" customFormat="1" ht="12.75" customHeight="1" x14ac:dyDescent="0.15">
      <c r="C28" s="283">
        <f t="shared" si="4"/>
        <v>16</v>
      </c>
      <c r="D28" s="44" t="str">
        <f t="shared" si="3"/>
        <v/>
      </c>
      <c r="E28" s="276"/>
      <c r="F28" s="368"/>
      <c r="G28" s="368"/>
      <c r="H28" s="469"/>
      <c r="I28" s="307"/>
      <c r="J28" s="15"/>
      <c r="K28" s="299"/>
      <c r="L28" s="265"/>
      <c r="M28" s="299"/>
      <c r="N28" s="299"/>
      <c r="O28" s="299"/>
      <c r="P28" s="299"/>
      <c r="Q28" s="3"/>
      <c r="R28" s="282"/>
    </row>
    <row r="29" spans="3:18" s="64" customFormat="1" ht="12.75" customHeight="1" x14ac:dyDescent="0.15">
      <c r="C29" s="283">
        <f t="shared" si="4"/>
        <v>17</v>
      </c>
      <c r="D29" s="44" t="str">
        <f t="shared" si="3"/>
        <v/>
      </c>
      <c r="E29" s="276"/>
      <c r="F29" s="368"/>
      <c r="G29" s="368"/>
      <c r="H29" s="469"/>
      <c r="I29" s="309"/>
      <c r="J29" s="15"/>
      <c r="K29" s="299"/>
      <c r="L29" s="265"/>
      <c r="M29" s="299"/>
      <c r="N29" s="299"/>
      <c r="O29" s="299"/>
      <c r="P29" s="299"/>
      <c r="Q29" s="3"/>
      <c r="R29" s="282"/>
    </row>
    <row r="30" spans="3:18" s="64" customFormat="1" ht="12.75" customHeight="1" x14ac:dyDescent="0.15">
      <c r="C30" s="283">
        <f t="shared" si="4"/>
        <v>18</v>
      </c>
      <c r="D30" s="44" t="str">
        <f t="shared" si="3"/>
        <v/>
      </c>
      <c r="E30" s="276"/>
      <c r="F30" s="368"/>
      <c r="G30" s="368"/>
      <c r="H30" s="469"/>
      <c r="I30" s="307"/>
      <c r="J30" s="15"/>
      <c r="K30" s="299"/>
      <c r="L30" s="265"/>
      <c r="M30" s="299"/>
      <c r="N30" s="299"/>
      <c r="O30" s="299"/>
      <c r="P30" s="299"/>
      <c r="Q30" s="3"/>
      <c r="R30" s="282"/>
    </row>
    <row r="31" spans="3:18" s="64" customFormat="1" ht="12.75" customHeight="1" x14ac:dyDescent="0.15">
      <c r="C31" s="283">
        <f t="shared" si="4"/>
        <v>19</v>
      </c>
      <c r="D31" s="44" t="str">
        <f t="shared" si="3"/>
        <v/>
      </c>
      <c r="E31" s="276"/>
      <c r="F31" s="368"/>
      <c r="G31" s="368"/>
      <c r="H31" s="469"/>
      <c r="I31" s="309"/>
      <c r="J31" s="15"/>
      <c r="K31" s="299"/>
      <c r="L31" s="265"/>
      <c r="M31" s="299"/>
      <c r="N31" s="299"/>
      <c r="O31" s="299"/>
      <c r="P31" s="299"/>
      <c r="Q31" s="3"/>
      <c r="R31" s="282"/>
    </row>
    <row r="32" spans="3:18" s="64" customFormat="1" ht="12.75" customHeight="1" x14ac:dyDescent="0.15">
      <c r="C32" s="283">
        <f t="shared" si="4"/>
        <v>20</v>
      </c>
      <c r="D32" s="44" t="str">
        <f t="shared" si="3"/>
        <v/>
      </c>
      <c r="E32" s="276"/>
      <c r="F32" s="368"/>
      <c r="G32" s="368"/>
      <c r="H32" s="469"/>
      <c r="I32" s="307"/>
      <c r="J32" s="15"/>
      <c r="K32" s="299"/>
      <c r="L32" s="265"/>
      <c r="M32" s="299"/>
      <c r="N32" s="299"/>
      <c r="O32" s="299"/>
      <c r="P32" s="299"/>
      <c r="Q32" s="3"/>
      <c r="R32" s="282"/>
    </row>
    <row r="33" spans="3:18" s="64" customFormat="1" ht="12.75" customHeight="1" x14ac:dyDescent="0.15">
      <c r="C33" s="283">
        <f t="shared" si="4"/>
        <v>21</v>
      </c>
      <c r="D33" s="44" t="str">
        <f t="shared" si="3"/>
        <v/>
      </c>
      <c r="E33" s="276"/>
      <c r="F33" s="368"/>
      <c r="G33" s="368"/>
      <c r="H33" s="469"/>
      <c r="I33" s="307"/>
      <c r="J33" s="15"/>
      <c r="K33" s="299"/>
      <c r="L33" s="265"/>
      <c r="M33" s="299"/>
      <c r="N33" s="299"/>
      <c r="O33" s="299"/>
      <c r="P33" s="299"/>
      <c r="Q33" s="3"/>
      <c r="R33" s="282"/>
    </row>
    <row r="34" spans="3:18" s="64" customFormat="1" ht="12.75" customHeight="1" x14ac:dyDescent="0.15">
      <c r="C34" s="283">
        <f t="shared" si="4"/>
        <v>22</v>
      </c>
      <c r="D34" s="44" t="str">
        <f t="shared" si="3"/>
        <v/>
      </c>
      <c r="E34" s="276"/>
      <c r="F34" s="368"/>
      <c r="G34" s="368"/>
      <c r="H34" s="469"/>
      <c r="I34" s="309"/>
      <c r="J34" s="15"/>
      <c r="K34" s="299"/>
      <c r="L34" s="265"/>
      <c r="M34" s="299"/>
      <c r="N34" s="299"/>
      <c r="O34" s="299"/>
      <c r="P34" s="299"/>
      <c r="Q34" s="3"/>
      <c r="R34" s="282"/>
    </row>
    <row r="35" spans="3:18" s="64" customFormat="1" ht="12.75" customHeight="1" x14ac:dyDescent="0.15">
      <c r="C35" s="283">
        <f t="shared" si="4"/>
        <v>23</v>
      </c>
      <c r="D35" s="44" t="str">
        <f t="shared" si="3"/>
        <v/>
      </c>
      <c r="E35" s="276"/>
      <c r="F35" s="368"/>
      <c r="G35" s="368"/>
      <c r="H35" s="469"/>
      <c r="I35" s="307"/>
      <c r="J35" s="15"/>
      <c r="K35" s="299"/>
      <c r="L35" s="265"/>
      <c r="M35" s="299"/>
      <c r="N35" s="299"/>
      <c r="O35" s="299"/>
      <c r="P35" s="299"/>
      <c r="Q35" s="3"/>
      <c r="R35" s="282"/>
    </row>
    <row r="36" spans="3:18" s="64" customFormat="1" ht="12.75" customHeight="1" x14ac:dyDescent="0.15">
      <c r="C36" s="283">
        <f t="shared" si="4"/>
        <v>24</v>
      </c>
      <c r="D36" s="44" t="str">
        <f t="shared" si="3"/>
        <v/>
      </c>
      <c r="E36" s="276"/>
      <c r="F36" s="368"/>
      <c r="G36" s="368"/>
      <c r="H36" s="469"/>
      <c r="I36" s="309"/>
      <c r="J36" s="15"/>
      <c r="K36" s="299"/>
      <c r="L36" s="265"/>
      <c r="M36" s="299"/>
      <c r="N36" s="299"/>
      <c r="O36" s="299"/>
      <c r="P36" s="299"/>
      <c r="Q36" s="3"/>
      <c r="R36" s="282"/>
    </row>
    <row r="37" spans="3:18" s="64" customFormat="1" ht="12.75" customHeight="1" x14ac:dyDescent="0.15">
      <c r="C37" s="283">
        <f t="shared" si="4"/>
        <v>25</v>
      </c>
      <c r="D37" s="44" t="str">
        <f t="shared" si="3"/>
        <v/>
      </c>
      <c r="E37" s="276"/>
      <c r="F37" s="368"/>
      <c r="G37" s="368"/>
      <c r="H37" s="469"/>
      <c r="I37" s="307"/>
      <c r="J37" s="15"/>
      <c r="K37" s="299"/>
      <c r="L37" s="265"/>
      <c r="M37" s="299"/>
      <c r="N37" s="299"/>
      <c r="O37" s="299"/>
      <c r="P37" s="299"/>
      <c r="Q37" s="3"/>
      <c r="R37" s="282"/>
    </row>
    <row r="38" spans="3:18" s="64" customFormat="1" ht="12.75" customHeight="1" x14ac:dyDescent="0.15">
      <c r="C38" s="283">
        <f t="shared" si="4"/>
        <v>26</v>
      </c>
      <c r="D38" s="44" t="str">
        <f t="shared" si="3"/>
        <v/>
      </c>
      <c r="E38" s="276"/>
      <c r="F38" s="368"/>
      <c r="G38" s="368"/>
      <c r="H38" s="469"/>
      <c r="I38" s="309"/>
      <c r="J38" s="15"/>
      <c r="K38" s="299"/>
      <c r="L38" s="265"/>
      <c r="M38" s="299"/>
      <c r="N38" s="299"/>
      <c r="O38" s="299"/>
      <c r="P38" s="299"/>
      <c r="Q38" s="3"/>
      <c r="R38" s="282"/>
    </row>
    <row r="39" spans="3:18" s="64" customFormat="1" ht="12.75" customHeight="1" x14ac:dyDescent="0.15">
      <c r="C39" s="283">
        <f t="shared" si="4"/>
        <v>27</v>
      </c>
      <c r="D39" s="44" t="str">
        <f t="shared" si="3"/>
        <v/>
      </c>
      <c r="E39" s="276"/>
      <c r="F39" s="368"/>
      <c r="G39" s="368"/>
      <c r="H39" s="469"/>
      <c r="I39" s="307"/>
      <c r="J39" s="15"/>
      <c r="K39" s="299"/>
      <c r="L39" s="265"/>
      <c r="M39" s="299"/>
      <c r="N39" s="299"/>
      <c r="O39" s="299"/>
      <c r="P39" s="299"/>
      <c r="Q39" s="3"/>
      <c r="R39" s="282"/>
    </row>
    <row r="40" spans="3:18" s="64" customFormat="1" ht="12.75" customHeight="1" x14ac:dyDescent="0.15">
      <c r="C40" s="283">
        <f t="shared" si="4"/>
        <v>28</v>
      </c>
      <c r="D40" s="44" t="str">
        <f t="shared" si="3"/>
        <v/>
      </c>
      <c r="E40" s="276"/>
      <c r="F40" s="368"/>
      <c r="G40" s="368"/>
      <c r="H40" s="469"/>
      <c r="I40" s="309"/>
      <c r="J40" s="15"/>
      <c r="K40" s="299"/>
      <c r="L40" s="265"/>
      <c r="M40" s="299"/>
      <c r="N40" s="299"/>
      <c r="O40" s="299"/>
      <c r="P40" s="299"/>
      <c r="Q40" s="3"/>
      <c r="R40" s="282"/>
    </row>
    <row r="41" spans="3:18" s="64" customFormat="1" ht="12.75" customHeight="1" x14ac:dyDescent="0.15">
      <c r="C41" s="283">
        <f t="shared" si="4"/>
        <v>29</v>
      </c>
      <c r="D41" s="44" t="str">
        <f t="shared" si="3"/>
        <v/>
      </c>
      <c r="E41" s="276"/>
      <c r="F41" s="368"/>
      <c r="G41" s="368"/>
      <c r="H41" s="469"/>
      <c r="I41" s="307"/>
      <c r="J41" s="15"/>
      <c r="K41" s="299"/>
      <c r="L41" s="265"/>
      <c r="M41" s="299"/>
      <c r="N41" s="299"/>
      <c r="O41" s="299"/>
      <c r="P41" s="299"/>
      <c r="Q41" s="3"/>
      <c r="R41" s="282"/>
    </row>
    <row r="42" spans="3:18" s="64" customFormat="1" ht="12.75" customHeight="1" x14ac:dyDescent="0.15">
      <c r="C42" s="283">
        <f>C41+1</f>
        <v>30</v>
      </c>
      <c r="D42" s="44" t="str">
        <f t="shared" si="3"/>
        <v/>
      </c>
      <c r="E42" s="276"/>
      <c r="F42" s="368"/>
      <c r="G42" s="368"/>
      <c r="H42" s="469"/>
      <c r="I42" s="307"/>
      <c r="J42" s="15"/>
      <c r="K42" s="299"/>
      <c r="L42" s="265"/>
      <c r="M42" s="299"/>
      <c r="N42" s="299"/>
      <c r="O42" s="299"/>
      <c r="P42" s="299"/>
      <c r="Q42" s="3"/>
      <c r="R42" s="282"/>
    </row>
    <row r="43" spans="3:18" s="64" customFormat="1" ht="12.75" customHeight="1" x14ac:dyDescent="0.15">
      <c r="C43" s="283">
        <f>C42+1</f>
        <v>31</v>
      </c>
      <c r="D43" s="44" t="str">
        <f t="shared" si="3"/>
        <v/>
      </c>
      <c r="E43" s="276"/>
      <c r="F43" s="368"/>
      <c r="G43" s="368"/>
      <c r="H43" s="469"/>
      <c r="I43" s="307"/>
      <c r="J43" s="15"/>
      <c r="K43" s="299"/>
      <c r="L43" s="265"/>
      <c r="M43" s="299"/>
      <c r="N43" s="299"/>
      <c r="O43" s="299"/>
      <c r="P43" s="299"/>
      <c r="Q43" s="3"/>
      <c r="R43" s="282"/>
    </row>
    <row r="44" spans="3:18" s="64" customFormat="1" ht="12.75" customHeight="1" x14ac:dyDescent="0.15">
      <c r="C44" s="283">
        <f t="shared" ref="C44:C71" si="5">C43+1</f>
        <v>32</v>
      </c>
      <c r="D44" s="44" t="str">
        <f t="shared" si="3"/>
        <v/>
      </c>
      <c r="E44" s="276"/>
      <c r="F44" s="368"/>
      <c r="G44" s="368"/>
      <c r="H44" s="469"/>
      <c r="I44" s="307"/>
      <c r="J44" s="15"/>
      <c r="K44" s="299"/>
      <c r="L44" s="265"/>
      <c r="M44" s="299"/>
      <c r="N44" s="299"/>
      <c r="O44" s="299"/>
      <c r="P44" s="299"/>
      <c r="Q44" s="3"/>
      <c r="R44" s="282"/>
    </row>
    <row r="45" spans="3:18" s="64" customFormat="1" ht="12.75" customHeight="1" x14ac:dyDescent="0.15">
      <c r="C45" s="283">
        <f t="shared" si="5"/>
        <v>33</v>
      </c>
      <c r="D45" s="44" t="str">
        <f t="shared" si="3"/>
        <v/>
      </c>
      <c r="E45" s="276"/>
      <c r="F45" s="368"/>
      <c r="G45" s="368"/>
      <c r="H45" s="469"/>
      <c r="I45" s="307"/>
      <c r="J45" s="15"/>
      <c r="K45" s="299"/>
      <c r="L45" s="265"/>
      <c r="M45" s="299"/>
      <c r="N45" s="299"/>
      <c r="O45" s="299"/>
      <c r="P45" s="299"/>
      <c r="Q45" s="3"/>
      <c r="R45" s="282"/>
    </row>
    <row r="46" spans="3:18" s="64" customFormat="1" ht="12.75" customHeight="1" x14ac:dyDescent="0.15">
      <c r="C46" s="283">
        <f t="shared" si="5"/>
        <v>34</v>
      </c>
      <c r="D46" s="44" t="str">
        <f t="shared" si="3"/>
        <v/>
      </c>
      <c r="E46" s="276"/>
      <c r="F46" s="368"/>
      <c r="G46" s="368"/>
      <c r="H46" s="469"/>
      <c r="I46" s="307"/>
      <c r="J46" s="15"/>
      <c r="K46" s="299"/>
      <c r="L46" s="265"/>
      <c r="M46" s="299"/>
      <c r="N46" s="299"/>
      <c r="O46" s="299"/>
      <c r="P46" s="299"/>
      <c r="Q46" s="3"/>
      <c r="R46" s="282"/>
    </row>
    <row r="47" spans="3:18" s="64" customFormat="1" ht="12.75" customHeight="1" x14ac:dyDescent="0.15">
      <c r="C47" s="283">
        <f t="shared" si="5"/>
        <v>35</v>
      </c>
      <c r="D47" s="44" t="str">
        <f t="shared" si="3"/>
        <v/>
      </c>
      <c r="E47" s="276"/>
      <c r="F47" s="368"/>
      <c r="G47" s="368"/>
      <c r="H47" s="469"/>
      <c r="I47" s="307"/>
      <c r="J47" s="15"/>
      <c r="K47" s="299"/>
      <c r="L47" s="265"/>
      <c r="M47" s="299"/>
      <c r="N47" s="299"/>
      <c r="O47" s="299"/>
      <c r="P47" s="299"/>
      <c r="Q47" s="3"/>
      <c r="R47" s="282"/>
    </row>
    <row r="48" spans="3:18" s="64" customFormat="1" ht="12.75" customHeight="1" x14ac:dyDescent="0.15">
      <c r="C48" s="283">
        <f t="shared" si="5"/>
        <v>36</v>
      </c>
      <c r="D48" s="44" t="str">
        <f t="shared" si="3"/>
        <v/>
      </c>
      <c r="E48" s="276"/>
      <c r="F48" s="368"/>
      <c r="G48" s="368"/>
      <c r="H48" s="469"/>
      <c r="I48" s="307"/>
      <c r="J48" s="15"/>
      <c r="K48" s="299"/>
      <c r="L48" s="265"/>
      <c r="M48" s="299"/>
      <c r="N48" s="299"/>
      <c r="O48" s="299"/>
      <c r="P48" s="299"/>
      <c r="Q48" s="3"/>
      <c r="R48" s="282"/>
    </row>
    <row r="49" spans="3:18" s="64" customFormat="1" ht="12.75" customHeight="1" x14ac:dyDescent="0.15">
      <c r="C49" s="283">
        <f t="shared" si="5"/>
        <v>37</v>
      </c>
      <c r="D49" s="44" t="str">
        <f t="shared" si="3"/>
        <v/>
      </c>
      <c r="E49" s="276"/>
      <c r="F49" s="368"/>
      <c r="G49" s="368"/>
      <c r="H49" s="469"/>
      <c r="I49" s="307"/>
      <c r="J49" s="15"/>
      <c r="K49" s="299"/>
      <c r="L49" s="265"/>
      <c r="M49" s="299"/>
      <c r="N49" s="299"/>
      <c r="O49" s="299"/>
      <c r="P49" s="299"/>
      <c r="Q49" s="3"/>
      <c r="R49" s="282"/>
    </row>
    <row r="50" spans="3:18" s="64" customFormat="1" ht="12.75" customHeight="1" x14ac:dyDescent="0.15">
      <c r="C50" s="283">
        <f t="shared" si="5"/>
        <v>38</v>
      </c>
      <c r="D50" s="44" t="str">
        <f t="shared" si="3"/>
        <v/>
      </c>
      <c r="E50" s="276"/>
      <c r="F50" s="368"/>
      <c r="G50" s="368"/>
      <c r="H50" s="469"/>
      <c r="I50" s="307"/>
      <c r="J50" s="15"/>
      <c r="K50" s="299"/>
      <c r="L50" s="265"/>
      <c r="M50" s="299"/>
      <c r="N50" s="299"/>
      <c r="O50" s="299"/>
      <c r="P50" s="299"/>
      <c r="Q50" s="3"/>
      <c r="R50" s="282"/>
    </row>
    <row r="51" spans="3:18" s="64" customFormat="1" ht="12.75" customHeight="1" x14ac:dyDescent="0.15">
      <c r="C51" s="283">
        <f t="shared" si="5"/>
        <v>39</v>
      </c>
      <c r="D51" s="44" t="str">
        <f t="shared" si="3"/>
        <v/>
      </c>
      <c r="E51" s="276"/>
      <c r="F51" s="368"/>
      <c r="G51" s="368"/>
      <c r="H51" s="469"/>
      <c r="I51" s="307"/>
      <c r="J51" s="15"/>
      <c r="K51" s="299"/>
      <c r="L51" s="265"/>
      <c r="M51" s="299"/>
      <c r="N51" s="299"/>
      <c r="O51" s="299"/>
      <c r="P51" s="299"/>
      <c r="Q51" s="3"/>
      <c r="R51" s="282"/>
    </row>
    <row r="52" spans="3:18" s="64" customFormat="1" ht="12.75" customHeight="1" x14ac:dyDescent="0.15">
      <c r="C52" s="283">
        <f t="shared" si="5"/>
        <v>40</v>
      </c>
      <c r="D52" s="44" t="str">
        <f t="shared" si="3"/>
        <v/>
      </c>
      <c r="E52" s="276"/>
      <c r="F52" s="368"/>
      <c r="G52" s="368"/>
      <c r="H52" s="469"/>
      <c r="I52" s="307"/>
      <c r="J52" s="15"/>
      <c r="K52" s="299"/>
      <c r="L52" s="265"/>
      <c r="M52" s="299"/>
      <c r="N52" s="299"/>
      <c r="O52" s="299"/>
      <c r="P52" s="299"/>
      <c r="Q52" s="3"/>
      <c r="R52" s="282"/>
    </row>
    <row r="53" spans="3:18" s="64" customFormat="1" ht="12.75" customHeight="1" x14ac:dyDescent="0.15">
      <c r="C53" s="283">
        <f t="shared" si="5"/>
        <v>41</v>
      </c>
      <c r="D53" s="44" t="str">
        <f t="shared" si="3"/>
        <v/>
      </c>
      <c r="E53" s="276"/>
      <c r="F53" s="368"/>
      <c r="G53" s="368"/>
      <c r="H53" s="469"/>
      <c r="I53" s="307"/>
      <c r="J53" s="15"/>
      <c r="K53" s="299"/>
      <c r="L53" s="265"/>
      <c r="M53" s="299"/>
      <c r="N53" s="299"/>
      <c r="O53" s="299"/>
      <c r="P53" s="299"/>
      <c r="Q53" s="3"/>
      <c r="R53" s="282"/>
    </row>
    <row r="54" spans="3:18" s="64" customFormat="1" ht="12.75" customHeight="1" x14ac:dyDescent="0.15">
      <c r="C54" s="283">
        <f t="shared" si="5"/>
        <v>42</v>
      </c>
      <c r="D54" s="44" t="str">
        <f t="shared" si="3"/>
        <v/>
      </c>
      <c r="E54" s="276"/>
      <c r="F54" s="368"/>
      <c r="G54" s="368"/>
      <c r="H54" s="469"/>
      <c r="I54" s="307"/>
      <c r="J54" s="15"/>
      <c r="K54" s="299"/>
      <c r="L54" s="265"/>
      <c r="M54" s="299"/>
      <c r="N54" s="299"/>
      <c r="O54" s="299"/>
      <c r="P54" s="299"/>
      <c r="Q54" s="3"/>
      <c r="R54" s="282"/>
    </row>
    <row r="55" spans="3:18" s="64" customFormat="1" ht="12.75" customHeight="1" x14ac:dyDescent="0.15">
      <c r="C55" s="283">
        <f t="shared" si="5"/>
        <v>43</v>
      </c>
      <c r="D55" s="44" t="str">
        <f t="shared" si="3"/>
        <v/>
      </c>
      <c r="E55" s="276"/>
      <c r="F55" s="368"/>
      <c r="G55" s="368"/>
      <c r="H55" s="469"/>
      <c r="I55" s="307"/>
      <c r="J55" s="15"/>
      <c r="K55" s="299"/>
      <c r="L55" s="265"/>
      <c r="M55" s="299"/>
      <c r="N55" s="299"/>
      <c r="O55" s="299"/>
      <c r="P55" s="299"/>
      <c r="Q55" s="3"/>
      <c r="R55" s="282"/>
    </row>
    <row r="56" spans="3:18" s="64" customFormat="1" ht="12.75" customHeight="1" x14ac:dyDescent="0.15">
      <c r="C56" s="283">
        <f t="shared" si="5"/>
        <v>44</v>
      </c>
      <c r="D56" s="44" t="str">
        <f t="shared" si="3"/>
        <v/>
      </c>
      <c r="E56" s="276"/>
      <c r="F56" s="368"/>
      <c r="G56" s="368"/>
      <c r="H56" s="469"/>
      <c r="I56" s="307"/>
      <c r="J56" s="15"/>
      <c r="K56" s="299"/>
      <c r="L56" s="265"/>
      <c r="M56" s="299"/>
      <c r="N56" s="299"/>
      <c r="O56" s="299"/>
      <c r="P56" s="299"/>
      <c r="Q56" s="3"/>
      <c r="R56" s="282"/>
    </row>
    <row r="57" spans="3:18" s="64" customFormat="1" ht="12.75" customHeight="1" x14ac:dyDescent="0.15">
      <c r="C57" s="283">
        <f t="shared" si="5"/>
        <v>45</v>
      </c>
      <c r="D57" s="44" t="str">
        <f t="shared" si="3"/>
        <v/>
      </c>
      <c r="E57" s="276"/>
      <c r="F57" s="368"/>
      <c r="G57" s="368"/>
      <c r="H57" s="469"/>
      <c r="I57" s="307"/>
      <c r="J57" s="15"/>
      <c r="K57" s="299"/>
      <c r="L57" s="265"/>
      <c r="M57" s="299"/>
      <c r="N57" s="299"/>
      <c r="O57" s="299"/>
      <c r="P57" s="299"/>
      <c r="Q57" s="3"/>
      <c r="R57" s="282"/>
    </row>
    <row r="58" spans="3:18" s="64" customFormat="1" ht="12.75" customHeight="1" x14ac:dyDescent="0.15">
      <c r="C58" s="283">
        <f t="shared" si="5"/>
        <v>46</v>
      </c>
      <c r="D58" s="44" t="str">
        <f t="shared" si="3"/>
        <v/>
      </c>
      <c r="E58" s="276"/>
      <c r="F58" s="368"/>
      <c r="G58" s="368"/>
      <c r="H58" s="469"/>
      <c r="I58" s="307"/>
      <c r="J58" s="15"/>
      <c r="K58" s="299"/>
      <c r="L58" s="265"/>
      <c r="M58" s="299"/>
      <c r="N58" s="299"/>
      <c r="O58" s="299"/>
      <c r="P58" s="299"/>
      <c r="Q58" s="3"/>
      <c r="R58" s="282"/>
    </row>
    <row r="59" spans="3:18" s="64" customFormat="1" ht="12.75" customHeight="1" x14ac:dyDescent="0.15">
      <c r="C59" s="283">
        <f t="shared" si="5"/>
        <v>47</v>
      </c>
      <c r="D59" s="44" t="str">
        <f t="shared" si="3"/>
        <v/>
      </c>
      <c r="E59" s="276"/>
      <c r="F59" s="368"/>
      <c r="G59" s="368"/>
      <c r="H59" s="469"/>
      <c r="I59" s="307"/>
      <c r="J59" s="15"/>
      <c r="K59" s="299"/>
      <c r="L59" s="265"/>
      <c r="M59" s="299"/>
      <c r="N59" s="299"/>
      <c r="O59" s="299"/>
      <c r="P59" s="299"/>
      <c r="Q59" s="3"/>
      <c r="R59" s="282"/>
    </row>
    <row r="60" spans="3:18" s="64" customFormat="1" ht="12.75" customHeight="1" x14ac:dyDescent="0.15">
      <c r="C60" s="283">
        <f t="shared" si="5"/>
        <v>48</v>
      </c>
      <c r="D60" s="44" t="str">
        <f t="shared" si="3"/>
        <v/>
      </c>
      <c r="E60" s="276"/>
      <c r="F60" s="368"/>
      <c r="G60" s="368"/>
      <c r="H60" s="469"/>
      <c r="I60" s="307"/>
      <c r="J60" s="15"/>
      <c r="K60" s="299"/>
      <c r="L60" s="265"/>
      <c r="M60" s="299"/>
      <c r="N60" s="299"/>
      <c r="O60" s="299"/>
      <c r="P60" s="299"/>
      <c r="Q60" s="3"/>
      <c r="R60" s="282"/>
    </row>
    <row r="61" spans="3:18" s="64" customFormat="1" ht="12.75" customHeight="1" x14ac:dyDescent="0.15">
      <c r="C61" s="283">
        <f t="shared" si="5"/>
        <v>49</v>
      </c>
      <c r="D61" s="44" t="str">
        <f t="shared" si="3"/>
        <v/>
      </c>
      <c r="E61" s="276"/>
      <c r="F61" s="368"/>
      <c r="G61" s="368"/>
      <c r="H61" s="469"/>
      <c r="I61" s="307"/>
      <c r="J61" s="15"/>
      <c r="K61" s="299"/>
      <c r="L61" s="265"/>
      <c r="M61" s="299"/>
      <c r="N61" s="299"/>
      <c r="O61" s="299"/>
      <c r="P61" s="299"/>
      <c r="Q61" s="3"/>
      <c r="R61" s="282"/>
    </row>
    <row r="62" spans="3:18" s="64" customFormat="1" ht="12.75" customHeight="1" x14ac:dyDescent="0.15">
      <c r="C62" s="283">
        <f t="shared" si="5"/>
        <v>50</v>
      </c>
      <c r="D62" s="44" t="str">
        <f t="shared" si="3"/>
        <v/>
      </c>
      <c r="E62" s="276"/>
      <c r="F62" s="368"/>
      <c r="G62" s="368"/>
      <c r="H62" s="469"/>
      <c r="I62" s="307"/>
      <c r="J62" s="15"/>
      <c r="K62" s="299"/>
      <c r="L62" s="265"/>
      <c r="M62" s="299"/>
      <c r="N62" s="299"/>
      <c r="O62" s="299"/>
      <c r="P62" s="299"/>
      <c r="Q62" s="3"/>
      <c r="R62" s="282"/>
    </row>
    <row r="63" spans="3:18" s="64" customFormat="1" ht="12.75" customHeight="1" x14ac:dyDescent="0.15">
      <c r="C63" s="283">
        <f t="shared" si="5"/>
        <v>51</v>
      </c>
      <c r="D63" s="44" t="str">
        <f t="shared" si="3"/>
        <v/>
      </c>
      <c r="E63" s="276"/>
      <c r="F63" s="368"/>
      <c r="G63" s="368"/>
      <c r="H63" s="469"/>
      <c r="I63" s="307"/>
      <c r="J63" s="15"/>
      <c r="K63" s="299"/>
      <c r="L63" s="265"/>
      <c r="M63" s="299"/>
      <c r="N63" s="299"/>
      <c r="O63" s="299"/>
      <c r="P63" s="299"/>
      <c r="Q63" s="3"/>
      <c r="R63" s="282"/>
    </row>
    <row r="64" spans="3:18" s="64" customFormat="1" ht="12.75" customHeight="1" x14ac:dyDescent="0.15">
      <c r="C64" s="283">
        <f t="shared" si="5"/>
        <v>52</v>
      </c>
      <c r="D64" s="44" t="str">
        <f t="shared" si="3"/>
        <v/>
      </c>
      <c r="E64" s="276"/>
      <c r="F64" s="368"/>
      <c r="G64" s="368"/>
      <c r="H64" s="469"/>
      <c r="I64" s="307"/>
      <c r="J64" s="15"/>
      <c r="K64" s="299"/>
      <c r="L64" s="265"/>
      <c r="M64" s="299"/>
      <c r="N64" s="299"/>
      <c r="O64" s="299"/>
      <c r="P64" s="299"/>
      <c r="Q64" s="3"/>
      <c r="R64" s="282"/>
    </row>
    <row r="65" spans="3:18" s="64" customFormat="1" ht="12.75" customHeight="1" x14ac:dyDescent="0.15">
      <c r="C65" s="283">
        <f t="shared" si="5"/>
        <v>53</v>
      </c>
      <c r="D65" s="44" t="str">
        <f t="shared" si="3"/>
        <v/>
      </c>
      <c r="E65" s="276"/>
      <c r="F65" s="368"/>
      <c r="G65" s="368"/>
      <c r="H65" s="469"/>
      <c r="I65" s="307"/>
      <c r="J65" s="15"/>
      <c r="K65" s="299"/>
      <c r="L65" s="265"/>
      <c r="M65" s="299"/>
      <c r="N65" s="299"/>
      <c r="O65" s="299"/>
      <c r="P65" s="299"/>
      <c r="Q65" s="3"/>
      <c r="R65" s="282"/>
    </row>
    <row r="66" spans="3:18" s="64" customFormat="1" ht="12.75" customHeight="1" x14ac:dyDescent="0.15">
      <c r="C66" s="283">
        <f t="shared" si="5"/>
        <v>54</v>
      </c>
      <c r="D66" s="44" t="str">
        <f t="shared" si="3"/>
        <v/>
      </c>
      <c r="E66" s="276"/>
      <c r="F66" s="368"/>
      <c r="G66" s="368"/>
      <c r="H66" s="469"/>
      <c r="I66" s="307"/>
      <c r="J66" s="15"/>
      <c r="K66" s="299"/>
      <c r="L66" s="265"/>
      <c r="M66" s="299"/>
      <c r="N66" s="299"/>
      <c r="O66" s="299"/>
      <c r="P66" s="299"/>
      <c r="Q66" s="3"/>
      <c r="R66" s="282"/>
    </row>
    <row r="67" spans="3:18" s="64" customFormat="1" ht="12.75" customHeight="1" x14ac:dyDescent="0.15">
      <c r="C67" s="283">
        <f t="shared" si="5"/>
        <v>55</v>
      </c>
      <c r="D67" s="44" t="str">
        <f t="shared" si="3"/>
        <v/>
      </c>
      <c r="E67" s="276"/>
      <c r="F67" s="368"/>
      <c r="G67" s="368"/>
      <c r="H67" s="469"/>
      <c r="I67" s="307"/>
      <c r="J67" s="15"/>
      <c r="K67" s="299"/>
      <c r="L67" s="265"/>
      <c r="M67" s="299"/>
      <c r="N67" s="299"/>
      <c r="O67" s="299"/>
      <c r="P67" s="299"/>
      <c r="Q67" s="3"/>
      <c r="R67" s="282"/>
    </row>
    <row r="68" spans="3:18" s="64" customFormat="1" ht="12.75" customHeight="1" x14ac:dyDescent="0.15">
      <c r="C68" s="283">
        <f t="shared" si="5"/>
        <v>56</v>
      </c>
      <c r="D68" s="44" t="str">
        <f t="shared" si="3"/>
        <v/>
      </c>
      <c r="E68" s="276"/>
      <c r="F68" s="368"/>
      <c r="G68" s="368"/>
      <c r="H68" s="469"/>
      <c r="I68" s="307"/>
      <c r="J68" s="15"/>
      <c r="K68" s="299"/>
      <c r="L68" s="265"/>
      <c r="M68" s="299"/>
      <c r="N68" s="299"/>
      <c r="O68" s="299"/>
      <c r="P68" s="299"/>
      <c r="Q68" s="3"/>
      <c r="R68" s="282"/>
    </row>
    <row r="69" spans="3:18" s="64" customFormat="1" ht="12.75" customHeight="1" x14ac:dyDescent="0.15">
      <c r="C69" s="283">
        <f t="shared" si="5"/>
        <v>57</v>
      </c>
      <c r="D69" s="44" t="str">
        <f t="shared" si="3"/>
        <v/>
      </c>
      <c r="E69" s="276"/>
      <c r="F69" s="368"/>
      <c r="G69" s="368"/>
      <c r="H69" s="469"/>
      <c r="I69" s="307"/>
      <c r="J69" s="15"/>
      <c r="K69" s="299"/>
      <c r="L69" s="265"/>
      <c r="M69" s="299"/>
      <c r="N69" s="299"/>
      <c r="O69" s="299"/>
      <c r="P69" s="299"/>
      <c r="Q69" s="3"/>
      <c r="R69" s="282"/>
    </row>
    <row r="70" spans="3:18" s="64" customFormat="1" ht="12.75" customHeight="1" x14ac:dyDescent="0.15">
      <c r="C70" s="283">
        <f t="shared" si="5"/>
        <v>58</v>
      </c>
      <c r="D70" s="44" t="str">
        <f t="shared" si="3"/>
        <v/>
      </c>
      <c r="E70" s="276"/>
      <c r="F70" s="368"/>
      <c r="G70" s="368"/>
      <c r="H70" s="469"/>
      <c r="I70" s="307"/>
      <c r="J70" s="15"/>
      <c r="K70" s="299"/>
      <c r="L70" s="265"/>
      <c r="M70" s="299"/>
      <c r="N70" s="299"/>
      <c r="O70" s="299"/>
      <c r="P70" s="299"/>
      <c r="Q70" s="3"/>
      <c r="R70" s="282"/>
    </row>
    <row r="71" spans="3:18" s="64" customFormat="1" ht="12.75" customHeight="1" x14ac:dyDescent="0.15">
      <c r="C71" s="283">
        <f t="shared" si="5"/>
        <v>59</v>
      </c>
      <c r="D71" s="44" t="str">
        <f t="shared" si="3"/>
        <v/>
      </c>
      <c r="E71" s="276"/>
      <c r="F71" s="368"/>
      <c r="G71" s="368"/>
      <c r="H71" s="469"/>
      <c r="I71" s="307"/>
      <c r="J71" s="15"/>
      <c r="K71" s="299"/>
      <c r="L71" s="265"/>
      <c r="M71" s="299"/>
      <c r="N71" s="299"/>
      <c r="O71" s="299"/>
      <c r="P71" s="299"/>
      <c r="Q71" s="3"/>
      <c r="R71" s="282"/>
    </row>
    <row r="72" spans="3:18" s="64" customFormat="1" ht="12.75" customHeight="1" x14ac:dyDescent="0.15">
      <c r="C72" s="283">
        <f>C71+1</f>
        <v>60</v>
      </c>
      <c r="D72" s="44" t="str">
        <f t="shared" si="3"/>
        <v/>
      </c>
      <c r="E72" s="276"/>
      <c r="F72" s="368"/>
      <c r="G72" s="368"/>
      <c r="H72" s="469"/>
      <c r="I72" s="307"/>
      <c r="J72" s="15"/>
      <c r="K72" s="299"/>
      <c r="L72" s="265"/>
      <c r="M72" s="299"/>
      <c r="N72" s="299"/>
      <c r="O72" s="299"/>
      <c r="P72" s="299"/>
      <c r="Q72" s="3"/>
      <c r="R72" s="282"/>
    </row>
    <row r="73" spans="3:18" s="64" customFormat="1" ht="12.75" customHeight="1" x14ac:dyDescent="0.15">
      <c r="C73" s="283">
        <f>C72+1</f>
        <v>61</v>
      </c>
      <c r="D73" s="44" t="str">
        <f t="shared" si="3"/>
        <v/>
      </c>
      <c r="E73" s="276"/>
      <c r="F73" s="368"/>
      <c r="G73" s="368"/>
      <c r="H73" s="469"/>
      <c r="I73" s="307"/>
      <c r="J73" s="15"/>
      <c r="K73" s="299"/>
      <c r="L73" s="265"/>
      <c r="M73" s="299"/>
      <c r="N73" s="299"/>
      <c r="O73" s="299"/>
      <c r="P73" s="299"/>
      <c r="Q73" s="3"/>
      <c r="R73" s="282"/>
    </row>
    <row r="74" spans="3:18" s="64" customFormat="1" ht="12.75" customHeight="1" x14ac:dyDescent="0.15">
      <c r="C74" s="283">
        <f t="shared" ref="C74:C137" si="6">C73+1</f>
        <v>62</v>
      </c>
      <c r="D74" s="44" t="str">
        <f t="shared" si="3"/>
        <v/>
      </c>
      <c r="E74" s="276"/>
      <c r="F74" s="368"/>
      <c r="G74" s="368"/>
      <c r="H74" s="469"/>
      <c r="I74" s="307"/>
      <c r="J74" s="15"/>
      <c r="K74" s="299"/>
      <c r="L74" s="265"/>
      <c r="M74" s="299"/>
      <c r="N74" s="299"/>
      <c r="O74" s="299"/>
      <c r="P74" s="299"/>
      <c r="Q74" s="3"/>
      <c r="R74" s="282"/>
    </row>
    <row r="75" spans="3:18" s="64" customFormat="1" ht="12.75" customHeight="1" x14ac:dyDescent="0.15">
      <c r="C75" s="283">
        <f t="shared" si="6"/>
        <v>63</v>
      </c>
      <c r="D75" s="44" t="str">
        <f t="shared" si="3"/>
        <v/>
      </c>
      <c r="E75" s="276"/>
      <c r="F75" s="368"/>
      <c r="G75" s="368"/>
      <c r="H75" s="469"/>
      <c r="I75" s="307"/>
      <c r="J75" s="15"/>
      <c r="K75" s="299"/>
      <c r="L75" s="265"/>
      <c r="M75" s="299"/>
      <c r="N75" s="299"/>
      <c r="O75" s="299"/>
      <c r="P75" s="299"/>
      <c r="Q75" s="3"/>
      <c r="R75" s="282"/>
    </row>
    <row r="76" spans="3:18" s="64" customFormat="1" ht="12.75" customHeight="1" x14ac:dyDescent="0.15">
      <c r="C76" s="283">
        <f t="shared" si="6"/>
        <v>64</v>
      </c>
      <c r="D76" s="44" t="str">
        <f t="shared" si="3"/>
        <v/>
      </c>
      <c r="E76" s="276"/>
      <c r="F76" s="368"/>
      <c r="G76" s="368"/>
      <c r="H76" s="469"/>
      <c r="I76" s="307"/>
      <c r="J76" s="15"/>
      <c r="K76" s="299"/>
      <c r="L76" s="265"/>
      <c r="M76" s="299"/>
      <c r="N76" s="299"/>
      <c r="O76" s="299"/>
      <c r="P76" s="299"/>
      <c r="Q76" s="3"/>
      <c r="R76" s="282"/>
    </row>
    <row r="77" spans="3:18" s="64" customFormat="1" ht="12.75" customHeight="1" x14ac:dyDescent="0.15">
      <c r="C77" s="283">
        <f t="shared" si="6"/>
        <v>65</v>
      </c>
      <c r="D77" s="44" t="str">
        <f t="shared" ref="D77:D140" si="7">IF(E77="","",IF(E77&lt;=$U$2,"○",""))</f>
        <v/>
      </c>
      <c r="E77" s="276"/>
      <c r="F77" s="368"/>
      <c r="G77" s="368"/>
      <c r="H77" s="469"/>
      <c r="I77" s="307"/>
      <c r="J77" s="15"/>
      <c r="K77" s="299"/>
      <c r="L77" s="265"/>
      <c r="M77" s="299"/>
      <c r="N77" s="299"/>
      <c r="O77" s="299"/>
      <c r="P77" s="299"/>
      <c r="Q77" s="3"/>
      <c r="R77" s="282"/>
    </row>
    <row r="78" spans="3:18" s="64" customFormat="1" ht="12.75" customHeight="1" x14ac:dyDescent="0.15">
      <c r="C78" s="283">
        <f t="shared" si="6"/>
        <v>66</v>
      </c>
      <c r="D78" s="44" t="str">
        <f t="shared" si="7"/>
        <v/>
      </c>
      <c r="E78" s="276"/>
      <c r="F78" s="368"/>
      <c r="G78" s="368"/>
      <c r="H78" s="469"/>
      <c r="I78" s="307"/>
      <c r="J78" s="15"/>
      <c r="K78" s="299"/>
      <c r="L78" s="265"/>
      <c r="M78" s="299"/>
      <c r="N78" s="299"/>
      <c r="O78" s="299"/>
      <c r="P78" s="299"/>
      <c r="Q78" s="3"/>
      <c r="R78" s="282"/>
    </row>
    <row r="79" spans="3:18" s="64" customFormat="1" ht="12.75" customHeight="1" x14ac:dyDescent="0.15">
      <c r="C79" s="283">
        <f t="shared" si="6"/>
        <v>67</v>
      </c>
      <c r="D79" s="44" t="str">
        <f t="shared" si="7"/>
        <v/>
      </c>
      <c r="E79" s="276"/>
      <c r="F79" s="368"/>
      <c r="G79" s="368"/>
      <c r="H79" s="469"/>
      <c r="I79" s="307"/>
      <c r="J79" s="15"/>
      <c r="K79" s="299"/>
      <c r="L79" s="265"/>
      <c r="M79" s="299"/>
      <c r="N79" s="299"/>
      <c r="O79" s="299"/>
      <c r="P79" s="299"/>
      <c r="Q79" s="3"/>
      <c r="R79" s="282"/>
    </row>
    <row r="80" spans="3:18" s="64" customFormat="1" ht="12.75" customHeight="1" x14ac:dyDescent="0.15">
      <c r="C80" s="283">
        <f t="shared" si="6"/>
        <v>68</v>
      </c>
      <c r="D80" s="44" t="str">
        <f t="shared" si="7"/>
        <v/>
      </c>
      <c r="E80" s="276"/>
      <c r="F80" s="368"/>
      <c r="G80" s="368"/>
      <c r="H80" s="469"/>
      <c r="I80" s="307"/>
      <c r="J80" s="15"/>
      <c r="K80" s="299"/>
      <c r="L80" s="265"/>
      <c r="M80" s="299"/>
      <c r="N80" s="299"/>
      <c r="O80" s="299"/>
      <c r="P80" s="299"/>
      <c r="Q80" s="3"/>
      <c r="R80" s="282"/>
    </row>
    <row r="81" spans="3:18" s="64" customFormat="1" ht="12.75" customHeight="1" x14ac:dyDescent="0.15">
      <c r="C81" s="283">
        <f t="shared" si="6"/>
        <v>69</v>
      </c>
      <c r="D81" s="44" t="str">
        <f t="shared" si="7"/>
        <v/>
      </c>
      <c r="E81" s="276"/>
      <c r="F81" s="368"/>
      <c r="G81" s="368"/>
      <c r="H81" s="469"/>
      <c r="I81" s="307"/>
      <c r="J81" s="15"/>
      <c r="K81" s="299"/>
      <c r="L81" s="265"/>
      <c r="M81" s="299"/>
      <c r="N81" s="299"/>
      <c r="O81" s="299"/>
      <c r="P81" s="299"/>
      <c r="Q81" s="3"/>
      <c r="R81" s="282"/>
    </row>
    <row r="82" spans="3:18" s="64" customFormat="1" ht="12.75" customHeight="1" x14ac:dyDescent="0.15">
      <c r="C82" s="283">
        <f t="shared" si="6"/>
        <v>70</v>
      </c>
      <c r="D82" s="44" t="str">
        <f t="shared" si="7"/>
        <v/>
      </c>
      <c r="E82" s="276"/>
      <c r="F82" s="368"/>
      <c r="G82" s="368"/>
      <c r="H82" s="469"/>
      <c r="I82" s="307"/>
      <c r="J82" s="15"/>
      <c r="K82" s="299"/>
      <c r="L82" s="265"/>
      <c r="M82" s="299"/>
      <c r="N82" s="299"/>
      <c r="O82" s="299"/>
      <c r="P82" s="299"/>
      <c r="Q82" s="3"/>
      <c r="R82" s="282"/>
    </row>
    <row r="83" spans="3:18" s="64" customFormat="1" ht="12.75" customHeight="1" x14ac:dyDescent="0.15">
      <c r="C83" s="283">
        <f t="shared" si="6"/>
        <v>71</v>
      </c>
      <c r="D83" s="44" t="str">
        <f t="shared" si="7"/>
        <v/>
      </c>
      <c r="E83" s="276"/>
      <c r="F83" s="368"/>
      <c r="G83" s="368"/>
      <c r="H83" s="469"/>
      <c r="I83" s="307"/>
      <c r="J83" s="15"/>
      <c r="K83" s="299"/>
      <c r="L83" s="265"/>
      <c r="M83" s="299"/>
      <c r="N83" s="299"/>
      <c r="O83" s="299"/>
      <c r="P83" s="299"/>
      <c r="Q83" s="3"/>
      <c r="R83" s="282"/>
    </row>
    <row r="84" spans="3:18" s="64" customFormat="1" ht="12.75" customHeight="1" x14ac:dyDescent="0.15">
      <c r="C84" s="283">
        <f t="shared" si="6"/>
        <v>72</v>
      </c>
      <c r="D84" s="44" t="str">
        <f t="shared" si="7"/>
        <v/>
      </c>
      <c r="E84" s="276"/>
      <c r="F84" s="368"/>
      <c r="G84" s="368"/>
      <c r="H84" s="469"/>
      <c r="I84" s="307"/>
      <c r="J84" s="15"/>
      <c r="K84" s="299"/>
      <c r="L84" s="265"/>
      <c r="M84" s="299"/>
      <c r="N84" s="299"/>
      <c r="O84" s="299"/>
      <c r="P84" s="299"/>
      <c r="Q84" s="3"/>
      <c r="R84" s="282"/>
    </row>
    <row r="85" spans="3:18" s="64" customFormat="1" ht="12.75" customHeight="1" x14ac:dyDescent="0.15">
      <c r="C85" s="283">
        <f t="shared" si="6"/>
        <v>73</v>
      </c>
      <c r="D85" s="44" t="str">
        <f t="shared" si="7"/>
        <v/>
      </c>
      <c r="E85" s="276"/>
      <c r="F85" s="368"/>
      <c r="G85" s="368"/>
      <c r="H85" s="469"/>
      <c r="I85" s="307"/>
      <c r="J85" s="15"/>
      <c r="K85" s="299"/>
      <c r="L85" s="265"/>
      <c r="M85" s="299"/>
      <c r="N85" s="299"/>
      <c r="O85" s="299"/>
      <c r="P85" s="299"/>
      <c r="Q85" s="3"/>
      <c r="R85" s="282"/>
    </row>
    <row r="86" spans="3:18" s="64" customFormat="1" ht="12.75" customHeight="1" x14ac:dyDescent="0.15">
      <c r="C86" s="283">
        <f t="shared" si="6"/>
        <v>74</v>
      </c>
      <c r="D86" s="44" t="str">
        <f t="shared" si="7"/>
        <v/>
      </c>
      <c r="E86" s="276"/>
      <c r="F86" s="368"/>
      <c r="G86" s="368"/>
      <c r="H86" s="469"/>
      <c r="I86" s="307"/>
      <c r="J86" s="15"/>
      <c r="K86" s="299"/>
      <c r="L86" s="265"/>
      <c r="M86" s="299"/>
      <c r="N86" s="299"/>
      <c r="O86" s="299"/>
      <c r="P86" s="299"/>
      <c r="Q86" s="3"/>
      <c r="R86" s="282"/>
    </row>
    <row r="87" spans="3:18" s="64" customFormat="1" ht="12.75" customHeight="1" x14ac:dyDescent="0.15">
      <c r="C87" s="283">
        <f t="shared" si="6"/>
        <v>75</v>
      </c>
      <c r="D87" s="44" t="str">
        <f t="shared" si="7"/>
        <v/>
      </c>
      <c r="E87" s="276"/>
      <c r="F87" s="368"/>
      <c r="G87" s="368"/>
      <c r="H87" s="469"/>
      <c r="I87" s="307"/>
      <c r="J87" s="15"/>
      <c r="K87" s="299"/>
      <c r="L87" s="265"/>
      <c r="M87" s="299"/>
      <c r="N87" s="299"/>
      <c r="O87" s="299"/>
      <c r="P87" s="299"/>
      <c r="Q87" s="3"/>
      <c r="R87" s="282"/>
    </row>
    <row r="88" spans="3:18" s="64" customFormat="1" ht="12.75" customHeight="1" x14ac:dyDescent="0.15">
      <c r="C88" s="283">
        <f t="shared" si="6"/>
        <v>76</v>
      </c>
      <c r="D88" s="44" t="str">
        <f t="shared" si="7"/>
        <v/>
      </c>
      <c r="E88" s="276"/>
      <c r="F88" s="368"/>
      <c r="G88" s="368"/>
      <c r="H88" s="469"/>
      <c r="I88" s="307"/>
      <c r="J88" s="15"/>
      <c r="K88" s="299"/>
      <c r="L88" s="265"/>
      <c r="M88" s="299"/>
      <c r="N88" s="299"/>
      <c r="O88" s="299"/>
      <c r="P88" s="299"/>
      <c r="Q88" s="3"/>
      <c r="R88" s="282"/>
    </row>
    <row r="89" spans="3:18" s="64" customFormat="1" ht="12.75" customHeight="1" x14ac:dyDescent="0.15">
      <c r="C89" s="283">
        <f t="shared" si="6"/>
        <v>77</v>
      </c>
      <c r="D89" s="44" t="str">
        <f t="shared" si="7"/>
        <v/>
      </c>
      <c r="E89" s="276"/>
      <c r="F89" s="368"/>
      <c r="G89" s="368"/>
      <c r="H89" s="469"/>
      <c r="I89" s="307"/>
      <c r="J89" s="15"/>
      <c r="K89" s="299"/>
      <c r="L89" s="265"/>
      <c r="M89" s="299"/>
      <c r="N89" s="299"/>
      <c r="O89" s="299"/>
      <c r="P89" s="299"/>
      <c r="Q89" s="3"/>
      <c r="R89" s="282"/>
    </row>
    <row r="90" spans="3:18" s="64" customFormat="1" ht="12.75" customHeight="1" x14ac:dyDescent="0.15">
      <c r="C90" s="283">
        <f t="shared" si="6"/>
        <v>78</v>
      </c>
      <c r="D90" s="44" t="str">
        <f t="shared" si="7"/>
        <v/>
      </c>
      <c r="E90" s="276"/>
      <c r="F90" s="368"/>
      <c r="G90" s="368"/>
      <c r="H90" s="469"/>
      <c r="I90" s="307"/>
      <c r="J90" s="15"/>
      <c r="K90" s="299"/>
      <c r="L90" s="265"/>
      <c r="M90" s="299"/>
      <c r="N90" s="299"/>
      <c r="O90" s="299"/>
      <c r="P90" s="299"/>
      <c r="Q90" s="3"/>
      <c r="R90" s="282"/>
    </row>
    <row r="91" spans="3:18" s="64" customFormat="1" ht="12.75" customHeight="1" x14ac:dyDescent="0.15">
      <c r="C91" s="283">
        <f t="shared" si="6"/>
        <v>79</v>
      </c>
      <c r="D91" s="44" t="str">
        <f t="shared" si="7"/>
        <v/>
      </c>
      <c r="E91" s="276"/>
      <c r="F91" s="368"/>
      <c r="G91" s="368"/>
      <c r="H91" s="469"/>
      <c r="I91" s="307"/>
      <c r="J91" s="15"/>
      <c r="K91" s="299"/>
      <c r="L91" s="265"/>
      <c r="M91" s="299"/>
      <c r="N91" s="299"/>
      <c r="O91" s="299"/>
      <c r="P91" s="299"/>
      <c r="Q91" s="3"/>
      <c r="R91" s="282"/>
    </row>
    <row r="92" spans="3:18" s="64" customFormat="1" ht="12.75" customHeight="1" x14ac:dyDescent="0.15">
      <c r="C92" s="283">
        <f t="shared" si="6"/>
        <v>80</v>
      </c>
      <c r="D92" s="44" t="str">
        <f t="shared" si="7"/>
        <v/>
      </c>
      <c r="E92" s="276"/>
      <c r="F92" s="368"/>
      <c r="G92" s="368"/>
      <c r="H92" s="469"/>
      <c r="I92" s="307"/>
      <c r="J92" s="15"/>
      <c r="K92" s="299"/>
      <c r="L92" s="265"/>
      <c r="M92" s="299"/>
      <c r="N92" s="299"/>
      <c r="O92" s="299"/>
      <c r="P92" s="299"/>
      <c r="Q92" s="3"/>
      <c r="R92" s="282"/>
    </row>
    <row r="93" spans="3:18" s="64" customFormat="1" ht="12.75" customHeight="1" x14ac:dyDescent="0.15">
      <c r="C93" s="283">
        <f t="shared" si="6"/>
        <v>81</v>
      </c>
      <c r="D93" s="44" t="str">
        <f t="shared" si="7"/>
        <v/>
      </c>
      <c r="E93" s="276"/>
      <c r="F93" s="368"/>
      <c r="G93" s="368"/>
      <c r="H93" s="469"/>
      <c r="I93" s="307"/>
      <c r="J93" s="15"/>
      <c r="K93" s="299"/>
      <c r="L93" s="265"/>
      <c r="M93" s="299"/>
      <c r="N93" s="299"/>
      <c r="O93" s="299"/>
      <c r="P93" s="299"/>
      <c r="Q93" s="3"/>
      <c r="R93" s="282"/>
    </row>
    <row r="94" spans="3:18" s="64" customFormat="1" ht="12.75" customHeight="1" x14ac:dyDescent="0.15">
      <c r="C94" s="283">
        <f t="shared" si="6"/>
        <v>82</v>
      </c>
      <c r="D94" s="44" t="str">
        <f t="shared" si="7"/>
        <v/>
      </c>
      <c r="E94" s="276"/>
      <c r="F94" s="368"/>
      <c r="G94" s="368"/>
      <c r="H94" s="469"/>
      <c r="I94" s="307"/>
      <c r="J94" s="15"/>
      <c r="K94" s="299"/>
      <c r="L94" s="265"/>
      <c r="M94" s="299"/>
      <c r="N94" s="299"/>
      <c r="O94" s="299"/>
      <c r="P94" s="299"/>
      <c r="Q94" s="3"/>
      <c r="R94" s="282"/>
    </row>
    <row r="95" spans="3:18" s="64" customFormat="1" ht="12.75" customHeight="1" x14ac:dyDescent="0.15">
      <c r="C95" s="283">
        <f t="shared" si="6"/>
        <v>83</v>
      </c>
      <c r="D95" s="44" t="str">
        <f t="shared" si="7"/>
        <v/>
      </c>
      <c r="E95" s="276"/>
      <c r="F95" s="368"/>
      <c r="G95" s="368"/>
      <c r="H95" s="469"/>
      <c r="I95" s="307"/>
      <c r="J95" s="15"/>
      <c r="K95" s="299"/>
      <c r="L95" s="265"/>
      <c r="M95" s="299"/>
      <c r="N95" s="299"/>
      <c r="O95" s="299"/>
      <c r="P95" s="299"/>
      <c r="Q95" s="3"/>
      <c r="R95" s="282"/>
    </row>
    <row r="96" spans="3:18" s="64" customFormat="1" ht="12.75" customHeight="1" x14ac:dyDescent="0.15">
      <c r="C96" s="283">
        <f t="shared" si="6"/>
        <v>84</v>
      </c>
      <c r="D96" s="44" t="str">
        <f t="shared" si="7"/>
        <v/>
      </c>
      <c r="E96" s="276"/>
      <c r="F96" s="368"/>
      <c r="G96" s="368"/>
      <c r="H96" s="469"/>
      <c r="I96" s="307"/>
      <c r="J96" s="15"/>
      <c r="K96" s="299"/>
      <c r="L96" s="265"/>
      <c r="M96" s="299"/>
      <c r="N96" s="299"/>
      <c r="O96" s="299"/>
      <c r="P96" s="299"/>
      <c r="Q96" s="3"/>
      <c r="R96" s="282"/>
    </row>
    <row r="97" spans="3:18" s="64" customFormat="1" ht="12.75" customHeight="1" x14ac:dyDescent="0.15">
      <c r="C97" s="283">
        <f t="shared" si="6"/>
        <v>85</v>
      </c>
      <c r="D97" s="44" t="str">
        <f t="shared" si="7"/>
        <v/>
      </c>
      <c r="E97" s="276"/>
      <c r="F97" s="368"/>
      <c r="G97" s="368"/>
      <c r="H97" s="469"/>
      <c r="I97" s="307"/>
      <c r="J97" s="15"/>
      <c r="K97" s="299"/>
      <c r="L97" s="265"/>
      <c r="M97" s="299"/>
      <c r="N97" s="299"/>
      <c r="O97" s="299"/>
      <c r="P97" s="299"/>
      <c r="Q97" s="3"/>
      <c r="R97" s="282"/>
    </row>
    <row r="98" spans="3:18" s="64" customFormat="1" ht="12.75" customHeight="1" x14ac:dyDescent="0.15">
      <c r="C98" s="283">
        <f t="shared" si="6"/>
        <v>86</v>
      </c>
      <c r="D98" s="44" t="str">
        <f t="shared" si="7"/>
        <v/>
      </c>
      <c r="E98" s="276"/>
      <c r="F98" s="368"/>
      <c r="G98" s="368"/>
      <c r="H98" s="469"/>
      <c r="I98" s="307"/>
      <c r="J98" s="15"/>
      <c r="K98" s="299"/>
      <c r="L98" s="265"/>
      <c r="M98" s="299"/>
      <c r="N98" s="299"/>
      <c r="O98" s="299"/>
      <c r="P98" s="299"/>
      <c r="Q98" s="3"/>
      <c r="R98" s="282"/>
    </row>
    <row r="99" spans="3:18" s="64" customFormat="1" ht="12.75" customHeight="1" x14ac:dyDescent="0.15">
      <c r="C99" s="283">
        <f t="shared" si="6"/>
        <v>87</v>
      </c>
      <c r="D99" s="44" t="str">
        <f t="shared" si="7"/>
        <v/>
      </c>
      <c r="E99" s="276"/>
      <c r="F99" s="368"/>
      <c r="G99" s="368"/>
      <c r="H99" s="469"/>
      <c r="I99" s="307"/>
      <c r="J99" s="15"/>
      <c r="K99" s="299"/>
      <c r="L99" s="265"/>
      <c r="M99" s="299"/>
      <c r="N99" s="299"/>
      <c r="O99" s="299"/>
      <c r="P99" s="299"/>
      <c r="Q99" s="3"/>
      <c r="R99" s="282"/>
    </row>
    <row r="100" spans="3:18" s="64" customFormat="1" ht="12.75" customHeight="1" x14ac:dyDescent="0.15">
      <c r="C100" s="283">
        <f t="shared" si="6"/>
        <v>88</v>
      </c>
      <c r="D100" s="44" t="str">
        <f t="shared" si="7"/>
        <v/>
      </c>
      <c r="E100" s="276"/>
      <c r="F100" s="368"/>
      <c r="G100" s="368"/>
      <c r="H100" s="469"/>
      <c r="I100" s="307"/>
      <c r="J100" s="15"/>
      <c r="K100" s="299"/>
      <c r="L100" s="265"/>
      <c r="M100" s="299"/>
      <c r="N100" s="299"/>
      <c r="O100" s="299"/>
      <c r="P100" s="299"/>
      <c r="Q100" s="3"/>
      <c r="R100" s="282"/>
    </row>
    <row r="101" spans="3:18" s="64" customFormat="1" ht="12.75" customHeight="1" x14ac:dyDescent="0.15">
      <c r="C101" s="283">
        <f t="shared" si="6"/>
        <v>89</v>
      </c>
      <c r="D101" s="44" t="str">
        <f t="shared" si="7"/>
        <v/>
      </c>
      <c r="E101" s="276"/>
      <c r="F101" s="368"/>
      <c r="G101" s="368"/>
      <c r="H101" s="469"/>
      <c r="I101" s="307"/>
      <c r="J101" s="15"/>
      <c r="K101" s="299"/>
      <c r="L101" s="265"/>
      <c r="M101" s="299"/>
      <c r="N101" s="299"/>
      <c r="O101" s="299"/>
      <c r="P101" s="299"/>
      <c r="Q101" s="3"/>
      <c r="R101" s="282"/>
    </row>
    <row r="102" spans="3:18" s="64" customFormat="1" ht="12.75" customHeight="1" x14ac:dyDescent="0.15">
      <c r="C102" s="283">
        <f t="shared" si="6"/>
        <v>90</v>
      </c>
      <c r="D102" s="44" t="str">
        <f t="shared" si="7"/>
        <v/>
      </c>
      <c r="E102" s="276"/>
      <c r="F102" s="368"/>
      <c r="G102" s="368"/>
      <c r="H102" s="469"/>
      <c r="I102" s="307"/>
      <c r="J102" s="15"/>
      <c r="K102" s="299"/>
      <c r="L102" s="265"/>
      <c r="M102" s="299"/>
      <c r="N102" s="299"/>
      <c r="O102" s="299"/>
      <c r="P102" s="299"/>
      <c r="Q102" s="3"/>
      <c r="R102" s="282"/>
    </row>
    <row r="103" spans="3:18" s="64" customFormat="1" ht="12.75" customHeight="1" x14ac:dyDescent="0.15">
      <c r="C103" s="283">
        <f t="shared" si="6"/>
        <v>91</v>
      </c>
      <c r="D103" s="44" t="str">
        <f t="shared" si="7"/>
        <v/>
      </c>
      <c r="E103" s="276"/>
      <c r="F103" s="368"/>
      <c r="G103" s="368"/>
      <c r="H103" s="469"/>
      <c r="I103" s="307"/>
      <c r="J103" s="15"/>
      <c r="K103" s="299"/>
      <c r="L103" s="265"/>
      <c r="M103" s="299"/>
      <c r="N103" s="299"/>
      <c r="O103" s="299"/>
      <c r="P103" s="299"/>
      <c r="Q103" s="3"/>
      <c r="R103" s="282"/>
    </row>
    <row r="104" spans="3:18" s="64" customFormat="1" ht="12.75" customHeight="1" x14ac:dyDescent="0.15">
      <c r="C104" s="283">
        <f t="shared" si="6"/>
        <v>92</v>
      </c>
      <c r="D104" s="44" t="str">
        <f t="shared" si="7"/>
        <v/>
      </c>
      <c r="E104" s="276"/>
      <c r="F104" s="368"/>
      <c r="G104" s="368"/>
      <c r="H104" s="469"/>
      <c r="I104" s="307"/>
      <c r="J104" s="15"/>
      <c r="K104" s="299"/>
      <c r="L104" s="265"/>
      <c r="M104" s="299"/>
      <c r="N104" s="299"/>
      <c r="O104" s="299"/>
      <c r="P104" s="299"/>
      <c r="Q104" s="3"/>
      <c r="R104" s="282"/>
    </row>
    <row r="105" spans="3:18" s="64" customFormat="1" ht="12.75" customHeight="1" x14ac:dyDescent="0.15">
      <c r="C105" s="283">
        <f t="shared" si="6"/>
        <v>93</v>
      </c>
      <c r="D105" s="44" t="str">
        <f t="shared" si="7"/>
        <v/>
      </c>
      <c r="E105" s="276"/>
      <c r="F105" s="368"/>
      <c r="G105" s="368"/>
      <c r="H105" s="469"/>
      <c r="I105" s="307"/>
      <c r="J105" s="15"/>
      <c r="K105" s="299"/>
      <c r="L105" s="265"/>
      <c r="M105" s="299"/>
      <c r="N105" s="299"/>
      <c r="O105" s="299"/>
      <c r="P105" s="299"/>
      <c r="Q105" s="3"/>
      <c r="R105" s="282"/>
    </row>
    <row r="106" spans="3:18" s="64" customFormat="1" ht="12.75" customHeight="1" x14ac:dyDescent="0.15">
      <c r="C106" s="283">
        <f t="shared" si="6"/>
        <v>94</v>
      </c>
      <c r="D106" s="44" t="str">
        <f t="shared" si="7"/>
        <v/>
      </c>
      <c r="E106" s="276"/>
      <c r="F106" s="368"/>
      <c r="G106" s="368"/>
      <c r="H106" s="469"/>
      <c r="I106" s="307"/>
      <c r="J106" s="15"/>
      <c r="K106" s="299"/>
      <c r="L106" s="265"/>
      <c r="M106" s="299"/>
      <c r="N106" s="299"/>
      <c r="O106" s="299"/>
      <c r="P106" s="299"/>
      <c r="Q106" s="3"/>
      <c r="R106" s="282"/>
    </row>
    <row r="107" spans="3:18" s="64" customFormat="1" ht="12.75" customHeight="1" x14ac:dyDescent="0.15">
      <c r="C107" s="283">
        <f t="shared" si="6"/>
        <v>95</v>
      </c>
      <c r="D107" s="44" t="str">
        <f t="shared" si="7"/>
        <v/>
      </c>
      <c r="E107" s="276"/>
      <c r="F107" s="368"/>
      <c r="G107" s="368"/>
      <c r="H107" s="469"/>
      <c r="I107" s="307"/>
      <c r="J107" s="15"/>
      <c r="K107" s="299"/>
      <c r="L107" s="265"/>
      <c r="M107" s="299"/>
      <c r="N107" s="299"/>
      <c r="O107" s="299"/>
      <c r="P107" s="299"/>
      <c r="Q107" s="3"/>
      <c r="R107" s="282"/>
    </row>
    <row r="108" spans="3:18" s="64" customFormat="1" ht="12.75" customHeight="1" x14ac:dyDescent="0.15">
      <c r="C108" s="283">
        <f t="shared" si="6"/>
        <v>96</v>
      </c>
      <c r="D108" s="44" t="str">
        <f t="shared" si="7"/>
        <v/>
      </c>
      <c r="E108" s="276"/>
      <c r="F108" s="368"/>
      <c r="G108" s="368"/>
      <c r="H108" s="469"/>
      <c r="I108" s="307"/>
      <c r="J108" s="15"/>
      <c r="K108" s="299"/>
      <c r="L108" s="265"/>
      <c r="M108" s="299"/>
      <c r="N108" s="299"/>
      <c r="O108" s="299"/>
      <c r="P108" s="299"/>
      <c r="Q108" s="3"/>
      <c r="R108" s="282"/>
    </row>
    <row r="109" spans="3:18" s="64" customFormat="1" ht="12.75" customHeight="1" x14ac:dyDescent="0.15">
      <c r="C109" s="283">
        <f t="shared" si="6"/>
        <v>97</v>
      </c>
      <c r="D109" s="44" t="str">
        <f t="shared" si="7"/>
        <v/>
      </c>
      <c r="E109" s="276"/>
      <c r="F109" s="368"/>
      <c r="G109" s="368"/>
      <c r="H109" s="469"/>
      <c r="I109" s="307"/>
      <c r="J109" s="15"/>
      <c r="K109" s="299"/>
      <c r="L109" s="265"/>
      <c r="M109" s="299"/>
      <c r="N109" s="299"/>
      <c r="O109" s="299"/>
      <c r="P109" s="299"/>
      <c r="Q109" s="3"/>
      <c r="R109" s="282"/>
    </row>
    <row r="110" spans="3:18" s="64" customFormat="1" ht="12.75" customHeight="1" x14ac:dyDescent="0.15">
      <c r="C110" s="283">
        <f t="shared" si="6"/>
        <v>98</v>
      </c>
      <c r="D110" s="44" t="str">
        <f t="shared" si="7"/>
        <v/>
      </c>
      <c r="E110" s="276"/>
      <c r="F110" s="368"/>
      <c r="G110" s="368"/>
      <c r="H110" s="469"/>
      <c r="I110" s="307"/>
      <c r="J110" s="15"/>
      <c r="K110" s="299"/>
      <c r="L110" s="265"/>
      <c r="M110" s="299"/>
      <c r="N110" s="299"/>
      <c r="O110" s="299"/>
      <c r="P110" s="299"/>
      <c r="Q110" s="3"/>
      <c r="R110" s="282"/>
    </row>
    <row r="111" spans="3:18" s="64" customFormat="1" ht="12.75" customHeight="1" x14ac:dyDescent="0.15">
      <c r="C111" s="283">
        <f t="shared" si="6"/>
        <v>99</v>
      </c>
      <c r="D111" s="44" t="str">
        <f t="shared" si="7"/>
        <v/>
      </c>
      <c r="E111" s="276"/>
      <c r="F111" s="368"/>
      <c r="G111" s="368"/>
      <c r="H111" s="469"/>
      <c r="I111" s="307"/>
      <c r="J111" s="15"/>
      <c r="K111" s="299"/>
      <c r="L111" s="265"/>
      <c r="M111" s="299"/>
      <c r="N111" s="299"/>
      <c r="O111" s="299"/>
      <c r="P111" s="299"/>
      <c r="Q111" s="3"/>
      <c r="R111" s="282"/>
    </row>
    <row r="112" spans="3:18" s="64" customFormat="1" ht="12.75" customHeight="1" x14ac:dyDescent="0.15">
      <c r="C112" s="283">
        <f t="shared" si="6"/>
        <v>100</v>
      </c>
      <c r="D112" s="44" t="str">
        <f t="shared" si="7"/>
        <v/>
      </c>
      <c r="E112" s="276"/>
      <c r="F112" s="368"/>
      <c r="G112" s="368"/>
      <c r="H112" s="469"/>
      <c r="I112" s="307"/>
      <c r="J112" s="15"/>
      <c r="K112" s="299"/>
      <c r="L112" s="265"/>
      <c r="M112" s="299"/>
      <c r="N112" s="299"/>
      <c r="O112" s="299"/>
      <c r="P112" s="299"/>
      <c r="Q112" s="3"/>
      <c r="R112" s="282"/>
    </row>
    <row r="113" spans="3:18" s="64" customFormat="1" ht="12.75" customHeight="1" x14ac:dyDescent="0.15">
      <c r="C113" s="283">
        <f t="shared" si="6"/>
        <v>101</v>
      </c>
      <c r="D113" s="44" t="str">
        <f t="shared" si="7"/>
        <v/>
      </c>
      <c r="E113" s="276"/>
      <c r="F113" s="368"/>
      <c r="G113" s="368"/>
      <c r="H113" s="469"/>
      <c r="I113" s="307"/>
      <c r="J113" s="15"/>
      <c r="K113" s="299"/>
      <c r="L113" s="265"/>
      <c r="M113" s="299"/>
      <c r="N113" s="299"/>
      <c r="O113" s="299"/>
      <c r="P113" s="299"/>
      <c r="Q113" s="3"/>
      <c r="R113" s="282"/>
    </row>
    <row r="114" spans="3:18" s="64" customFormat="1" ht="12.75" customHeight="1" x14ac:dyDescent="0.15">
      <c r="C114" s="283">
        <f t="shared" si="6"/>
        <v>102</v>
      </c>
      <c r="D114" s="44" t="str">
        <f t="shared" si="7"/>
        <v/>
      </c>
      <c r="E114" s="276"/>
      <c r="F114" s="368"/>
      <c r="G114" s="368"/>
      <c r="H114" s="469"/>
      <c r="I114" s="307"/>
      <c r="J114" s="15"/>
      <c r="K114" s="299"/>
      <c r="L114" s="265"/>
      <c r="M114" s="299"/>
      <c r="N114" s="299"/>
      <c r="O114" s="299"/>
      <c r="P114" s="299"/>
      <c r="Q114" s="3"/>
      <c r="R114" s="282"/>
    </row>
    <row r="115" spans="3:18" s="64" customFormat="1" ht="12.75" customHeight="1" x14ac:dyDescent="0.15">
      <c r="C115" s="283">
        <f t="shared" si="6"/>
        <v>103</v>
      </c>
      <c r="D115" s="44" t="str">
        <f t="shared" si="7"/>
        <v/>
      </c>
      <c r="E115" s="276"/>
      <c r="F115" s="368"/>
      <c r="G115" s="368"/>
      <c r="H115" s="469"/>
      <c r="I115" s="307"/>
      <c r="J115" s="15"/>
      <c r="K115" s="299"/>
      <c r="L115" s="265"/>
      <c r="M115" s="299"/>
      <c r="N115" s="299"/>
      <c r="O115" s="299"/>
      <c r="P115" s="299"/>
      <c r="Q115" s="3"/>
      <c r="R115" s="282"/>
    </row>
    <row r="116" spans="3:18" s="64" customFormat="1" ht="12.75" customHeight="1" x14ac:dyDescent="0.15">
      <c r="C116" s="283">
        <f t="shared" si="6"/>
        <v>104</v>
      </c>
      <c r="D116" s="44" t="str">
        <f t="shared" si="7"/>
        <v/>
      </c>
      <c r="E116" s="276"/>
      <c r="F116" s="368"/>
      <c r="G116" s="368"/>
      <c r="H116" s="469"/>
      <c r="I116" s="307"/>
      <c r="J116" s="15"/>
      <c r="K116" s="299"/>
      <c r="L116" s="265"/>
      <c r="M116" s="299"/>
      <c r="N116" s="299"/>
      <c r="O116" s="299"/>
      <c r="P116" s="299"/>
      <c r="Q116" s="3"/>
      <c r="R116" s="282"/>
    </row>
    <row r="117" spans="3:18" s="64" customFormat="1" ht="12.75" customHeight="1" x14ac:dyDescent="0.15">
      <c r="C117" s="283">
        <f t="shared" si="6"/>
        <v>105</v>
      </c>
      <c r="D117" s="44" t="str">
        <f t="shared" si="7"/>
        <v/>
      </c>
      <c r="E117" s="276"/>
      <c r="F117" s="368"/>
      <c r="G117" s="368"/>
      <c r="H117" s="469"/>
      <c r="I117" s="307"/>
      <c r="J117" s="15"/>
      <c r="K117" s="299"/>
      <c r="L117" s="265"/>
      <c r="M117" s="299"/>
      <c r="N117" s="299"/>
      <c r="O117" s="299"/>
      <c r="P117" s="299"/>
      <c r="Q117" s="3"/>
      <c r="R117" s="282"/>
    </row>
    <row r="118" spans="3:18" s="64" customFormat="1" ht="12.75" customHeight="1" x14ac:dyDescent="0.15">
      <c r="C118" s="283">
        <f t="shared" si="6"/>
        <v>106</v>
      </c>
      <c r="D118" s="44" t="str">
        <f t="shared" si="7"/>
        <v/>
      </c>
      <c r="E118" s="276"/>
      <c r="F118" s="368"/>
      <c r="G118" s="368"/>
      <c r="H118" s="469"/>
      <c r="I118" s="307"/>
      <c r="J118" s="15"/>
      <c r="K118" s="299"/>
      <c r="L118" s="265"/>
      <c r="M118" s="299"/>
      <c r="N118" s="299"/>
      <c r="O118" s="299"/>
      <c r="P118" s="299"/>
      <c r="Q118" s="3"/>
      <c r="R118" s="282"/>
    </row>
    <row r="119" spans="3:18" s="64" customFormat="1" ht="12.75" customHeight="1" x14ac:dyDescent="0.15">
      <c r="C119" s="283">
        <f t="shared" si="6"/>
        <v>107</v>
      </c>
      <c r="D119" s="44" t="str">
        <f t="shared" si="7"/>
        <v/>
      </c>
      <c r="E119" s="276"/>
      <c r="F119" s="368"/>
      <c r="G119" s="368"/>
      <c r="H119" s="469"/>
      <c r="I119" s="307"/>
      <c r="J119" s="15"/>
      <c r="K119" s="299"/>
      <c r="L119" s="265"/>
      <c r="M119" s="299"/>
      <c r="N119" s="299"/>
      <c r="O119" s="299"/>
      <c r="P119" s="299"/>
      <c r="Q119" s="3"/>
      <c r="R119" s="282"/>
    </row>
    <row r="120" spans="3:18" s="64" customFormat="1" ht="12.75" customHeight="1" x14ac:dyDescent="0.15">
      <c r="C120" s="283">
        <f t="shared" si="6"/>
        <v>108</v>
      </c>
      <c r="D120" s="44" t="str">
        <f t="shared" si="7"/>
        <v/>
      </c>
      <c r="E120" s="276"/>
      <c r="F120" s="368"/>
      <c r="G120" s="368"/>
      <c r="H120" s="469"/>
      <c r="I120" s="307"/>
      <c r="J120" s="15"/>
      <c r="K120" s="299"/>
      <c r="L120" s="265"/>
      <c r="M120" s="299"/>
      <c r="N120" s="299"/>
      <c r="O120" s="299"/>
      <c r="P120" s="299"/>
      <c r="Q120" s="3"/>
      <c r="R120" s="282"/>
    </row>
    <row r="121" spans="3:18" s="64" customFormat="1" ht="12.75" customHeight="1" x14ac:dyDescent="0.15">
      <c r="C121" s="283">
        <f t="shared" si="6"/>
        <v>109</v>
      </c>
      <c r="D121" s="44" t="str">
        <f t="shared" si="7"/>
        <v/>
      </c>
      <c r="E121" s="276"/>
      <c r="F121" s="368"/>
      <c r="G121" s="368"/>
      <c r="H121" s="469"/>
      <c r="I121" s="307"/>
      <c r="J121" s="15"/>
      <c r="K121" s="299"/>
      <c r="L121" s="265"/>
      <c r="M121" s="299"/>
      <c r="N121" s="299"/>
      <c r="O121" s="299"/>
      <c r="P121" s="299"/>
      <c r="Q121" s="3"/>
      <c r="R121" s="282"/>
    </row>
    <row r="122" spans="3:18" s="64" customFormat="1" ht="12.75" customHeight="1" x14ac:dyDescent="0.15">
      <c r="C122" s="283">
        <f t="shared" si="6"/>
        <v>110</v>
      </c>
      <c r="D122" s="44" t="str">
        <f t="shared" si="7"/>
        <v/>
      </c>
      <c r="E122" s="276"/>
      <c r="F122" s="368"/>
      <c r="G122" s="368"/>
      <c r="H122" s="469"/>
      <c r="I122" s="307"/>
      <c r="J122" s="15"/>
      <c r="K122" s="299"/>
      <c r="L122" s="265"/>
      <c r="M122" s="299"/>
      <c r="N122" s="299"/>
      <c r="O122" s="299"/>
      <c r="P122" s="299"/>
      <c r="Q122" s="3"/>
      <c r="R122" s="282"/>
    </row>
    <row r="123" spans="3:18" s="64" customFormat="1" ht="12.75" customHeight="1" x14ac:dyDescent="0.15">
      <c r="C123" s="283">
        <f t="shared" si="6"/>
        <v>111</v>
      </c>
      <c r="D123" s="44" t="str">
        <f t="shared" si="7"/>
        <v/>
      </c>
      <c r="E123" s="276"/>
      <c r="F123" s="368"/>
      <c r="G123" s="368"/>
      <c r="H123" s="469"/>
      <c r="I123" s="307"/>
      <c r="J123" s="15"/>
      <c r="K123" s="299"/>
      <c r="L123" s="265"/>
      <c r="M123" s="299"/>
      <c r="N123" s="299"/>
      <c r="O123" s="299"/>
      <c r="P123" s="299"/>
      <c r="Q123" s="3"/>
      <c r="R123" s="282"/>
    </row>
    <row r="124" spans="3:18" s="64" customFormat="1" ht="12.75" customHeight="1" x14ac:dyDescent="0.15">
      <c r="C124" s="283">
        <f t="shared" si="6"/>
        <v>112</v>
      </c>
      <c r="D124" s="44" t="str">
        <f t="shared" si="7"/>
        <v/>
      </c>
      <c r="E124" s="276"/>
      <c r="F124" s="368"/>
      <c r="G124" s="368"/>
      <c r="H124" s="469"/>
      <c r="I124" s="307"/>
      <c r="J124" s="15"/>
      <c r="K124" s="299"/>
      <c r="L124" s="265"/>
      <c r="M124" s="299"/>
      <c r="N124" s="299"/>
      <c r="O124" s="299"/>
      <c r="P124" s="299"/>
      <c r="Q124" s="3"/>
      <c r="R124" s="282"/>
    </row>
    <row r="125" spans="3:18" s="64" customFormat="1" ht="12.75" customHeight="1" x14ac:dyDescent="0.15">
      <c r="C125" s="283">
        <f t="shared" si="6"/>
        <v>113</v>
      </c>
      <c r="D125" s="44" t="str">
        <f t="shared" si="7"/>
        <v/>
      </c>
      <c r="E125" s="276"/>
      <c r="F125" s="368"/>
      <c r="G125" s="368"/>
      <c r="H125" s="469"/>
      <c r="I125" s="307"/>
      <c r="J125" s="15"/>
      <c r="K125" s="299"/>
      <c r="L125" s="265"/>
      <c r="M125" s="299"/>
      <c r="N125" s="299"/>
      <c r="O125" s="299"/>
      <c r="P125" s="299"/>
      <c r="Q125" s="3"/>
      <c r="R125" s="282"/>
    </row>
    <row r="126" spans="3:18" s="64" customFormat="1" ht="12.75" customHeight="1" x14ac:dyDescent="0.15">
      <c r="C126" s="283">
        <f t="shared" si="6"/>
        <v>114</v>
      </c>
      <c r="D126" s="44" t="str">
        <f t="shared" si="7"/>
        <v/>
      </c>
      <c r="E126" s="276"/>
      <c r="F126" s="368"/>
      <c r="G126" s="368"/>
      <c r="H126" s="469"/>
      <c r="I126" s="307"/>
      <c r="J126" s="15"/>
      <c r="K126" s="299"/>
      <c r="L126" s="265"/>
      <c r="M126" s="299"/>
      <c r="N126" s="299"/>
      <c r="O126" s="299"/>
      <c r="P126" s="299"/>
      <c r="Q126" s="3"/>
      <c r="R126" s="282"/>
    </row>
    <row r="127" spans="3:18" s="64" customFormat="1" ht="12.75" customHeight="1" x14ac:dyDescent="0.15">
      <c r="C127" s="283">
        <f t="shared" si="6"/>
        <v>115</v>
      </c>
      <c r="D127" s="44" t="str">
        <f t="shared" si="7"/>
        <v/>
      </c>
      <c r="E127" s="276"/>
      <c r="F127" s="368"/>
      <c r="G127" s="368"/>
      <c r="H127" s="469"/>
      <c r="I127" s="307"/>
      <c r="J127" s="15"/>
      <c r="K127" s="299"/>
      <c r="L127" s="265"/>
      <c r="M127" s="299"/>
      <c r="N127" s="299"/>
      <c r="O127" s="299"/>
      <c r="P127" s="299"/>
      <c r="Q127" s="3"/>
      <c r="R127" s="282"/>
    </row>
    <row r="128" spans="3:18" s="64" customFormat="1" ht="12.75" customHeight="1" x14ac:dyDescent="0.15">
      <c r="C128" s="283">
        <f t="shared" si="6"/>
        <v>116</v>
      </c>
      <c r="D128" s="44" t="str">
        <f t="shared" si="7"/>
        <v/>
      </c>
      <c r="E128" s="276"/>
      <c r="F128" s="368"/>
      <c r="G128" s="368"/>
      <c r="H128" s="469"/>
      <c r="I128" s="307"/>
      <c r="J128" s="15"/>
      <c r="K128" s="299"/>
      <c r="L128" s="265"/>
      <c r="M128" s="299"/>
      <c r="N128" s="299"/>
      <c r="O128" s="299"/>
      <c r="P128" s="299"/>
      <c r="Q128" s="3"/>
      <c r="R128" s="282"/>
    </row>
    <row r="129" spans="3:18" s="64" customFormat="1" ht="12.75" customHeight="1" x14ac:dyDescent="0.15">
      <c r="C129" s="283">
        <f t="shared" si="6"/>
        <v>117</v>
      </c>
      <c r="D129" s="44" t="str">
        <f t="shared" si="7"/>
        <v/>
      </c>
      <c r="E129" s="276"/>
      <c r="F129" s="368"/>
      <c r="G129" s="368"/>
      <c r="H129" s="469"/>
      <c r="I129" s="307"/>
      <c r="J129" s="15"/>
      <c r="K129" s="299"/>
      <c r="L129" s="265"/>
      <c r="M129" s="299"/>
      <c r="N129" s="299"/>
      <c r="O129" s="299"/>
      <c r="P129" s="299"/>
      <c r="Q129" s="3"/>
      <c r="R129" s="282"/>
    </row>
    <row r="130" spans="3:18" s="64" customFormat="1" ht="12.75" customHeight="1" x14ac:dyDescent="0.15">
      <c r="C130" s="283">
        <f t="shared" si="6"/>
        <v>118</v>
      </c>
      <c r="D130" s="44" t="str">
        <f t="shared" si="7"/>
        <v/>
      </c>
      <c r="E130" s="276"/>
      <c r="F130" s="368"/>
      <c r="G130" s="368"/>
      <c r="H130" s="469"/>
      <c r="I130" s="307"/>
      <c r="J130" s="15"/>
      <c r="K130" s="299"/>
      <c r="L130" s="265"/>
      <c r="M130" s="299"/>
      <c r="N130" s="299"/>
      <c r="O130" s="299"/>
      <c r="P130" s="299"/>
      <c r="Q130" s="3"/>
      <c r="R130" s="282"/>
    </row>
    <row r="131" spans="3:18" s="64" customFormat="1" ht="12.75" customHeight="1" x14ac:dyDescent="0.15">
      <c r="C131" s="283">
        <f t="shared" si="6"/>
        <v>119</v>
      </c>
      <c r="D131" s="44" t="str">
        <f t="shared" si="7"/>
        <v/>
      </c>
      <c r="E131" s="276"/>
      <c r="F131" s="368"/>
      <c r="G131" s="368"/>
      <c r="H131" s="469"/>
      <c r="I131" s="307"/>
      <c r="J131" s="15"/>
      <c r="K131" s="299"/>
      <c r="L131" s="265"/>
      <c r="M131" s="299"/>
      <c r="N131" s="299"/>
      <c r="O131" s="299"/>
      <c r="P131" s="299"/>
      <c r="Q131" s="3"/>
      <c r="R131" s="282"/>
    </row>
    <row r="132" spans="3:18" s="64" customFormat="1" ht="12.75" customHeight="1" x14ac:dyDescent="0.15">
      <c r="C132" s="283">
        <f t="shared" si="6"/>
        <v>120</v>
      </c>
      <c r="D132" s="44" t="str">
        <f t="shared" si="7"/>
        <v/>
      </c>
      <c r="E132" s="276"/>
      <c r="F132" s="368"/>
      <c r="G132" s="368"/>
      <c r="H132" s="469"/>
      <c r="I132" s="307"/>
      <c r="J132" s="15"/>
      <c r="K132" s="299"/>
      <c r="L132" s="265"/>
      <c r="M132" s="299"/>
      <c r="N132" s="299"/>
      <c r="O132" s="299"/>
      <c r="P132" s="299"/>
      <c r="Q132" s="3"/>
      <c r="R132" s="282"/>
    </row>
    <row r="133" spans="3:18" s="64" customFormat="1" ht="12.75" customHeight="1" x14ac:dyDescent="0.15">
      <c r="C133" s="283">
        <f t="shared" si="6"/>
        <v>121</v>
      </c>
      <c r="D133" s="44" t="str">
        <f t="shared" si="7"/>
        <v/>
      </c>
      <c r="E133" s="276"/>
      <c r="F133" s="368"/>
      <c r="G133" s="368"/>
      <c r="H133" s="469"/>
      <c r="I133" s="307"/>
      <c r="J133" s="15"/>
      <c r="K133" s="299"/>
      <c r="L133" s="265"/>
      <c r="M133" s="299"/>
      <c r="N133" s="299"/>
      <c r="O133" s="299"/>
      <c r="P133" s="299"/>
      <c r="Q133" s="3"/>
      <c r="R133" s="282"/>
    </row>
    <row r="134" spans="3:18" s="64" customFormat="1" ht="12.75" customHeight="1" x14ac:dyDescent="0.15">
      <c r="C134" s="283">
        <f t="shared" si="6"/>
        <v>122</v>
      </c>
      <c r="D134" s="44" t="str">
        <f t="shared" si="7"/>
        <v/>
      </c>
      <c r="E134" s="276"/>
      <c r="F134" s="368"/>
      <c r="G134" s="368"/>
      <c r="H134" s="469"/>
      <c r="I134" s="307"/>
      <c r="J134" s="15"/>
      <c r="K134" s="299"/>
      <c r="L134" s="265"/>
      <c r="M134" s="299"/>
      <c r="N134" s="299"/>
      <c r="O134" s="299"/>
      <c r="P134" s="299"/>
      <c r="Q134" s="3"/>
      <c r="R134" s="282"/>
    </row>
    <row r="135" spans="3:18" s="64" customFormat="1" ht="12.75" customHeight="1" x14ac:dyDescent="0.15">
      <c r="C135" s="283">
        <f t="shared" si="6"/>
        <v>123</v>
      </c>
      <c r="D135" s="44" t="str">
        <f t="shared" si="7"/>
        <v/>
      </c>
      <c r="E135" s="276"/>
      <c r="F135" s="368"/>
      <c r="G135" s="368"/>
      <c r="H135" s="469"/>
      <c r="I135" s="307"/>
      <c r="J135" s="15"/>
      <c r="K135" s="299"/>
      <c r="L135" s="265"/>
      <c r="M135" s="299"/>
      <c r="N135" s="299"/>
      <c r="O135" s="299"/>
      <c r="P135" s="299"/>
      <c r="Q135" s="3"/>
      <c r="R135" s="282"/>
    </row>
    <row r="136" spans="3:18" s="64" customFormat="1" ht="12.75" customHeight="1" x14ac:dyDescent="0.15">
      <c r="C136" s="283">
        <f t="shared" si="6"/>
        <v>124</v>
      </c>
      <c r="D136" s="44" t="str">
        <f t="shared" si="7"/>
        <v/>
      </c>
      <c r="E136" s="276"/>
      <c r="F136" s="368"/>
      <c r="G136" s="368"/>
      <c r="H136" s="469"/>
      <c r="I136" s="307"/>
      <c r="J136" s="15"/>
      <c r="K136" s="299"/>
      <c r="L136" s="265"/>
      <c r="M136" s="299"/>
      <c r="N136" s="299"/>
      <c r="O136" s="299"/>
      <c r="P136" s="299"/>
      <c r="Q136" s="3"/>
      <c r="R136" s="282"/>
    </row>
    <row r="137" spans="3:18" s="64" customFormat="1" ht="12.75" customHeight="1" x14ac:dyDescent="0.15">
      <c r="C137" s="283">
        <f t="shared" si="6"/>
        <v>125</v>
      </c>
      <c r="D137" s="44" t="str">
        <f t="shared" si="7"/>
        <v/>
      </c>
      <c r="E137" s="276"/>
      <c r="F137" s="368"/>
      <c r="G137" s="368"/>
      <c r="H137" s="469"/>
      <c r="I137" s="307"/>
      <c r="J137" s="15"/>
      <c r="K137" s="299"/>
      <c r="L137" s="265"/>
      <c r="M137" s="299"/>
      <c r="N137" s="299"/>
      <c r="O137" s="299"/>
      <c r="P137" s="299"/>
      <c r="Q137" s="3"/>
      <c r="R137" s="282"/>
    </row>
    <row r="138" spans="3:18" s="64" customFormat="1" ht="12.75" customHeight="1" x14ac:dyDescent="0.15">
      <c r="C138" s="283">
        <f t="shared" ref="C138:C201" si="8">C137+1</f>
        <v>126</v>
      </c>
      <c r="D138" s="44" t="str">
        <f t="shared" si="7"/>
        <v/>
      </c>
      <c r="E138" s="276"/>
      <c r="F138" s="368"/>
      <c r="G138" s="368"/>
      <c r="H138" s="469"/>
      <c r="I138" s="307"/>
      <c r="J138" s="15"/>
      <c r="K138" s="299"/>
      <c r="L138" s="265"/>
      <c r="M138" s="299"/>
      <c r="N138" s="299"/>
      <c r="O138" s="299"/>
      <c r="P138" s="299"/>
      <c r="Q138" s="3"/>
      <c r="R138" s="282"/>
    </row>
    <row r="139" spans="3:18" s="64" customFormat="1" ht="12.75" customHeight="1" x14ac:dyDescent="0.15">
      <c r="C139" s="283">
        <f t="shared" si="8"/>
        <v>127</v>
      </c>
      <c r="D139" s="44" t="str">
        <f t="shared" si="7"/>
        <v/>
      </c>
      <c r="E139" s="276"/>
      <c r="F139" s="368"/>
      <c r="G139" s="368"/>
      <c r="H139" s="469"/>
      <c r="I139" s="307"/>
      <c r="J139" s="15"/>
      <c r="K139" s="299"/>
      <c r="L139" s="265"/>
      <c r="M139" s="299"/>
      <c r="N139" s="299"/>
      <c r="O139" s="299"/>
      <c r="P139" s="299"/>
      <c r="Q139" s="3"/>
      <c r="R139" s="282"/>
    </row>
    <row r="140" spans="3:18" s="64" customFormat="1" ht="12.75" customHeight="1" x14ac:dyDescent="0.15">
      <c r="C140" s="283">
        <f t="shared" si="8"/>
        <v>128</v>
      </c>
      <c r="D140" s="44" t="str">
        <f t="shared" si="7"/>
        <v/>
      </c>
      <c r="E140" s="276"/>
      <c r="F140" s="368"/>
      <c r="G140" s="368"/>
      <c r="H140" s="469"/>
      <c r="I140" s="307"/>
      <c r="J140" s="15"/>
      <c r="K140" s="299"/>
      <c r="L140" s="265"/>
      <c r="M140" s="299"/>
      <c r="N140" s="299"/>
      <c r="O140" s="299"/>
      <c r="P140" s="299"/>
      <c r="Q140" s="3"/>
      <c r="R140" s="282"/>
    </row>
    <row r="141" spans="3:18" s="64" customFormat="1" ht="12.75" customHeight="1" x14ac:dyDescent="0.15">
      <c r="C141" s="283">
        <f t="shared" si="8"/>
        <v>129</v>
      </c>
      <c r="D141" s="44" t="str">
        <f t="shared" ref="D141:D204" si="9">IF(E141="","",IF(E141&lt;=$U$2,"○",""))</f>
        <v/>
      </c>
      <c r="E141" s="276"/>
      <c r="F141" s="368"/>
      <c r="G141" s="368"/>
      <c r="H141" s="469"/>
      <c r="I141" s="307"/>
      <c r="J141" s="15"/>
      <c r="K141" s="299"/>
      <c r="L141" s="265"/>
      <c r="M141" s="299"/>
      <c r="N141" s="299"/>
      <c r="O141" s="299"/>
      <c r="P141" s="299"/>
      <c r="Q141" s="3"/>
      <c r="R141" s="282"/>
    </row>
    <row r="142" spans="3:18" s="64" customFormat="1" ht="12.75" customHeight="1" x14ac:dyDescent="0.15">
      <c r="C142" s="283">
        <f t="shared" si="8"/>
        <v>130</v>
      </c>
      <c r="D142" s="44" t="str">
        <f t="shared" si="9"/>
        <v/>
      </c>
      <c r="E142" s="276"/>
      <c r="F142" s="368"/>
      <c r="G142" s="368"/>
      <c r="H142" s="469"/>
      <c r="I142" s="307"/>
      <c r="J142" s="15"/>
      <c r="K142" s="299"/>
      <c r="L142" s="265"/>
      <c r="M142" s="299"/>
      <c r="N142" s="299"/>
      <c r="O142" s="299"/>
      <c r="P142" s="299"/>
      <c r="Q142" s="3"/>
      <c r="R142" s="282"/>
    </row>
    <row r="143" spans="3:18" s="64" customFormat="1" ht="12.75" customHeight="1" x14ac:dyDescent="0.15">
      <c r="C143" s="283">
        <f t="shared" si="8"/>
        <v>131</v>
      </c>
      <c r="D143" s="44" t="str">
        <f t="shared" si="9"/>
        <v/>
      </c>
      <c r="E143" s="276"/>
      <c r="F143" s="368"/>
      <c r="G143" s="368"/>
      <c r="H143" s="469"/>
      <c r="I143" s="307"/>
      <c r="J143" s="15"/>
      <c r="K143" s="299"/>
      <c r="L143" s="265"/>
      <c r="M143" s="299"/>
      <c r="N143" s="299"/>
      <c r="O143" s="299"/>
      <c r="P143" s="299"/>
      <c r="Q143" s="3"/>
      <c r="R143" s="282"/>
    </row>
    <row r="144" spans="3:18" s="64" customFormat="1" ht="12.75" customHeight="1" x14ac:dyDescent="0.15">
      <c r="C144" s="283">
        <f t="shared" si="8"/>
        <v>132</v>
      </c>
      <c r="D144" s="44" t="str">
        <f t="shared" si="9"/>
        <v/>
      </c>
      <c r="E144" s="276"/>
      <c r="F144" s="368"/>
      <c r="G144" s="368"/>
      <c r="H144" s="469"/>
      <c r="I144" s="307"/>
      <c r="J144" s="15"/>
      <c r="K144" s="299"/>
      <c r="L144" s="265"/>
      <c r="M144" s="299"/>
      <c r="N144" s="299"/>
      <c r="O144" s="299"/>
      <c r="P144" s="299"/>
      <c r="Q144" s="3"/>
      <c r="R144" s="282"/>
    </row>
    <row r="145" spans="3:18" s="64" customFormat="1" ht="12.75" customHeight="1" x14ac:dyDescent="0.15">
      <c r="C145" s="283">
        <f t="shared" si="8"/>
        <v>133</v>
      </c>
      <c r="D145" s="44" t="str">
        <f t="shared" si="9"/>
        <v/>
      </c>
      <c r="E145" s="276"/>
      <c r="F145" s="368"/>
      <c r="G145" s="368"/>
      <c r="H145" s="469"/>
      <c r="I145" s="307"/>
      <c r="J145" s="15"/>
      <c r="K145" s="299"/>
      <c r="L145" s="265"/>
      <c r="M145" s="299"/>
      <c r="N145" s="299"/>
      <c r="O145" s="299"/>
      <c r="P145" s="299"/>
      <c r="Q145" s="3"/>
      <c r="R145" s="282"/>
    </row>
    <row r="146" spans="3:18" s="64" customFormat="1" ht="12.75" customHeight="1" x14ac:dyDescent="0.15">
      <c r="C146" s="283">
        <f t="shared" si="8"/>
        <v>134</v>
      </c>
      <c r="D146" s="44" t="str">
        <f t="shared" si="9"/>
        <v/>
      </c>
      <c r="E146" s="276"/>
      <c r="F146" s="368"/>
      <c r="G146" s="368"/>
      <c r="H146" s="469"/>
      <c r="I146" s="307"/>
      <c r="J146" s="15"/>
      <c r="K146" s="299"/>
      <c r="L146" s="265"/>
      <c r="M146" s="299"/>
      <c r="N146" s="299"/>
      <c r="O146" s="299"/>
      <c r="P146" s="299"/>
      <c r="Q146" s="3"/>
      <c r="R146" s="282"/>
    </row>
    <row r="147" spans="3:18" s="64" customFormat="1" ht="12.75" customHeight="1" x14ac:dyDescent="0.15">
      <c r="C147" s="283">
        <f t="shared" si="8"/>
        <v>135</v>
      </c>
      <c r="D147" s="44" t="str">
        <f t="shared" si="9"/>
        <v/>
      </c>
      <c r="E147" s="276"/>
      <c r="F147" s="368"/>
      <c r="G147" s="368"/>
      <c r="H147" s="469"/>
      <c r="I147" s="307"/>
      <c r="J147" s="15"/>
      <c r="K147" s="299"/>
      <c r="L147" s="265"/>
      <c r="M147" s="299"/>
      <c r="N147" s="299"/>
      <c r="O147" s="299"/>
      <c r="P147" s="299"/>
      <c r="Q147" s="3"/>
      <c r="R147" s="282"/>
    </row>
    <row r="148" spans="3:18" s="64" customFormat="1" ht="12.75" customHeight="1" x14ac:dyDescent="0.15">
      <c r="C148" s="283">
        <f t="shared" si="8"/>
        <v>136</v>
      </c>
      <c r="D148" s="44" t="str">
        <f t="shared" si="9"/>
        <v/>
      </c>
      <c r="E148" s="276"/>
      <c r="F148" s="368"/>
      <c r="G148" s="368"/>
      <c r="H148" s="469"/>
      <c r="I148" s="307"/>
      <c r="J148" s="15"/>
      <c r="K148" s="299"/>
      <c r="L148" s="265"/>
      <c r="M148" s="299"/>
      <c r="N148" s="299"/>
      <c r="O148" s="299"/>
      <c r="P148" s="299"/>
      <c r="Q148" s="3"/>
      <c r="R148" s="282"/>
    </row>
    <row r="149" spans="3:18" s="64" customFormat="1" ht="12.75" customHeight="1" x14ac:dyDescent="0.15">
      <c r="C149" s="283">
        <f t="shared" si="8"/>
        <v>137</v>
      </c>
      <c r="D149" s="44" t="str">
        <f t="shared" si="9"/>
        <v/>
      </c>
      <c r="E149" s="276"/>
      <c r="F149" s="368"/>
      <c r="G149" s="368"/>
      <c r="H149" s="469"/>
      <c r="I149" s="307"/>
      <c r="J149" s="15"/>
      <c r="K149" s="299"/>
      <c r="L149" s="265"/>
      <c r="M149" s="299"/>
      <c r="N149" s="299"/>
      <c r="O149" s="299"/>
      <c r="P149" s="299"/>
      <c r="Q149" s="3"/>
      <c r="R149" s="282"/>
    </row>
    <row r="150" spans="3:18" s="64" customFormat="1" ht="12.75" customHeight="1" x14ac:dyDescent="0.15">
      <c r="C150" s="283">
        <f t="shared" si="8"/>
        <v>138</v>
      </c>
      <c r="D150" s="44" t="str">
        <f t="shared" si="9"/>
        <v/>
      </c>
      <c r="E150" s="276"/>
      <c r="F150" s="368"/>
      <c r="G150" s="368"/>
      <c r="H150" s="469"/>
      <c r="I150" s="307"/>
      <c r="J150" s="15"/>
      <c r="K150" s="299"/>
      <c r="L150" s="265"/>
      <c r="M150" s="299"/>
      <c r="N150" s="299"/>
      <c r="O150" s="299"/>
      <c r="P150" s="299"/>
      <c r="Q150" s="3"/>
      <c r="R150" s="282"/>
    </row>
    <row r="151" spans="3:18" s="64" customFormat="1" ht="12.75" customHeight="1" x14ac:dyDescent="0.15">
      <c r="C151" s="283">
        <f t="shared" si="8"/>
        <v>139</v>
      </c>
      <c r="D151" s="44" t="str">
        <f t="shared" si="9"/>
        <v/>
      </c>
      <c r="E151" s="276"/>
      <c r="F151" s="368"/>
      <c r="G151" s="368"/>
      <c r="H151" s="469"/>
      <c r="I151" s="307"/>
      <c r="J151" s="15"/>
      <c r="K151" s="299"/>
      <c r="L151" s="265"/>
      <c r="M151" s="299"/>
      <c r="N151" s="299"/>
      <c r="O151" s="299"/>
      <c r="P151" s="299"/>
      <c r="Q151" s="3"/>
      <c r="R151" s="282"/>
    </row>
    <row r="152" spans="3:18" s="64" customFormat="1" ht="12.75" customHeight="1" x14ac:dyDescent="0.15">
      <c r="C152" s="283">
        <f t="shared" si="8"/>
        <v>140</v>
      </c>
      <c r="D152" s="44" t="str">
        <f t="shared" si="9"/>
        <v/>
      </c>
      <c r="E152" s="276"/>
      <c r="F152" s="368"/>
      <c r="G152" s="368"/>
      <c r="H152" s="469"/>
      <c r="I152" s="307"/>
      <c r="J152" s="15"/>
      <c r="K152" s="299"/>
      <c r="L152" s="265"/>
      <c r="M152" s="299"/>
      <c r="N152" s="299"/>
      <c r="O152" s="299"/>
      <c r="P152" s="299"/>
      <c r="Q152" s="3"/>
      <c r="R152" s="282"/>
    </row>
    <row r="153" spans="3:18" s="64" customFormat="1" ht="12.75" customHeight="1" x14ac:dyDescent="0.15">
      <c r="C153" s="283">
        <f t="shared" si="8"/>
        <v>141</v>
      </c>
      <c r="D153" s="44" t="str">
        <f t="shared" si="9"/>
        <v/>
      </c>
      <c r="E153" s="276"/>
      <c r="F153" s="368"/>
      <c r="G153" s="368"/>
      <c r="H153" s="469"/>
      <c r="I153" s="307"/>
      <c r="J153" s="15"/>
      <c r="K153" s="299"/>
      <c r="L153" s="265"/>
      <c r="M153" s="299"/>
      <c r="N153" s="299"/>
      <c r="O153" s="299"/>
      <c r="P153" s="299"/>
      <c r="Q153" s="3"/>
      <c r="R153" s="282"/>
    </row>
    <row r="154" spans="3:18" s="64" customFormat="1" ht="12.75" customHeight="1" x14ac:dyDescent="0.15">
      <c r="C154" s="283">
        <f t="shared" si="8"/>
        <v>142</v>
      </c>
      <c r="D154" s="44" t="str">
        <f t="shared" si="9"/>
        <v/>
      </c>
      <c r="E154" s="276"/>
      <c r="F154" s="368"/>
      <c r="G154" s="368"/>
      <c r="H154" s="469"/>
      <c r="I154" s="307"/>
      <c r="J154" s="15"/>
      <c r="K154" s="299"/>
      <c r="L154" s="265"/>
      <c r="M154" s="299"/>
      <c r="N154" s="299"/>
      <c r="O154" s="299"/>
      <c r="P154" s="299"/>
      <c r="Q154" s="3"/>
      <c r="R154" s="282"/>
    </row>
    <row r="155" spans="3:18" s="64" customFormat="1" ht="12.75" customHeight="1" x14ac:dyDescent="0.15">
      <c r="C155" s="283">
        <f t="shared" si="8"/>
        <v>143</v>
      </c>
      <c r="D155" s="44" t="str">
        <f t="shared" si="9"/>
        <v/>
      </c>
      <c r="E155" s="276"/>
      <c r="F155" s="368"/>
      <c r="G155" s="368"/>
      <c r="H155" s="469"/>
      <c r="I155" s="307"/>
      <c r="J155" s="15"/>
      <c r="K155" s="299"/>
      <c r="L155" s="265"/>
      <c r="M155" s="299"/>
      <c r="N155" s="299"/>
      <c r="O155" s="299"/>
      <c r="P155" s="299"/>
      <c r="Q155" s="3"/>
      <c r="R155" s="282"/>
    </row>
    <row r="156" spans="3:18" s="64" customFormat="1" ht="12.75" customHeight="1" x14ac:dyDescent="0.15">
      <c r="C156" s="283">
        <f t="shared" si="8"/>
        <v>144</v>
      </c>
      <c r="D156" s="44" t="str">
        <f t="shared" si="9"/>
        <v/>
      </c>
      <c r="E156" s="276"/>
      <c r="F156" s="368"/>
      <c r="G156" s="368"/>
      <c r="H156" s="469"/>
      <c r="I156" s="307"/>
      <c r="J156" s="15"/>
      <c r="K156" s="299"/>
      <c r="L156" s="265"/>
      <c r="M156" s="299"/>
      <c r="N156" s="299"/>
      <c r="O156" s="299"/>
      <c r="P156" s="299"/>
      <c r="Q156" s="3"/>
      <c r="R156" s="282"/>
    </row>
    <row r="157" spans="3:18" s="64" customFormat="1" ht="12.75" customHeight="1" x14ac:dyDescent="0.15">
      <c r="C157" s="283">
        <f t="shared" si="8"/>
        <v>145</v>
      </c>
      <c r="D157" s="44" t="str">
        <f t="shared" si="9"/>
        <v/>
      </c>
      <c r="E157" s="276"/>
      <c r="F157" s="368"/>
      <c r="G157" s="368"/>
      <c r="H157" s="469"/>
      <c r="I157" s="307"/>
      <c r="J157" s="15"/>
      <c r="K157" s="299"/>
      <c r="L157" s="265"/>
      <c r="M157" s="299"/>
      <c r="N157" s="299"/>
      <c r="O157" s="299"/>
      <c r="P157" s="299"/>
      <c r="Q157" s="3"/>
      <c r="R157" s="282"/>
    </row>
    <row r="158" spans="3:18" s="64" customFormat="1" ht="12.75" customHeight="1" x14ac:dyDescent="0.15">
      <c r="C158" s="283">
        <f t="shared" si="8"/>
        <v>146</v>
      </c>
      <c r="D158" s="44" t="str">
        <f t="shared" si="9"/>
        <v/>
      </c>
      <c r="E158" s="276"/>
      <c r="F158" s="368"/>
      <c r="G158" s="368"/>
      <c r="H158" s="469"/>
      <c r="I158" s="307"/>
      <c r="J158" s="15"/>
      <c r="K158" s="299"/>
      <c r="L158" s="265"/>
      <c r="M158" s="299"/>
      <c r="N158" s="299"/>
      <c r="O158" s="299"/>
      <c r="P158" s="299"/>
      <c r="Q158" s="3"/>
      <c r="R158" s="282"/>
    </row>
    <row r="159" spans="3:18" s="64" customFormat="1" ht="12.75" customHeight="1" x14ac:dyDescent="0.15">
      <c r="C159" s="283">
        <f t="shared" si="8"/>
        <v>147</v>
      </c>
      <c r="D159" s="44" t="str">
        <f t="shared" si="9"/>
        <v/>
      </c>
      <c r="E159" s="276"/>
      <c r="F159" s="368"/>
      <c r="G159" s="368"/>
      <c r="H159" s="469"/>
      <c r="I159" s="307"/>
      <c r="J159" s="15"/>
      <c r="K159" s="299"/>
      <c r="L159" s="265"/>
      <c r="M159" s="299"/>
      <c r="N159" s="299"/>
      <c r="O159" s="299"/>
      <c r="P159" s="299"/>
      <c r="Q159" s="3"/>
      <c r="R159" s="282"/>
    </row>
    <row r="160" spans="3:18" s="64" customFormat="1" ht="12.75" customHeight="1" x14ac:dyDescent="0.15">
      <c r="C160" s="283">
        <f t="shared" si="8"/>
        <v>148</v>
      </c>
      <c r="D160" s="44" t="str">
        <f t="shared" si="9"/>
        <v/>
      </c>
      <c r="E160" s="276"/>
      <c r="F160" s="368"/>
      <c r="G160" s="368"/>
      <c r="H160" s="469"/>
      <c r="I160" s="307"/>
      <c r="J160" s="15"/>
      <c r="K160" s="299"/>
      <c r="L160" s="265"/>
      <c r="M160" s="299"/>
      <c r="N160" s="299"/>
      <c r="O160" s="299"/>
      <c r="P160" s="299"/>
      <c r="Q160" s="3"/>
      <c r="R160" s="282"/>
    </row>
    <row r="161" spans="3:18" s="64" customFormat="1" ht="12.75" customHeight="1" x14ac:dyDescent="0.15">
      <c r="C161" s="283">
        <f t="shared" si="8"/>
        <v>149</v>
      </c>
      <c r="D161" s="44" t="str">
        <f t="shared" si="9"/>
        <v/>
      </c>
      <c r="E161" s="276"/>
      <c r="F161" s="368"/>
      <c r="G161" s="368"/>
      <c r="H161" s="469"/>
      <c r="I161" s="307"/>
      <c r="J161" s="15"/>
      <c r="K161" s="299"/>
      <c r="L161" s="265"/>
      <c r="M161" s="299"/>
      <c r="N161" s="299"/>
      <c r="O161" s="299"/>
      <c r="P161" s="299"/>
      <c r="Q161" s="3"/>
      <c r="R161" s="282"/>
    </row>
    <row r="162" spans="3:18" s="64" customFormat="1" ht="12.75" customHeight="1" x14ac:dyDescent="0.15">
      <c r="C162" s="283">
        <f t="shared" si="8"/>
        <v>150</v>
      </c>
      <c r="D162" s="44" t="str">
        <f t="shared" si="9"/>
        <v/>
      </c>
      <c r="E162" s="276"/>
      <c r="F162" s="368"/>
      <c r="G162" s="368"/>
      <c r="H162" s="469"/>
      <c r="I162" s="307"/>
      <c r="J162" s="15"/>
      <c r="K162" s="299"/>
      <c r="L162" s="265"/>
      <c r="M162" s="299"/>
      <c r="N162" s="299"/>
      <c r="O162" s="299"/>
      <c r="P162" s="299"/>
      <c r="Q162" s="3"/>
      <c r="R162" s="282"/>
    </row>
    <row r="163" spans="3:18" s="64" customFormat="1" ht="12.75" customHeight="1" x14ac:dyDescent="0.15">
      <c r="C163" s="283">
        <f t="shared" si="8"/>
        <v>151</v>
      </c>
      <c r="D163" s="44" t="str">
        <f t="shared" si="9"/>
        <v/>
      </c>
      <c r="E163" s="276"/>
      <c r="F163" s="368"/>
      <c r="G163" s="368"/>
      <c r="H163" s="469"/>
      <c r="I163" s="307"/>
      <c r="J163" s="15"/>
      <c r="K163" s="299"/>
      <c r="L163" s="265"/>
      <c r="M163" s="299"/>
      <c r="N163" s="299"/>
      <c r="O163" s="299"/>
      <c r="P163" s="299"/>
      <c r="Q163" s="3"/>
      <c r="R163" s="282"/>
    </row>
    <row r="164" spans="3:18" s="64" customFormat="1" ht="12.75" customHeight="1" x14ac:dyDescent="0.15">
      <c r="C164" s="283">
        <f t="shared" si="8"/>
        <v>152</v>
      </c>
      <c r="D164" s="44" t="str">
        <f t="shared" si="9"/>
        <v/>
      </c>
      <c r="E164" s="276"/>
      <c r="F164" s="368"/>
      <c r="G164" s="368"/>
      <c r="H164" s="469"/>
      <c r="I164" s="307"/>
      <c r="J164" s="15"/>
      <c r="K164" s="299"/>
      <c r="L164" s="265"/>
      <c r="M164" s="299"/>
      <c r="N164" s="299"/>
      <c r="O164" s="299"/>
      <c r="P164" s="299"/>
      <c r="Q164" s="3"/>
      <c r="R164" s="282"/>
    </row>
    <row r="165" spans="3:18" s="64" customFormat="1" ht="12.75" customHeight="1" x14ac:dyDescent="0.15">
      <c r="C165" s="283">
        <f t="shared" si="8"/>
        <v>153</v>
      </c>
      <c r="D165" s="44" t="str">
        <f t="shared" si="9"/>
        <v/>
      </c>
      <c r="E165" s="276"/>
      <c r="F165" s="368"/>
      <c r="G165" s="368"/>
      <c r="H165" s="469"/>
      <c r="I165" s="307"/>
      <c r="J165" s="15"/>
      <c r="K165" s="299"/>
      <c r="L165" s="265"/>
      <c r="M165" s="299"/>
      <c r="N165" s="299"/>
      <c r="O165" s="299"/>
      <c r="P165" s="299"/>
      <c r="Q165" s="3"/>
      <c r="R165" s="282"/>
    </row>
    <row r="166" spans="3:18" s="64" customFormat="1" ht="12.75" customHeight="1" x14ac:dyDescent="0.15">
      <c r="C166" s="283">
        <f t="shared" si="8"/>
        <v>154</v>
      </c>
      <c r="D166" s="44" t="str">
        <f t="shared" si="9"/>
        <v/>
      </c>
      <c r="E166" s="276"/>
      <c r="F166" s="368"/>
      <c r="G166" s="368"/>
      <c r="H166" s="469"/>
      <c r="I166" s="307"/>
      <c r="J166" s="15"/>
      <c r="K166" s="299"/>
      <c r="L166" s="265"/>
      <c r="M166" s="299"/>
      <c r="N166" s="299"/>
      <c r="O166" s="299"/>
      <c r="P166" s="299"/>
      <c r="Q166" s="3"/>
      <c r="R166" s="282"/>
    </row>
    <row r="167" spans="3:18" s="64" customFormat="1" ht="12.75" customHeight="1" x14ac:dyDescent="0.15">
      <c r="C167" s="283">
        <f t="shared" si="8"/>
        <v>155</v>
      </c>
      <c r="D167" s="44" t="str">
        <f t="shared" si="9"/>
        <v/>
      </c>
      <c r="E167" s="276"/>
      <c r="F167" s="368"/>
      <c r="G167" s="368"/>
      <c r="H167" s="469"/>
      <c r="I167" s="307"/>
      <c r="J167" s="15"/>
      <c r="K167" s="299"/>
      <c r="L167" s="265"/>
      <c r="M167" s="299"/>
      <c r="N167" s="299"/>
      <c r="O167" s="299"/>
      <c r="P167" s="299"/>
      <c r="Q167" s="3"/>
      <c r="R167" s="282"/>
    </row>
    <row r="168" spans="3:18" s="64" customFormat="1" ht="12.75" customHeight="1" x14ac:dyDescent="0.15">
      <c r="C168" s="283">
        <f t="shared" si="8"/>
        <v>156</v>
      </c>
      <c r="D168" s="44" t="str">
        <f t="shared" si="9"/>
        <v/>
      </c>
      <c r="E168" s="276"/>
      <c r="F168" s="368"/>
      <c r="G168" s="368"/>
      <c r="H168" s="469"/>
      <c r="I168" s="307"/>
      <c r="J168" s="15"/>
      <c r="K168" s="299"/>
      <c r="L168" s="265"/>
      <c r="M168" s="299"/>
      <c r="N168" s="299"/>
      <c r="O168" s="299"/>
      <c r="P168" s="299"/>
      <c r="Q168" s="3"/>
      <c r="R168" s="282"/>
    </row>
    <row r="169" spans="3:18" s="64" customFormat="1" ht="12.75" customHeight="1" x14ac:dyDescent="0.15">
      <c r="C169" s="283">
        <f t="shared" si="8"/>
        <v>157</v>
      </c>
      <c r="D169" s="44" t="str">
        <f t="shared" si="9"/>
        <v/>
      </c>
      <c r="E169" s="276"/>
      <c r="F169" s="368"/>
      <c r="G169" s="368"/>
      <c r="H169" s="469"/>
      <c r="I169" s="307"/>
      <c r="J169" s="15"/>
      <c r="K169" s="299"/>
      <c r="L169" s="265"/>
      <c r="M169" s="299"/>
      <c r="N169" s="299"/>
      <c r="O169" s="299"/>
      <c r="P169" s="299"/>
      <c r="Q169" s="3"/>
      <c r="R169" s="282"/>
    </row>
    <row r="170" spans="3:18" s="64" customFormat="1" ht="12.75" customHeight="1" x14ac:dyDescent="0.15">
      <c r="C170" s="283">
        <f t="shared" si="8"/>
        <v>158</v>
      </c>
      <c r="D170" s="44" t="str">
        <f t="shared" si="9"/>
        <v/>
      </c>
      <c r="E170" s="276"/>
      <c r="F170" s="368"/>
      <c r="G170" s="368"/>
      <c r="H170" s="469"/>
      <c r="I170" s="307"/>
      <c r="J170" s="15"/>
      <c r="K170" s="299"/>
      <c r="L170" s="265"/>
      <c r="M170" s="299"/>
      <c r="N170" s="299"/>
      <c r="O170" s="299"/>
      <c r="P170" s="299"/>
      <c r="Q170" s="3"/>
      <c r="R170" s="282"/>
    </row>
    <row r="171" spans="3:18" s="64" customFormat="1" ht="12.75" customHeight="1" x14ac:dyDescent="0.15">
      <c r="C171" s="283">
        <f t="shared" si="8"/>
        <v>159</v>
      </c>
      <c r="D171" s="44" t="str">
        <f t="shared" si="9"/>
        <v/>
      </c>
      <c r="E171" s="276"/>
      <c r="F171" s="368"/>
      <c r="G171" s="368"/>
      <c r="H171" s="469"/>
      <c r="I171" s="307"/>
      <c r="J171" s="15"/>
      <c r="K171" s="299"/>
      <c r="L171" s="265"/>
      <c r="M171" s="299"/>
      <c r="N171" s="299"/>
      <c r="O171" s="299"/>
      <c r="P171" s="299"/>
      <c r="Q171" s="3"/>
      <c r="R171" s="282"/>
    </row>
    <row r="172" spans="3:18" s="64" customFormat="1" ht="12.75" customHeight="1" x14ac:dyDescent="0.15">
      <c r="C172" s="283">
        <f t="shared" si="8"/>
        <v>160</v>
      </c>
      <c r="D172" s="44" t="str">
        <f t="shared" si="9"/>
        <v/>
      </c>
      <c r="E172" s="276"/>
      <c r="F172" s="368"/>
      <c r="G172" s="368"/>
      <c r="H172" s="469"/>
      <c r="I172" s="307"/>
      <c r="J172" s="15"/>
      <c r="K172" s="299"/>
      <c r="L172" s="265"/>
      <c r="M172" s="299"/>
      <c r="N172" s="299"/>
      <c r="O172" s="299"/>
      <c r="P172" s="299"/>
      <c r="Q172" s="3"/>
      <c r="R172" s="282"/>
    </row>
    <row r="173" spans="3:18" s="64" customFormat="1" ht="12.75" customHeight="1" x14ac:dyDescent="0.15">
      <c r="C173" s="283">
        <f t="shared" si="8"/>
        <v>161</v>
      </c>
      <c r="D173" s="44" t="str">
        <f t="shared" si="9"/>
        <v/>
      </c>
      <c r="E173" s="276"/>
      <c r="F173" s="368"/>
      <c r="G173" s="368"/>
      <c r="H173" s="469"/>
      <c r="I173" s="307"/>
      <c r="J173" s="15"/>
      <c r="K173" s="299"/>
      <c r="L173" s="265"/>
      <c r="M173" s="299"/>
      <c r="N173" s="299"/>
      <c r="O173" s="299"/>
      <c r="P173" s="299"/>
      <c r="Q173" s="3"/>
      <c r="R173" s="282"/>
    </row>
    <row r="174" spans="3:18" s="64" customFormat="1" ht="12.75" customHeight="1" x14ac:dyDescent="0.15">
      <c r="C174" s="283">
        <f t="shared" si="8"/>
        <v>162</v>
      </c>
      <c r="D174" s="44" t="str">
        <f t="shared" si="9"/>
        <v/>
      </c>
      <c r="E174" s="276"/>
      <c r="F174" s="368"/>
      <c r="G174" s="368"/>
      <c r="H174" s="469"/>
      <c r="I174" s="307"/>
      <c r="J174" s="15"/>
      <c r="K174" s="299"/>
      <c r="L174" s="265"/>
      <c r="M174" s="299"/>
      <c r="N174" s="299"/>
      <c r="O174" s="299"/>
      <c r="P174" s="299"/>
      <c r="Q174" s="3"/>
      <c r="R174" s="282"/>
    </row>
    <row r="175" spans="3:18" s="64" customFormat="1" ht="12.75" customHeight="1" x14ac:dyDescent="0.15">
      <c r="C175" s="283">
        <f t="shared" si="8"/>
        <v>163</v>
      </c>
      <c r="D175" s="44" t="str">
        <f t="shared" si="9"/>
        <v/>
      </c>
      <c r="E175" s="276"/>
      <c r="F175" s="368"/>
      <c r="G175" s="368"/>
      <c r="H175" s="469"/>
      <c r="I175" s="307"/>
      <c r="J175" s="15"/>
      <c r="K175" s="299"/>
      <c r="L175" s="265"/>
      <c r="M175" s="299"/>
      <c r="N175" s="299"/>
      <c r="O175" s="299"/>
      <c r="P175" s="299"/>
      <c r="Q175" s="3"/>
      <c r="R175" s="282"/>
    </row>
    <row r="176" spans="3:18" s="64" customFormat="1" ht="12.75" customHeight="1" x14ac:dyDescent="0.15">
      <c r="C176" s="283">
        <f t="shared" si="8"/>
        <v>164</v>
      </c>
      <c r="D176" s="44" t="str">
        <f t="shared" si="9"/>
        <v/>
      </c>
      <c r="E176" s="276"/>
      <c r="F176" s="368"/>
      <c r="G176" s="368"/>
      <c r="H176" s="469"/>
      <c r="I176" s="307"/>
      <c r="J176" s="15"/>
      <c r="K176" s="299"/>
      <c r="L176" s="265"/>
      <c r="M176" s="299"/>
      <c r="N176" s="299"/>
      <c r="O176" s="299"/>
      <c r="P176" s="299"/>
      <c r="Q176" s="3"/>
      <c r="R176" s="282"/>
    </row>
    <row r="177" spans="3:18" s="64" customFormat="1" ht="12.75" customHeight="1" x14ac:dyDescent="0.15">
      <c r="C177" s="283">
        <f t="shared" si="8"/>
        <v>165</v>
      </c>
      <c r="D177" s="44" t="str">
        <f t="shared" si="9"/>
        <v/>
      </c>
      <c r="E177" s="276"/>
      <c r="F177" s="368"/>
      <c r="G177" s="368"/>
      <c r="H177" s="469"/>
      <c r="I177" s="307"/>
      <c r="J177" s="15"/>
      <c r="K177" s="299"/>
      <c r="L177" s="265"/>
      <c r="M177" s="299"/>
      <c r="N177" s="299"/>
      <c r="O177" s="299"/>
      <c r="P177" s="299"/>
      <c r="Q177" s="3"/>
      <c r="R177" s="282"/>
    </row>
    <row r="178" spans="3:18" s="64" customFormat="1" ht="12.75" customHeight="1" x14ac:dyDescent="0.15">
      <c r="C178" s="283">
        <f t="shared" si="8"/>
        <v>166</v>
      </c>
      <c r="D178" s="44" t="str">
        <f t="shared" si="9"/>
        <v/>
      </c>
      <c r="E178" s="276"/>
      <c r="F178" s="368"/>
      <c r="G178" s="368"/>
      <c r="H178" s="469"/>
      <c r="I178" s="307"/>
      <c r="J178" s="15"/>
      <c r="K178" s="299"/>
      <c r="L178" s="265"/>
      <c r="M178" s="299"/>
      <c r="N178" s="299"/>
      <c r="O178" s="299"/>
      <c r="P178" s="299"/>
      <c r="Q178" s="3"/>
      <c r="R178" s="282"/>
    </row>
    <row r="179" spans="3:18" s="64" customFormat="1" ht="12.75" customHeight="1" x14ac:dyDescent="0.15">
      <c r="C179" s="283">
        <f t="shared" si="8"/>
        <v>167</v>
      </c>
      <c r="D179" s="44" t="str">
        <f t="shared" si="9"/>
        <v/>
      </c>
      <c r="E179" s="276"/>
      <c r="F179" s="368"/>
      <c r="G179" s="368"/>
      <c r="H179" s="469"/>
      <c r="I179" s="307"/>
      <c r="J179" s="15"/>
      <c r="K179" s="299"/>
      <c r="L179" s="265"/>
      <c r="M179" s="299"/>
      <c r="N179" s="299"/>
      <c r="O179" s="299"/>
      <c r="P179" s="299"/>
      <c r="Q179" s="3"/>
      <c r="R179" s="282"/>
    </row>
    <row r="180" spans="3:18" s="64" customFormat="1" ht="12.75" customHeight="1" x14ac:dyDescent="0.15">
      <c r="C180" s="283">
        <f t="shared" si="8"/>
        <v>168</v>
      </c>
      <c r="D180" s="44" t="str">
        <f t="shared" si="9"/>
        <v/>
      </c>
      <c r="E180" s="276"/>
      <c r="F180" s="368"/>
      <c r="G180" s="368"/>
      <c r="H180" s="469"/>
      <c r="I180" s="307"/>
      <c r="J180" s="15"/>
      <c r="K180" s="299"/>
      <c r="L180" s="265"/>
      <c r="M180" s="299"/>
      <c r="N180" s="299"/>
      <c r="O180" s="299"/>
      <c r="P180" s="299"/>
      <c r="Q180" s="3"/>
      <c r="R180" s="282"/>
    </row>
    <row r="181" spans="3:18" s="64" customFormat="1" ht="12.75" customHeight="1" x14ac:dyDescent="0.15">
      <c r="C181" s="283">
        <f t="shared" si="8"/>
        <v>169</v>
      </c>
      <c r="D181" s="44" t="str">
        <f t="shared" si="9"/>
        <v/>
      </c>
      <c r="E181" s="276"/>
      <c r="F181" s="368"/>
      <c r="G181" s="368"/>
      <c r="H181" s="469"/>
      <c r="I181" s="307"/>
      <c r="J181" s="15"/>
      <c r="K181" s="299"/>
      <c r="L181" s="265"/>
      <c r="M181" s="299"/>
      <c r="N181" s="299"/>
      <c r="O181" s="299"/>
      <c r="P181" s="299"/>
      <c r="Q181" s="3"/>
      <c r="R181" s="282"/>
    </row>
    <row r="182" spans="3:18" s="64" customFormat="1" ht="12.75" customHeight="1" x14ac:dyDescent="0.15">
      <c r="C182" s="283">
        <f t="shared" si="8"/>
        <v>170</v>
      </c>
      <c r="D182" s="44" t="str">
        <f t="shared" si="9"/>
        <v/>
      </c>
      <c r="E182" s="276"/>
      <c r="F182" s="368"/>
      <c r="G182" s="368"/>
      <c r="H182" s="469"/>
      <c r="I182" s="307"/>
      <c r="J182" s="15"/>
      <c r="K182" s="299"/>
      <c r="L182" s="265"/>
      <c r="M182" s="299"/>
      <c r="N182" s="299"/>
      <c r="O182" s="299"/>
      <c r="P182" s="299"/>
      <c r="Q182" s="3"/>
      <c r="R182" s="282"/>
    </row>
    <row r="183" spans="3:18" s="64" customFormat="1" ht="12.75" customHeight="1" x14ac:dyDescent="0.15">
      <c r="C183" s="283">
        <f t="shared" si="8"/>
        <v>171</v>
      </c>
      <c r="D183" s="44" t="str">
        <f t="shared" si="9"/>
        <v/>
      </c>
      <c r="E183" s="276"/>
      <c r="F183" s="368"/>
      <c r="G183" s="368"/>
      <c r="H183" s="469"/>
      <c r="I183" s="307"/>
      <c r="J183" s="15"/>
      <c r="K183" s="299"/>
      <c r="L183" s="265"/>
      <c r="M183" s="299"/>
      <c r="N183" s="299"/>
      <c r="O183" s="299"/>
      <c r="P183" s="299"/>
      <c r="Q183" s="3"/>
      <c r="R183" s="282"/>
    </row>
    <row r="184" spans="3:18" s="64" customFormat="1" ht="12.75" customHeight="1" x14ac:dyDescent="0.15">
      <c r="C184" s="283">
        <f t="shared" si="8"/>
        <v>172</v>
      </c>
      <c r="D184" s="44" t="str">
        <f t="shared" si="9"/>
        <v/>
      </c>
      <c r="E184" s="276"/>
      <c r="F184" s="368"/>
      <c r="G184" s="368"/>
      <c r="H184" s="469"/>
      <c r="I184" s="307"/>
      <c r="J184" s="15"/>
      <c r="K184" s="299"/>
      <c r="L184" s="265"/>
      <c r="M184" s="299"/>
      <c r="N184" s="299"/>
      <c r="O184" s="299"/>
      <c r="P184" s="299"/>
      <c r="Q184" s="3"/>
      <c r="R184" s="282"/>
    </row>
    <row r="185" spans="3:18" s="64" customFormat="1" ht="12.75" customHeight="1" x14ac:dyDescent="0.15">
      <c r="C185" s="283">
        <f t="shared" si="8"/>
        <v>173</v>
      </c>
      <c r="D185" s="44" t="str">
        <f t="shared" si="9"/>
        <v/>
      </c>
      <c r="E185" s="276"/>
      <c r="F185" s="368"/>
      <c r="G185" s="368"/>
      <c r="H185" s="469"/>
      <c r="I185" s="307"/>
      <c r="J185" s="15"/>
      <c r="K185" s="299"/>
      <c r="L185" s="265"/>
      <c r="M185" s="299"/>
      <c r="N185" s="299"/>
      <c r="O185" s="299"/>
      <c r="P185" s="299"/>
      <c r="Q185" s="3"/>
      <c r="R185" s="282"/>
    </row>
    <row r="186" spans="3:18" s="64" customFormat="1" ht="12.75" customHeight="1" x14ac:dyDescent="0.15">
      <c r="C186" s="283">
        <f t="shared" si="8"/>
        <v>174</v>
      </c>
      <c r="D186" s="44" t="str">
        <f t="shared" si="9"/>
        <v/>
      </c>
      <c r="E186" s="276"/>
      <c r="F186" s="368"/>
      <c r="G186" s="368"/>
      <c r="H186" s="469"/>
      <c r="I186" s="307"/>
      <c r="J186" s="15"/>
      <c r="K186" s="299"/>
      <c r="L186" s="265"/>
      <c r="M186" s="299"/>
      <c r="N186" s="299"/>
      <c r="O186" s="299"/>
      <c r="P186" s="299"/>
      <c r="Q186" s="3"/>
      <c r="R186" s="282"/>
    </row>
    <row r="187" spans="3:18" s="64" customFormat="1" ht="12.75" customHeight="1" x14ac:dyDescent="0.15">
      <c r="C187" s="283">
        <f t="shared" si="8"/>
        <v>175</v>
      </c>
      <c r="D187" s="44" t="str">
        <f t="shared" si="9"/>
        <v/>
      </c>
      <c r="E187" s="276"/>
      <c r="F187" s="368"/>
      <c r="G187" s="368"/>
      <c r="H187" s="469"/>
      <c r="I187" s="307"/>
      <c r="J187" s="15"/>
      <c r="K187" s="299"/>
      <c r="L187" s="265"/>
      <c r="M187" s="299"/>
      <c r="N187" s="299"/>
      <c r="O187" s="299"/>
      <c r="P187" s="299"/>
      <c r="Q187" s="3"/>
      <c r="R187" s="282"/>
    </row>
    <row r="188" spans="3:18" s="64" customFormat="1" ht="12.75" customHeight="1" x14ac:dyDescent="0.15">
      <c r="C188" s="283">
        <f t="shared" si="8"/>
        <v>176</v>
      </c>
      <c r="D188" s="44" t="str">
        <f t="shared" si="9"/>
        <v/>
      </c>
      <c r="E188" s="276"/>
      <c r="F188" s="368"/>
      <c r="G188" s="368"/>
      <c r="H188" s="469"/>
      <c r="I188" s="307"/>
      <c r="J188" s="15"/>
      <c r="K188" s="299"/>
      <c r="L188" s="265"/>
      <c r="M188" s="299"/>
      <c r="N188" s="299"/>
      <c r="O188" s="299"/>
      <c r="P188" s="299"/>
      <c r="Q188" s="3"/>
      <c r="R188" s="282"/>
    </row>
    <row r="189" spans="3:18" s="64" customFormat="1" ht="12.75" customHeight="1" x14ac:dyDescent="0.15">
      <c r="C189" s="283">
        <f t="shared" si="8"/>
        <v>177</v>
      </c>
      <c r="D189" s="44" t="str">
        <f t="shared" si="9"/>
        <v/>
      </c>
      <c r="E189" s="276"/>
      <c r="F189" s="368"/>
      <c r="G189" s="368"/>
      <c r="H189" s="469"/>
      <c r="I189" s="307"/>
      <c r="J189" s="15"/>
      <c r="K189" s="299"/>
      <c r="L189" s="265"/>
      <c r="M189" s="299"/>
      <c r="N189" s="299"/>
      <c r="O189" s="299"/>
      <c r="P189" s="299"/>
      <c r="Q189" s="3"/>
      <c r="R189" s="282"/>
    </row>
    <row r="190" spans="3:18" s="64" customFormat="1" ht="12.75" customHeight="1" x14ac:dyDescent="0.15">
      <c r="C190" s="283">
        <f t="shared" si="8"/>
        <v>178</v>
      </c>
      <c r="D190" s="44" t="str">
        <f t="shared" si="9"/>
        <v/>
      </c>
      <c r="E190" s="276"/>
      <c r="F190" s="368"/>
      <c r="G190" s="368"/>
      <c r="H190" s="469"/>
      <c r="I190" s="307"/>
      <c r="J190" s="15"/>
      <c r="K190" s="299"/>
      <c r="L190" s="265"/>
      <c r="M190" s="299"/>
      <c r="N190" s="299"/>
      <c r="O190" s="299"/>
      <c r="P190" s="299"/>
      <c r="Q190" s="3"/>
      <c r="R190" s="282"/>
    </row>
    <row r="191" spans="3:18" s="64" customFormat="1" ht="12.75" customHeight="1" x14ac:dyDescent="0.15">
      <c r="C191" s="283">
        <f t="shared" si="8"/>
        <v>179</v>
      </c>
      <c r="D191" s="44" t="str">
        <f t="shared" si="9"/>
        <v/>
      </c>
      <c r="E191" s="276"/>
      <c r="F191" s="368"/>
      <c r="G191" s="368"/>
      <c r="H191" s="469"/>
      <c r="I191" s="307"/>
      <c r="J191" s="15"/>
      <c r="K191" s="299"/>
      <c r="L191" s="265"/>
      <c r="M191" s="299"/>
      <c r="N191" s="299"/>
      <c r="O191" s="299"/>
      <c r="P191" s="299"/>
      <c r="Q191" s="3"/>
      <c r="R191" s="282"/>
    </row>
    <row r="192" spans="3:18" s="64" customFormat="1" ht="12.75" customHeight="1" x14ac:dyDescent="0.15">
      <c r="C192" s="283">
        <f t="shared" si="8"/>
        <v>180</v>
      </c>
      <c r="D192" s="44" t="str">
        <f t="shared" si="9"/>
        <v/>
      </c>
      <c r="E192" s="276"/>
      <c r="F192" s="368"/>
      <c r="G192" s="368"/>
      <c r="H192" s="469"/>
      <c r="I192" s="307"/>
      <c r="J192" s="15"/>
      <c r="K192" s="299"/>
      <c r="L192" s="265"/>
      <c r="M192" s="299"/>
      <c r="N192" s="299"/>
      <c r="O192" s="299"/>
      <c r="P192" s="299"/>
      <c r="Q192" s="3"/>
      <c r="R192" s="282"/>
    </row>
    <row r="193" spans="3:18" s="64" customFormat="1" ht="12.75" customHeight="1" x14ac:dyDescent="0.15">
      <c r="C193" s="283">
        <f t="shared" si="8"/>
        <v>181</v>
      </c>
      <c r="D193" s="44" t="str">
        <f t="shared" si="9"/>
        <v/>
      </c>
      <c r="E193" s="276"/>
      <c r="F193" s="368"/>
      <c r="G193" s="368"/>
      <c r="H193" s="469"/>
      <c r="I193" s="307"/>
      <c r="J193" s="15"/>
      <c r="K193" s="299"/>
      <c r="L193" s="265"/>
      <c r="M193" s="299"/>
      <c r="N193" s="299"/>
      <c r="O193" s="299"/>
      <c r="P193" s="299"/>
      <c r="Q193" s="3"/>
      <c r="R193" s="282"/>
    </row>
    <row r="194" spans="3:18" s="64" customFormat="1" ht="12.75" customHeight="1" x14ac:dyDescent="0.15">
      <c r="C194" s="283">
        <f t="shared" si="8"/>
        <v>182</v>
      </c>
      <c r="D194" s="44" t="str">
        <f t="shared" si="9"/>
        <v/>
      </c>
      <c r="E194" s="276"/>
      <c r="F194" s="368"/>
      <c r="G194" s="368"/>
      <c r="H194" s="469"/>
      <c r="I194" s="307"/>
      <c r="J194" s="15"/>
      <c r="K194" s="299"/>
      <c r="L194" s="265"/>
      <c r="M194" s="299"/>
      <c r="N194" s="299"/>
      <c r="O194" s="299"/>
      <c r="P194" s="299"/>
      <c r="Q194" s="3"/>
      <c r="R194" s="282"/>
    </row>
    <row r="195" spans="3:18" s="64" customFormat="1" ht="12.75" customHeight="1" x14ac:dyDescent="0.15">
      <c r="C195" s="283">
        <f t="shared" si="8"/>
        <v>183</v>
      </c>
      <c r="D195" s="44" t="str">
        <f t="shared" si="9"/>
        <v/>
      </c>
      <c r="E195" s="276"/>
      <c r="F195" s="368"/>
      <c r="G195" s="368"/>
      <c r="H195" s="469"/>
      <c r="I195" s="307"/>
      <c r="J195" s="15"/>
      <c r="K195" s="299"/>
      <c r="L195" s="265"/>
      <c r="M195" s="299"/>
      <c r="N195" s="299"/>
      <c r="O195" s="299"/>
      <c r="P195" s="299"/>
      <c r="Q195" s="3"/>
      <c r="R195" s="282"/>
    </row>
    <row r="196" spans="3:18" s="64" customFormat="1" ht="12.75" customHeight="1" x14ac:dyDescent="0.15">
      <c r="C196" s="283">
        <f t="shared" si="8"/>
        <v>184</v>
      </c>
      <c r="D196" s="44" t="str">
        <f t="shared" si="9"/>
        <v/>
      </c>
      <c r="E196" s="276"/>
      <c r="F196" s="368"/>
      <c r="G196" s="368"/>
      <c r="H196" s="469"/>
      <c r="I196" s="307"/>
      <c r="J196" s="15"/>
      <c r="K196" s="299"/>
      <c r="L196" s="265"/>
      <c r="M196" s="299"/>
      <c r="N196" s="299"/>
      <c r="O196" s="299"/>
      <c r="P196" s="299"/>
      <c r="Q196" s="3"/>
      <c r="R196" s="282"/>
    </row>
    <row r="197" spans="3:18" s="64" customFormat="1" ht="12.75" customHeight="1" x14ac:dyDescent="0.15">
      <c r="C197" s="283">
        <f t="shared" si="8"/>
        <v>185</v>
      </c>
      <c r="D197" s="44" t="str">
        <f t="shared" si="9"/>
        <v/>
      </c>
      <c r="E197" s="276"/>
      <c r="F197" s="368"/>
      <c r="G197" s="368"/>
      <c r="H197" s="469"/>
      <c r="I197" s="307"/>
      <c r="J197" s="15"/>
      <c r="K197" s="299"/>
      <c r="L197" s="265"/>
      <c r="M197" s="299"/>
      <c r="N197" s="299"/>
      <c r="O197" s="299"/>
      <c r="P197" s="299"/>
      <c r="Q197" s="3"/>
      <c r="R197" s="282"/>
    </row>
    <row r="198" spans="3:18" s="64" customFormat="1" ht="12.75" customHeight="1" x14ac:dyDescent="0.15">
      <c r="C198" s="283">
        <f t="shared" si="8"/>
        <v>186</v>
      </c>
      <c r="D198" s="44" t="str">
        <f t="shared" si="9"/>
        <v/>
      </c>
      <c r="E198" s="276"/>
      <c r="F198" s="368"/>
      <c r="G198" s="368"/>
      <c r="H198" s="469"/>
      <c r="I198" s="307"/>
      <c r="J198" s="15"/>
      <c r="K198" s="299"/>
      <c r="L198" s="265"/>
      <c r="M198" s="299"/>
      <c r="N198" s="299"/>
      <c r="O198" s="299"/>
      <c r="P198" s="299"/>
      <c r="Q198" s="3"/>
      <c r="R198" s="282"/>
    </row>
    <row r="199" spans="3:18" s="64" customFormat="1" ht="12.75" customHeight="1" x14ac:dyDescent="0.15">
      <c r="C199" s="283">
        <f t="shared" si="8"/>
        <v>187</v>
      </c>
      <c r="D199" s="44" t="str">
        <f t="shared" si="9"/>
        <v/>
      </c>
      <c r="E199" s="276"/>
      <c r="F199" s="368"/>
      <c r="G199" s="368"/>
      <c r="H199" s="469"/>
      <c r="I199" s="307"/>
      <c r="J199" s="15"/>
      <c r="K199" s="299"/>
      <c r="L199" s="265"/>
      <c r="M199" s="299"/>
      <c r="N199" s="299"/>
      <c r="O199" s="299"/>
      <c r="P199" s="299"/>
      <c r="Q199" s="3"/>
      <c r="R199" s="282"/>
    </row>
    <row r="200" spans="3:18" s="64" customFormat="1" ht="12.75" customHeight="1" x14ac:dyDescent="0.15">
      <c r="C200" s="283">
        <f t="shared" si="8"/>
        <v>188</v>
      </c>
      <c r="D200" s="44" t="str">
        <f t="shared" si="9"/>
        <v/>
      </c>
      <c r="E200" s="276"/>
      <c r="F200" s="368"/>
      <c r="G200" s="368"/>
      <c r="H200" s="469"/>
      <c r="I200" s="307"/>
      <c r="J200" s="15"/>
      <c r="K200" s="299"/>
      <c r="L200" s="265"/>
      <c r="M200" s="299"/>
      <c r="N200" s="299"/>
      <c r="O200" s="299"/>
      <c r="P200" s="299"/>
      <c r="Q200" s="3"/>
      <c r="R200" s="282"/>
    </row>
    <row r="201" spans="3:18" s="64" customFormat="1" ht="12.75" customHeight="1" x14ac:dyDescent="0.15">
      <c r="C201" s="283">
        <f t="shared" si="8"/>
        <v>189</v>
      </c>
      <c r="D201" s="44" t="str">
        <f t="shared" si="9"/>
        <v/>
      </c>
      <c r="E201" s="276"/>
      <c r="F201" s="368"/>
      <c r="G201" s="368"/>
      <c r="H201" s="469"/>
      <c r="I201" s="307"/>
      <c r="J201" s="15"/>
      <c r="K201" s="299"/>
      <c r="L201" s="265"/>
      <c r="M201" s="299"/>
      <c r="N201" s="299"/>
      <c r="O201" s="299"/>
      <c r="P201" s="299"/>
      <c r="Q201" s="3"/>
      <c r="R201" s="282"/>
    </row>
    <row r="202" spans="3:18" s="64" customFormat="1" ht="12.75" customHeight="1" x14ac:dyDescent="0.15">
      <c r="C202" s="283">
        <f t="shared" ref="C202:C265" si="10">C201+1</f>
        <v>190</v>
      </c>
      <c r="D202" s="44" t="str">
        <f t="shared" si="9"/>
        <v/>
      </c>
      <c r="E202" s="276"/>
      <c r="F202" s="368"/>
      <c r="G202" s="368"/>
      <c r="H202" s="469"/>
      <c r="I202" s="307"/>
      <c r="J202" s="15"/>
      <c r="K202" s="299"/>
      <c r="L202" s="265"/>
      <c r="M202" s="299"/>
      <c r="N202" s="299"/>
      <c r="O202" s="299"/>
      <c r="P202" s="299"/>
      <c r="Q202" s="3"/>
      <c r="R202" s="282"/>
    </row>
    <row r="203" spans="3:18" s="64" customFormat="1" ht="12.75" customHeight="1" x14ac:dyDescent="0.15">
      <c r="C203" s="283">
        <f t="shared" si="10"/>
        <v>191</v>
      </c>
      <c r="D203" s="44" t="str">
        <f t="shared" si="9"/>
        <v/>
      </c>
      <c r="E203" s="276"/>
      <c r="F203" s="368"/>
      <c r="G203" s="368"/>
      <c r="H203" s="469"/>
      <c r="I203" s="307"/>
      <c r="J203" s="15"/>
      <c r="K203" s="299"/>
      <c r="L203" s="265"/>
      <c r="M203" s="299"/>
      <c r="N203" s="299"/>
      <c r="O203" s="299"/>
      <c r="P203" s="299"/>
      <c r="Q203" s="3"/>
      <c r="R203" s="282"/>
    </row>
    <row r="204" spans="3:18" s="64" customFormat="1" ht="12.75" customHeight="1" x14ac:dyDescent="0.15">
      <c r="C204" s="283">
        <f t="shared" si="10"/>
        <v>192</v>
      </c>
      <c r="D204" s="44" t="str">
        <f t="shared" si="9"/>
        <v/>
      </c>
      <c r="E204" s="276"/>
      <c r="F204" s="368"/>
      <c r="G204" s="368"/>
      <c r="H204" s="469"/>
      <c r="I204" s="307"/>
      <c r="J204" s="15"/>
      <c r="K204" s="299"/>
      <c r="L204" s="265"/>
      <c r="M204" s="299"/>
      <c r="N204" s="299"/>
      <c r="O204" s="299"/>
      <c r="P204" s="299"/>
      <c r="Q204" s="3"/>
      <c r="R204" s="282"/>
    </row>
    <row r="205" spans="3:18" s="64" customFormat="1" ht="12.75" customHeight="1" x14ac:dyDescent="0.15">
      <c r="C205" s="283">
        <f t="shared" si="10"/>
        <v>193</v>
      </c>
      <c r="D205" s="44" t="str">
        <f t="shared" ref="D205:D268" si="11">IF(E205="","",IF(E205&lt;=$U$2,"○",""))</f>
        <v/>
      </c>
      <c r="E205" s="276"/>
      <c r="F205" s="368"/>
      <c r="G205" s="368"/>
      <c r="H205" s="469"/>
      <c r="I205" s="307"/>
      <c r="J205" s="15"/>
      <c r="K205" s="299"/>
      <c r="L205" s="265"/>
      <c r="M205" s="299"/>
      <c r="N205" s="299"/>
      <c r="O205" s="299"/>
      <c r="P205" s="299"/>
      <c r="Q205" s="3"/>
      <c r="R205" s="282"/>
    </row>
    <row r="206" spans="3:18" s="64" customFormat="1" ht="12.75" customHeight="1" x14ac:dyDescent="0.15">
      <c r="C206" s="283">
        <f t="shared" si="10"/>
        <v>194</v>
      </c>
      <c r="D206" s="44" t="str">
        <f t="shared" si="11"/>
        <v/>
      </c>
      <c r="E206" s="276"/>
      <c r="F206" s="368"/>
      <c r="G206" s="368"/>
      <c r="H206" s="469"/>
      <c r="I206" s="307"/>
      <c r="J206" s="15"/>
      <c r="K206" s="299"/>
      <c r="L206" s="265"/>
      <c r="M206" s="299"/>
      <c r="N206" s="299"/>
      <c r="O206" s="299"/>
      <c r="P206" s="299"/>
      <c r="Q206" s="3"/>
      <c r="R206" s="282"/>
    </row>
    <row r="207" spans="3:18" s="64" customFormat="1" ht="12.75" customHeight="1" x14ac:dyDescent="0.15">
      <c r="C207" s="283">
        <f t="shared" si="10"/>
        <v>195</v>
      </c>
      <c r="D207" s="44" t="str">
        <f t="shared" si="11"/>
        <v/>
      </c>
      <c r="E207" s="276"/>
      <c r="F207" s="368"/>
      <c r="G207" s="368"/>
      <c r="H207" s="469"/>
      <c r="I207" s="307"/>
      <c r="J207" s="15"/>
      <c r="K207" s="299"/>
      <c r="L207" s="265"/>
      <c r="M207" s="299"/>
      <c r="N207" s="299"/>
      <c r="O207" s="299"/>
      <c r="P207" s="299"/>
      <c r="Q207" s="3"/>
      <c r="R207" s="282"/>
    </row>
    <row r="208" spans="3:18" s="64" customFormat="1" ht="12.75" customHeight="1" x14ac:dyDescent="0.15">
      <c r="C208" s="283">
        <f t="shared" si="10"/>
        <v>196</v>
      </c>
      <c r="D208" s="44" t="str">
        <f t="shared" si="11"/>
        <v/>
      </c>
      <c r="E208" s="276"/>
      <c r="F208" s="368"/>
      <c r="G208" s="368"/>
      <c r="H208" s="469"/>
      <c r="I208" s="307"/>
      <c r="J208" s="15"/>
      <c r="K208" s="299"/>
      <c r="L208" s="265"/>
      <c r="M208" s="299"/>
      <c r="N208" s="299"/>
      <c r="O208" s="299"/>
      <c r="P208" s="299"/>
      <c r="Q208" s="3"/>
      <c r="R208" s="282"/>
    </row>
    <row r="209" spans="3:18" s="64" customFormat="1" ht="12.75" customHeight="1" x14ac:dyDescent="0.15">
      <c r="C209" s="283">
        <f t="shared" si="10"/>
        <v>197</v>
      </c>
      <c r="D209" s="44" t="str">
        <f t="shared" si="11"/>
        <v/>
      </c>
      <c r="E209" s="276"/>
      <c r="F209" s="368"/>
      <c r="G209" s="368"/>
      <c r="H209" s="469"/>
      <c r="I209" s="307"/>
      <c r="J209" s="15"/>
      <c r="K209" s="299"/>
      <c r="L209" s="265"/>
      <c r="M209" s="299"/>
      <c r="N209" s="299"/>
      <c r="O209" s="299"/>
      <c r="P209" s="299"/>
      <c r="Q209" s="3"/>
      <c r="R209" s="282"/>
    </row>
    <row r="210" spans="3:18" s="64" customFormat="1" ht="12.75" customHeight="1" x14ac:dyDescent="0.15">
      <c r="C210" s="283">
        <f t="shared" si="10"/>
        <v>198</v>
      </c>
      <c r="D210" s="44" t="str">
        <f t="shared" si="11"/>
        <v/>
      </c>
      <c r="E210" s="276"/>
      <c r="F210" s="368"/>
      <c r="G210" s="368"/>
      <c r="H210" s="469"/>
      <c r="I210" s="307"/>
      <c r="J210" s="15"/>
      <c r="K210" s="299"/>
      <c r="L210" s="265"/>
      <c r="M210" s="299"/>
      <c r="N210" s="299"/>
      <c r="O210" s="299"/>
      <c r="P210" s="299"/>
      <c r="Q210" s="3"/>
      <c r="R210" s="282"/>
    </row>
    <row r="211" spans="3:18" s="64" customFormat="1" ht="12.75" customHeight="1" x14ac:dyDescent="0.15">
      <c r="C211" s="283">
        <f t="shared" si="10"/>
        <v>199</v>
      </c>
      <c r="D211" s="44" t="str">
        <f t="shared" si="11"/>
        <v/>
      </c>
      <c r="E211" s="276"/>
      <c r="F211" s="368"/>
      <c r="G211" s="368"/>
      <c r="H211" s="469"/>
      <c r="I211" s="307"/>
      <c r="J211" s="15"/>
      <c r="K211" s="299"/>
      <c r="L211" s="265"/>
      <c r="M211" s="299"/>
      <c r="N211" s="299"/>
      <c r="O211" s="299"/>
      <c r="P211" s="299"/>
      <c r="Q211" s="3"/>
      <c r="R211" s="282"/>
    </row>
    <row r="212" spans="3:18" s="64" customFormat="1" ht="12.75" customHeight="1" x14ac:dyDescent="0.15">
      <c r="C212" s="283">
        <f t="shared" si="10"/>
        <v>200</v>
      </c>
      <c r="D212" s="44" t="str">
        <f t="shared" si="11"/>
        <v/>
      </c>
      <c r="E212" s="276"/>
      <c r="F212" s="368"/>
      <c r="G212" s="368"/>
      <c r="H212" s="469"/>
      <c r="I212" s="307"/>
      <c r="J212" s="15"/>
      <c r="K212" s="299"/>
      <c r="L212" s="265"/>
      <c r="M212" s="299"/>
      <c r="N212" s="299"/>
      <c r="O212" s="299"/>
      <c r="P212" s="299"/>
      <c r="Q212" s="3"/>
      <c r="R212" s="282"/>
    </row>
    <row r="213" spans="3:18" s="64" customFormat="1" ht="12.75" customHeight="1" x14ac:dyDescent="0.15">
      <c r="C213" s="283">
        <f t="shared" si="10"/>
        <v>201</v>
      </c>
      <c r="D213" s="44" t="str">
        <f t="shared" si="11"/>
        <v/>
      </c>
      <c r="E213" s="276"/>
      <c r="F213" s="368"/>
      <c r="G213" s="368"/>
      <c r="H213" s="469"/>
      <c r="I213" s="307"/>
      <c r="J213" s="15"/>
      <c r="K213" s="299"/>
      <c r="L213" s="265"/>
      <c r="M213" s="299"/>
      <c r="N213" s="299"/>
      <c r="O213" s="299"/>
      <c r="P213" s="299"/>
      <c r="Q213" s="3"/>
      <c r="R213" s="282"/>
    </row>
    <row r="214" spans="3:18" s="64" customFormat="1" ht="12.75" customHeight="1" x14ac:dyDescent="0.15">
      <c r="C214" s="283">
        <f t="shared" si="10"/>
        <v>202</v>
      </c>
      <c r="D214" s="44" t="str">
        <f t="shared" si="11"/>
        <v/>
      </c>
      <c r="E214" s="276"/>
      <c r="F214" s="368"/>
      <c r="G214" s="368"/>
      <c r="H214" s="469"/>
      <c r="I214" s="307"/>
      <c r="J214" s="15"/>
      <c r="K214" s="299"/>
      <c r="L214" s="265"/>
      <c r="M214" s="299"/>
      <c r="N214" s="299"/>
      <c r="O214" s="299"/>
      <c r="P214" s="299"/>
      <c r="Q214" s="3"/>
      <c r="R214" s="282"/>
    </row>
    <row r="215" spans="3:18" s="64" customFormat="1" ht="12.75" customHeight="1" x14ac:dyDescent="0.15">
      <c r="C215" s="283">
        <f t="shared" si="10"/>
        <v>203</v>
      </c>
      <c r="D215" s="44" t="str">
        <f t="shared" si="11"/>
        <v/>
      </c>
      <c r="E215" s="276"/>
      <c r="F215" s="368"/>
      <c r="G215" s="368"/>
      <c r="H215" s="469"/>
      <c r="I215" s="307"/>
      <c r="J215" s="15"/>
      <c r="K215" s="299"/>
      <c r="L215" s="265"/>
      <c r="M215" s="299"/>
      <c r="N215" s="299"/>
      <c r="O215" s="299"/>
      <c r="P215" s="299"/>
      <c r="Q215" s="3"/>
      <c r="R215" s="282"/>
    </row>
    <row r="216" spans="3:18" s="64" customFormat="1" ht="12.75" customHeight="1" x14ac:dyDescent="0.15">
      <c r="C216" s="283">
        <f t="shared" si="10"/>
        <v>204</v>
      </c>
      <c r="D216" s="44" t="str">
        <f t="shared" si="11"/>
        <v/>
      </c>
      <c r="E216" s="276"/>
      <c r="F216" s="368"/>
      <c r="G216" s="368"/>
      <c r="H216" s="469"/>
      <c r="I216" s="307"/>
      <c r="J216" s="15"/>
      <c r="K216" s="299"/>
      <c r="L216" s="265"/>
      <c r="M216" s="299"/>
      <c r="N216" s="299"/>
      <c r="O216" s="299"/>
      <c r="P216" s="299"/>
      <c r="Q216" s="3"/>
      <c r="R216" s="282"/>
    </row>
    <row r="217" spans="3:18" s="64" customFormat="1" ht="12.75" customHeight="1" x14ac:dyDescent="0.15">
      <c r="C217" s="283">
        <f t="shared" si="10"/>
        <v>205</v>
      </c>
      <c r="D217" s="44" t="str">
        <f t="shared" si="11"/>
        <v/>
      </c>
      <c r="E217" s="276"/>
      <c r="F217" s="368"/>
      <c r="G217" s="368"/>
      <c r="H217" s="469"/>
      <c r="I217" s="307"/>
      <c r="J217" s="15"/>
      <c r="K217" s="299"/>
      <c r="L217" s="265"/>
      <c r="M217" s="299"/>
      <c r="N217" s="299"/>
      <c r="O217" s="299"/>
      <c r="P217" s="299"/>
      <c r="Q217" s="3"/>
      <c r="R217" s="282"/>
    </row>
    <row r="218" spans="3:18" s="64" customFormat="1" ht="12.75" customHeight="1" x14ac:dyDescent="0.15">
      <c r="C218" s="283">
        <f t="shared" si="10"/>
        <v>206</v>
      </c>
      <c r="D218" s="44" t="str">
        <f t="shared" si="11"/>
        <v/>
      </c>
      <c r="E218" s="276"/>
      <c r="F218" s="368"/>
      <c r="G218" s="368"/>
      <c r="H218" s="469"/>
      <c r="I218" s="307"/>
      <c r="J218" s="15"/>
      <c r="K218" s="299"/>
      <c r="L218" s="265"/>
      <c r="M218" s="299"/>
      <c r="N218" s="299"/>
      <c r="O218" s="299"/>
      <c r="P218" s="299"/>
      <c r="Q218" s="3"/>
      <c r="R218" s="282"/>
    </row>
    <row r="219" spans="3:18" s="64" customFormat="1" ht="12.75" customHeight="1" x14ac:dyDescent="0.15">
      <c r="C219" s="283">
        <f t="shared" si="10"/>
        <v>207</v>
      </c>
      <c r="D219" s="44" t="str">
        <f t="shared" si="11"/>
        <v/>
      </c>
      <c r="E219" s="276"/>
      <c r="F219" s="368"/>
      <c r="G219" s="368"/>
      <c r="H219" s="469"/>
      <c r="I219" s="307"/>
      <c r="J219" s="15"/>
      <c r="K219" s="299"/>
      <c r="L219" s="265"/>
      <c r="M219" s="299"/>
      <c r="N219" s="299"/>
      <c r="O219" s="299"/>
      <c r="P219" s="299"/>
      <c r="Q219" s="3"/>
      <c r="R219" s="282"/>
    </row>
    <row r="220" spans="3:18" s="64" customFormat="1" ht="12.75" customHeight="1" x14ac:dyDescent="0.15">
      <c r="C220" s="283">
        <f t="shared" si="10"/>
        <v>208</v>
      </c>
      <c r="D220" s="44" t="str">
        <f t="shared" si="11"/>
        <v/>
      </c>
      <c r="E220" s="276"/>
      <c r="F220" s="368"/>
      <c r="G220" s="368"/>
      <c r="H220" s="469"/>
      <c r="I220" s="307"/>
      <c r="J220" s="15"/>
      <c r="K220" s="299"/>
      <c r="L220" s="265"/>
      <c r="M220" s="299"/>
      <c r="N220" s="299"/>
      <c r="O220" s="299"/>
      <c r="P220" s="299"/>
      <c r="Q220" s="3"/>
      <c r="R220" s="282"/>
    </row>
    <row r="221" spans="3:18" s="64" customFormat="1" ht="12.75" customHeight="1" x14ac:dyDescent="0.15">
      <c r="C221" s="283">
        <f t="shared" si="10"/>
        <v>209</v>
      </c>
      <c r="D221" s="44" t="str">
        <f t="shared" si="11"/>
        <v/>
      </c>
      <c r="E221" s="276"/>
      <c r="F221" s="368"/>
      <c r="G221" s="368"/>
      <c r="H221" s="469"/>
      <c r="I221" s="307"/>
      <c r="J221" s="15"/>
      <c r="K221" s="299"/>
      <c r="L221" s="265"/>
      <c r="M221" s="299"/>
      <c r="N221" s="299"/>
      <c r="O221" s="299"/>
      <c r="P221" s="299"/>
      <c r="Q221" s="3"/>
      <c r="R221" s="282"/>
    </row>
    <row r="222" spans="3:18" s="64" customFormat="1" ht="12.75" customHeight="1" x14ac:dyDescent="0.15">
      <c r="C222" s="283">
        <f t="shared" si="10"/>
        <v>210</v>
      </c>
      <c r="D222" s="44" t="str">
        <f t="shared" si="11"/>
        <v/>
      </c>
      <c r="E222" s="276"/>
      <c r="F222" s="368"/>
      <c r="G222" s="368"/>
      <c r="H222" s="469"/>
      <c r="I222" s="307"/>
      <c r="J222" s="15"/>
      <c r="K222" s="299"/>
      <c r="L222" s="265"/>
      <c r="M222" s="299"/>
      <c r="N222" s="299"/>
      <c r="O222" s="299"/>
      <c r="P222" s="299"/>
      <c r="Q222" s="3"/>
      <c r="R222" s="282"/>
    </row>
    <row r="223" spans="3:18" s="64" customFormat="1" ht="12.75" customHeight="1" x14ac:dyDescent="0.15">
      <c r="C223" s="283">
        <f t="shared" si="10"/>
        <v>211</v>
      </c>
      <c r="D223" s="44" t="str">
        <f t="shared" si="11"/>
        <v/>
      </c>
      <c r="E223" s="276"/>
      <c r="F223" s="368"/>
      <c r="G223" s="368"/>
      <c r="H223" s="469"/>
      <c r="I223" s="307"/>
      <c r="J223" s="15"/>
      <c r="K223" s="299"/>
      <c r="L223" s="265"/>
      <c r="M223" s="299"/>
      <c r="N223" s="299"/>
      <c r="O223" s="299"/>
      <c r="P223" s="299"/>
      <c r="Q223" s="3"/>
      <c r="R223" s="282"/>
    </row>
    <row r="224" spans="3:18" s="64" customFormat="1" ht="12.75" customHeight="1" x14ac:dyDescent="0.15">
      <c r="C224" s="283">
        <f t="shared" si="10"/>
        <v>212</v>
      </c>
      <c r="D224" s="44" t="str">
        <f t="shared" si="11"/>
        <v/>
      </c>
      <c r="E224" s="276"/>
      <c r="F224" s="368"/>
      <c r="G224" s="368"/>
      <c r="H224" s="469"/>
      <c r="I224" s="307"/>
      <c r="J224" s="15"/>
      <c r="K224" s="299"/>
      <c r="L224" s="265"/>
      <c r="M224" s="299"/>
      <c r="N224" s="299"/>
      <c r="O224" s="299"/>
      <c r="P224" s="299"/>
      <c r="Q224" s="3"/>
      <c r="R224" s="282"/>
    </row>
    <row r="225" spans="3:18" s="64" customFormat="1" ht="12.75" customHeight="1" x14ac:dyDescent="0.15">
      <c r="C225" s="283">
        <f t="shared" si="10"/>
        <v>213</v>
      </c>
      <c r="D225" s="44" t="str">
        <f t="shared" si="11"/>
        <v/>
      </c>
      <c r="E225" s="276"/>
      <c r="F225" s="368"/>
      <c r="G225" s="368"/>
      <c r="H225" s="469"/>
      <c r="I225" s="307"/>
      <c r="J225" s="15"/>
      <c r="K225" s="299"/>
      <c r="L225" s="265"/>
      <c r="M225" s="299"/>
      <c r="N225" s="299"/>
      <c r="O225" s="299"/>
      <c r="P225" s="299"/>
      <c r="Q225" s="3"/>
      <c r="R225" s="282"/>
    </row>
    <row r="226" spans="3:18" s="64" customFormat="1" ht="12.75" customHeight="1" x14ac:dyDescent="0.15">
      <c r="C226" s="283">
        <f t="shared" si="10"/>
        <v>214</v>
      </c>
      <c r="D226" s="44" t="str">
        <f t="shared" si="11"/>
        <v/>
      </c>
      <c r="E226" s="276"/>
      <c r="F226" s="368"/>
      <c r="G226" s="368"/>
      <c r="H226" s="469"/>
      <c r="I226" s="307"/>
      <c r="J226" s="15"/>
      <c r="K226" s="299"/>
      <c r="L226" s="265"/>
      <c r="M226" s="299"/>
      <c r="N226" s="299"/>
      <c r="O226" s="299"/>
      <c r="P226" s="299"/>
      <c r="Q226" s="3"/>
      <c r="R226" s="282"/>
    </row>
    <row r="227" spans="3:18" s="64" customFormat="1" ht="12.75" customHeight="1" x14ac:dyDescent="0.15">
      <c r="C227" s="283">
        <f t="shared" si="10"/>
        <v>215</v>
      </c>
      <c r="D227" s="44" t="str">
        <f t="shared" si="11"/>
        <v/>
      </c>
      <c r="E227" s="276"/>
      <c r="F227" s="368"/>
      <c r="G227" s="368"/>
      <c r="H227" s="469"/>
      <c r="I227" s="307"/>
      <c r="J227" s="15"/>
      <c r="K227" s="299"/>
      <c r="L227" s="265"/>
      <c r="M227" s="299"/>
      <c r="N227" s="299"/>
      <c r="O227" s="299"/>
      <c r="P227" s="299"/>
      <c r="Q227" s="3"/>
      <c r="R227" s="282"/>
    </row>
    <row r="228" spans="3:18" s="64" customFormat="1" ht="12.75" customHeight="1" x14ac:dyDescent="0.15">
      <c r="C228" s="283">
        <f t="shared" si="10"/>
        <v>216</v>
      </c>
      <c r="D228" s="44" t="str">
        <f t="shared" si="11"/>
        <v/>
      </c>
      <c r="E228" s="276"/>
      <c r="F228" s="368"/>
      <c r="G228" s="368"/>
      <c r="H228" s="469"/>
      <c r="I228" s="307"/>
      <c r="J228" s="15"/>
      <c r="K228" s="299"/>
      <c r="L228" s="265"/>
      <c r="M228" s="299"/>
      <c r="N228" s="299"/>
      <c r="O228" s="299"/>
      <c r="P228" s="299"/>
      <c r="Q228" s="3"/>
      <c r="R228" s="282"/>
    </row>
    <row r="229" spans="3:18" s="64" customFormat="1" ht="12.75" customHeight="1" x14ac:dyDescent="0.15">
      <c r="C229" s="283">
        <f t="shared" si="10"/>
        <v>217</v>
      </c>
      <c r="D229" s="44" t="str">
        <f t="shared" si="11"/>
        <v/>
      </c>
      <c r="E229" s="276"/>
      <c r="F229" s="368"/>
      <c r="G229" s="368"/>
      <c r="H229" s="469"/>
      <c r="I229" s="307"/>
      <c r="J229" s="15"/>
      <c r="K229" s="299"/>
      <c r="L229" s="265"/>
      <c r="M229" s="299"/>
      <c r="N229" s="299"/>
      <c r="O229" s="299"/>
      <c r="P229" s="299"/>
      <c r="Q229" s="3"/>
      <c r="R229" s="282"/>
    </row>
    <row r="230" spans="3:18" s="64" customFormat="1" ht="12.75" customHeight="1" x14ac:dyDescent="0.15">
      <c r="C230" s="283">
        <f t="shared" si="10"/>
        <v>218</v>
      </c>
      <c r="D230" s="44" t="str">
        <f t="shared" si="11"/>
        <v/>
      </c>
      <c r="E230" s="276"/>
      <c r="F230" s="368"/>
      <c r="G230" s="368"/>
      <c r="H230" s="469"/>
      <c r="I230" s="307"/>
      <c r="J230" s="15"/>
      <c r="K230" s="299"/>
      <c r="L230" s="265"/>
      <c r="M230" s="299"/>
      <c r="N230" s="299"/>
      <c r="O230" s="299"/>
      <c r="P230" s="299"/>
      <c r="Q230" s="3"/>
      <c r="R230" s="282"/>
    </row>
    <row r="231" spans="3:18" s="64" customFormat="1" ht="12.75" customHeight="1" x14ac:dyDescent="0.15">
      <c r="C231" s="283">
        <f t="shared" si="10"/>
        <v>219</v>
      </c>
      <c r="D231" s="44" t="str">
        <f t="shared" si="11"/>
        <v/>
      </c>
      <c r="E231" s="276"/>
      <c r="F231" s="368"/>
      <c r="G231" s="368"/>
      <c r="H231" s="469"/>
      <c r="I231" s="307"/>
      <c r="J231" s="15"/>
      <c r="K231" s="299"/>
      <c r="L231" s="265"/>
      <c r="M231" s="299"/>
      <c r="N231" s="299"/>
      <c r="O231" s="299"/>
      <c r="P231" s="299"/>
      <c r="Q231" s="3"/>
      <c r="R231" s="282"/>
    </row>
    <row r="232" spans="3:18" s="64" customFormat="1" ht="12.75" customHeight="1" x14ac:dyDescent="0.15">
      <c r="C232" s="283">
        <f t="shared" si="10"/>
        <v>220</v>
      </c>
      <c r="D232" s="44" t="str">
        <f t="shared" si="11"/>
        <v/>
      </c>
      <c r="E232" s="276"/>
      <c r="F232" s="368"/>
      <c r="G232" s="368"/>
      <c r="H232" s="469"/>
      <c r="I232" s="307"/>
      <c r="J232" s="15"/>
      <c r="K232" s="299"/>
      <c r="L232" s="265"/>
      <c r="M232" s="299"/>
      <c r="N232" s="299"/>
      <c r="O232" s="299"/>
      <c r="P232" s="299"/>
      <c r="Q232" s="3"/>
      <c r="R232" s="282"/>
    </row>
    <row r="233" spans="3:18" s="64" customFormat="1" ht="12.75" customHeight="1" x14ac:dyDescent="0.15">
      <c r="C233" s="283">
        <f t="shared" si="10"/>
        <v>221</v>
      </c>
      <c r="D233" s="44" t="str">
        <f t="shared" si="11"/>
        <v/>
      </c>
      <c r="E233" s="276"/>
      <c r="F233" s="368"/>
      <c r="G233" s="368"/>
      <c r="H233" s="469"/>
      <c r="I233" s="307"/>
      <c r="J233" s="15"/>
      <c r="K233" s="299"/>
      <c r="L233" s="265"/>
      <c r="M233" s="299"/>
      <c r="N233" s="299"/>
      <c r="O233" s="299"/>
      <c r="P233" s="299"/>
      <c r="Q233" s="3"/>
      <c r="R233" s="282"/>
    </row>
    <row r="234" spans="3:18" s="64" customFormat="1" ht="12.75" customHeight="1" x14ac:dyDescent="0.15">
      <c r="C234" s="283">
        <f t="shared" si="10"/>
        <v>222</v>
      </c>
      <c r="D234" s="44" t="str">
        <f t="shared" si="11"/>
        <v/>
      </c>
      <c r="E234" s="276"/>
      <c r="F234" s="368"/>
      <c r="G234" s="368"/>
      <c r="H234" s="469"/>
      <c r="I234" s="307"/>
      <c r="J234" s="15"/>
      <c r="K234" s="299"/>
      <c r="L234" s="265"/>
      <c r="M234" s="299"/>
      <c r="N234" s="299"/>
      <c r="O234" s="299"/>
      <c r="P234" s="299"/>
      <c r="Q234" s="3"/>
      <c r="R234" s="282"/>
    </row>
    <row r="235" spans="3:18" s="64" customFormat="1" ht="12.75" customHeight="1" x14ac:dyDescent="0.15">
      <c r="C235" s="283">
        <f t="shared" si="10"/>
        <v>223</v>
      </c>
      <c r="D235" s="44" t="str">
        <f t="shared" si="11"/>
        <v/>
      </c>
      <c r="E235" s="276"/>
      <c r="F235" s="368"/>
      <c r="G235" s="368"/>
      <c r="H235" s="469"/>
      <c r="I235" s="307"/>
      <c r="J235" s="15"/>
      <c r="K235" s="299"/>
      <c r="L235" s="265"/>
      <c r="M235" s="299"/>
      <c r="N235" s="299"/>
      <c r="O235" s="299"/>
      <c r="P235" s="299"/>
      <c r="Q235" s="3"/>
      <c r="R235" s="282"/>
    </row>
    <row r="236" spans="3:18" s="64" customFormat="1" ht="12.75" customHeight="1" x14ac:dyDescent="0.15">
      <c r="C236" s="283">
        <f t="shared" si="10"/>
        <v>224</v>
      </c>
      <c r="D236" s="44" t="str">
        <f t="shared" si="11"/>
        <v/>
      </c>
      <c r="E236" s="276"/>
      <c r="F236" s="368"/>
      <c r="G236" s="368"/>
      <c r="H236" s="469"/>
      <c r="I236" s="307"/>
      <c r="J236" s="15"/>
      <c r="K236" s="299"/>
      <c r="L236" s="265"/>
      <c r="M236" s="299"/>
      <c r="N236" s="299"/>
      <c r="O236" s="299"/>
      <c r="P236" s="299"/>
      <c r="Q236" s="3"/>
      <c r="R236" s="282"/>
    </row>
    <row r="237" spans="3:18" s="64" customFormat="1" ht="12.75" customHeight="1" x14ac:dyDescent="0.15">
      <c r="C237" s="283">
        <f t="shared" si="10"/>
        <v>225</v>
      </c>
      <c r="D237" s="44" t="str">
        <f t="shared" si="11"/>
        <v/>
      </c>
      <c r="E237" s="276"/>
      <c r="F237" s="368"/>
      <c r="G237" s="368"/>
      <c r="H237" s="469"/>
      <c r="I237" s="307"/>
      <c r="J237" s="15"/>
      <c r="K237" s="299"/>
      <c r="L237" s="265"/>
      <c r="M237" s="299"/>
      <c r="N237" s="299"/>
      <c r="O237" s="299"/>
      <c r="P237" s="299"/>
      <c r="Q237" s="3"/>
      <c r="R237" s="282"/>
    </row>
    <row r="238" spans="3:18" s="64" customFormat="1" ht="12.75" customHeight="1" x14ac:dyDescent="0.15">
      <c r="C238" s="283">
        <f t="shared" si="10"/>
        <v>226</v>
      </c>
      <c r="D238" s="44" t="str">
        <f t="shared" si="11"/>
        <v/>
      </c>
      <c r="E238" s="276"/>
      <c r="F238" s="368"/>
      <c r="G238" s="368"/>
      <c r="H238" s="469"/>
      <c r="I238" s="307"/>
      <c r="J238" s="15"/>
      <c r="K238" s="299"/>
      <c r="L238" s="265"/>
      <c r="M238" s="299"/>
      <c r="N238" s="299"/>
      <c r="O238" s="299"/>
      <c r="P238" s="299"/>
      <c r="Q238" s="3"/>
      <c r="R238" s="282"/>
    </row>
    <row r="239" spans="3:18" s="64" customFormat="1" ht="12.75" customHeight="1" x14ac:dyDescent="0.15">
      <c r="C239" s="283">
        <f t="shared" si="10"/>
        <v>227</v>
      </c>
      <c r="D239" s="44" t="str">
        <f t="shared" si="11"/>
        <v/>
      </c>
      <c r="E239" s="276"/>
      <c r="F239" s="368"/>
      <c r="G239" s="368"/>
      <c r="H239" s="469"/>
      <c r="I239" s="307"/>
      <c r="J239" s="15"/>
      <c r="K239" s="299"/>
      <c r="L239" s="265"/>
      <c r="M239" s="299"/>
      <c r="N239" s="299"/>
      <c r="O239" s="299"/>
      <c r="P239" s="299"/>
      <c r="Q239" s="3"/>
      <c r="R239" s="282"/>
    </row>
    <row r="240" spans="3:18" s="64" customFormat="1" ht="12.75" customHeight="1" x14ac:dyDescent="0.15">
      <c r="C240" s="283">
        <f t="shared" si="10"/>
        <v>228</v>
      </c>
      <c r="D240" s="44" t="str">
        <f t="shared" si="11"/>
        <v/>
      </c>
      <c r="E240" s="276"/>
      <c r="F240" s="368"/>
      <c r="G240" s="368"/>
      <c r="H240" s="469"/>
      <c r="I240" s="307"/>
      <c r="J240" s="15"/>
      <c r="K240" s="299"/>
      <c r="L240" s="265"/>
      <c r="M240" s="299"/>
      <c r="N240" s="299"/>
      <c r="O240" s="299"/>
      <c r="P240" s="299"/>
      <c r="Q240" s="3"/>
      <c r="R240" s="282"/>
    </row>
    <row r="241" spans="3:18" s="64" customFormat="1" ht="12.75" customHeight="1" x14ac:dyDescent="0.15">
      <c r="C241" s="283">
        <f t="shared" si="10"/>
        <v>229</v>
      </c>
      <c r="D241" s="44" t="str">
        <f t="shared" si="11"/>
        <v/>
      </c>
      <c r="E241" s="276"/>
      <c r="F241" s="368"/>
      <c r="G241" s="368"/>
      <c r="H241" s="469"/>
      <c r="I241" s="307"/>
      <c r="J241" s="15"/>
      <c r="K241" s="299"/>
      <c r="L241" s="265"/>
      <c r="M241" s="299"/>
      <c r="N241" s="299"/>
      <c r="O241" s="299"/>
      <c r="P241" s="299"/>
      <c r="Q241" s="3"/>
      <c r="R241" s="282"/>
    </row>
    <row r="242" spans="3:18" s="64" customFormat="1" ht="12.75" customHeight="1" x14ac:dyDescent="0.15">
      <c r="C242" s="283">
        <f t="shared" si="10"/>
        <v>230</v>
      </c>
      <c r="D242" s="44" t="str">
        <f t="shared" si="11"/>
        <v/>
      </c>
      <c r="E242" s="276"/>
      <c r="F242" s="368"/>
      <c r="G242" s="368"/>
      <c r="H242" s="469"/>
      <c r="I242" s="307"/>
      <c r="J242" s="15"/>
      <c r="K242" s="299"/>
      <c r="L242" s="265"/>
      <c r="M242" s="299"/>
      <c r="N242" s="299"/>
      <c r="O242" s="299"/>
      <c r="P242" s="299"/>
      <c r="Q242" s="3"/>
      <c r="R242" s="282"/>
    </row>
    <row r="243" spans="3:18" s="64" customFormat="1" ht="12.75" customHeight="1" x14ac:dyDescent="0.15">
      <c r="C243" s="283">
        <f t="shared" si="10"/>
        <v>231</v>
      </c>
      <c r="D243" s="44" t="str">
        <f t="shared" si="11"/>
        <v/>
      </c>
      <c r="E243" s="276"/>
      <c r="F243" s="368"/>
      <c r="G243" s="368"/>
      <c r="H243" s="469"/>
      <c r="I243" s="307"/>
      <c r="J243" s="15"/>
      <c r="K243" s="299"/>
      <c r="L243" s="265"/>
      <c r="M243" s="299"/>
      <c r="N243" s="299"/>
      <c r="O243" s="299"/>
      <c r="P243" s="299"/>
      <c r="Q243" s="3"/>
      <c r="R243" s="282"/>
    </row>
    <row r="244" spans="3:18" s="64" customFormat="1" ht="12.75" customHeight="1" x14ac:dyDescent="0.15">
      <c r="C244" s="283">
        <f t="shared" si="10"/>
        <v>232</v>
      </c>
      <c r="D244" s="44" t="str">
        <f t="shared" si="11"/>
        <v/>
      </c>
      <c r="E244" s="276"/>
      <c r="F244" s="368"/>
      <c r="G244" s="368"/>
      <c r="H244" s="469"/>
      <c r="I244" s="307"/>
      <c r="J244" s="15"/>
      <c r="K244" s="299"/>
      <c r="L244" s="265"/>
      <c r="M244" s="299"/>
      <c r="N244" s="299"/>
      <c r="O244" s="299"/>
      <c r="P244" s="299"/>
      <c r="Q244" s="3"/>
      <c r="R244" s="282"/>
    </row>
    <row r="245" spans="3:18" s="64" customFormat="1" ht="12.75" customHeight="1" x14ac:dyDescent="0.15">
      <c r="C245" s="283">
        <f t="shared" si="10"/>
        <v>233</v>
      </c>
      <c r="D245" s="44" t="str">
        <f t="shared" si="11"/>
        <v/>
      </c>
      <c r="E245" s="276"/>
      <c r="F245" s="368"/>
      <c r="G245" s="368"/>
      <c r="H245" s="469"/>
      <c r="I245" s="307"/>
      <c r="J245" s="15"/>
      <c r="K245" s="299"/>
      <c r="L245" s="265"/>
      <c r="M245" s="299"/>
      <c r="N245" s="299"/>
      <c r="O245" s="299"/>
      <c r="P245" s="299"/>
      <c r="Q245" s="3"/>
      <c r="R245" s="282"/>
    </row>
    <row r="246" spans="3:18" s="64" customFormat="1" ht="12.75" customHeight="1" x14ac:dyDescent="0.15">
      <c r="C246" s="283">
        <f t="shared" si="10"/>
        <v>234</v>
      </c>
      <c r="D246" s="44" t="str">
        <f t="shared" si="11"/>
        <v/>
      </c>
      <c r="E246" s="276"/>
      <c r="F246" s="368"/>
      <c r="G246" s="368"/>
      <c r="H246" s="469"/>
      <c r="I246" s="307"/>
      <c r="J246" s="15"/>
      <c r="K246" s="299"/>
      <c r="L246" s="265"/>
      <c r="M246" s="299"/>
      <c r="N246" s="299"/>
      <c r="O246" s="299"/>
      <c r="P246" s="299"/>
      <c r="Q246" s="3"/>
      <c r="R246" s="282"/>
    </row>
    <row r="247" spans="3:18" s="64" customFormat="1" ht="12.75" customHeight="1" x14ac:dyDescent="0.15">
      <c r="C247" s="283">
        <f t="shared" si="10"/>
        <v>235</v>
      </c>
      <c r="D247" s="44" t="str">
        <f t="shared" si="11"/>
        <v/>
      </c>
      <c r="E247" s="276"/>
      <c r="F247" s="368"/>
      <c r="G247" s="368"/>
      <c r="H247" s="469"/>
      <c r="I247" s="307"/>
      <c r="J247" s="15"/>
      <c r="K247" s="299"/>
      <c r="L247" s="265"/>
      <c r="M247" s="299"/>
      <c r="N247" s="299"/>
      <c r="O247" s="299"/>
      <c r="P247" s="299"/>
      <c r="Q247" s="3"/>
      <c r="R247" s="282"/>
    </row>
    <row r="248" spans="3:18" s="64" customFormat="1" ht="12.75" customHeight="1" x14ac:dyDescent="0.15">
      <c r="C248" s="283">
        <f t="shared" si="10"/>
        <v>236</v>
      </c>
      <c r="D248" s="44" t="str">
        <f t="shared" si="11"/>
        <v/>
      </c>
      <c r="E248" s="276"/>
      <c r="F248" s="368"/>
      <c r="G248" s="368"/>
      <c r="H248" s="469"/>
      <c r="I248" s="307"/>
      <c r="J248" s="15"/>
      <c r="K248" s="299"/>
      <c r="L248" s="265"/>
      <c r="M248" s="299"/>
      <c r="N248" s="299"/>
      <c r="O248" s="299"/>
      <c r="P248" s="299"/>
      <c r="Q248" s="3"/>
      <c r="R248" s="282"/>
    </row>
    <row r="249" spans="3:18" s="64" customFormat="1" ht="12.75" customHeight="1" x14ac:dyDescent="0.15">
      <c r="C249" s="283">
        <f t="shared" si="10"/>
        <v>237</v>
      </c>
      <c r="D249" s="44" t="str">
        <f t="shared" si="11"/>
        <v/>
      </c>
      <c r="E249" s="276"/>
      <c r="F249" s="368"/>
      <c r="G249" s="368"/>
      <c r="H249" s="469"/>
      <c r="I249" s="307"/>
      <c r="J249" s="15"/>
      <c r="K249" s="299"/>
      <c r="L249" s="265"/>
      <c r="M249" s="299"/>
      <c r="N249" s="299"/>
      <c r="O249" s="299"/>
      <c r="P249" s="299"/>
      <c r="Q249" s="3"/>
      <c r="R249" s="282"/>
    </row>
    <row r="250" spans="3:18" s="64" customFormat="1" ht="12.75" customHeight="1" x14ac:dyDescent="0.15">
      <c r="C250" s="283">
        <f t="shared" si="10"/>
        <v>238</v>
      </c>
      <c r="D250" s="44" t="str">
        <f t="shared" si="11"/>
        <v/>
      </c>
      <c r="E250" s="276"/>
      <c r="F250" s="368"/>
      <c r="G250" s="368"/>
      <c r="H250" s="469"/>
      <c r="I250" s="307"/>
      <c r="J250" s="15"/>
      <c r="K250" s="299"/>
      <c r="L250" s="265"/>
      <c r="M250" s="299"/>
      <c r="N250" s="299"/>
      <c r="O250" s="299"/>
      <c r="P250" s="299"/>
      <c r="Q250" s="3"/>
      <c r="R250" s="282"/>
    </row>
    <row r="251" spans="3:18" s="64" customFormat="1" ht="12.75" customHeight="1" x14ac:dyDescent="0.15">
      <c r="C251" s="283">
        <f t="shared" si="10"/>
        <v>239</v>
      </c>
      <c r="D251" s="44" t="str">
        <f t="shared" si="11"/>
        <v/>
      </c>
      <c r="E251" s="276"/>
      <c r="F251" s="368"/>
      <c r="G251" s="368"/>
      <c r="H251" s="469"/>
      <c r="I251" s="307"/>
      <c r="J251" s="15"/>
      <c r="K251" s="299"/>
      <c r="L251" s="265"/>
      <c r="M251" s="299"/>
      <c r="N251" s="299"/>
      <c r="O251" s="299"/>
      <c r="P251" s="299"/>
      <c r="Q251" s="3"/>
      <c r="R251" s="282"/>
    </row>
    <row r="252" spans="3:18" s="64" customFormat="1" ht="12.75" customHeight="1" x14ac:dyDescent="0.15">
      <c r="C252" s="283">
        <f t="shared" si="10"/>
        <v>240</v>
      </c>
      <c r="D252" s="44" t="str">
        <f t="shared" si="11"/>
        <v/>
      </c>
      <c r="E252" s="276"/>
      <c r="F252" s="368"/>
      <c r="G252" s="368"/>
      <c r="H252" s="469"/>
      <c r="I252" s="307"/>
      <c r="J252" s="15"/>
      <c r="K252" s="299"/>
      <c r="L252" s="265"/>
      <c r="M252" s="299"/>
      <c r="N252" s="299"/>
      <c r="O252" s="299"/>
      <c r="P252" s="299"/>
      <c r="Q252" s="3"/>
      <c r="R252" s="282"/>
    </row>
    <row r="253" spans="3:18" s="64" customFormat="1" ht="12.75" customHeight="1" x14ac:dyDescent="0.15">
      <c r="C253" s="283">
        <f t="shared" si="10"/>
        <v>241</v>
      </c>
      <c r="D253" s="44" t="str">
        <f t="shared" si="11"/>
        <v/>
      </c>
      <c r="E253" s="276"/>
      <c r="F253" s="368"/>
      <c r="G253" s="368"/>
      <c r="H253" s="469"/>
      <c r="I253" s="307"/>
      <c r="J253" s="15"/>
      <c r="K253" s="299"/>
      <c r="L253" s="265"/>
      <c r="M253" s="299"/>
      <c r="N253" s="299"/>
      <c r="O253" s="299"/>
      <c r="P253" s="299"/>
      <c r="Q253" s="3"/>
      <c r="R253" s="282"/>
    </row>
    <row r="254" spans="3:18" s="64" customFormat="1" ht="12.75" customHeight="1" x14ac:dyDescent="0.15">
      <c r="C254" s="283">
        <f t="shared" si="10"/>
        <v>242</v>
      </c>
      <c r="D254" s="44" t="str">
        <f t="shared" si="11"/>
        <v/>
      </c>
      <c r="E254" s="276"/>
      <c r="F254" s="368"/>
      <c r="G254" s="368"/>
      <c r="H254" s="469"/>
      <c r="I254" s="307"/>
      <c r="J254" s="15"/>
      <c r="K254" s="299"/>
      <c r="L254" s="265"/>
      <c r="M254" s="299"/>
      <c r="N254" s="299"/>
      <c r="O254" s="299"/>
      <c r="P254" s="299"/>
      <c r="Q254" s="3"/>
      <c r="R254" s="282"/>
    </row>
    <row r="255" spans="3:18" s="64" customFormat="1" ht="12.75" customHeight="1" x14ac:dyDescent="0.15">
      <c r="C255" s="283">
        <f t="shared" si="10"/>
        <v>243</v>
      </c>
      <c r="D255" s="44" t="str">
        <f t="shared" si="11"/>
        <v/>
      </c>
      <c r="E255" s="276"/>
      <c r="F255" s="368"/>
      <c r="G255" s="368"/>
      <c r="H255" s="469"/>
      <c r="I255" s="307"/>
      <c r="J255" s="15"/>
      <c r="K255" s="299"/>
      <c r="L255" s="265"/>
      <c r="M255" s="299"/>
      <c r="N255" s="299"/>
      <c r="O255" s="299"/>
      <c r="P255" s="299"/>
      <c r="Q255" s="3"/>
      <c r="R255" s="282"/>
    </row>
    <row r="256" spans="3:18" s="64" customFormat="1" ht="12.75" customHeight="1" x14ac:dyDescent="0.15">
      <c r="C256" s="283">
        <f t="shared" si="10"/>
        <v>244</v>
      </c>
      <c r="D256" s="44" t="str">
        <f t="shared" si="11"/>
        <v/>
      </c>
      <c r="E256" s="276"/>
      <c r="F256" s="368"/>
      <c r="G256" s="368"/>
      <c r="H256" s="469"/>
      <c r="I256" s="307"/>
      <c r="J256" s="15"/>
      <c r="K256" s="299"/>
      <c r="L256" s="265"/>
      <c r="M256" s="299"/>
      <c r="N256" s="299"/>
      <c r="O256" s="299"/>
      <c r="P256" s="299"/>
      <c r="Q256" s="3"/>
      <c r="R256" s="282"/>
    </row>
    <row r="257" spans="3:18" s="64" customFormat="1" ht="12.75" customHeight="1" x14ac:dyDescent="0.15">
      <c r="C257" s="283">
        <f t="shared" si="10"/>
        <v>245</v>
      </c>
      <c r="D257" s="44" t="str">
        <f t="shared" si="11"/>
        <v/>
      </c>
      <c r="E257" s="276"/>
      <c r="F257" s="368"/>
      <c r="G257" s="368"/>
      <c r="H257" s="469"/>
      <c r="I257" s="307"/>
      <c r="J257" s="15"/>
      <c r="K257" s="299"/>
      <c r="L257" s="265"/>
      <c r="M257" s="299"/>
      <c r="N257" s="299"/>
      <c r="O257" s="299"/>
      <c r="P257" s="299"/>
      <c r="Q257" s="3"/>
      <c r="R257" s="282"/>
    </row>
    <row r="258" spans="3:18" s="64" customFormat="1" ht="12.75" customHeight="1" x14ac:dyDescent="0.15">
      <c r="C258" s="283">
        <f t="shared" si="10"/>
        <v>246</v>
      </c>
      <c r="D258" s="44" t="str">
        <f t="shared" si="11"/>
        <v/>
      </c>
      <c r="E258" s="276"/>
      <c r="F258" s="368"/>
      <c r="G258" s="368"/>
      <c r="H258" s="469"/>
      <c r="I258" s="307"/>
      <c r="J258" s="15"/>
      <c r="K258" s="299"/>
      <c r="L258" s="265"/>
      <c r="M258" s="299"/>
      <c r="N258" s="299"/>
      <c r="O258" s="299"/>
      <c r="P258" s="299"/>
      <c r="Q258" s="3"/>
      <c r="R258" s="282"/>
    </row>
    <row r="259" spans="3:18" s="64" customFormat="1" ht="12.75" customHeight="1" x14ac:dyDescent="0.15">
      <c r="C259" s="283">
        <f t="shared" si="10"/>
        <v>247</v>
      </c>
      <c r="D259" s="44" t="str">
        <f t="shared" si="11"/>
        <v/>
      </c>
      <c r="E259" s="276"/>
      <c r="F259" s="368"/>
      <c r="G259" s="368"/>
      <c r="H259" s="469"/>
      <c r="I259" s="307"/>
      <c r="J259" s="15"/>
      <c r="K259" s="299"/>
      <c r="L259" s="265"/>
      <c r="M259" s="299"/>
      <c r="N259" s="299"/>
      <c r="O259" s="299"/>
      <c r="P259" s="299"/>
      <c r="Q259" s="3"/>
      <c r="R259" s="282"/>
    </row>
    <row r="260" spans="3:18" s="64" customFormat="1" ht="12.75" customHeight="1" x14ac:dyDescent="0.15">
      <c r="C260" s="283">
        <f t="shared" si="10"/>
        <v>248</v>
      </c>
      <c r="D260" s="44" t="str">
        <f t="shared" si="11"/>
        <v/>
      </c>
      <c r="E260" s="276"/>
      <c r="F260" s="368"/>
      <c r="G260" s="368"/>
      <c r="H260" s="469"/>
      <c r="I260" s="307"/>
      <c r="J260" s="15"/>
      <c r="K260" s="299"/>
      <c r="L260" s="265"/>
      <c r="M260" s="299"/>
      <c r="N260" s="299"/>
      <c r="O260" s="299"/>
      <c r="P260" s="299"/>
      <c r="Q260" s="3"/>
      <c r="R260" s="282"/>
    </row>
    <row r="261" spans="3:18" s="64" customFormat="1" ht="12.75" customHeight="1" x14ac:dyDescent="0.15">
      <c r="C261" s="283">
        <f t="shared" si="10"/>
        <v>249</v>
      </c>
      <c r="D261" s="44" t="str">
        <f t="shared" si="11"/>
        <v/>
      </c>
      <c r="E261" s="276"/>
      <c r="F261" s="368"/>
      <c r="G261" s="368"/>
      <c r="H261" s="469"/>
      <c r="I261" s="307"/>
      <c r="J261" s="15"/>
      <c r="K261" s="299"/>
      <c r="L261" s="265"/>
      <c r="M261" s="299"/>
      <c r="N261" s="299"/>
      <c r="O261" s="299"/>
      <c r="P261" s="299"/>
      <c r="Q261" s="3"/>
      <c r="R261" s="282"/>
    </row>
    <row r="262" spans="3:18" s="64" customFormat="1" ht="12.75" customHeight="1" x14ac:dyDescent="0.15">
      <c r="C262" s="283">
        <f t="shared" si="10"/>
        <v>250</v>
      </c>
      <c r="D262" s="44" t="str">
        <f t="shared" si="11"/>
        <v/>
      </c>
      <c r="E262" s="276"/>
      <c r="F262" s="368"/>
      <c r="G262" s="368"/>
      <c r="H262" s="469"/>
      <c r="I262" s="307"/>
      <c r="J262" s="15"/>
      <c r="K262" s="299"/>
      <c r="L262" s="265"/>
      <c r="M262" s="299"/>
      <c r="N262" s="299"/>
      <c r="O262" s="299"/>
      <c r="P262" s="299"/>
      <c r="Q262" s="3"/>
      <c r="R262" s="282"/>
    </row>
    <row r="263" spans="3:18" s="64" customFormat="1" ht="12.75" customHeight="1" x14ac:dyDescent="0.15">
      <c r="C263" s="283">
        <f t="shared" si="10"/>
        <v>251</v>
      </c>
      <c r="D263" s="44" t="str">
        <f t="shared" si="11"/>
        <v/>
      </c>
      <c r="E263" s="276"/>
      <c r="F263" s="368"/>
      <c r="G263" s="368"/>
      <c r="H263" s="469"/>
      <c r="I263" s="307"/>
      <c r="J263" s="15"/>
      <c r="K263" s="299"/>
      <c r="L263" s="265"/>
      <c r="M263" s="299"/>
      <c r="N263" s="299"/>
      <c r="O263" s="299"/>
      <c r="P263" s="299"/>
      <c r="Q263" s="3"/>
      <c r="R263" s="282"/>
    </row>
    <row r="264" spans="3:18" s="64" customFormat="1" ht="12.75" customHeight="1" x14ac:dyDescent="0.15">
      <c r="C264" s="283">
        <f t="shared" si="10"/>
        <v>252</v>
      </c>
      <c r="D264" s="44" t="str">
        <f t="shared" si="11"/>
        <v/>
      </c>
      <c r="E264" s="276"/>
      <c r="F264" s="368"/>
      <c r="G264" s="368"/>
      <c r="H264" s="469"/>
      <c r="I264" s="307"/>
      <c r="J264" s="15"/>
      <c r="K264" s="299"/>
      <c r="L264" s="265"/>
      <c r="M264" s="299"/>
      <c r="N264" s="299"/>
      <c r="O264" s="299"/>
      <c r="P264" s="299"/>
      <c r="Q264" s="3"/>
      <c r="R264" s="282"/>
    </row>
    <row r="265" spans="3:18" s="64" customFormat="1" ht="12.75" customHeight="1" x14ac:dyDescent="0.15">
      <c r="C265" s="283">
        <f t="shared" si="10"/>
        <v>253</v>
      </c>
      <c r="D265" s="44" t="str">
        <f t="shared" si="11"/>
        <v/>
      </c>
      <c r="E265" s="276"/>
      <c r="F265" s="368"/>
      <c r="G265" s="368"/>
      <c r="H265" s="469"/>
      <c r="I265" s="307"/>
      <c r="J265" s="15"/>
      <c r="K265" s="299"/>
      <c r="L265" s="265"/>
      <c r="M265" s="299"/>
      <c r="N265" s="299"/>
      <c r="O265" s="299"/>
      <c r="P265" s="299"/>
      <c r="Q265" s="3"/>
      <c r="R265" s="282"/>
    </row>
    <row r="266" spans="3:18" s="64" customFormat="1" ht="12.75" customHeight="1" x14ac:dyDescent="0.15">
      <c r="C266" s="283">
        <f t="shared" ref="C266:C329" si="12">C265+1</f>
        <v>254</v>
      </c>
      <c r="D266" s="44" t="str">
        <f t="shared" si="11"/>
        <v/>
      </c>
      <c r="E266" s="276"/>
      <c r="F266" s="368"/>
      <c r="G266" s="368"/>
      <c r="H266" s="469"/>
      <c r="I266" s="307"/>
      <c r="J266" s="15"/>
      <c r="K266" s="299"/>
      <c r="L266" s="265"/>
      <c r="M266" s="299"/>
      <c r="N266" s="299"/>
      <c r="O266" s="299"/>
      <c r="P266" s="299"/>
      <c r="Q266" s="3"/>
      <c r="R266" s="282"/>
    </row>
    <row r="267" spans="3:18" s="64" customFormat="1" ht="12.75" customHeight="1" x14ac:dyDescent="0.15">
      <c r="C267" s="283">
        <f t="shared" si="12"/>
        <v>255</v>
      </c>
      <c r="D267" s="44" t="str">
        <f t="shared" si="11"/>
        <v/>
      </c>
      <c r="E267" s="276"/>
      <c r="F267" s="368"/>
      <c r="G267" s="368"/>
      <c r="H267" s="469"/>
      <c r="I267" s="307"/>
      <c r="J267" s="15"/>
      <c r="K267" s="299"/>
      <c r="L267" s="265"/>
      <c r="M267" s="299"/>
      <c r="N267" s="299"/>
      <c r="O267" s="299"/>
      <c r="P267" s="299"/>
      <c r="Q267" s="3"/>
      <c r="R267" s="282"/>
    </row>
    <row r="268" spans="3:18" s="64" customFormat="1" ht="12.75" customHeight="1" x14ac:dyDescent="0.15">
      <c r="C268" s="283">
        <f t="shared" si="12"/>
        <v>256</v>
      </c>
      <c r="D268" s="44" t="str">
        <f t="shared" si="11"/>
        <v/>
      </c>
      <c r="E268" s="276"/>
      <c r="F268" s="368"/>
      <c r="G268" s="368"/>
      <c r="H268" s="469"/>
      <c r="I268" s="307"/>
      <c r="J268" s="15"/>
      <c r="K268" s="299"/>
      <c r="L268" s="265"/>
      <c r="M268" s="299"/>
      <c r="N268" s="299"/>
      <c r="O268" s="299"/>
      <c r="P268" s="299"/>
      <c r="Q268" s="3"/>
      <c r="R268" s="282"/>
    </row>
    <row r="269" spans="3:18" s="64" customFormat="1" ht="12.75" customHeight="1" x14ac:dyDescent="0.15">
      <c r="C269" s="283">
        <f t="shared" si="12"/>
        <v>257</v>
      </c>
      <c r="D269" s="44" t="str">
        <f t="shared" ref="D269:D332" si="13">IF(E269="","",IF(E269&lt;=$U$2,"○",""))</f>
        <v/>
      </c>
      <c r="E269" s="276"/>
      <c r="F269" s="368"/>
      <c r="G269" s="368"/>
      <c r="H269" s="469"/>
      <c r="I269" s="307"/>
      <c r="J269" s="15"/>
      <c r="K269" s="299"/>
      <c r="L269" s="265"/>
      <c r="M269" s="299"/>
      <c r="N269" s="299"/>
      <c r="O269" s="299"/>
      <c r="P269" s="299"/>
      <c r="Q269" s="3"/>
      <c r="R269" s="282"/>
    </row>
    <row r="270" spans="3:18" s="64" customFormat="1" ht="12.75" customHeight="1" x14ac:dyDescent="0.15">
      <c r="C270" s="283">
        <f t="shared" si="12"/>
        <v>258</v>
      </c>
      <c r="D270" s="44" t="str">
        <f t="shared" si="13"/>
        <v/>
      </c>
      <c r="E270" s="276"/>
      <c r="F270" s="368"/>
      <c r="G270" s="368"/>
      <c r="H270" s="469"/>
      <c r="I270" s="307"/>
      <c r="J270" s="15"/>
      <c r="K270" s="299"/>
      <c r="L270" s="265"/>
      <c r="M270" s="299"/>
      <c r="N270" s="299"/>
      <c r="O270" s="299"/>
      <c r="P270" s="299"/>
      <c r="Q270" s="3"/>
      <c r="R270" s="282"/>
    </row>
    <row r="271" spans="3:18" s="64" customFormat="1" ht="12.75" customHeight="1" x14ac:dyDescent="0.15">
      <c r="C271" s="283">
        <f t="shared" si="12"/>
        <v>259</v>
      </c>
      <c r="D271" s="44" t="str">
        <f t="shared" si="13"/>
        <v/>
      </c>
      <c r="E271" s="276"/>
      <c r="F271" s="368"/>
      <c r="G271" s="368"/>
      <c r="H271" s="469"/>
      <c r="I271" s="307"/>
      <c r="J271" s="15"/>
      <c r="K271" s="299"/>
      <c r="L271" s="265"/>
      <c r="M271" s="299"/>
      <c r="N271" s="299"/>
      <c r="O271" s="299"/>
      <c r="P271" s="299"/>
      <c r="Q271" s="3"/>
      <c r="R271" s="282"/>
    </row>
    <row r="272" spans="3:18" s="64" customFormat="1" ht="12.75" customHeight="1" x14ac:dyDescent="0.15">
      <c r="C272" s="283">
        <f t="shared" si="12"/>
        <v>260</v>
      </c>
      <c r="D272" s="44" t="str">
        <f t="shared" si="13"/>
        <v/>
      </c>
      <c r="E272" s="276"/>
      <c r="F272" s="368"/>
      <c r="G272" s="368"/>
      <c r="H272" s="469"/>
      <c r="I272" s="307"/>
      <c r="J272" s="15"/>
      <c r="K272" s="299"/>
      <c r="L272" s="265"/>
      <c r="M272" s="299"/>
      <c r="N272" s="299"/>
      <c r="O272" s="299"/>
      <c r="P272" s="299"/>
      <c r="Q272" s="3"/>
      <c r="R272" s="282"/>
    </row>
    <row r="273" spans="3:18" s="64" customFormat="1" ht="12.75" customHeight="1" x14ac:dyDescent="0.15">
      <c r="C273" s="283">
        <f t="shared" si="12"/>
        <v>261</v>
      </c>
      <c r="D273" s="44" t="str">
        <f t="shared" si="13"/>
        <v/>
      </c>
      <c r="E273" s="276"/>
      <c r="F273" s="368"/>
      <c r="G273" s="368"/>
      <c r="H273" s="469"/>
      <c r="I273" s="307"/>
      <c r="J273" s="15"/>
      <c r="K273" s="299"/>
      <c r="L273" s="265"/>
      <c r="M273" s="299"/>
      <c r="N273" s="299"/>
      <c r="O273" s="299"/>
      <c r="P273" s="299"/>
      <c r="Q273" s="3"/>
      <c r="R273" s="282"/>
    </row>
    <row r="274" spans="3:18" s="64" customFormat="1" ht="12.75" customHeight="1" x14ac:dyDescent="0.15">
      <c r="C274" s="283">
        <f t="shared" si="12"/>
        <v>262</v>
      </c>
      <c r="D274" s="44" t="str">
        <f t="shared" si="13"/>
        <v/>
      </c>
      <c r="E274" s="276"/>
      <c r="F274" s="368"/>
      <c r="G274" s="368"/>
      <c r="H274" s="469"/>
      <c r="I274" s="307"/>
      <c r="J274" s="15"/>
      <c r="K274" s="299"/>
      <c r="L274" s="265"/>
      <c r="M274" s="299"/>
      <c r="N274" s="299"/>
      <c r="O274" s="299"/>
      <c r="P274" s="299"/>
      <c r="Q274" s="3"/>
      <c r="R274" s="282"/>
    </row>
    <row r="275" spans="3:18" s="64" customFormat="1" ht="12.75" customHeight="1" x14ac:dyDescent="0.15">
      <c r="C275" s="283">
        <f t="shared" si="12"/>
        <v>263</v>
      </c>
      <c r="D275" s="44" t="str">
        <f t="shared" si="13"/>
        <v/>
      </c>
      <c r="E275" s="276"/>
      <c r="F275" s="368"/>
      <c r="G275" s="368"/>
      <c r="H275" s="469"/>
      <c r="I275" s="307"/>
      <c r="J275" s="15"/>
      <c r="K275" s="299"/>
      <c r="L275" s="265"/>
      <c r="M275" s="299"/>
      <c r="N275" s="299"/>
      <c r="O275" s="299"/>
      <c r="P275" s="299"/>
      <c r="Q275" s="3"/>
      <c r="R275" s="282"/>
    </row>
    <row r="276" spans="3:18" s="64" customFormat="1" ht="12.75" customHeight="1" x14ac:dyDescent="0.15">
      <c r="C276" s="283">
        <f t="shared" si="12"/>
        <v>264</v>
      </c>
      <c r="D276" s="44" t="str">
        <f t="shared" si="13"/>
        <v/>
      </c>
      <c r="E276" s="276"/>
      <c r="F276" s="368"/>
      <c r="G276" s="368"/>
      <c r="H276" s="469"/>
      <c r="I276" s="307"/>
      <c r="J276" s="15"/>
      <c r="K276" s="299"/>
      <c r="L276" s="265"/>
      <c r="M276" s="299"/>
      <c r="N276" s="299"/>
      <c r="O276" s="299"/>
      <c r="P276" s="299"/>
      <c r="Q276" s="3"/>
      <c r="R276" s="282"/>
    </row>
    <row r="277" spans="3:18" s="64" customFormat="1" ht="12.75" customHeight="1" x14ac:dyDescent="0.15">
      <c r="C277" s="283">
        <f t="shared" si="12"/>
        <v>265</v>
      </c>
      <c r="D277" s="44" t="str">
        <f t="shared" si="13"/>
        <v/>
      </c>
      <c r="E277" s="276"/>
      <c r="F277" s="368"/>
      <c r="G277" s="368"/>
      <c r="H277" s="469"/>
      <c r="I277" s="307"/>
      <c r="J277" s="15"/>
      <c r="K277" s="299"/>
      <c r="L277" s="265"/>
      <c r="M277" s="299"/>
      <c r="N277" s="299"/>
      <c r="O277" s="299"/>
      <c r="P277" s="299"/>
      <c r="Q277" s="3"/>
      <c r="R277" s="282"/>
    </row>
    <row r="278" spans="3:18" s="64" customFormat="1" ht="12.75" customHeight="1" x14ac:dyDescent="0.15">
      <c r="C278" s="283">
        <f t="shared" si="12"/>
        <v>266</v>
      </c>
      <c r="D278" s="44" t="str">
        <f t="shared" si="13"/>
        <v/>
      </c>
      <c r="E278" s="276"/>
      <c r="F278" s="368"/>
      <c r="G278" s="368"/>
      <c r="H278" s="469"/>
      <c r="I278" s="307"/>
      <c r="J278" s="15"/>
      <c r="K278" s="299"/>
      <c r="L278" s="265"/>
      <c r="M278" s="299"/>
      <c r="N278" s="299"/>
      <c r="O278" s="299"/>
      <c r="P278" s="299"/>
      <c r="Q278" s="3"/>
      <c r="R278" s="282"/>
    </row>
    <row r="279" spans="3:18" s="64" customFormat="1" ht="12.75" customHeight="1" x14ac:dyDescent="0.15">
      <c r="C279" s="283">
        <f t="shared" si="12"/>
        <v>267</v>
      </c>
      <c r="D279" s="44" t="str">
        <f t="shared" si="13"/>
        <v/>
      </c>
      <c r="E279" s="276"/>
      <c r="F279" s="368"/>
      <c r="G279" s="368"/>
      <c r="H279" s="469"/>
      <c r="I279" s="307"/>
      <c r="J279" s="15"/>
      <c r="K279" s="299"/>
      <c r="L279" s="265"/>
      <c r="M279" s="299"/>
      <c r="N279" s="299"/>
      <c r="O279" s="299"/>
      <c r="P279" s="299"/>
      <c r="Q279" s="3"/>
      <c r="R279" s="282"/>
    </row>
    <row r="280" spans="3:18" s="64" customFormat="1" ht="12.75" customHeight="1" x14ac:dyDescent="0.15">
      <c r="C280" s="283">
        <f t="shared" si="12"/>
        <v>268</v>
      </c>
      <c r="D280" s="44" t="str">
        <f t="shared" si="13"/>
        <v/>
      </c>
      <c r="E280" s="276"/>
      <c r="F280" s="368"/>
      <c r="G280" s="368"/>
      <c r="H280" s="469"/>
      <c r="I280" s="307"/>
      <c r="J280" s="15"/>
      <c r="K280" s="299"/>
      <c r="L280" s="265"/>
      <c r="M280" s="299"/>
      <c r="N280" s="299"/>
      <c r="O280" s="299"/>
      <c r="P280" s="299"/>
      <c r="Q280" s="3"/>
      <c r="R280" s="282"/>
    </row>
    <row r="281" spans="3:18" s="64" customFormat="1" ht="12.75" customHeight="1" x14ac:dyDescent="0.15">
      <c r="C281" s="283">
        <f t="shared" si="12"/>
        <v>269</v>
      </c>
      <c r="D281" s="44" t="str">
        <f t="shared" si="13"/>
        <v/>
      </c>
      <c r="E281" s="276"/>
      <c r="F281" s="368"/>
      <c r="G281" s="368"/>
      <c r="H281" s="469"/>
      <c r="I281" s="307"/>
      <c r="J281" s="15"/>
      <c r="K281" s="299"/>
      <c r="L281" s="265"/>
      <c r="M281" s="299"/>
      <c r="N281" s="299"/>
      <c r="O281" s="299"/>
      <c r="P281" s="299"/>
      <c r="Q281" s="3"/>
      <c r="R281" s="282"/>
    </row>
    <row r="282" spans="3:18" s="64" customFormat="1" ht="12.75" customHeight="1" x14ac:dyDescent="0.15">
      <c r="C282" s="283">
        <f t="shared" si="12"/>
        <v>270</v>
      </c>
      <c r="D282" s="44" t="str">
        <f t="shared" si="13"/>
        <v/>
      </c>
      <c r="E282" s="276"/>
      <c r="F282" s="368"/>
      <c r="G282" s="368"/>
      <c r="H282" s="469"/>
      <c r="I282" s="307"/>
      <c r="J282" s="15"/>
      <c r="K282" s="299"/>
      <c r="L282" s="265"/>
      <c r="M282" s="299"/>
      <c r="N282" s="299"/>
      <c r="O282" s="299"/>
      <c r="P282" s="299"/>
      <c r="Q282" s="3"/>
      <c r="R282" s="282"/>
    </row>
    <row r="283" spans="3:18" s="64" customFormat="1" ht="12.75" customHeight="1" x14ac:dyDescent="0.15">
      <c r="C283" s="283">
        <f t="shared" si="12"/>
        <v>271</v>
      </c>
      <c r="D283" s="44" t="str">
        <f t="shared" si="13"/>
        <v/>
      </c>
      <c r="E283" s="276"/>
      <c r="F283" s="368"/>
      <c r="G283" s="368"/>
      <c r="H283" s="469"/>
      <c r="I283" s="307"/>
      <c r="J283" s="15"/>
      <c r="K283" s="299"/>
      <c r="L283" s="265"/>
      <c r="M283" s="299"/>
      <c r="N283" s="299"/>
      <c r="O283" s="299"/>
      <c r="P283" s="299"/>
      <c r="Q283" s="3"/>
      <c r="R283" s="282"/>
    </row>
    <row r="284" spans="3:18" s="64" customFormat="1" ht="12.75" customHeight="1" x14ac:dyDescent="0.15">
      <c r="C284" s="283">
        <f t="shared" si="12"/>
        <v>272</v>
      </c>
      <c r="D284" s="44" t="str">
        <f t="shared" si="13"/>
        <v/>
      </c>
      <c r="E284" s="276"/>
      <c r="F284" s="368"/>
      <c r="G284" s="368"/>
      <c r="H284" s="469"/>
      <c r="I284" s="307"/>
      <c r="J284" s="15"/>
      <c r="K284" s="299"/>
      <c r="L284" s="265"/>
      <c r="M284" s="299"/>
      <c r="N284" s="299"/>
      <c r="O284" s="299"/>
      <c r="P284" s="299"/>
      <c r="Q284" s="3"/>
      <c r="R284" s="282"/>
    </row>
    <row r="285" spans="3:18" s="64" customFormat="1" ht="12.75" customHeight="1" x14ac:dyDescent="0.15">
      <c r="C285" s="283">
        <f t="shared" si="12"/>
        <v>273</v>
      </c>
      <c r="D285" s="44" t="str">
        <f t="shared" si="13"/>
        <v/>
      </c>
      <c r="E285" s="276"/>
      <c r="F285" s="368"/>
      <c r="G285" s="368"/>
      <c r="H285" s="469"/>
      <c r="I285" s="307"/>
      <c r="J285" s="15"/>
      <c r="K285" s="299"/>
      <c r="L285" s="265"/>
      <c r="M285" s="299"/>
      <c r="N285" s="299"/>
      <c r="O285" s="299"/>
      <c r="P285" s="299"/>
      <c r="Q285" s="3"/>
      <c r="R285" s="282"/>
    </row>
    <row r="286" spans="3:18" s="64" customFormat="1" ht="12.75" customHeight="1" x14ac:dyDescent="0.15">
      <c r="C286" s="283">
        <f t="shared" si="12"/>
        <v>274</v>
      </c>
      <c r="D286" s="44" t="str">
        <f t="shared" si="13"/>
        <v/>
      </c>
      <c r="E286" s="276"/>
      <c r="F286" s="368"/>
      <c r="G286" s="368"/>
      <c r="H286" s="469"/>
      <c r="I286" s="307"/>
      <c r="J286" s="15"/>
      <c r="K286" s="299"/>
      <c r="L286" s="265"/>
      <c r="M286" s="299"/>
      <c r="N286" s="299"/>
      <c r="O286" s="299"/>
      <c r="P286" s="299"/>
      <c r="Q286" s="3"/>
      <c r="R286" s="282"/>
    </row>
    <row r="287" spans="3:18" s="64" customFormat="1" ht="12.75" customHeight="1" x14ac:dyDescent="0.15">
      <c r="C287" s="283">
        <f t="shared" si="12"/>
        <v>275</v>
      </c>
      <c r="D287" s="44" t="str">
        <f t="shared" si="13"/>
        <v/>
      </c>
      <c r="E287" s="276"/>
      <c r="F287" s="368"/>
      <c r="G287" s="368"/>
      <c r="H287" s="469"/>
      <c r="I287" s="307"/>
      <c r="J287" s="15"/>
      <c r="K287" s="299"/>
      <c r="L287" s="265"/>
      <c r="M287" s="299"/>
      <c r="N287" s="299"/>
      <c r="O287" s="299"/>
      <c r="P287" s="299"/>
      <c r="Q287" s="3"/>
      <c r="R287" s="282"/>
    </row>
    <row r="288" spans="3:18" s="64" customFormat="1" ht="12.75" customHeight="1" x14ac:dyDescent="0.15">
      <c r="C288" s="283">
        <f t="shared" si="12"/>
        <v>276</v>
      </c>
      <c r="D288" s="44" t="str">
        <f t="shared" si="13"/>
        <v/>
      </c>
      <c r="E288" s="276"/>
      <c r="F288" s="368"/>
      <c r="G288" s="368"/>
      <c r="H288" s="469"/>
      <c r="I288" s="307"/>
      <c r="J288" s="15"/>
      <c r="K288" s="299"/>
      <c r="L288" s="265"/>
      <c r="M288" s="299"/>
      <c r="N288" s="299"/>
      <c r="O288" s="299"/>
      <c r="P288" s="299"/>
      <c r="Q288" s="3"/>
      <c r="R288" s="282"/>
    </row>
    <row r="289" spans="3:18" s="64" customFormat="1" ht="12.75" customHeight="1" x14ac:dyDescent="0.15">
      <c r="C289" s="283">
        <f t="shared" si="12"/>
        <v>277</v>
      </c>
      <c r="D289" s="44" t="str">
        <f t="shared" si="13"/>
        <v/>
      </c>
      <c r="E289" s="276"/>
      <c r="F289" s="368"/>
      <c r="G289" s="368"/>
      <c r="H289" s="469"/>
      <c r="I289" s="307"/>
      <c r="J289" s="15"/>
      <c r="K289" s="299"/>
      <c r="L289" s="265"/>
      <c r="M289" s="299"/>
      <c r="N289" s="299"/>
      <c r="O289" s="299"/>
      <c r="P289" s="299"/>
      <c r="Q289" s="3"/>
      <c r="R289" s="282"/>
    </row>
    <row r="290" spans="3:18" s="64" customFormat="1" ht="12.75" customHeight="1" x14ac:dyDescent="0.15">
      <c r="C290" s="283">
        <f t="shared" si="12"/>
        <v>278</v>
      </c>
      <c r="D290" s="44" t="str">
        <f t="shared" si="13"/>
        <v/>
      </c>
      <c r="E290" s="276"/>
      <c r="F290" s="368"/>
      <c r="G290" s="368"/>
      <c r="H290" s="469"/>
      <c r="I290" s="307"/>
      <c r="J290" s="15"/>
      <c r="K290" s="299"/>
      <c r="L290" s="265"/>
      <c r="M290" s="299"/>
      <c r="N290" s="299"/>
      <c r="O290" s="299"/>
      <c r="P290" s="299"/>
      <c r="Q290" s="3"/>
      <c r="R290" s="282"/>
    </row>
    <row r="291" spans="3:18" s="64" customFormat="1" ht="12.75" customHeight="1" x14ac:dyDescent="0.15">
      <c r="C291" s="283">
        <f t="shared" si="12"/>
        <v>279</v>
      </c>
      <c r="D291" s="44" t="str">
        <f t="shared" si="13"/>
        <v/>
      </c>
      <c r="E291" s="276"/>
      <c r="F291" s="368"/>
      <c r="G291" s="368"/>
      <c r="H291" s="469"/>
      <c r="I291" s="307"/>
      <c r="J291" s="15"/>
      <c r="K291" s="299"/>
      <c r="L291" s="265"/>
      <c r="M291" s="299"/>
      <c r="N291" s="299"/>
      <c r="O291" s="299"/>
      <c r="P291" s="299"/>
      <c r="Q291" s="3"/>
      <c r="R291" s="282"/>
    </row>
    <row r="292" spans="3:18" s="64" customFormat="1" ht="12.75" customHeight="1" x14ac:dyDescent="0.15">
      <c r="C292" s="283">
        <f t="shared" si="12"/>
        <v>280</v>
      </c>
      <c r="D292" s="44" t="str">
        <f t="shared" si="13"/>
        <v/>
      </c>
      <c r="E292" s="276"/>
      <c r="F292" s="368"/>
      <c r="G292" s="368"/>
      <c r="H292" s="469"/>
      <c r="I292" s="307"/>
      <c r="J292" s="15"/>
      <c r="K292" s="299"/>
      <c r="L292" s="265"/>
      <c r="M292" s="299"/>
      <c r="N292" s="299"/>
      <c r="O292" s="299"/>
      <c r="P292" s="299"/>
      <c r="Q292" s="3"/>
      <c r="R292" s="282"/>
    </row>
    <row r="293" spans="3:18" s="64" customFormat="1" ht="12.75" customHeight="1" x14ac:dyDescent="0.15">
      <c r="C293" s="283">
        <f t="shared" si="12"/>
        <v>281</v>
      </c>
      <c r="D293" s="44" t="str">
        <f t="shared" si="13"/>
        <v/>
      </c>
      <c r="E293" s="276"/>
      <c r="F293" s="368"/>
      <c r="G293" s="368"/>
      <c r="H293" s="469"/>
      <c r="I293" s="307"/>
      <c r="J293" s="15"/>
      <c r="K293" s="299"/>
      <c r="L293" s="265"/>
      <c r="M293" s="299"/>
      <c r="N293" s="299"/>
      <c r="O293" s="299"/>
      <c r="P293" s="299"/>
      <c r="Q293" s="3"/>
      <c r="R293" s="282"/>
    </row>
    <row r="294" spans="3:18" s="64" customFormat="1" ht="12.75" customHeight="1" x14ac:dyDescent="0.15">
      <c r="C294" s="283">
        <f t="shared" si="12"/>
        <v>282</v>
      </c>
      <c r="D294" s="44" t="str">
        <f t="shared" si="13"/>
        <v/>
      </c>
      <c r="E294" s="276"/>
      <c r="F294" s="368"/>
      <c r="G294" s="368"/>
      <c r="H294" s="469"/>
      <c r="I294" s="307"/>
      <c r="J294" s="15"/>
      <c r="K294" s="299"/>
      <c r="L294" s="265"/>
      <c r="M294" s="299"/>
      <c r="N294" s="299"/>
      <c r="O294" s="299"/>
      <c r="P294" s="299"/>
      <c r="Q294" s="3"/>
      <c r="R294" s="282"/>
    </row>
    <row r="295" spans="3:18" s="64" customFormat="1" ht="12.75" customHeight="1" x14ac:dyDescent="0.15">
      <c r="C295" s="283">
        <f t="shared" si="12"/>
        <v>283</v>
      </c>
      <c r="D295" s="44" t="str">
        <f t="shared" si="13"/>
        <v/>
      </c>
      <c r="E295" s="276"/>
      <c r="F295" s="368"/>
      <c r="G295" s="368"/>
      <c r="H295" s="469"/>
      <c r="I295" s="307"/>
      <c r="J295" s="15"/>
      <c r="K295" s="299"/>
      <c r="L295" s="265"/>
      <c r="M295" s="299"/>
      <c r="N295" s="299"/>
      <c r="O295" s="299"/>
      <c r="P295" s="299"/>
      <c r="Q295" s="3"/>
      <c r="R295" s="282"/>
    </row>
    <row r="296" spans="3:18" s="64" customFormat="1" ht="12.75" customHeight="1" x14ac:dyDescent="0.15">
      <c r="C296" s="283">
        <f t="shared" si="12"/>
        <v>284</v>
      </c>
      <c r="D296" s="44" t="str">
        <f t="shared" si="13"/>
        <v/>
      </c>
      <c r="E296" s="276"/>
      <c r="F296" s="368"/>
      <c r="G296" s="368"/>
      <c r="H296" s="469"/>
      <c r="I296" s="307"/>
      <c r="J296" s="15"/>
      <c r="K296" s="299"/>
      <c r="L296" s="265"/>
      <c r="M296" s="299"/>
      <c r="N296" s="299"/>
      <c r="O296" s="299"/>
      <c r="P296" s="299"/>
      <c r="Q296" s="3"/>
      <c r="R296" s="282"/>
    </row>
    <row r="297" spans="3:18" s="64" customFormat="1" ht="12.75" customHeight="1" x14ac:dyDescent="0.15">
      <c r="C297" s="283">
        <f t="shared" si="12"/>
        <v>285</v>
      </c>
      <c r="D297" s="44" t="str">
        <f t="shared" si="13"/>
        <v/>
      </c>
      <c r="E297" s="276"/>
      <c r="F297" s="368"/>
      <c r="G297" s="368"/>
      <c r="H297" s="469"/>
      <c r="I297" s="307"/>
      <c r="J297" s="15"/>
      <c r="K297" s="299"/>
      <c r="L297" s="265"/>
      <c r="M297" s="299"/>
      <c r="N297" s="299"/>
      <c r="O297" s="299"/>
      <c r="P297" s="299"/>
      <c r="Q297" s="3"/>
      <c r="R297" s="282"/>
    </row>
    <row r="298" spans="3:18" s="64" customFormat="1" ht="12.75" customHeight="1" x14ac:dyDescent="0.15">
      <c r="C298" s="283">
        <f t="shared" si="12"/>
        <v>286</v>
      </c>
      <c r="D298" s="44" t="str">
        <f t="shared" si="13"/>
        <v/>
      </c>
      <c r="E298" s="276"/>
      <c r="F298" s="368"/>
      <c r="G298" s="368"/>
      <c r="H298" s="469"/>
      <c r="I298" s="307"/>
      <c r="J298" s="15"/>
      <c r="K298" s="299"/>
      <c r="L298" s="265"/>
      <c r="M298" s="299"/>
      <c r="N298" s="299"/>
      <c r="O298" s="299"/>
      <c r="P298" s="299"/>
      <c r="Q298" s="3"/>
      <c r="R298" s="282"/>
    </row>
    <row r="299" spans="3:18" s="64" customFormat="1" ht="12.75" customHeight="1" x14ac:dyDescent="0.15">
      <c r="C299" s="283">
        <f t="shared" si="12"/>
        <v>287</v>
      </c>
      <c r="D299" s="44" t="str">
        <f t="shared" si="13"/>
        <v/>
      </c>
      <c r="E299" s="276"/>
      <c r="F299" s="368"/>
      <c r="G299" s="368"/>
      <c r="H299" s="469"/>
      <c r="I299" s="307"/>
      <c r="J299" s="15"/>
      <c r="K299" s="299"/>
      <c r="L299" s="265"/>
      <c r="M299" s="299"/>
      <c r="N299" s="299"/>
      <c r="O299" s="299"/>
      <c r="P299" s="299"/>
      <c r="Q299" s="3"/>
      <c r="R299" s="282"/>
    </row>
    <row r="300" spans="3:18" s="64" customFormat="1" ht="12.75" customHeight="1" x14ac:dyDescent="0.15">
      <c r="C300" s="283">
        <f t="shared" si="12"/>
        <v>288</v>
      </c>
      <c r="D300" s="44" t="str">
        <f t="shared" si="13"/>
        <v/>
      </c>
      <c r="E300" s="276"/>
      <c r="F300" s="368"/>
      <c r="G300" s="368"/>
      <c r="H300" s="469"/>
      <c r="I300" s="307"/>
      <c r="J300" s="15"/>
      <c r="K300" s="299"/>
      <c r="L300" s="265"/>
      <c r="M300" s="299"/>
      <c r="N300" s="299"/>
      <c r="O300" s="299"/>
      <c r="P300" s="299"/>
      <c r="Q300" s="3"/>
      <c r="R300" s="282"/>
    </row>
    <row r="301" spans="3:18" s="64" customFormat="1" ht="12.75" customHeight="1" x14ac:dyDescent="0.15">
      <c r="C301" s="283">
        <f t="shared" si="12"/>
        <v>289</v>
      </c>
      <c r="D301" s="44" t="str">
        <f t="shared" si="13"/>
        <v/>
      </c>
      <c r="E301" s="276"/>
      <c r="F301" s="368"/>
      <c r="G301" s="368"/>
      <c r="H301" s="469"/>
      <c r="I301" s="307"/>
      <c r="J301" s="15"/>
      <c r="K301" s="299"/>
      <c r="L301" s="265"/>
      <c r="M301" s="299"/>
      <c r="N301" s="299"/>
      <c r="O301" s="299"/>
      <c r="P301" s="299"/>
      <c r="Q301" s="3"/>
      <c r="R301" s="282"/>
    </row>
    <row r="302" spans="3:18" s="64" customFormat="1" ht="12.75" customHeight="1" x14ac:dyDescent="0.15">
      <c r="C302" s="283">
        <f t="shared" si="12"/>
        <v>290</v>
      </c>
      <c r="D302" s="44" t="str">
        <f t="shared" si="13"/>
        <v/>
      </c>
      <c r="E302" s="276"/>
      <c r="F302" s="368"/>
      <c r="G302" s="368"/>
      <c r="H302" s="469"/>
      <c r="I302" s="307"/>
      <c r="J302" s="15"/>
      <c r="K302" s="299"/>
      <c r="L302" s="265"/>
      <c r="M302" s="299"/>
      <c r="N302" s="299"/>
      <c r="O302" s="299"/>
      <c r="P302" s="299"/>
      <c r="Q302" s="3"/>
      <c r="R302" s="282"/>
    </row>
    <row r="303" spans="3:18" s="64" customFormat="1" ht="12.75" customHeight="1" x14ac:dyDescent="0.15">
      <c r="C303" s="283">
        <f t="shared" si="12"/>
        <v>291</v>
      </c>
      <c r="D303" s="44" t="str">
        <f t="shared" si="13"/>
        <v/>
      </c>
      <c r="E303" s="276"/>
      <c r="F303" s="368"/>
      <c r="G303" s="368"/>
      <c r="H303" s="469"/>
      <c r="I303" s="307"/>
      <c r="J303" s="15"/>
      <c r="K303" s="299"/>
      <c r="L303" s="265"/>
      <c r="M303" s="299"/>
      <c r="N303" s="299"/>
      <c r="O303" s="299"/>
      <c r="P303" s="299"/>
      <c r="Q303" s="3"/>
      <c r="R303" s="282"/>
    </row>
    <row r="304" spans="3:18" s="64" customFormat="1" ht="12.75" customHeight="1" x14ac:dyDescent="0.15">
      <c r="C304" s="283">
        <f t="shared" si="12"/>
        <v>292</v>
      </c>
      <c r="D304" s="44" t="str">
        <f t="shared" si="13"/>
        <v/>
      </c>
      <c r="E304" s="276"/>
      <c r="F304" s="368"/>
      <c r="G304" s="368"/>
      <c r="H304" s="469"/>
      <c r="I304" s="307"/>
      <c r="J304" s="15"/>
      <c r="K304" s="299"/>
      <c r="L304" s="265"/>
      <c r="M304" s="299"/>
      <c r="N304" s="299"/>
      <c r="O304" s="299"/>
      <c r="P304" s="299"/>
      <c r="Q304" s="3"/>
      <c r="R304" s="282"/>
    </row>
    <row r="305" spans="3:18" s="64" customFormat="1" ht="12.75" customHeight="1" x14ac:dyDescent="0.15">
      <c r="C305" s="283">
        <f t="shared" si="12"/>
        <v>293</v>
      </c>
      <c r="D305" s="44" t="str">
        <f t="shared" si="13"/>
        <v/>
      </c>
      <c r="E305" s="276"/>
      <c r="F305" s="368"/>
      <c r="G305" s="368"/>
      <c r="H305" s="469"/>
      <c r="I305" s="307"/>
      <c r="J305" s="15"/>
      <c r="K305" s="299"/>
      <c r="L305" s="265"/>
      <c r="M305" s="299"/>
      <c r="N305" s="299"/>
      <c r="O305" s="299"/>
      <c r="P305" s="299"/>
      <c r="Q305" s="3"/>
      <c r="R305" s="282"/>
    </row>
    <row r="306" spans="3:18" s="64" customFormat="1" ht="12.75" customHeight="1" x14ac:dyDescent="0.15">
      <c r="C306" s="283">
        <f t="shared" si="12"/>
        <v>294</v>
      </c>
      <c r="D306" s="44" t="str">
        <f t="shared" si="13"/>
        <v/>
      </c>
      <c r="E306" s="276"/>
      <c r="F306" s="368"/>
      <c r="G306" s="368"/>
      <c r="H306" s="469"/>
      <c r="I306" s="307"/>
      <c r="J306" s="15"/>
      <c r="K306" s="299"/>
      <c r="L306" s="265"/>
      <c r="M306" s="299"/>
      <c r="N306" s="299"/>
      <c r="O306" s="299"/>
      <c r="P306" s="299"/>
      <c r="Q306" s="3"/>
      <c r="R306" s="282"/>
    </row>
    <row r="307" spans="3:18" s="64" customFormat="1" ht="12.75" customHeight="1" x14ac:dyDescent="0.15">
      <c r="C307" s="283">
        <f t="shared" si="12"/>
        <v>295</v>
      </c>
      <c r="D307" s="44" t="str">
        <f t="shared" si="13"/>
        <v/>
      </c>
      <c r="E307" s="276"/>
      <c r="F307" s="368"/>
      <c r="G307" s="368"/>
      <c r="H307" s="469"/>
      <c r="I307" s="307"/>
      <c r="J307" s="15"/>
      <c r="K307" s="299"/>
      <c r="L307" s="265"/>
      <c r="M307" s="299"/>
      <c r="N307" s="299"/>
      <c r="O307" s="299"/>
      <c r="P307" s="299"/>
      <c r="Q307" s="3"/>
      <c r="R307" s="282"/>
    </row>
    <row r="308" spans="3:18" s="64" customFormat="1" ht="12.75" customHeight="1" x14ac:dyDescent="0.15">
      <c r="C308" s="283">
        <f t="shared" si="12"/>
        <v>296</v>
      </c>
      <c r="D308" s="44" t="str">
        <f t="shared" si="13"/>
        <v/>
      </c>
      <c r="E308" s="276"/>
      <c r="F308" s="368"/>
      <c r="G308" s="368"/>
      <c r="H308" s="469"/>
      <c r="I308" s="307"/>
      <c r="J308" s="15"/>
      <c r="K308" s="299"/>
      <c r="L308" s="265"/>
      <c r="M308" s="299"/>
      <c r="N308" s="299"/>
      <c r="O308" s="299"/>
      <c r="P308" s="299"/>
      <c r="Q308" s="3"/>
      <c r="R308" s="282"/>
    </row>
    <row r="309" spans="3:18" s="64" customFormat="1" ht="12.75" customHeight="1" x14ac:dyDescent="0.15">
      <c r="C309" s="283">
        <f t="shared" si="12"/>
        <v>297</v>
      </c>
      <c r="D309" s="44" t="str">
        <f t="shared" si="13"/>
        <v/>
      </c>
      <c r="E309" s="276"/>
      <c r="F309" s="368"/>
      <c r="G309" s="368"/>
      <c r="H309" s="469"/>
      <c r="I309" s="307"/>
      <c r="J309" s="15"/>
      <c r="K309" s="299"/>
      <c r="L309" s="265"/>
      <c r="M309" s="299"/>
      <c r="N309" s="299"/>
      <c r="O309" s="299"/>
      <c r="P309" s="299"/>
      <c r="Q309" s="3"/>
      <c r="R309" s="282"/>
    </row>
    <row r="310" spans="3:18" s="64" customFormat="1" ht="12.75" customHeight="1" x14ac:dyDescent="0.15">
      <c r="C310" s="283">
        <f t="shared" si="12"/>
        <v>298</v>
      </c>
      <c r="D310" s="44" t="str">
        <f t="shared" si="13"/>
        <v/>
      </c>
      <c r="E310" s="276"/>
      <c r="F310" s="368"/>
      <c r="G310" s="368"/>
      <c r="H310" s="469"/>
      <c r="I310" s="307"/>
      <c r="J310" s="15"/>
      <c r="K310" s="299"/>
      <c r="L310" s="265"/>
      <c r="M310" s="299"/>
      <c r="N310" s="299"/>
      <c r="O310" s="299"/>
      <c r="P310" s="299"/>
      <c r="Q310" s="3"/>
      <c r="R310" s="282"/>
    </row>
    <row r="311" spans="3:18" s="64" customFormat="1" ht="12.75" customHeight="1" x14ac:dyDescent="0.15">
      <c r="C311" s="283">
        <f t="shared" si="12"/>
        <v>299</v>
      </c>
      <c r="D311" s="44" t="str">
        <f t="shared" si="13"/>
        <v/>
      </c>
      <c r="E311" s="276"/>
      <c r="F311" s="368"/>
      <c r="G311" s="368"/>
      <c r="H311" s="469"/>
      <c r="I311" s="307"/>
      <c r="J311" s="15"/>
      <c r="K311" s="299"/>
      <c r="L311" s="265"/>
      <c r="M311" s="299"/>
      <c r="N311" s="299"/>
      <c r="O311" s="299"/>
      <c r="P311" s="299"/>
      <c r="Q311" s="3"/>
      <c r="R311" s="282"/>
    </row>
    <row r="312" spans="3:18" s="64" customFormat="1" ht="12.75" customHeight="1" x14ac:dyDescent="0.15">
      <c r="C312" s="283">
        <f t="shared" si="12"/>
        <v>300</v>
      </c>
      <c r="D312" s="44" t="str">
        <f t="shared" si="13"/>
        <v/>
      </c>
      <c r="E312" s="276"/>
      <c r="F312" s="368"/>
      <c r="G312" s="368"/>
      <c r="H312" s="469"/>
      <c r="I312" s="307"/>
      <c r="J312" s="15"/>
      <c r="K312" s="299"/>
      <c r="L312" s="265"/>
      <c r="M312" s="299"/>
      <c r="N312" s="299"/>
      <c r="O312" s="299"/>
      <c r="P312" s="299"/>
      <c r="Q312" s="3"/>
      <c r="R312" s="282"/>
    </row>
    <row r="313" spans="3:18" s="64" customFormat="1" ht="12.75" customHeight="1" x14ac:dyDescent="0.15">
      <c r="C313" s="283">
        <f t="shared" si="12"/>
        <v>301</v>
      </c>
      <c r="D313" s="44" t="str">
        <f t="shared" si="13"/>
        <v/>
      </c>
      <c r="E313" s="276"/>
      <c r="F313" s="368"/>
      <c r="G313" s="368"/>
      <c r="H313" s="469"/>
      <c r="I313" s="307"/>
      <c r="J313" s="15"/>
      <c r="K313" s="299"/>
      <c r="L313" s="265"/>
      <c r="M313" s="299"/>
      <c r="N313" s="299"/>
      <c r="O313" s="299"/>
      <c r="P313" s="299"/>
      <c r="Q313" s="3"/>
      <c r="R313" s="282"/>
    </row>
    <row r="314" spans="3:18" s="64" customFormat="1" ht="12.75" customHeight="1" x14ac:dyDescent="0.15">
      <c r="C314" s="283">
        <f t="shared" si="12"/>
        <v>302</v>
      </c>
      <c r="D314" s="44" t="str">
        <f t="shared" si="13"/>
        <v/>
      </c>
      <c r="E314" s="276"/>
      <c r="F314" s="368"/>
      <c r="G314" s="368"/>
      <c r="H314" s="469"/>
      <c r="I314" s="307"/>
      <c r="J314" s="15"/>
      <c r="K314" s="299"/>
      <c r="L314" s="265"/>
      <c r="M314" s="299"/>
      <c r="N314" s="299"/>
      <c r="O314" s="299"/>
      <c r="P314" s="299"/>
      <c r="Q314" s="3"/>
      <c r="R314" s="282"/>
    </row>
    <row r="315" spans="3:18" s="64" customFormat="1" ht="12.75" customHeight="1" x14ac:dyDescent="0.15">
      <c r="C315" s="283">
        <f t="shared" si="12"/>
        <v>303</v>
      </c>
      <c r="D315" s="44" t="str">
        <f t="shared" si="13"/>
        <v/>
      </c>
      <c r="E315" s="276"/>
      <c r="F315" s="368"/>
      <c r="G315" s="368"/>
      <c r="H315" s="469"/>
      <c r="I315" s="307"/>
      <c r="J315" s="15"/>
      <c r="K315" s="299"/>
      <c r="L315" s="265"/>
      <c r="M315" s="299"/>
      <c r="N315" s="299"/>
      <c r="O315" s="299"/>
      <c r="P315" s="299"/>
      <c r="Q315" s="3"/>
      <c r="R315" s="282"/>
    </row>
    <row r="316" spans="3:18" s="64" customFormat="1" ht="12.75" customHeight="1" x14ac:dyDescent="0.15">
      <c r="C316" s="283">
        <f t="shared" si="12"/>
        <v>304</v>
      </c>
      <c r="D316" s="44" t="str">
        <f t="shared" si="13"/>
        <v/>
      </c>
      <c r="E316" s="276"/>
      <c r="F316" s="368"/>
      <c r="G316" s="368"/>
      <c r="H316" s="469"/>
      <c r="I316" s="307"/>
      <c r="J316" s="15"/>
      <c r="K316" s="299"/>
      <c r="L316" s="265"/>
      <c r="M316" s="299"/>
      <c r="N316" s="299"/>
      <c r="O316" s="299"/>
      <c r="P316" s="299"/>
      <c r="Q316" s="3"/>
      <c r="R316" s="282"/>
    </row>
    <row r="317" spans="3:18" s="64" customFormat="1" ht="12.75" customHeight="1" x14ac:dyDescent="0.15">
      <c r="C317" s="283">
        <f t="shared" si="12"/>
        <v>305</v>
      </c>
      <c r="D317" s="44" t="str">
        <f t="shared" si="13"/>
        <v/>
      </c>
      <c r="E317" s="276"/>
      <c r="F317" s="368"/>
      <c r="G317" s="368"/>
      <c r="H317" s="469"/>
      <c r="I317" s="307"/>
      <c r="J317" s="15"/>
      <c r="K317" s="299"/>
      <c r="L317" s="265"/>
      <c r="M317" s="299"/>
      <c r="N317" s="299"/>
      <c r="O317" s="299"/>
      <c r="P317" s="299"/>
      <c r="Q317" s="3"/>
      <c r="R317" s="282"/>
    </row>
    <row r="318" spans="3:18" s="64" customFormat="1" ht="12.75" customHeight="1" x14ac:dyDescent="0.15">
      <c r="C318" s="283">
        <f t="shared" si="12"/>
        <v>306</v>
      </c>
      <c r="D318" s="44" t="str">
        <f t="shared" si="13"/>
        <v/>
      </c>
      <c r="E318" s="276"/>
      <c r="F318" s="368"/>
      <c r="G318" s="368"/>
      <c r="H318" s="469"/>
      <c r="I318" s="307"/>
      <c r="J318" s="15"/>
      <c r="K318" s="299"/>
      <c r="L318" s="265"/>
      <c r="M318" s="299"/>
      <c r="N318" s="299"/>
      <c r="O318" s="299"/>
      <c r="P318" s="299"/>
      <c r="Q318" s="3"/>
      <c r="R318" s="282"/>
    </row>
    <row r="319" spans="3:18" s="64" customFormat="1" ht="12.75" customHeight="1" x14ac:dyDescent="0.15">
      <c r="C319" s="283">
        <f t="shared" si="12"/>
        <v>307</v>
      </c>
      <c r="D319" s="44" t="str">
        <f t="shared" si="13"/>
        <v/>
      </c>
      <c r="E319" s="276"/>
      <c r="F319" s="368"/>
      <c r="G319" s="368"/>
      <c r="H319" s="469"/>
      <c r="I319" s="307"/>
      <c r="J319" s="15"/>
      <c r="K319" s="299"/>
      <c r="L319" s="265"/>
      <c r="M319" s="299"/>
      <c r="N319" s="299"/>
      <c r="O319" s="299"/>
      <c r="P319" s="299"/>
      <c r="Q319" s="3"/>
      <c r="R319" s="282"/>
    </row>
    <row r="320" spans="3:18" s="64" customFormat="1" ht="12.75" customHeight="1" x14ac:dyDescent="0.15">
      <c r="C320" s="283">
        <f t="shared" si="12"/>
        <v>308</v>
      </c>
      <c r="D320" s="44" t="str">
        <f t="shared" si="13"/>
        <v/>
      </c>
      <c r="E320" s="276"/>
      <c r="F320" s="368"/>
      <c r="G320" s="368"/>
      <c r="H320" s="469"/>
      <c r="I320" s="307"/>
      <c r="J320" s="15"/>
      <c r="K320" s="299"/>
      <c r="L320" s="265"/>
      <c r="M320" s="299"/>
      <c r="N320" s="299"/>
      <c r="O320" s="299"/>
      <c r="P320" s="299"/>
      <c r="Q320" s="3"/>
      <c r="R320" s="282"/>
    </row>
    <row r="321" spans="3:18" s="64" customFormat="1" ht="12.75" customHeight="1" x14ac:dyDescent="0.15">
      <c r="C321" s="283">
        <f t="shared" si="12"/>
        <v>309</v>
      </c>
      <c r="D321" s="44" t="str">
        <f t="shared" si="13"/>
        <v/>
      </c>
      <c r="E321" s="276"/>
      <c r="F321" s="368"/>
      <c r="G321" s="368"/>
      <c r="H321" s="469"/>
      <c r="I321" s="307"/>
      <c r="J321" s="15"/>
      <c r="K321" s="299"/>
      <c r="L321" s="265"/>
      <c r="M321" s="299"/>
      <c r="N321" s="299"/>
      <c r="O321" s="299"/>
      <c r="P321" s="299"/>
      <c r="Q321" s="3"/>
      <c r="R321" s="282"/>
    </row>
    <row r="322" spans="3:18" s="64" customFormat="1" ht="12.75" customHeight="1" x14ac:dyDescent="0.15">
      <c r="C322" s="283">
        <f t="shared" si="12"/>
        <v>310</v>
      </c>
      <c r="D322" s="44" t="str">
        <f t="shared" si="13"/>
        <v/>
      </c>
      <c r="E322" s="276"/>
      <c r="F322" s="368"/>
      <c r="G322" s="368"/>
      <c r="H322" s="469"/>
      <c r="I322" s="307"/>
      <c r="J322" s="15"/>
      <c r="K322" s="299"/>
      <c r="L322" s="265"/>
      <c r="M322" s="299"/>
      <c r="N322" s="299"/>
      <c r="O322" s="299"/>
      <c r="P322" s="299"/>
      <c r="Q322" s="3"/>
      <c r="R322" s="282"/>
    </row>
    <row r="323" spans="3:18" s="64" customFormat="1" ht="12.75" customHeight="1" x14ac:dyDescent="0.15">
      <c r="C323" s="283">
        <f t="shared" si="12"/>
        <v>311</v>
      </c>
      <c r="D323" s="44" t="str">
        <f t="shared" si="13"/>
        <v/>
      </c>
      <c r="E323" s="276"/>
      <c r="F323" s="368"/>
      <c r="G323" s="368"/>
      <c r="H323" s="469"/>
      <c r="I323" s="307"/>
      <c r="J323" s="15"/>
      <c r="K323" s="299"/>
      <c r="L323" s="265"/>
      <c r="M323" s="299"/>
      <c r="N323" s="299"/>
      <c r="O323" s="299"/>
      <c r="P323" s="299"/>
      <c r="Q323" s="3"/>
      <c r="R323" s="282"/>
    </row>
    <row r="324" spans="3:18" s="64" customFormat="1" ht="12.75" customHeight="1" x14ac:dyDescent="0.15">
      <c r="C324" s="283">
        <f t="shared" si="12"/>
        <v>312</v>
      </c>
      <c r="D324" s="44" t="str">
        <f t="shared" si="13"/>
        <v/>
      </c>
      <c r="E324" s="276"/>
      <c r="F324" s="368"/>
      <c r="G324" s="368"/>
      <c r="H324" s="469"/>
      <c r="I324" s="307"/>
      <c r="J324" s="15"/>
      <c r="K324" s="299"/>
      <c r="L324" s="265"/>
      <c r="M324" s="299"/>
      <c r="N324" s="299"/>
      <c r="O324" s="299"/>
      <c r="P324" s="299"/>
      <c r="Q324" s="3"/>
      <c r="R324" s="282"/>
    </row>
    <row r="325" spans="3:18" s="64" customFormat="1" ht="12.75" customHeight="1" x14ac:dyDescent="0.15">
      <c r="C325" s="283">
        <f t="shared" si="12"/>
        <v>313</v>
      </c>
      <c r="D325" s="44" t="str">
        <f t="shared" si="13"/>
        <v/>
      </c>
      <c r="E325" s="276"/>
      <c r="F325" s="368"/>
      <c r="G325" s="368"/>
      <c r="H325" s="469"/>
      <c r="I325" s="307"/>
      <c r="J325" s="15"/>
      <c r="K325" s="299"/>
      <c r="L325" s="265"/>
      <c r="M325" s="299"/>
      <c r="N325" s="299"/>
      <c r="O325" s="299"/>
      <c r="P325" s="299"/>
      <c r="Q325" s="3"/>
      <c r="R325" s="282"/>
    </row>
    <row r="326" spans="3:18" s="64" customFormat="1" ht="12.75" customHeight="1" x14ac:dyDescent="0.15">
      <c r="C326" s="283">
        <f t="shared" si="12"/>
        <v>314</v>
      </c>
      <c r="D326" s="44" t="str">
        <f t="shared" si="13"/>
        <v/>
      </c>
      <c r="E326" s="276"/>
      <c r="F326" s="368"/>
      <c r="G326" s="368"/>
      <c r="H326" s="469"/>
      <c r="I326" s="307"/>
      <c r="J326" s="15"/>
      <c r="K326" s="299"/>
      <c r="L326" s="265"/>
      <c r="M326" s="299"/>
      <c r="N326" s="299"/>
      <c r="O326" s="299"/>
      <c r="P326" s="299"/>
      <c r="Q326" s="3"/>
      <c r="R326" s="282"/>
    </row>
    <row r="327" spans="3:18" s="64" customFormat="1" ht="12.75" customHeight="1" x14ac:dyDescent="0.15">
      <c r="C327" s="283">
        <f t="shared" si="12"/>
        <v>315</v>
      </c>
      <c r="D327" s="44" t="str">
        <f t="shared" si="13"/>
        <v/>
      </c>
      <c r="E327" s="276"/>
      <c r="F327" s="368"/>
      <c r="G327" s="368"/>
      <c r="H327" s="469"/>
      <c r="I327" s="307"/>
      <c r="J327" s="15"/>
      <c r="K327" s="299"/>
      <c r="L327" s="265"/>
      <c r="M327" s="299"/>
      <c r="N327" s="299"/>
      <c r="O327" s="299"/>
      <c r="P327" s="299"/>
      <c r="Q327" s="3"/>
      <c r="R327" s="282"/>
    </row>
    <row r="328" spans="3:18" s="64" customFormat="1" ht="12.75" customHeight="1" x14ac:dyDescent="0.15">
      <c r="C328" s="283">
        <f t="shared" si="12"/>
        <v>316</v>
      </c>
      <c r="D328" s="44" t="str">
        <f t="shared" si="13"/>
        <v/>
      </c>
      <c r="E328" s="276"/>
      <c r="F328" s="368"/>
      <c r="G328" s="368"/>
      <c r="H328" s="469"/>
      <c r="I328" s="307"/>
      <c r="J328" s="15"/>
      <c r="K328" s="299"/>
      <c r="L328" s="265"/>
      <c r="M328" s="299"/>
      <c r="N328" s="299"/>
      <c r="O328" s="299"/>
      <c r="P328" s="299"/>
      <c r="Q328" s="3"/>
      <c r="R328" s="282"/>
    </row>
    <row r="329" spans="3:18" s="64" customFormat="1" ht="12.75" customHeight="1" x14ac:dyDescent="0.15">
      <c r="C329" s="283">
        <f t="shared" si="12"/>
        <v>317</v>
      </c>
      <c r="D329" s="44" t="str">
        <f t="shared" si="13"/>
        <v/>
      </c>
      <c r="E329" s="276"/>
      <c r="F329" s="368"/>
      <c r="G329" s="368"/>
      <c r="H329" s="469"/>
      <c r="I329" s="307"/>
      <c r="J329" s="15"/>
      <c r="K329" s="299"/>
      <c r="L329" s="265"/>
      <c r="M329" s="299"/>
      <c r="N329" s="299"/>
      <c r="O329" s="299"/>
      <c r="P329" s="299"/>
      <c r="Q329" s="3"/>
      <c r="R329" s="282"/>
    </row>
    <row r="330" spans="3:18" s="64" customFormat="1" ht="12.75" customHeight="1" x14ac:dyDescent="0.15">
      <c r="C330" s="283">
        <f t="shared" ref="C330:C393" si="14">C329+1</f>
        <v>318</v>
      </c>
      <c r="D330" s="44" t="str">
        <f t="shared" si="13"/>
        <v/>
      </c>
      <c r="E330" s="276"/>
      <c r="F330" s="368"/>
      <c r="G330" s="368"/>
      <c r="H330" s="469"/>
      <c r="I330" s="307"/>
      <c r="J330" s="15"/>
      <c r="K330" s="299"/>
      <c r="L330" s="265"/>
      <c r="M330" s="299"/>
      <c r="N330" s="299"/>
      <c r="O330" s="299"/>
      <c r="P330" s="299"/>
      <c r="Q330" s="3"/>
      <c r="R330" s="282"/>
    </row>
    <row r="331" spans="3:18" s="64" customFormat="1" ht="12.75" customHeight="1" x14ac:dyDescent="0.15">
      <c r="C331" s="283">
        <f t="shared" si="14"/>
        <v>319</v>
      </c>
      <c r="D331" s="44" t="str">
        <f t="shared" si="13"/>
        <v/>
      </c>
      <c r="E331" s="276"/>
      <c r="F331" s="368"/>
      <c r="G331" s="368"/>
      <c r="H331" s="469"/>
      <c r="I331" s="307"/>
      <c r="J331" s="15"/>
      <c r="K331" s="299"/>
      <c r="L331" s="265"/>
      <c r="M331" s="299"/>
      <c r="N331" s="299"/>
      <c r="O331" s="299"/>
      <c r="P331" s="299"/>
      <c r="Q331" s="3"/>
      <c r="R331" s="282"/>
    </row>
    <row r="332" spans="3:18" s="64" customFormat="1" ht="12.75" customHeight="1" x14ac:dyDescent="0.15">
      <c r="C332" s="283">
        <f t="shared" si="14"/>
        <v>320</v>
      </c>
      <c r="D332" s="44" t="str">
        <f t="shared" si="13"/>
        <v/>
      </c>
      <c r="E332" s="276"/>
      <c r="F332" s="368"/>
      <c r="G332" s="368"/>
      <c r="H332" s="469"/>
      <c r="I332" s="307"/>
      <c r="J332" s="15"/>
      <c r="K332" s="299"/>
      <c r="L332" s="265"/>
      <c r="M332" s="299"/>
      <c r="N332" s="299"/>
      <c r="O332" s="299"/>
      <c r="P332" s="299"/>
      <c r="Q332" s="3"/>
      <c r="R332" s="282"/>
    </row>
    <row r="333" spans="3:18" s="64" customFormat="1" ht="12.75" customHeight="1" x14ac:dyDescent="0.15">
      <c r="C333" s="283">
        <f t="shared" si="14"/>
        <v>321</v>
      </c>
      <c r="D333" s="44" t="str">
        <f t="shared" ref="D333:D396" si="15">IF(E333="","",IF(E333&lt;=$U$2,"○",""))</f>
        <v/>
      </c>
      <c r="E333" s="276"/>
      <c r="F333" s="368"/>
      <c r="G333" s="368"/>
      <c r="H333" s="469"/>
      <c r="I333" s="307"/>
      <c r="J333" s="15"/>
      <c r="K333" s="299"/>
      <c r="L333" s="265"/>
      <c r="M333" s="299"/>
      <c r="N333" s="299"/>
      <c r="O333" s="299"/>
      <c r="P333" s="299"/>
      <c r="Q333" s="3"/>
      <c r="R333" s="282"/>
    </row>
    <row r="334" spans="3:18" s="64" customFormat="1" ht="12.75" customHeight="1" x14ac:dyDescent="0.15">
      <c r="C334" s="283">
        <f t="shared" si="14"/>
        <v>322</v>
      </c>
      <c r="D334" s="44" t="str">
        <f t="shared" si="15"/>
        <v/>
      </c>
      <c r="E334" s="276"/>
      <c r="F334" s="368"/>
      <c r="G334" s="368"/>
      <c r="H334" s="469"/>
      <c r="I334" s="307"/>
      <c r="J334" s="15"/>
      <c r="K334" s="299"/>
      <c r="L334" s="265"/>
      <c r="M334" s="299"/>
      <c r="N334" s="299"/>
      <c r="O334" s="299"/>
      <c r="P334" s="299"/>
      <c r="Q334" s="3"/>
      <c r="R334" s="282"/>
    </row>
    <row r="335" spans="3:18" s="64" customFormat="1" ht="12.75" customHeight="1" x14ac:dyDescent="0.15">
      <c r="C335" s="283">
        <f t="shared" si="14"/>
        <v>323</v>
      </c>
      <c r="D335" s="44" t="str">
        <f t="shared" si="15"/>
        <v/>
      </c>
      <c r="E335" s="276"/>
      <c r="F335" s="368"/>
      <c r="G335" s="368"/>
      <c r="H335" s="469"/>
      <c r="I335" s="307"/>
      <c r="J335" s="15"/>
      <c r="K335" s="299"/>
      <c r="L335" s="265"/>
      <c r="M335" s="299"/>
      <c r="N335" s="299"/>
      <c r="O335" s="299"/>
      <c r="P335" s="299"/>
      <c r="Q335" s="3"/>
      <c r="R335" s="282"/>
    </row>
    <row r="336" spans="3:18" s="64" customFormat="1" ht="12.75" customHeight="1" x14ac:dyDescent="0.15">
      <c r="C336" s="283">
        <f t="shared" si="14"/>
        <v>324</v>
      </c>
      <c r="D336" s="44" t="str">
        <f t="shared" si="15"/>
        <v/>
      </c>
      <c r="E336" s="276"/>
      <c r="F336" s="368"/>
      <c r="G336" s="368"/>
      <c r="H336" s="469"/>
      <c r="I336" s="307"/>
      <c r="J336" s="15"/>
      <c r="K336" s="299"/>
      <c r="L336" s="265"/>
      <c r="M336" s="299"/>
      <c r="N336" s="299"/>
      <c r="O336" s="299"/>
      <c r="P336" s="299"/>
      <c r="Q336" s="3"/>
      <c r="R336" s="282"/>
    </row>
    <row r="337" spans="3:18" s="64" customFormat="1" ht="12.75" customHeight="1" x14ac:dyDescent="0.15">
      <c r="C337" s="283">
        <f t="shared" si="14"/>
        <v>325</v>
      </c>
      <c r="D337" s="44" t="str">
        <f t="shared" si="15"/>
        <v/>
      </c>
      <c r="E337" s="276"/>
      <c r="F337" s="368"/>
      <c r="G337" s="368"/>
      <c r="H337" s="469"/>
      <c r="I337" s="307"/>
      <c r="J337" s="15"/>
      <c r="K337" s="299"/>
      <c r="L337" s="265"/>
      <c r="M337" s="299"/>
      <c r="N337" s="299"/>
      <c r="O337" s="299"/>
      <c r="P337" s="299"/>
      <c r="Q337" s="3"/>
      <c r="R337" s="282"/>
    </row>
    <row r="338" spans="3:18" s="64" customFormat="1" ht="12.75" customHeight="1" x14ac:dyDescent="0.15">
      <c r="C338" s="283">
        <f t="shared" si="14"/>
        <v>326</v>
      </c>
      <c r="D338" s="44" t="str">
        <f t="shared" si="15"/>
        <v/>
      </c>
      <c r="E338" s="276"/>
      <c r="F338" s="368"/>
      <c r="G338" s="368"/>
      <c r="H338" s="469"/>
      <c r="I338" s="307"/>
      <c r="J338" s="15"/>
      <c r="K338" s="299"/>
      <c r="L338" s="265"/>
      <c r="M338" s="299"/>
      <c r="N338" s="299"/>
      <c r="O338" s="299"/>
      <c r="P338" s="299"/>
      <c r="Q338" s="3"/>
      <c r="R338" s="282"/>
    </row>
    <row r="339" spans="3:18" s="64" customFormat="1" ht="12.75" customHeight="1" x14ac:dyDescent="0.15">
      <c r="C339" s="283">
        <f t="shared" si="14"/>
        <v>327</v>
      </c>
      <c r="D339" s="44" t="str">
        <f t="shared" si="15"/>
        <v/>
      </c>
      <c r="E339" s="276"/>
      <c r="F339" s="368"/>
      <c r="G339" s="368"/>
      <c r="H339" s="469"/>
      <c r="I339" s="307"/>
      <c r="J339" s="15"/>
      <c r="K339" s="299"/>
      <c r="L339" s="265"/>
      <c r="M339" s="299"/>
      <c r="N339" s="299"/>
      <c r="O339" s="299"/>
      <c r="P339" s="299"/>
      <c r="Q339" s="3"/>
      <c r="R339" s="282"/>
    </row>
    <row r="340" spans="3:18" s="64" customFormat="1" ht="12.75" customHeight="1" x14ac:dyDescent="0.15">
      <c r="C340" s="283">
        <f t="shared" si="14"/>
        <v>328</v>
      </c>
      <c r="D340" s="44" t="str">
        <f t="shared" si="15"/>
        <v/>
      </c>
      <c r="E340" s="276"/>
      <c r="F340" s="368"/>
      <c r="G340" s="368"/>
      <c r="H340" s="469"/>
      <c r="I340" s="307"/>
      <c r="J340" s="15"/>
      <c r="K340" s="299"/>
      <c r="L340" s="265"/>
      <c r="M340" s="299"/>
      <c r="N340" s="299"/>
      <c r="O340" s="299"/>
      <c r="P340" s="299"/>
      <c r="Q340" s="3"/>
      <c r="R340" s="282"/>
    </row>
    <row r="341" spans="3:18" s="64" customFormat="1" ht="12.75" customHeight="1" x14ac:dyDescent="0.15">
      <c r="C341" s="283">
        <f t="shared" si="14"/>
        <v>329</v>
      </c>
      <c r="D341" s="44" t="str">
        <f t="shared" si="15"/>
        <v/>
      </c>
      <c r="E341" s="276"/>
      <c r="F341" s="368"/>
      <c r="G341" s="368"/>
      <c r="H341" s="469"/>
      <c r="I341" s="307"/>
      <c r="J341" s="15"/>
      <c r="K341" s="299"/>
      <c r="L341" s="265"/>
      <c r="M341" s="299"/>
      <c r="N341" s="299"/>
      <c r="O341" s="299"/>
      <c r="P341" s="299"/>
      <c r="Q341" s="3"/>
      <c r="R341" s="282"/>
    </row>
    <row r="342" spans="3:18" s="64" customFormat="1" ht="12.75" customHeight="1" x14ac:dyDescent="0.15">
      <c r="C342" s="283">
        <f t="shared" si="14"/>
        <v>330</v>
      </c>
      <c r="D342" s="44" t="str">
        <f t="shared" si="15"/>
        <v/>
      </c>
      <c r="E342" s="276"/>
      <c r="F342" s="368"/>
      <c r="G342" s="368"/>
      <c r="H342" s="469"/>
      <c r="I342" s="307"/>
      <c r="J342" s="15"/>
      <c r="K342" s="299"/>
      <c r="L342" s="265"/>
      <c r="M342" s="299"/>
      <c r="N342" s="299"/>
      <c r="O342" s="299"/>
      <c r="P342" s="299"/>
      <c r="Q342" s="3"/>
      <c r="R342" s="282"/>
    </row>
    <row r="343" spans="3:18" s="64" customFormat="1" ht="12.75" customHeight="1" x14ac:dyDescent="0.15">
      <c r="C343" s="283">
        <f t="shared" si="14"/>
        <v>331</v>
      </c>
      <c r="D343" s="44" t="str">
        <f t="shared" si="15"/>
        <v/>
      </c>
      <c r="E343" s="276"/>
      <c r="F343" s="368"/>
      <c r="G343" s="368"/>
      <c r="H343" s="469"/>
      <c r="I343" s="307"/>
      <c r="J343" s="15"/>
      <c r="K343" s="299"/>
      <c r="L343" s="265"/>
      <c r="M343" s="299"/>
      <c r="N343" s="299"/>
      <c r="O343" s="299"/>
      <c r="P343" s="299"/>
      <c r="Q343" s="3"/>
      <c r="R343" s="282"/>
    </row>
    <row r="344" spans="3:18" s="64" customFormat="1" ht="12.75" customHeight="1" x14ac:dyDescent="0.15">
      <c r="C344" s="283">
        <f t="shared" si="14"/>
        <v>332</v>
      </c>
      <c r="D344" s="44" t="str">
        <f t="shared" si="15"/>
        <v/>
      </c>
      <c r="E344" s="276"/>
      <c r="F344" s="368"/>
      <c r="G344" s="368"/>
      <c r="H344" s="469"/>
      <c r="I344" s="307"/>
      <c r="J344" s="15"/>
      <c r="K344" s="299"/>
      <c r="L344" s="265"/>
      <c r="M344" s="299"/>
      <c r="N344" s="299"/>
      <c r="O344" s="299"/>
      <c r="P344" s="299"/>
      <c r="Q344" s="3"/>
      <c r="R344" s="282"/>
    </row>
    <row r="345" spans="3:18" s="64" customFormat="1" ht="12.75" customHeight="1" x14ac:dyDescent="0.15">
      <c r="C345" s="283">
        <f t="shared" si="14"/>
        <v>333</v>
      </c>
      <c r="D345" s="44" t="str">
        <f t="shared" si="15"/>
        <v/>
      </c>
      <c r="E345" s="276"/>
      <c r="F345" s="368"/>
      <c r="G345" s="368"/>
      <c r="H345" s="469"/>
      <c r="I345" s="307"/>
      <c r="J345" s="15"/>
      <c r="K345" s="299"/>
      <c r="L345" s="265"/>
      <c r="M345" s="299"/>
      <c r="N345" s="299"/>
      <c r="O345" s="299"/>
      <c r="P345" s="299"/>
      <c r="Q345" s="3"/>
      <c r="R345" s="282"/>
    </row>
    <row r="346" spans="3:18" s="64" customFormat="1" ht="12.75" customHeight="1" x14ac:dyDescent="0.15">
      <c r="C346" s="283">
        <f t="shared" si="14"/>
        <v>334</v>
      </c>
      <c r="D346" s="44" t="str">
        <f t="shared" si="15"/>
        <v/>
      </c>
      <c r="E346" s="276"/>
      <c r="F346" s="368"/>
      <c r="G346" s="368"/>
      <c r="H346" s="469"/>
      <c r="I346" s="307"/>
      <c r="J346" s="15"/>
      <c r="K346" s="299"/>
      <c r="L346" s="265"/>
      <c r="M346" s="299"/>
      <c r="N346" s="299"/>
      <c r="O346" s="299"/>
      <c r="P346" s="299"/>
      <c r="Q346" s="3"/>
      <c r="R346" s="282"/>
    </row>
    <row r="347" spans="3:18" s="64" customFormat="1" ht="12.75" customHeight="1" x14ac:dyDescent="0.15">
      <c r="C347" s="283">
        <f t="shared" si="14"/>
        <v>335</v>
      </c>
      <c r="D347" s="44" t="str">
        <f t="shared" si="15"/>
        <v/>
      </c>
      <c r="E347" s="276"/>
      <c r="F347" s="368"/>
      <c r="G347" s="368"/>
      <c r="H347" s="469"/>
      <c r="I347" s="307"/>
      <c r="J347" s="15"/>
      <c r="K347" s="299"/>
      <c r="L347" s="265"/>
      <c r="M347" s="299"/>
      <c r="N347" s="299"/>
      <c r="O347" s="299"/>
      <c r="P347" s="299"/>
      <c r="Q347" s="3"/>
      <c r="R347" s="282"/>
    </row>
    <row r="348" spans="3:18" s="64" customFormat="1" ht="12.75" customHeight="1" x14ac:dyDescent="0.15">
      <c r="C348" s="283">
        <f t="shared" si="14"/>
        <v>336</v>
      </c>
      <c r="D348" s="44" t="str">
        <f t="shared" si="15"/>
        <v/>
      </c>
      <c r="E348" s="276"/>
      <c r="F348" s="368"/>
      <c r="G348" s="368"/>
      <c r="H348" s="469"/>
      <c r="I348" s="307"/>
      <c r="J348" s="15"/>
      <c r="K348" s="299"/>
      <c r="L348" s="265"/>
      <c r="M348" s="299"/>
      <c r="N348" s="299"/>
      <c r="O348" s="299"/>
      <c r="P348" s="299"/>
      <c r="Q348" s="3"/>
      <c r="R348" s="282"/>
    </row>
    <row r="349" spans="3:18" s="64" customFormat="1" ht="12.75" customHeight="1" x14ac:dyDescent="0.15">
      <c r="C349" s="283">
        <f t="shared" si="14"/>
        <v>337</v>
      </c>
      <c r="D349" s="44" t="str">
        <f t="shared" si="15"/>
        <v/>
      </c>
      <c r="E349" s="276"/>
      <c r="F349" s="368"/>
      <c r="G349" s="368"/>
      <c r="H349" s="469"/>
      <c r="I349" s="307"/>
      <c r="J349" s="15"/>
      <c r="K349" s="299"/>
      <c r="L349" s="265"/>
      <c r="M349" s="299"/>
      <c r="N349" s="299"/>
      <c r="O349" s="299"/>
      <c r="P349" s="299"/>
      <c r="Q349" s="3"/>
      <c r="R349" s="282"/>
    </row>
    <row r="350" spans="3:18" s="64" customFormat="1" ht="12.75" customHeight="1" x14ac:dyDescent="0.15">
      <c r="C350" s="283">
        <f t="shared" si="14"/>
        <v>338</v>
      </c>
      <c r="D350" s="44" t="str">
        <f t="shared" si="15"/>
        <v/>
      </c>
      <c r="E350" s="276"/>
      <c r="F350" s="368"/>
      <c r="G350" s="368"/>
      <c r="H350" s="469"/>
      <c r="I350" s="307"/>
      <c r="J350" s="15"/>
      <c r="K350" s="299"/>
      <c r="L350" s="265"/>
      <c r="M350" s="299"/>
      <c r="N350" s="299"/>
      <c r="O350" s="299"/>
      <c r="P350" s="299"/>
      <c r="Q350" s="3"/>
      <c r="R350" s="282"/>
    </row>
    <row r="351" spans="3:18" s="64" customFormat="1" ht="12.75" customHeight="1" x14ac:dyDescent="0.15">
      <c r="C351" s="283">
        <f t="shared" si="14"/>
        <v>339</v>
      </c>
      <c r="D351" s="44" t="str">
        <f t="shared" si="15"/>
        <v/>
      </c>
      <c r="E351" s="276"/>
      <c r="F351" s="368"/>
      <c r="G351" s="368"/>
      <c r="H351" s="469"/>
      <c r="I351" s="307"/>
      <c r="J351" s="15"/>
      <c r="K351" s="299"/>
      <c r="L351" s="265"/>
      <c r="M351" s="299"/>
      <c r="N351" s="299"/>
      <c r="O351" s="299"/>
      <c r="P351" s="299"/>
      <c r="Q351" s="3"/>
      <c r="R351" s="282"/>
    </row>
    <row r="352" spans="3:18" s="64" customFormat="1" ht="12.75" customHeight="1" x14ac:dyDescent="0.15">
      <c r="C352" s="283">
        <f t="shared" si="14"/>
        <v>340</v>
      </c>
      <c r="D352" s="44" t="str">
        <f t="shared" si="15"/>
        <v/>
      </c>
      <c r="E352" s="276"/>
      <c r="F352" s="368"/>
      <c r="G352" s="368"/>
      <c r="H352" s="469"/>
      <c r="I352" s="307"/>
      <c r="J352" s="15"/>
      <c r="K352" s="299"/>
      <c r="L352" s="265"/>
      <c r="M352" s="299"/>
      <c r="N352" s="299"/>
      <c r="O352" s="299"/>
      <c r="P352" s="299"/>
      <c r="Q352" s="3"/>
      <c r="R352" s="282"/>
    </row>
    <row r="353" spans="3:18" s="64" customFormat="1" ht="12.75" customHeight="1" x14ac:dyDescent="0.15">
      <c r="C353" s="283">
        <f t="shared" si="14"/>
        <v>341</v>
      </c>
      <c r="D353" s="44" t="str">
        <f t="shared" si="15"/>
        <v/>
      </c>
      <c r="E353" s="276"/>
      <c r="F353" s="368"/>
      <c r="G353" s="368"/>
      <c r="H353" s="469"/>
      <c r="I353" s="307"/>
      <c r="J353" s="15"/>
      <c r="K353" s="299"/>
      <c r="L353" s="265"/>
      <c r="M353" s="299"/>
      <c r="N353" s="299"/>
      <c r="O353" s="299"/>
      <c r="P353" s="299"/>
      <c r="Q353" s="3"/>
      <c r="R353" s="282"/>
    </row>
    <row r="354" spans="3:18" s="64" customFormat="1" ht="12.75" customHeight="1" x14ac:dyDescent="0.15">
      <c r="C354" s="283">
        <f t="shared" si="14"/>
        <v>342</v>
      </c>
      <c r="D354" s="44" t="str">
        <f t="shared" si="15"/>
        <v/>
      </c>
      <c r="E354" s="276"/>
      <c r="F354" s="368"/>
      <c r="G354" s="368"/>
      <c r="H354" s="469"/>
      <c r="I354" s="307"/>
      <c r="J354" s="15"/>
      <c r="K354" s="299"/>
      <c r="L354" s="265"/>
      <c r="M354" s="299"/>
      <c r="N354" s="299"/>
      <c r="O354" s="299"/>
      <c r="P354" s="299"/>
      <c r="Q354" s="3"/>
      <c r="R354" s="282"/>
    </row>
    <row r="355" spans="3:18" s="64" customFormat="1" ht="12.75" customHeight="1" x14ac:dyDescent="0.15">
      <c r="C355" s="283">
        <f t="shared" si="14"/>
        <v>343</v>
      </c>
      <c r="D355" s="44" t="str">
        <f t="shared" si="15"/>
        <v/>
      </c>
      <c r="E355" s="276"/>
      <c r="F355" s="368"/>
      <c r="G355" s="368"/>
      <c r="H355" s="469"/>
      <c r="I355" s="307"/>
      <c r="J355" s="15"/>
      <c r="K355" s="299"/>
      <c r="L355" s="265"/>
      <c r="M355" s="299"/>
      <c r="N355" s="299"/>
      <c r="O355" s="299"/>
      <c r="P355" s="299"/>
      <c r="Q355" s="3"/>
      <c r="R355" s="282"/>
    </row>
    <row r="356" spans="3:18" s="64" customFormat="1" ht="12.75" customHeight="1" x14ac:dyDescent="0.15">
      <c r="C356" s="283">
        <f t="shared" si="14"/>
        <v>344</v>
      </c>
      <c r="D356" s="44" t="str">
        <f t="shared" si="15"/>
        <v/>
      </c>
      <c r="E356" s="276"/>
      <c r="F356" s="368"/>
      <c r="G356" s="368"/>
      <c r="H356" s="469"/>
      <c r="I356" s="307"/>
      <c r="J356" s="15"/>
      <c r="K356" s="299"/>
      <c r="L356" s="265"/>
      <c r="M356" s="299"/>
      <c r="N356" s="299"/>
      <c r="O356" s="299"/>
      <c r="P356" s="299"/>
      <c r="Q356" s="3"/>
      <c r="R356" s="282"/>
    </row>
    <row r="357" spans="3:18" s="64" customFormat="1" ht="12.75" customHeight="1" x14ac:dyDescent="0.15">
      <c r="C357" s="283">
        <f t="shared" si="14"/>
        <v>345</v>
      </c>
      <c r="D357" s="44" t="str">
        <f t="shared" si="15"/>
        <v/>
      </c>
      <c r="E357" s="276"/>
      <c r="F357" s="368"/>
      <c r="G357" s="368"/>
      <c r="H357" s="469"/>
      <c r="I357" s="307"/>
      <c r="J357" s="15"/>
      <c r="K357" s="299"/>
      <c r="L357" s="265"/>
      <c r="M357" s="299"/>
      <c r="N357" s="299"/>
      <c r="O357" s="299"/>
      <c r="P357" s="299"/>
      <c r="Q357" s="3"/>
      <c r="R357" s="282"/>
    </row>
    <row r="358" spans="3:18" s="64" customFormat="1" ht="12.75" customHeight="1" x14ac:dyDescent="0.15">
      <c r="C358" s="283">
        <f t="shared" si="14"/>
        <v>346</v>
      </c>
      <c r="D358" s="44" t="str">
        <f t="shared" si="15"/>
        <v/>
      </c>
      <c r="E358" s="276"/>
      <c r="F358" s="368"/>
      <c r="G358" s="368"/>
      <c r="H358" s="469"/>
      <c r="I358" s="307"/>
      <c r="J358" s="15"/>
      <c r="K358" s="299"/>
      <c r="L358" s="265"/>
      <c r="M358" s="299"/>
      <c r="N358" s="299"/>
      <c r="O358" s="299"/>
      <c r="P358" s="299"/>
      <c r="Q358" s="3"/>
      <c r="R358" s="282"/>
    </row>
    <row r="359" spans="3:18" s="64" customFormat="1" ht="12.75" customHeight="1" x14ac:dyDescent="0.15">
      <c r="C359" s="283">
        <f t="shared" si="14"/>
        <v>347</v>
      </c>
      <c r="D359" s="44" t="str">
        <f t="shared" si="15"/>
        <v/>
      </c>
      <c r="E359" s="276"/>
      <c r="F359" s="368"/>
      <c r="G359" s="368"/>
      <c r="H359" s="469"/>
      <c r="I359" s="307"/>
      <c r="J359" s="15"/>
      <c r="K359" s="299"/>
      <c r="L359" s="265"/>
      <c r="M359" s="299"/>
      <c r="N359" s="299"/>
      <c r="O359" s="299"/>
      <c r="P359" s="299"/>
      <c r="Q359" s="3"/>
      <c r="R359" s="282"/>
    </row>
    <row r="360" spans="3:18" s="64" customFormat="1" ht="12.75" customHeight="1" x14ac:dyDescent="0.15">
      <c r="C360" s="283">
        <f t="shared" si="14"/>
        <v>348</v>
      </c>
      <c r="D360" s="44" t="str">
        <f t="shared" si="15"/>
        <v/>
      </c>
      <c r="E360" s="276"/>
      <c r="F360" s="368"/>
      <c r="G360" s="368"/>
      <c r="H360" s="469"/>
      <c r="I360" s="307"/>
      <c r="J360" s="15"/>
      <c r="K360" s="299"/>
      <c r="L360" s="265"/>
      <c r="M360" s="299"/>
      <c r="N360" s="299"/>
      <c r="O360" s="299"/>
      <c r="P360" s="299"/>
      <c r="Q360" s="3"/>
      <c r="R360" s="282"/>
    </row>
    <row r="361" spans="3:18" s="64" customFormat="1" ht="12.75" customHeight="1" x14ac:dyDescent="0.15">
      <c r="C361" s="283">
        <f t="shared" si="14"/>
        <v>349</v>
      </c>
      <c r="D361" s="44" t="str">
        <f t="shared" si="15"/>
        <v/>
      </c>
      <c r="E361" s="276"/>
      <c r="F361" s="368"/>
      <c r="G361" s="368"/>
      <c r="H361" s="469"/>
      <c r="I361" s="307"/>
      <c r="J361" s="15"/>
      <c r="K361" s="299"/>
      <c r="L361" s="265"/>
      <c r="M361" s="299"/>
      <c r="N361" s="299"/>
      <c r="O361" s="299"/>
      <c r="P361" s="299"/>
      <c r="Q361" s="3"/>
      <c r="R361" s="282"/>
    </row>
    <row r="362" spans="3:18" s="64" customFormat="1" ht="12.75" customHeight="1" x14ac:dyDescent="0.15">
      <c r="C362" s="283">
        <f t="shared" si="14"/>
        <v>350</v>
      </c>
      <c r="D362" s="44" t="str">
        <f t="shared" si="15"/>
        <v/>
      </c>
      <c r="E362" s="276"/>
      <c r="F362" s="368"/>
      <c r="G362" s="368"/>
      <c r="H362" s="469"/>
      <c r="I362" s="307"/>
      <c r="J362" s="15"/>
      <c r="K362" s="299"/>
      <c r="L362" s="265"/>
      <c r="M362" s="299"/>
      <c r="N362" s="299"/>
      <c r="O362" s="299"/>
      <c r="P362" s="299"/>
      <c r="Q362" s="3"/>
      <c r="R362" s="282"/>
    </row>
    <row r="363" spans="3:18" s="64" customFormat="1" ht="12.75" customHeight="1" x14ac:dyDescent="0.15">
      <c r="C363" s="283">
        <f t="shared" si="14"/>
        <v>351</v>
      </c>
      <c r="D363" s="44" t="str">
        <f t="shared" si="15"/>
        <v/>
      </c>
      <c r="E363" s="276"/>
      <c r="F363" s="368"/>
      <c r="G363" s="368"/>
      <c r="H363" s="469"/>
      <c r="I363" s="307"/>
      <c r="J363" s="15"/>
      <c r="K363" s="299"/>
      <c r="L363" s="265"/>
      <c r="M363" s="299"/>
      <c r="N363" s="299"/>
      <c r="O363" s="299"/>
      <c r="P363" s="299"/>
      <c r="Q363" s="3"/>
      <c r="R363" s="282"/>
    </row>
    <row r="364" spans="3:18" s="64" customFormat="1" ht="12.75" customHeight="1" x14ac:dyDescent="0.15">
      <c r="C364" s="283">
        <f t="shared" si="14"/>
        <v>352</v>
      </c>
      <c r="D364" s="44" t="str">
        <f t="shared" si="15"/>
        <v/>
      </c>
      <c r="E364" s="276"/>
      <c r="F364" s="368"/>
      <c r="G364" s="368"/>
      <c r="H364" s="469"/>
      <c r="I364" s="307"/>
      <c r="J364" s="15"/>
      <c r="K364" s="299"/>
      <c r="L364" s="265"/>
      <c r="M364" s="299"/>
      <c r="N364" s="299"/>
      <c r="O364" s="299"/>
      <c r="P364" s="299"/>
      <c r="Q364" s="3"/>
      <c r="R364" s="282"/>
    </row>
    <row r="365" spans="3:18" s="64" customFormat="1" ht="12.75" customHeight="1" x14ac:dyDescent="0.15">
      <c r="C365" s="283">
        <f t="shared" si="14"/>
        <v>353</v>
      </c>
      <c r="D365" s="44" t="str">
        <f t="shared" si="15"/>
        <v/>
      </c>
      <c r="E365" s="276"/>
      <c r="F365" s="368"/>
      <c r="G365" s="368"/>
      <c r="H365" s="469"/>
      <c r="I365" s="307"/>
      <c r="J365" s="15"/>
      <c r="K365" s="299"/>
      <c r="L365" s="265"/>
      <c r="M365" s="299"/>
      <c r="N365" s="299"/>
      <c r="O365" s="299"/>
      <c r="P365" s="299"/>
      <c r="Q365" s="3"/>
      <c r="R365" s="282"/>
    </row>
    <row r="366" spans="3:18" s="64" customFormat="1" ht="12.75" customHeight="1" x14ac:dyDescent="0.15">
      <c r="C366" s="283">
        <f t="shared" si="14"/>
        <v>354</v>
      </c>
      <c r="D366" s="44" t="str">
        <f t="shared" si="15"/>
        <v/>
      </c>
      <c r="E366" s="276"/>
      <c r="F366" s="368"/>
      <c r="G366" s="368"/>
      <c r="H366" s="469"/>
      <c r="I366" s="307"/>
      <c r="J366" s="15"/>
      <c r="K366" s="299"/>
      <c r="L366" s="265"/>
      <c r="M366" s="299"/>
      <c r="N366" s="299"/>
      <c r="O366" s="299"/>
      <c r="P366" s="299"/>
      <c r="Q366" s="3"/>
      <c r="R366" s="282"/>
    </row>
    <row r="367" spans="3:18" s="64" customFormat="1" ht="12.75" customHeight="1" x14ac:dyDescent="0.15">
      <c r="C367" s="283">
        <f t="shared" si="14"/>
        <v>355</v>
      </c>
      <c r="D367" s="44" t="str">
        <f t="shared" si="15"/>
        <v/>
      </c>
      <c r="E367" s="276"/>
      <c r="F367" s="368"/>
      <c r="G367" s="368"/>
      <c r="H367" s="469"/>
      <c r="I367" s="307"/>
      <c r="J367" s="15"/>
      <c r="K367" s="299"/>
      <c r="L367" s="265"/>
      <c r="M367" s="299"/>
      <c r="N367" s="299"/>
      <c r="O367" s="299"/>
      <c r="P367" s="299"/>
      <c r="Q367" s="3"/>
      <c r="R367" s="282"/>
    </row>
    <row r="368" spans="3:18" s="64" customFormat="1" ht="12.75" customHeight="1" x14ac:dyDescent="0.15">
      <c r="C368" s="283">
        <f t="shared" si="14"/>
        <v>356</v>
      </c>
      <c r="D368" s="44" t="str">
        <f t="shared" si="15"/>
        <v/>
      </c>
      <c r="E368" s="276"/>
      <c r="F368" s="368"/>
      <c r="G368" s="368"/>
      <c r="H368" s="469"/>
      <c r="I368" s="307"/>
      <c r="J368" s="15"/>
      <c r="K368" s="299"/>
      <c r="L368" s="265"/>
      <c r="M368" s="299"/>
      <c r="N368" s="299"/>
      <c r="O368" s="299"/>
      <c r="P368" s="299"/>
      <c r="Q368" s="3"/>
      <c r="R368" s="282"/>
    </row>
    <row r="369" spans="3:18" s="64" customFormat="1" ht="12.75" customHeight="1" x14ac:dyDescent="0.15">
      <c r="C369" s="283">
        <f t="shared" si="14"/>
        <v>357</v>
      </c>
      <c r="D369" s="44" t="str">
        <f t="shared" si="15"/>
        <v/>
      </c>
      <c r="E369" s="276"/>
      <c r="F369" s="368"/>
      <c r="G369" s="368"/>
      <c r="H369" s="469"/>
      <c r="I369" s="307"/>
      <c r="J369" s="15"/>
      <c r="K369" s="299"/>
      <c r="L369" s="265"/>
      <c r="M369" s="299"/>
      <c r="N369" s="299"/>
      <c r="O369" s="299"/>
      <c r="P369" s="299"/>
      <c r="Q369" s="3"/>
      <c r="R369" s="282"/>
    </row>
    <row r="370" spans="3:18" s="64" customFormat="1" ht="12.75" customHeight="1" x14ac:dyDescent="0.15">
      <c r="C370" s="283">
        <f t="shared" si="14"/>
        <v>358</v>
      </c>
      <c r="D370" s="44" t="str">
        <f t="shared" si="15"/>
        <v/>
      </c>
      <c r="E370" s="276"/>
      <c r="F370" s="368"/>
      <c r="G370" s="368"/>
      <c r="H370" s="469"/>
      <c r="I370" s="307"/>
      <c r="J370" s="15"/>
      <c r="K370" s="299"/>
      <c r="L370" s="265"/>
      <c r="M370" s="299"/>
      <c r="N370" s="299"/>
      <c r="O370" s="299"/>
      <c r="P370" s="299"/>
      <c r="Q370" s="3"/>
      <c r="R370" s="282"/>
    </row>
    <row r="371" spans="3:18" s="64" customFormat="1" ht="12.75" customHeight="1" x14ac:dyDescent="0.15">
      <c r="C371" s="283">
        <f t="shared" si="14"/>
        <v>359</v>
      </c>
      <c r="D371" s="44" t="str">
        <f t="shared" si="15"/>
        <v/>
      </c>
      <c r="E371" s="276"/>
      <c r="F371" s="368"/>
      <c r="G371" s="368"/>
      <c r="H371" s="469"/>
      <c r="I371" s="307"/>
      <c r="J371" s="15"/>
      <c r="K371" s="299"/>
      <c r="L371" s="265"/>
      <c r="M371" s="299"/>
      <c r="N371" s="299"/>
      <c r="O371" s="299"/>
      <c r="P371" s="299"/>
      <c r="Q371" s="3"/>
      <c r="R371" s="282"/>
    </row>
    <row r="372" spans="3:18" s="64" customFormat="1" ht="12.75" customHeight="1" x14ac:dyDescent="0.15">
      <c r="C372" s="283">
        <f t="shared" si="14"/>
        <v>360</v>
      </c>
      <c r="D372" s="44" t="str">
        <f t="shared" si="15"/>
        <v/>
      </c>
      <c r="E372" s="276"/>
      <c r="F372" s="368"/>
      <c r="G372" s="368"/>
      <c r="H372" s="469"/>
      <c r="I372" s="307"/>
      <c r="J372" s="15"/>
      <c r="K372" s="299"/>
      <c r="L372" s="265"/>
      <c r="M372" s="299"/>
      <c r="N372" s="299"/>
      <c r="O372" s="299"/>
      <c r="P372" s="299"/>
      <c r="Q372" s="3"/>
      <c r="R372" s="282"/>
    </row>
    <row r="373" spans="3:18" s="64" customFormat="1" ht="12.75" customHeight="1" x14ac:dyDescent="0.15">
      <c r="C373" s="283">
        <f t="shared" si="14"/>
        <v>361</v>
      </c>
      <c r="D373" s="44" t="str">
        <f t="shared" si="15"/>
        <v/>
      </c>
      <c r="E373" s="276"/>
      <c r="F373" s="368"/>
      <c r="G373" s="368"/>
      <c r="H373" s="469"/>
      <c r="I373" s="307"/>
      <c r="J373" s="15"/>
      <c r="K373" s="299"/>
      <c r="L373" s="265"/>
      <c r="M373" s="299"/>
      <c r="N373" s="299"/>
      <c r="O373" s="299"/>
      <c r="P373" s="299"/>
      <c r="Q373" s="3"/>
      <c r="R373" s="282"/>
    </row>
    <row r="374" spans="3:18" s="64" customFormat="1" ht="12.75" customHeight="1" x14ac:dyDescent="0.15">
      <c r="C374" s="283">
        <f t="shared" si="14"/>
        <v>362</v>
      </c>
      <c r="D374" s="44" t="str">
        <f t="shared" si="15"/>
        <v/>
      </c>
      <c r="E374" s="276"/>
      <c r="F374" s="368"/>
      <c r="G374" s="368"/>
      <c r="H374" s="469"/>
      <c r="I374" s="307"/>
      <c r="J374" s="15"/>
      <c r="K374" s="299"/>
      <c r="L374" s="265"/>
      <c r="M374" s="299"/>
      <c r="N374" s="299"/>
      <c r="O374" s="299"/>
      <c r="P374" s="299"/>
      <c r="Q374" s="3"/>
      <c r="R374" s="282"/>
    </row>
    <row r="375" spans="3:18" s="64" customFormat="1" ht="12.75" customHeight="1" x14ac:dyDescent="0.15">
      <c r="C375" s="283">
        <f t="shared" si="14"/>
        <v>363</v>
      </c>
      <c r="D375" s="44" t="str">
        <f t="shared" si="15"/>
        <v/>
      </c>
      <c r="E375" s="276"/>
      <c r="F375" s="368"/>
      <c r="G375" s="368"/>
      <c r="H375" s="469"/>
      <c r="I375" s="307"/>
      <c r="J375" s="15"/>
      <c r="K375" s="299"/>
      <c r="L375" s="265"/>
      <c r="M375" s="299"/>
      <c r="N375" s="299"/>
      <c r="O375" s="299"/>
      <c r="P375" s="299"/>
      <c r="Q375" s="3"/>
      <c r="R375" s="282"/>
    </row>
    <row r="376" spans="3:18" s="64" customFormat="1" ht="12.75" customHeight="1" x14ac:dyDescent="0.15">
      <c r="C376" s="283">
        <f t="shared" si="14"/>
        <v>364</v>
      </c>
      <c r="D376" s="44" t="str">
        <f t="shared" si="15"/>
        <v/>
      </c>
      <c r="E376" s="276"/>
      <c r="F376" s="368"/>
      <c r="G376" s="368"/>
      <c r="H376" s="469"/>
      <c r="I376" s="307"/>
      <c r="J376" s="15"/>
      <c r="K376" s="299"/>
      <c r="L376" s="265"/>
      <c r="M376" s="299"/>
      <c r="N376" s="299"/>
      <c r="O376" s="299"/>
      <c r="P376" s="299"/>
      <c r="Q376" s="3"/>
      <c r="R376" s="282"/>
    </row>
    <row r="377" spans="3:18" s="64" customFormat="1" ht="12.75" customHeight="1" x14ac:dyDescent="0.15">
      <c r="C377" s="283">
        <f t="shared" si="14"/>
        <v>365</v>
      </c>
      <c r="D377" s="44" t="str">
        <f t="shared" si="15"/>
        <v/>
      </c>
      <c r="E377" s="276"/>
      <c r="F377" s="368"/>
      <c r="G377" s="368"/>
      <c r="H377" s="469"/>
      <c r="I377" s="307"/>
      <c r="J377" s="15"/>
      <c r="K377" s="299"/>
      <c r="L377" s="265"/>
      <c r="M377" s="299"/>
      <c r="N377" s="299"/>
      <c r="O377" s="299"/>
      <c r="P377" s="299"/>
      <c r="Q377" s="3"/>
      <c r="R377" s="282"/>
    </row>
    <row r="378" spans="3:18" s="64" customFormat="1" ht="12.75" customHeight="1" x14ac:dyDescent="0.15">
      <c r="C378" s="283">
        <f t="shared" si="14"/>
        <v>366</v>
      </c>
      <c r="D378" s="44" t="str">
        <f t="shared" si="15"/>
        <v/>
      </c>
      <c r="E378" s="276"/>
      <c r="F378" s="368"/>
      <c r="G378" s="368"/>
      <c r="H378" s="469"/>
      <c r="I378" s="307"/>
      <c r="J378" s="15"/>
      <c r="K378" s="299"/>
      <c r="L378" s="265"/>
      <c r="M378" s="299"/>
      <c r="N378" s="299"/>
      <c r="O378" s="299"/>
      <c r="P378" s="299"/>
      <c r="Q378" s="3"/>
      <c r="R378" s="282"/>
    </row>
    <row r="379" spans="3:18" s="64" customFormat="1" ht="12.75" customHeight="1" x14ac:dyDescent="0.15">
      <c r="C379" s="283">
        <f t="shared" si="14"/>
        <v>367</v>
      </c>
      <c r="D379" s="44" t="str">
        <f t="shared" si="15"/>
        <v/>
      </c>
      <c r="E379" s="276"/>
      <c r="F379" s="368"/>
      <c r="G379" s="368"/>
      <c r="H379" s="469"/>
      <c r="I379" s="307"/>
      <c r="J379" s="15"/>
      <c r="K379" s="299"/>
      <c r="L379" s="265"/>
      <c r="M379" s="299"/>
      <c r="N379" s="299"/>
      <c r="O379" s="299"/>
      <c r="P379" s="299"/>
      <c r="Q379" s="3"/>
      <c r="R379" s="282"/>
    </row>
    <row r="380" spans="3:18" s="64" customFormat="1" ht="12.75" customHeight="1" x14ac:dyDescent="0.15">
      <c r="C380" s="283">
        <f t="shared" si="14"/>
        <v>368</v>
      </c>
      <c r="D380" s="44" t="str">
        <f t="shared" si="15"/>
        <v/>
      </c>
      <c r="E380" s="276"/>
      <c r="F380" s="368"/>
      <c r="G380" s="368"/>
      <c r="H380" s="469"/>
      <c r="I380" s="307"/>
      <c r="J380" s="15"/>
      <c r="K380" s="299"/>
      <c r="L380" s="265"/>
      <c r="M380" s="299"/>
      <c r="N380" s="299"/>
      <c r="O380" s="299"/>
      <c r="P380" s="299"/>
      <c r="Q380" s="3"/>
      <c r="R380" s="282"/>
    </row>
    <row r="381" spans="3:18" s="64" customFormat="1" ht="12.75" customHeight="1" x14ac:dyDescent="0.15">
      <c r="C381" s="283">
        <f t="shared" si="14"/>
        <v>369</v>
      </c>
      <c r="D381" s="44" t="str">
        <f t="shared" si="15"/>
        <v/>
      </c>
      <c r="E381" s="276"/>
      <c r="F381" s="368"/>
      <c r="G381" s="368"/>
      <c r="H381" s="469"/>
      <c r="I381" s="307"/>
      <c r="J381" s="15"/>
      <c r="K381" s="299"/>
      <c r="L381" s="265"/>
      <c r="M381" s="299"/>
      <c r="N381" s="299"/>
      <c r="O381" s="299"/>
      <c r="P381" s="299"/>
      <c r="Q381" s="3"/>
      <c r="R381" s="282"/>
    </row>
    <row r="382" spans="3:18" s="64" customFormat="1" ht="12.75" customHeight="1" x14ac:dyDescent="0.15">
      <c r="C382" s="283">
        <f t="shared" si="14"/>
        <v>370</v>
      </c>
      <c r="D382" s="44" t="str">
        <f t="shared" si="15"/>
        <v/>
      </c>
      <c r="E382" s="276"/>
      <c r="F382" s="368"/>
      <c r="G382" s="368"/>
      <c r="H382" s="469"/>
      <c r="I382" s="307"/>
      <c r="J382" s="15"/>
      <c r="K382" s="299"/>
      <c r="L382" s="265"/>
      <c r="M382" s="299"/>
      <c r="N382" s="299"/>
      <c r="O382" s="299"/>
      <c r="P382" s="299"/>
      <c r="Q382" s="3"/>
      <c r="R382" s="282"/>
    </row>
    <row r="383" spans="3:18" s="64" customFormat="1" ht="12.75" customHeight="1" x14ac:dyDescent="0.15">
      <c r="C383" s="283">
        <f t="shared" si="14"/>
        <v>371</v>
      </c>
      <c r="D383" s="44" t="str">
        <f t="shared" si="15"/>
        <v/>
      </c>
      <c r="E383" s="276"/>
      <c r="F383" s="368"/>
      <c r="G383" s="368"/>
      <c r="H383" s="469"/>
      <c r="I383" s="307"/>
      <c r="J383" s="15"/>
      <c r="K383" s="299"/>
      <c r="L383" s="265"/>
      <c r="M383" s="299"/>
      <c r="N383" s="299"/>
      <c r="O383" s="299"/>
      <c r="P383" s="299"/>
      <c r="Q383" s="3"/>
      <c r="R383" s="282"/>
    </row>
    <row r="384" spans="3:18" s="64" customFormat="1" ht="12.75" customHeight="1" x14ac:dyDescent="0.15">
      <c r="C384" s="283">
        <f t="shared" si="14"/>
        <v>372</v>
      </c>
      <c r="D384" s="44" t="str">
        <f t="shared" si="15"/>
        <v/>
      </c>
      <c r="E384" s="276"/>
      <c r="F384" s="368"/>
      <c r="G384" s="368"/>
      <c r="H384" s="469"/>
      <c r="I384" s="307"/>
      <c r="J384" s="15"/>
      <c r="K384" s="299"/>
      <c r="L384" s="265"/>
      <c r="M384" s="299"/>
      <c r="N384" s="299"/>
      <c r="O384" s="299"/>
      <c r="P384" s="299"/>
      <c r="Q384" s="3"/>
      <c r="R384" s="282"/>
    </row>
    <row r="385" spans="3:18" s="64" customFormat="1" ht="12.75" customHeight="1" x14ac:dyDescent="0.15">
      <c r="C385" s="283">
        <f t="shared" si="14"/>
        <v>373</v>
      </c>
      <c r="D385" s="44" t="str">
        <f t="shared" si="15"/>
        <v/>
      </c>
      <c r="E385" s="276"/>
      <c r="F385" s="368"/>
      <c r="G385" s="368"/>
      <c r="H385" s="469"/>
      <c r="I385" s="307"/>
      <c r="J385" s="15"/>
      <c r="K385" s="299"/>
      <c r="L385" s="265"/>
      <c r="M385" s="299"/>
      <c r="N385" s="299"/>
      <c r="O385" s="299"/>
      <c r="P385" s="299"/>
      <c r="Q385" s="3"/>
      <c r="R385" s="282"/>
    </row>
    <row r="386" spans="3:18" s="64" customFormat="1" ht="12.75" customHeight="1" x14ac:dyDescent="0.15">
      <c r="C386" s="283">
        <f t="shared" si="14"/>
        <v>374</v>
      </c>
      <c r="D386" s="44" t="str">
        <f t="shared" si="15"/>
        <v/>
      </c>
      <c r="E386" s="276"/>
      <c r="F386" s="368"/>
      <c r="G386" s="368"/>
      <c r="H386" s="469"/>
      <c r="I386" s="307"/>
      <c r="J386" s="15"/>
      <c r="K386" s="299"/>
      <c r="L386" s="265"/>
      <c r="M386" s="299"/>
      <c r="N386" s="299"/>
      <c r="O386" s="299"/>
      <c r="P386" s="299"/>
      <c r="Q386" s="3"/>
      <c r="R386" s="282"/>
    </row>
    <row r="387" spans="3:18" s="64" customFormat="1" ht="12.75" customHeight="1" x14ac:dyDescent="0.15">
      <c r="C387" s="283">
        <f t="shared" si="14"/>
        <v>375</v>
      </c>
      <c r="D387" s="44" t="str">
        <f t="shared" si="15"/>
        <v/>
      </c>
      <c r="E387" s="276"/>
      <c r="F387" s="368"/>
      <c r="G387" s="368"/>
      <c r="H387" s="469"/>
      <c r="I387" s="307"/>
      <c r="J387" s="15"/>
      <c r="K387" s="299"/>
      <c r="L387" s="265"/>
      <c r="M387" s="299"/>
      <c r="N387" s="299"/>
      <c r="O387" s="299"/>
      <c r="P387" s="299"/>
      <c r="Q387" s="3"/>
      <c r="R387" s="282"/>
    </row>
    <row r="388" spans="3:18" s="64" customFormat="1" ht="12.75" customHeight="1" x14ac:dyDescent="0.15">
      <c r="C388" s="283">
        <f t="shared" si="14"/>
        <v>376</v>
      </c>
      <c r="D388" s="44" t="str">
        <f t="shared" si="15"/>
        <v/>
      </c>
      <c r="E388" s="276"/>
      <c r="F388" s="368"/>
      <c r="G388" s="368"/>
      <c r="H388" s="469"/>
      <c r="I388" s="307"/>
      <c r="J388" s="15"/>
      <c r="K388" s="299"/>
      <c r="L388" s="265"/>
      <c r="M388" s="299"/>
      <c r="N388" s="299"/>
      <c r="O388" s="299"/>
      <c r="P388" s="299"/>
      <c r="Q388" s="3"/>
      <c r="R388" s="282"/>
    </row>
    <row r="389" spans="3:18" s="64" customFormat="1" ht="12.75" customHeight="1" x14ac:dyDescent="0.15">
      <c r="C389" s="283">
        <f t="shared" si="14"/>
        <v>377</v>
      </c>
      <c r="D389" s="44" t="str">
        <f t="shared" si="15"/>
        <v/>
      </c>
      <c r="E389" s="276"/>
      <c r="F389" s="368"/>
      <c r="G389" s="368"/>
      <c r="H389" s="469"/>
      <c r="I389" s="307"/>
      <c r="J389" s="15"/>
      <c r="K389" s="299"/>
      <c r="L389" s="265"/>
      <c r="M389" s="299"/>
      <c r="N389" s="299"/>
      <c r="O389" s="299"/>
      <c r="P389" s="299"/>
      <c r="Q389" s="3"/>
      <c r="R389" s="282"/>
    </row>
    <row r="390" spans="3:18" s="64" customFormat="1" ht="12.75" customHeight="1" x14ac:dyDescent="0.15">
      <c r="C390" s="283">
        <f t="shared" si="14"/>
        <v>378</v>
      </c>
      <c r="D390" s="44" t="str">
        <f t="shared" si="15"/>
        <v/>
      </c>
      <c r="E390" s="276"/>
      <c r="F390" s="368"/>
      <c r="G390" s="368"/>
      <c r="H390" s="469"/>
      <c r="I390" s="307"/>
      <c r="J390" s="15"/>
      <c r="K390" s="299"/>
      <c r="L390" s="265"/>
      <c r="M390" s="299"/>
      <c r="N390" s="299"/>
      <c r="O390" s="299"/>
      <c r="P390" s="299"/>
      <c r="Q390" s="3"/>
      <c r="R390" s="282"/>
    </row>
    <row r="391" spans="3:18" s="64" customFormat="1" ht="12.75" customHeight="1" x14ac:dyDescent="0.15">
      <c r="C391" s="283">
        <f t="shared" si="14"/>
        <v>379</v>
      </c>
      <c r="D391" s="44" t="str">
        <f t="shared" si="15"/>
        <v/>
      </c>
      <c r="E391" s="276"/>
      <c r="F391" s="368"/>
      <c r="G391" s="368"/>
      <c r="H391" s="469"/>
      <c r="I391" s="307"/>
      <c r="J391" s="15"/>
      <c r="K391" s="299"/>
      <c r="L391" s="265"/>
      <c r="M391" s="299"/>
      <c r="N391" s="299"/>
      <c r="O391" s="299"/>
      <c r="P391" s="299"/>
      <c r="Q391" s="3"/>
      <c r="R391" s="282"/>
    </row>
    <row r="392" spans="3:18" s="64" customFormat="1" ht="12.75" customHeight="1" x14ac:dyDescent="0.15">
      <c r="C392" s="283">
        <f t="shared" si="14"/>
        <v>380</v>
      </c>
      <c r="D392" s="44" t="str">
        <f t="shared" si="15"/>
        <v/>
      </c>
      <c r="E392" s="276"/>
      <c r="F392" s="368"/>
      <c r="G392" s="368"/>
      <c r="H392" s="469"/>
      <c r="I392" s="307"/>
      <c r="J392" s="15"/>
      <c r="K392" s="299"/>
      <c r="L392" s="265"/>
      <c r="M392" s="299"/>
      <c r="N392" s="299"/>
      <c r="O392" s="299"/>
      <c r="P392" s="299"/>
      <c r="Q392" s="3"/>
      <c r="R392" s="282"/>
    </row>
    <row r="393" spans="3:18" s="64" customFormat="1" ht="12.75" customHeight="1" x14ac:dyDescent="0.15">
      <c r="C393" s="283">
        <f t="shared" si="14"/>
        <v>381</v>
      </c>
      <c r="D393" s="44" t="str">
        <f t="shared" si="15"/>
        <v/>
      </c>
      <c r="E393" s="276"/>
      <c r="F393" s="368"/>
      <c r="G393" s="368"/>
      <c r="H393" s="469"/>
      <c r="I393" s="307"/>
      <c r="J393" s="15"/>
      <c r="K393" s="299"/>
      <c r="L393" s="265"/>
      <c r="M393" s="299"/>
      <c r="N393" s="299"/>
      <c r="O393" s="299"/>
      <c r="P393" s="299"/>
      <c r="Q393" s="3"/>
      <c r="R393" s="282"/>
    </row>
    <row r="394" spans="3:18" s="64" customFormat="1" ht="12.75" customHeight="1" x14ac:dyDescent="0.15">
      <c r="C394" s="283">
        <f t="shared" ref="C394:C457" si="16">C393+1</f>
        <v>382</v>
      </c>
      <c r="D394" s="44" t="str">
        <f t="shared" si="15"/>
        <v/>
      </c>
      <c r="E394" s="276"/>
      <c r="F394" s="368"/>
      <c r="G394" s="368"/>
      <c r="H394" s="469"/>
      <c r="I394" s="307"/>
      <c r="J394" s="15"/>
      <c r="K394" s="299"/>
      <c r="L394" s="265"/>
      <c r="M394" s="299"/>
      <c r="N394" s="299"/>
      <c r="O394" s="299"/>
      <c r="P394" s="299"/>
      <c r="Q394" s="3"/>
      <c r="R394" s="282"/>
    </row>
    <row r="395" spans="3:18" s="64" customFormat="1" ht="12.75" customHeight="1" x14ac:dyDescent="0.15">
      <c r="C395" s="283">
        <f t="shared" si="16"/>
        <v>383</v>
      </c>
      <c r="D395" s="44" t="str">
        <f t="shared" si="15"/>
        <v/>
      </c>
      <c r="E395" s="276"/>
      <c r="F395" s="368"/>
      <c r="G395" s="368"/>
      <c r="H395" s="469"/>
      <c r="I395" s="307"/>
      <c r="J395" s="15"/>
      <c r="K395" s="299"/>
      <c r="L395" s="265"/>
      <c r="M395" s="299"/>
      <c r="N395" s="299"/>
      <c r="O395" s="299"/>
      <c r="P395" s="299"/>
      <c r="Q395" s="3"/>
      <c r="R395" s="282"/>
    </row>
    <row r="396" spans="3:18" s="64" customFormat="1" ht="12.75" customHeight="1" x14ac:dyDescent="0.15">
      <c r="C396" s="283">
        <f t="shared" si="16"/>
        <v>384</v>
      </c>
      <c r="D396" s="44" t="str">
        <f t="shared" si="15"/>
        <v/>
      </c>
      <c r="E396" s="276"/>
      <c r="F396" s="368"/>
      <c r="G396" s="368"/>
      <c r="H396" s="469"/>
      <c r="I396" s="307"/>
      <c r="J396" s="15"/>
      <c r="K396" s="299"/>
      <c r="L396" s="265"/>
      <c r="M396" s="299"/>
      <c r="N396" s="299"/>
      <c r="O396" s="299"/>
      <c r="P396" s="299"/>
      <c r="Q396" s="3"/>
      <c r="R396" s="282"/>
    </row>
    <row r="397" spans="3:18" s="64" customFormat="1" ht="12.75" customHeight="1" x14ac:dyDescent="0.15">
      <c r="C397" s="283">
        <f t="shared" si="16"/>
        <v>385</v>
      </c>
      <c r="D397" s="44" t="str">
        <f t="shared" ref="D397:D460" si="17">IF(E397="","",IF(E397&lt;=$U$2,"○",""))</f>
        <v/>
      </c>
      <c r="E397" s="276"/>
      <c r="F397" s="368"/>
      <c r="G397" s="368"/>
      <c r="H397" s="469"/>
      <c r="I397" s="307"/>
      <c r="J397" s="15"/>
      <c r="K397" s="299"/>
      <c r="L397" s="265"/>
      <c r="M397" s="299"/>
      <c r="N397" s="299"/>
      <c r="O397" s="299"/>
      <c r="P397" s="299"/>
      <c r="Q397" s="3"/>
      <c r="R397" s="282"/>
    </row>
    <row r="398" spans="3:18" s="64" customFormat="1" ht="12.75" customHeight="1" x14ac:dyDescent="0.15">
      <c r="C398" s="283">
        <f t="shared" si="16"/>
        <v>386</v>
      </c>
      <c r="D398" s="44" t="str">
        <f t="shared" si="17"/>
        <v/>
      </c>
      <c r="E398" s="276"/>
      <c r="F398" s="368"/>
      <c r="G398" s="368"/>
      <c r="H398" s="469"/>
      <c r="I398" s="307"/>
      <c r="J398" s="15"/>
      <c r="K398" s="299"/>
      <c r="L398" s="265"/>
      <c r="M398" s="299"/>
      <c r="N398" s="299"/>
      <c r="O398" s="299"/>
      <c r="P398" s="299"/>
      <c r="Q398" s="3"/>
      <c r="R398" s="282"/>
    </row>
    <row r="399" spans="3:18" s="64" customFormat="1" ht="12.75" customHeight="1" x14ac:dyDescent="0.15">
      <c r="C399" s="283">
        <f t="shared" si="16"/>
        <v>387</v>
      </c>
      <c r="D399" s="44" t="str">
        <f t="shared" si="17"/>
        <v/>
      </c>
      <c r="E399" s="276"/>
      <c r="F399" s="368"/>
      <c r="G399" s="368"/>
      <c r="H399" s="469"/>
      <c r="I399" s="307"/>
      <c r="J399" s="15"/>
      <c r="K399" s="299"/>
      <c r="L399" s="265"/>
      <c r="M399" s="299"/>
      <c r="N399" s="299"/>
      <c r="O399" s="299"/>
      <c r="P399" s="299"/>
      <c r="Q399" s="3"/>
      <c r="R399" s="282"/>
    </row>
    <row r="400" spans="3:18" s="64" customFormat="1" ht="12.75" customHeight="1" x14ac:dyDescent="0.15">
      <c r="C400" s="283">
        <f t="shared" si="16"/>
        <v>388</v>
      </c>
      <c r="D400" s="44" t="str">
        <f t="shared" si="17"/>
        <v/>
      </c>
      <c r="E400" s="276"/>
      <c r="F400" s="368"/>
      <c r="G400" s="368"/>
      <c r="H400" s="469"/>
      <c r="I400" s="307"/>
      <c r="J400" s="15"/>
      <c r="K400" s="299"/>
      <c r="L400" s="265"/>
      <c r="M400" s="299"/>
      <c r="N400" s="299"/>
      <c r="O400" s="299"/>
      <c r="P400" s="299"/>
      <c r="Q400" s="3"/>
      <c r="R400" s="282"/>
    </row>
    <row r="401" spans="3:18" s="64" customFormat="1" ht="12.75" customHeight="1" x14ac:dyDescent="0.15">
      <c r="C401" s="283">
        <f t="shared" si="16"/>
        <v>389</v>
      </c>
      <c r="D401" s="44" t="str">
        <f t="shared" si="17"/>
        <v/>
      </c>
      <c r="E401" s="276"/>
      <c r="F401" s="368"/>
      <c r="G401" s="368"/>
      <c r="H401" s="469"/>
      <c r="I401" s="307"/>
      <c r="J401" s="15"/>
      <c r="K401" s="299"/>
      <c r="L401" s="265"/>
      <c r="M401" s="299"/>
      <c r="N401" s="299"/>
      <c r="O401" s="299"/>
      <c r="P401" s="299"/>
      <c r="Q401" s="3"/>
      <c r="R401" s="282"/>
    </row>
    <row r="402" spans="3:18" s="64" customFormat="1" ht="12.75" customHeight="1" x14ac:dyDescent="0.15">
      <c r="C402" s="283">
        <f t="shared" si="16"/>
        <v>390</v>
      </c>
      <c r="D402" s="44" t="str">
        <f t="shared" si="17"/>
        <v/>
      </c>
      <c r="E402" s="276"/>
      <c r="F402" s="368"/>
      <c r="G402" s="368"/>
      <c r="H402" s="469"/>
      <c r="I402" s="307"/>
      <c r="J402" s="15"/>
      <c r="K402" s="299"/>
      <c r="L402" s="265"/>
      <c r="M402" s="299"/>
      <c r="N402" s="299"/>
      <c r="O402" s="299"/>
      <c r="P402" s="299"/>
      <c r="Q402" s="3"/>
      <c r="R402" s="282"/>
    </row>
    <row r="403" spans="3:18" s="64" customFormat="1" ht="12.75" customHeight="1" x14ac:dyDescent="0.15">
      <c r="C403" s="283">
        <f t="shared" si="16"/>
        <v>391</v>
      </c>
      <c r="D403" s="44" t="str">
        <f t="shared" si="17"/>
        <v/>
      </c>
      <c r="E403" s="276"/>
      <c r="F403" s="368"/>
      <c r="G403" s="368"/>
      <c r="H403" s="469"/>
      <c r="I403" s="307"/>
      <c r="J403" s="15"/>
      <c r="K403" s="299"/>
      <c r="L403" s="265"/>
      <c r="M403" s="299"/>
      <c r="N403" s="299"/>
      <c r="O403" s="299"/>
      <c r="P403" s="299"/>
      <c r="Q403" s="3"/>
      <c r="R403" s="282"/>
    </row>
    <row r="404" spans="3:18" s="64" customFormat="1" ht="12.75" customHeight="1" x14ac:dyDescent="0.15">
      <c r="C404" s="283">
        <f t="shared" si="16"/>
        <v>392</v>
      </c>
      <c r="D404" s="44" t="str">
        <f t="shared" si="17"/>
        <v/>
      </c>
      <c r="E404" s="276"/>
      <c r="F404" s="368"/>
      <c r="G404" s="368"/>
      <c r="H404" s="469"/>
      <c r="I404" s="307"/>
      <c r="J404" s="15"/>
      <c r="K404" s="299"/>
      <c r="L404" s="265"/>
      <c r="M404" s="299"/>
      <c r="N404" s="299"/>
      <c r="O404" s="299"/>
      <c r="P404" s="299"/>
      <c r="Q404" s="3"/>
      <c r="R404" s="282"/>
    </row>
    <row r="405" spans="3:18" s="64" customFormat="1" ht="12.75" customHeight="1" x14ac:dyDescent="0.15">
      <c r="C405" s="283">
        <f t="shared" si="16"/>
        <v>393</v>
      </c>
      <c r="D405" s="44" t="str">
        <f t="shared" si="17"/>
        <v/>
      </c>
      <c r="E405" s="276"/>
      <c r="F405" s="368"/>
      <c r="G405" s="368"/>
      <c r="H405" s="469"/>
      <c r="I405" s="307"/>
      <c r="J405" s="15"/>
      <c r="K405" s="299"/>
      <c r="L405" s="265"/>
      <c r="M405" s="299"/>
      <c r="N405" s="299"/>
      <c r="O405" s="299"/>
      <c r="P405" s="299"/>
      <c r="Q405" s="3"/>
      <c r="R405" s="282"/>
    </row>
    <row r="406" spans="3:18" s="64" customFormat="1" ht="12.75" customHeight="1" x14ac:dyDescent="0.15">
      <c r="C406" s="283">
        <f t="shared" si="16"/>
        <v>394</v>
      </c>
      <c r="D406" s="44" t="str">
        <f t="shared" si="17"/>
        <v/>
      </c>
      <c r="E406" s="276"/>
      <c r="F406" s="368"/>
      <c r="G406" s="368"/>
      <c r="H406" s="469"/>
      <c r="I406" s="307"/>
      <c r="J406" s="15"/>
      <c r="K406" s="299"/>
      <c r="L406" s="265"/>
      <c r="M406" s="299"/>
      <c r="N406" s="299"/>
      <c r="O406" s="299"/>
      <c r="P406" s="299"/>
      <c r="Q406" s="3"/>
      <c r="R406" s="282"/>
    </row>
    <row r="407" spans="3:18" s="64" customFormat="1" ht="12.75" customHeight="1" x14ac:dyDescent="0.15">
      <c r="C407" s="283">
        <f t="shared" si="16"/>
        <v>395</v>
      </c>
      <c r="D407" s="44" t="str">
        <f t="shared" si="17"/>
        <v/>
      </c>
      <c r="E407" s="276"/>
      <c r="F407" s="368"/>
      <c r="G407" s="368"/>
      <c r="H407" s="469"/>
      <c r="I407" s="307"/>
      <c r="J407" s="15"/>
      <c r="K407" s="299"/>
      <c r="L407" s="265"/>
      <c r="M407" s="299"/>
      <c r="N407" s="299"/>
      <c r="O407" s="299"/>
      <c r="P407" s="299"/>
      <c r="Q407" s="3"/>
      <c r="R407" s="282"/>
    </row>
    <row r="408" spans="3:18" s="64" customFormat="1" ht="12.75" customHeight="1" x14ac:dyDescent="0.15">
      <c r="C408" s="283">
        <f t="shared" si="16"/>
        <v>396</v>
      </c>
      <c r="D408" s="44" t="str">
        <f t="shared" si="17"/>
        <v/>
      </c>
      <c r="E408" s="276"/>
      <c r="F408" s="368"/>
      <c r="G408" s="368"/>
      <c r="H408" s="469"/>
      <c r="I408" s="307"/>
      <c r="J408" s="15"/>
      <c r="K408" s="299"/>
      <c r="L408" s="265"/>
      <c r="M408" s="299"/>
      <c r="N408" s="299"/>
      <c r="O408" s="299"/>
      <c r="P408" s="299"/>
      <c r="Q408" s="3"/>
      <c r="R408" s="282"/>
    </row>
    <row r="409" spans="3:18" s="64" customFormat="1" ht="12.75" customHeight="1" x14ac:dyDescent="0.15">
      <c r="C409" s="283">
        <f t="shared" si="16"/>
        <v>397</v>
      </c>
      <c r="D409" s="44" t="str">
        <f t="shared" si="17"/>
        <v/>
      </c>
      <c r="E409" s="276"/>
      <c r="F409" s="368"/>
      <c r="G409" s="368"/>
      <c r="H409" s="469"/>
      <c r="I409" s="307"/>
      <c r="J409" s="15"/>
      <c r="K409" s="299"/>
      <c r="L409" s="265"/>
      <c r="M409" s="299"/>
      <c r="N409" s="299"/>
      <c r="O409" s="299"/>
      <c r="P409" s="299"/>
      <c r="Q409" s="3"/>
      <c r="R409" s="282"/>
    </row>
    <row r="410" spans="3:18" s="64" customFormat="1" ht="12.75" customHeight="1" x14ac:dyDescent="0.15">
      <c r="C410" s="283">
        <f t="shared" si="16"/>
        <v>398</v>
      </c>
      <c r="D410" s="44" t="str">
        <f t="shared" si="17"/>
        <v/>
      </c>
      <c r="E410" s="276"/>
      <c r="F410" s="368"/>
      <c r="G410" s="368"/>
      <c r="H410" s="469"/>
      <c r="I410" s="307"/>
      <c r="J410" s="15"/>
      <c r="K410" s="299"/>
      <c r="L410" s="265"/>
      <c r="M410" s="299"/>
      <c r="N410" s="299"/>
      <c r="O410" s="299"/>
      <c r="P410" s="299"/>
      <c r="Q410" s="3"/>
      <c r="R410" s="282"/>
    </row>
    <row r="411" spans="3:18" s="64" customFormat="1" ht="12.75" customHeight="1" x14ac:dyDescent="0.15">
      <c r="C411" s="283">
        <f t="shared" si="16"/>
        <v>399</v>
      </c>
      <c r="D411" s="44" t="str">
        <f t="shared" si="17"/>
        <v/>
      </c>
      <c r="E411" s="276"/>
      <c r="F411" s="368"/>
      <c r="G411" s="368"/>
      <c r="H411" s="469"/>
      <c r="I411" s="307"/>
      <c r="J411" s="15"/>
      <c r="K411" s="299"/>
      <c r="L411" s="265"/>
      <c r="M411" s="299"/>
      <c r="N411" s="299"/>
      <c r="O411" s="299"/>
      <c r="P411" s="299"/>
      <c r="Q411" s="3"/>
      <c r="R411" s="282"/>
    </row>
    <row r="412" spans="3:18" s="64" customFormat="1" ht="12.75" customHeight="1" x14ac:dyDescent="0.15">
      <c r="C412" s="283">
        <f t="shared" si="16"/>
        <v>400</v>
      </c>
      <c r="D412" s="44" t="str">
        <f t="shared" si="17"/>
        <v/>
      </c>
      <c r="E412" s="276"/>
      <c r="F412" s="368"/>
      <c r="G412" s="368"/>
      <c r="H412" s="469"/>
      <c r="I412" s="307"/>
      <c r="J412" s="15"/>
      <c r="K412" s="299"/>
      <c r="L412" s="265"/>
      <c r="M412" s="299"/>
      <c r="N412" s="299"/>
      <c r="O412" s="299"/>
      <c r="P412" s="299"/>
      <c r="Q412" s="3"/>
      <c r="R412" s="282"/>
    </row>
    <row r="413" spans="3:18" s="64" customFormat="1" ht="12.75" customHeight="1" x14ac:dyDescent="0.15">
      <c r="C413" s="283">
        <f t="shared" si="16"/>
        <v>401</v>
      </c>
      <c r="D413" s="44" t="str">
        <f t="shared" si="17"/>
        <v/>
      </c>
      <c r="E413" s="276"/>
      <c r="F413" s="368"/>
      <c r="G413" s="368"/>
      <c r="H413" s="469"/>
      <c r="I413" s="307"/>
      <c r="J413" s="15"/>
      <c r="K413" s="299"/>
      <c r="L413" s="265"/>
      <c r="M413" s="299"/>
      <c r="N413" s="299"/>
      <c r="O413" s="299"/>
      <c r="P413" s="299"/>
      <c r="Q413" s="3"/>
      <c r="R413" s="282"/>
    </row>
    <row r="414" spans="3:18" s="64" customFormat="1" ht="12.75" customHeight="1" x14ac:dyDescent="0.15">
      <c r="C414" s="283">
        <f t="shared" si="16"/>
        <v>402</v>
      </c>
      <c r="D414" s="44" t="str">
        <f t="shared" si="17"/>
        <v/>
      </c>
      <c r="E414" s="276"/>
      <c r="F414" s="368"/>
      <c r="G414" s="368"/>
      <c r="H414" s="469"/>
      <c r="I414" s="307"/>
      <c r="J414" s="15"/>
      <c r="K414" s="299"/>
      <c r="L414" s="265"/>
      <c r="M414" s="299"/>
      <c r="N414" s="299"/>
      <c r="O414" s="299"/>
      <c r="P414" s="299"/>
      <c r="Q414" s="3"/>
      <c r="R414" s="282"/>
    </row>
    <row r="415" spans="3:18" s="64" customFormat="1" ht="12.75" customHeight="1" x14ac:dyDescent="0.15">
      <c r="C415" s="283">
        <f t="shared" si="16"/>
        <v>403</v>
      </c>
      <c r="D415" s="44" t="str">
        <f t="shared" si="17"/>
        <v/>
      </c>
      <c r="E415" s="276"/>
      <c r="F415" s="368"/>
      <c r="G415" s="368"/>
      <c r="H415" s="469"/>
      <c r="I415" s="307"/>
      <c r="J415" s="15"/>
      <c r="K415" s="299"/>
      <c r="L415" s="265"/>
      <c r="M415" s="299"/>
      <c r="N415" s="299"/>
      <c r="O415" s="299"/>
      <c r="P415" s="299"/>
      <c r="Q415" s="3"/>
      <c r="R415" s="282"/>
    </row>
    <row r="416" spans="3:18" s="64" customFormat="1" ht="12.75" customHeight="1" x14ac:dyDescent="0.15">
      <c r="C416" s="283">
        <f t="shared" si="16"/>
        <v>404</v>
      </c>
      <c r="D416" s="44" t="str">
        <f t="shared" si="17"/>
        <v/>
      </c>
      <c r="E416" s="276"/>
      <c r="F416" s="368"/>
      <c r="G416" s="368"/>
      <c r="H416" s="469"/>
      <c r="I416" s="307"/>
      <c r="J416" s="15"/>
      <c r="K416" s="299"/>
      <c r="L416" s="265"/>
      <c r="M416" s="299"/>
      <c r="N416" s="299"/>
      <c r="O416" s="299"/>
      <c r="P416" s="299"/>
      <c r="Q416" s="3"/>
      <c r="R416" s="282"/>
    </row>
    <row r="417" spans="3:18" s="64" customFormat="1" ht="12.75" customHeight="1" x14ac:dyDescent="0.15">
      <c r="C417" s="283">
        <f t="shared" si="16"/>
        <v>405</v>
      </c>
      <c r="D417" s="44" t="str">
        <f t="shared" si="17"/>
        <v/>
      </c>
      <c r="E417" s="276"/>
      <c r="F417" s="368"/>
      <c r="G417" s="368"/>
      <c r="H417" s="469"/>
      <c r="I417" s="307"/>
      <c r="J417" s="15"/>
      <c r="K417" s="299"/>
      <c r="L417" s="265"/>
      <c r="M417" s="299"/>
      <c r="N417" s="299"/>
      <c r="O417" s="299"/>
      <c r="P417" s="299"/>
      <c r="Q417" s="3"/>
      <c r="R417" s="282"/>
    </row>
    <row r="418" spans="3:18" s="64" customFormat="1" ht="12.75" customHeight="1" x14ac:dyDescent="0.15">
      <c r="C418" s="283">
        <f t="shared" si="16"/>
        <v>406</v>
      </c>
      <c r="D418" s="44" t="str">
        <f t="shared" si="17"/>
        <v/>
      </c>
      <c r="E418" s="276"/>
      <c r="F418" s="368"/>
      <c r="G418" s="368"/>
      <c r="H418" s="469"/>
      <c r="I418" s="307"/>
      <c r="J418" s="15"/>
      <c r="K418" s="299"/>
      <c r="L418" s="265"/>
      <c r="M418" s="299"/>
      <c r="N418" s="299"/>
      <c r="O418" s="299"/>
      <c r="P418" s="299"/>
      <c r="Q418" s="3"/>
      <c r="R418" s="282"/>
    </row>
    <row r="419" spans="3:18" s="64" customFormat="1" ht="12.75" customHeight="1" x14ac:dyDescent="0.15">
      <c r="C419" s="283">
        <f t="shared" si="16"/>
        <v>407</v>
      </c>
      <c r="D419" s="44" t="str">
        <f t="shared" si="17"/>
        <v/>
      </c>
      <c r="E419" s="276"/>
      <c r="F419" s="368"/>
      <c r="G419" s="368"/>
      <c r="H419" s="469"/>
      <c r="I419" s="307"/>
      <c r="J419" s="15"/>
      <c r="K419" s="299"/>
      <c r="L419" s="265"/>
      <c r="M419" s="299"/>
      <c r="N419" s="299"/>
      <c r="O419" s="299"/>
      <c r="P419" s="299"/>
      <c r="Q419" s="3"/>
      <c r="R419" s="282"/>
    </row>
    <row r="420" spans="3:18" s="64" customFormat="1" ht="12.75" customHeight="1" x14ac:dyDescent="0.15">
      <c r="C420" s="283">
        <f t="shared" si="16"/>
        <v>408</v>
      </c>
      <c r="D420" s="44" t="str">
        <f t="shared" si="17"/>
        <v/>
      </c>
      <c r="E420" s="276"/>
      <c r="F420" s="368"/>
      <c r="G420" s="368"/>
      <c r="H420" s="469"/>
      <c r="I420" s="307"/>
      <c r="J420" s="15"/>
      <c r="K420" s="299"/>
      <c r="L420" s="265"/>
      <c r="M420" s="299"/>
      <c r="N420" s="299"/>
      <c r="O420" s="299"/>
      <c r="P420" s="299"/>
      <c r="Q420" s="3"/>
      <c r="R420" s="282"/>
    </row>
    <row r="421" spans="3:18" s="64" customFormat="1" ht="12.75" customHeight="1" x14ac:dyDescent="0.15">
      <c r="C421" s="283">
        <f t="shared" si="16"/>
        <v>409</v>
      </c>
      <c r="D421" s="44" t="str">
        <f t="shared" si="17"/>
        <v/>
      </c>
      <c r="E421" s="276"/>
      <c r="F421" s="368"/>
      <c r="G421" s="368"/>
      <c r="H421" s="469"/>
      <c r="I421" s="307"/>
      <c r="J421" s="15"/>
      <c r="K421" s="299"/>
      <c r="L421" s="265"/>
      <c r="M421" s="299"/>
      <c r="N421" s="299"/>
      <c r="O421" s="299"/>
      <c r="P421" s="299"/>
      <c r="Q421" s="3"/>
      <c r="R421" s="282"/>
    </row>
    <row r="422" spans="3:18" s="64" customFormat="1" ht="12.75" customHeight="1" x14ac:dyDescent="0.15">
      <c r="C422" s="283">
        <f t="shared" si="16"/>
        <v>410</v>
      </c>
      <c r="D422" s="44" t="str">
        <f t="shared" si="17"/>
        <v/>
      </c>
      <c r="E422" s="276"/>
      <c r="F422" s="368"/>
      <c r="G422" s="368"/>
      <c r="H422" s="469"/>
      <c r="I422" s="307"/>
      <c r="J422" s="15"/>
      <c r="K422" s="299"/>
      <c r="L422" s="265"/>
      <c r="M422" s="299"/>
      <c r="N422" s="299"/>
      <c r="O422" s="299"/>
      <c r="P422" s="299"/>
      <c r="Q422" s="3"/>
      <c r="R422" s="282"/>
    </row>
    <row r="423" spans="3:18" s="64" customFormat="1" ht="12.75" customHeight="1" x14ac:dyDescent="0.15">
      <c r="C423" s="283">
        <f t="shared" si="16"/>
        <v>411</v>
      </c>
      <c r="D423" s="44" t="str">
        <f t="shared" si="17"/>
        <v/>
      </c>
      <c r="E423" s="276"/>
      <c r="F423" s="368"/>
      <c r="G423" s="368"/>
      <c r="H423" s="469"/>
      <c r="I423" s="307"/>
      <c r="J423" s="15"/>
      <c r="K423" s="299"/>
      <c r="L423" s="265"/>
      <c r="M423" s="299"/>
      <c r="N423" s="299"/>
      <c r="O423" s="299"/>
      <c r="P423" s="299"/>
      <c r="Q423" s="3"/>
      <c r="R423" s="282"/>
    </row>
    <row r="424" spans="3:18" s="64" customFormat="1" ht="12.75" customHeight="1" x14ac:dyDescent="0.15">
      <c r="C424" s="283">
        <f t="shared" si="16"/>
        <v>412</v>
      </c>
      <c r="D424" s="44" t="str">
        <f t="shared" si="17"/>
        <v/>
      </c>
      <c r="E424" s="276"/>
      <c r="F424" s="368"/>
      <c r="G424" s="368"/>
      <c r="H424" s="469"/>
      <c r="I424" s="307"/>
      <c r="J424" s="15"/>
      <c r="K424" s="299"/>
      <c r="L424" s="265"/>
      <c r="M424" s="299"/>
      <c r="N424" s="299"/>
      <c r="O424" s="299"/>
      <c r="P424" s="299"/>
      <c r="Q424" s="3"/>
      <c r="R424" s="282"/>
    </row>
    <row r="425" spans="3:18" s="64" customFormat="1" ht="12.75" customHeight="1" x14ac:dyDescent="0.15">
      <c r="C425" s="283">
        <f t="shared" si="16"/>
        <v>413</v>
      </c>
      <c r="D425" s="44" t="str">
        <f t="shared" si="17"/>
        <v/>
      </c>
      <c r="E425" s="276"/>
      <c r="F425" s="368"/>
      <c r="G425" s="368"/>
      <c r="H425" s="469"/>
      <c r="I425" s="307"/>
      <c r="J425" s="15"/>
      <c r="K425" s="299"/>
      <c r="L425" s="265"/>
      <c r="M425" s="299"/>
      <c r="N425" s="299"/>
      <c r="O425" s="299"/>
      <c r="P425" s="299"/>
      <c r="Q425" s="3"/>
      <c r="R425" s="282"/>
    </row>
    <row r="426" spans="3:18" s="64" customFormat="1" ht="12.75" customHeight="1" x14ac:dyDescent="0.15">
      <c r="C426" s="283">
        <f t="shared" si="16"/>
        <v>414</v>
      </c>
      <c r="D426" s="44" t="str">
        <f t="shared" si="17"/>
        <v/>
      </c>
      <c r="E426" s="276"/>
      <c r="F426" s="368"/>
      <c r="G426" s="368"/>
      <c r="H426" s="469"/>
      <c r="I426" s="307"/>
      <c r="J426" s="15"/>
      <c r="K426" s="299"/>
      <c r="L426" s="265"/>
      <c r="M426" s="299"/>
      <c r="N426" s="299"/>
      <c r="O426" s="299"/>
      <c r="P426" s="299"/>
      <c r="Q426" s="3"/>
      <c r="R426" s="282"/>
    </row>
    <row r="427" spans="3:18" s="64" customFormat="1" ht="12.75" customHeight="1" x14ac:dyDescent="0.15">
      <c r="C427" s="283">
        <f t="shared" si="16"/>
        <v>415</v>
      </c>
      <c r="D427" s="44" t="str">
        <f t="shared" si="17"/>
        <v/>
      </c>
      <c r="E427" s="276"/>
      <c r="F427" s="368"/>
      <c r="G427" s="368"/>
      <c r="H427" s="469"/>
      <c r="I427" s="307"/>
      <c r="J427" s="15"/>
      <c r="K427" s="299"/>
      <c r="L427" s="265"/>
      <c r="M427" s="299"/>
      <c r="N427" s="299"/>
      <c r="O427" s="299"/>
      <c r="P427" s="299"/>
      <c r="Q427" s="3"/>
      <c r="R427" s="282"/>
    </row>
    <row r="428" spans="3:18" s="64" customFormat="1" ht="12.75" customHeight="1" x14ac:dyDescent="0.15">
      <c r="C428" s="283">
        <f t="shared" si="16"/>
        <v>416</v>
      </c>
      <c r="D428" s="44" t="str">
        <f t="shared" si="17"/>
        <v/>
      </c>
      <c r="E428" s="276"/>
      <c r="F428" s="368"/>
      <c r="G428" s="368"/>
      <c r="H428" s="469"/>
      <c r="I428" s="307"/>
      <c r="J428" s="15"/>
      <c r="K428" s="299"/>
      <c r="L428" s="265"/>
      <c r="M428" s="299"/>
      <c r="N428" s="299"/>
      <c r="O428" s="299"/>
      <c r="P428" s="299"/>
      <c r="Q428" s="3"/>
      <c r="R428" s="282"/>
    </row>
    <row r="429" spans="3:18" s="64" customFormat="1" ht="12.75" customHeight="1" x14ac:dyDescent="0.15">
      <c r="C429" s="283">
        <f t="shared" si="16"/>
        <v>417</v>
      </c>
      <c r="D429" s="44" t="str">
        <f t="shared" si="17"/>
        <v/>
      </c>
      <c r="E429" s="276"/>
      <c r="F429" s="368"/>
      <c r="G429" s="368"/>
      <c r="H429" s="469"/>
      <c r="I429" s="307"/>
      <c r="J429" s="15"/>
      <c r="K429" s="299"/>
      <c r="L429" s="265"/>
      <c r="M429" s="299"/>
      <c r="N429" s="299"/>
      <c r="O429" s="299"/>
      <c r="P429" s="299"/>
      <c r="Q429" s="3"/>
      <c r="R429" s="282"/>
    </row>
    <row r="430" spans="3:18" s="64" customFormat="1" ht="12.75" customHeight="1" x14ac:dyDescent="0.15">
      <c r="C430" s="283">
        <f t="shared" si="16"/>
        <v>418</v>
      </c>
      <c r="D430" s="44" t="str">
        <f t="shared" si="17"/>
        <v/>
      </c>
      <c r="E430" s="276"/>
      <c r="F430" s="368"/>
      <c r="G430" s="368"/>
      <c r="H430" s="469"/>
      <c r="I430" s="307"/>
      <c r="J430" s="15"/>
      <c r="K430" s="299"/>
      <c r="L430" s="265"/>
      <c r="M430" s="299"/>
      <c r="N430" s="299"/>
      <c r="O430" s="299"/>
      <c r="P430" s="299"/>
      <c r="Q430" s="3"/>
      <c r="R430" s="282"/>
    </row>
    <row r="431" spans="3:18" s="64" customFormat="1" ht="12.75" customHeight="1" x14ac:dyDescent="0.15">
      <c r="C431" s="283">
        <f t="shared" si="16"/>
        <v>419</v>
      </c>
      <c r="D431" s="44" t="str">
        <f t="shared" si="17"/>
        <v/>
      </c>
      <c r="E431" s="276"/>
      <c r="F431" s="368"/>
      <c r="G431" s="368"/>
      <c r="H431" s="469"/>
      <c r="I431" s="307"/>
      <c r="J431" s="15"/>
      <c r="K431" s="299"/>
      <c r="L431" s="265"/>
      <c r="M431" s="299"/>
      <c r="N431" s="299"/>
      <c r="O431" s="299"/>
      <c r="P431" s="299"/>
      <c r="Q431" s="3"/>
      <c r="R431" s="282"/>
    </row>
    <row r="432" spans="3:18" s="64" customFormat="1" ht="12.75" customHeight="1" x14ac:dyDescent="0.15">
      <c r="C432" s="283">
        <f t="shared" si="16"/>
        <v>420</v>
      </c>
      <c r="D432" s="44" t="str">
        <f t="shared" si="17"/>
        <v/>
      </c>
      <c r="E432" s="276"/>
      <c r="F432" s="368"/>
      <c r="G432" s="368"/>
      <c r="H432" s="469"/>
      <c r="I432" s="307"/>
      <c r="J432" s="15"/>
      <c r="K432" s="299"/>
      <c r="L432" s="265"/>
      <c r="M432" s="299"/>
      <c r="N432" s="299"/>
      <c r="O432" s="299"/>
      <c r="P432" s="299"/>
      <c r="Q432" s="3"/>
      <c r="R432" s="282"/>
    </row>
    <row r="433" spans="3:18" s="64" customFormat="1" ht="12.75" customHeight="1" x14ac:dyDescent="0.15">
      <c r="C433" s="283">
        <f t="shared" si="16"/>
        <v>421</v>
      </c>
      <c r="D433" s="44" t="str">
        <f t="shared" si="17"/>
        <v/>
      </c>
      <c r="E433" s="276"/>
      <c r="F433" s="368"/>
      <c r="G433" s="368"/>
      <c r="H433" s="469"/>
      <c r="I433" s="307"/>
      <c r="J433" s="15"/>
      <c r="K433" s="299"/>
      <c r="L433" s="265"/>
      <c r="M433" s="299"/>
      <c r="N433" s="299"/>
      <c r="O433" s="299"/>
      <c r="P433" s="299"/>
      <c r="Q433" s="3"/>
      <c r="R433" s="282"/>
    </row>
    <row r="434" spans="3:18" s="64" customFormat="1" ht="12.75" customHeight="1" x14ac:dyDescent="0.15">
      <c r="C434" s="283">
        <f t="shared" si="16"/>
        <v>422</v>
      </c>
      <c r="D434" s="44" t="str">
        <f t="shared" si="17"/>
        <v/>
      </c>
      <c r="E434" s="276"/>
      <c r="F434" s="368"/>
      <c r="G434" s="368"/>
      <c r="H434" s="469"/>
      <c r="I434" s="307"/>
      <c r="J434" s="15"/>
      <c r="K434" s="299"/>
      <c r="L434" s="265"/>
      <c r="M434" s="299"/>
      <c r="N434" s="299"/>
      <c r="O434" s="299"/>
      <c r="P434" s="299"/>
      <c r="Q434" s="3"/>
      <c r="R434" s="282"/>
    </row>
    <row r="435" spans="3:18" s="64" customFormat="1" ht="12.75" customHeight="1" x14ac:dyDescent="0.15">
      <c r="C435" s="283">
        <f t="shared" si="16"/>
        <v>423</v>
      </c>
      <c r="D435" s="44" t="str">
        <f t="shared" si="17"/>
        <v/>
      </c>
      <c r="E435" s="276"/>
      <c r="F435" s="368"/>
      <c r="G435" s="368"/>
      <c r="H435" s="469"/>
      <c r="I435" s="307"/>
      <c r="J435" s="15"/>
      <c r="K435" s="299"/>
      <c r="L435" s="265"/>
      <c r="M435" s="299"/>
      <c r="N435" s="299"/>
      <c r="O435" s="299"/>
      <c r="P435" s="299"/>
      <c r="Q435" s="3"/>
      <c r="R435" s="282"/>
    </row>
    <row r="436" spans="3:18" s="64" customFormat="1" ht="12.75" customHeight="1" x14ac:dyDescent="0.15">
      <c r="C436" s="283">
        <f t="shared" si="16"/>
        <v>424</v>
      </c>
      <c r="D436" s="44" t="str">
        <f t="shared" si="17"/>
        <v/>
      </c>
      <c r="E436" s="276"/>
      <c r="F436" s="368"/>
      <c r="G436" s="368"/>
      <c r="H436" s="469"/>
      <c r="I436" s="307"/>
      <c r="J436" s="15"/>
      <c r="K436" s="299"/>
      <c r="L436" s="265"/>
      <c r="M436" s="299"/>
      <c r="N436" s="299"/>
      <c r="O436" s="299"/>
      <c r="P436" s="299"/>
      <c r="Q436" s="3"/>
      <c r="R436" s="282"/>
    </row>
    <row r="437" spans="3:18" s="64" customFormat="1" ht="12.75" customHeight="1" x14ac:dyDescent="0.15">
      <c r="C437" s="283">
        <f t="shared" si="16"/>
        <v>425</v>
      </c>
      <c r="D437" s="44" t="str">
        <f t="shared" si="17"/>
        <v/>
      </c>
      <c r="E437" s="276"/>
      <c r="F437" s="368"/>
      <c r="G437" s="368"/>
      <c r="H437" s="469"/>
      <c r="I437" s="307"/>
      <c r="J437" s="15"/>
      <c r="K437" s="299"/>
      <c r="L437" s="265"/>
      <c r="M437" s="299"/>
      <c r="N437" s="299"/>
      <c r="O437" s="299"/>
      <c r="P437" s="299"/>
      <c r="Q437" s="3"/>
      <c r="R437" s="282"/>
    </row>
    <row r="438" spans="3:18" s="64" customFormat="1" ht="12.75" customHeight="1" x14ac:dyDescent="0.15">
      <c r="C438" s="283">
        <f t="shared" si="16"/>
        <v>426</v>
      </c>
      <c r="D438" s="44" t="str">
        <f t="shared" si="17"/>
        <v/>
      </c>
      <c r="E438" s="276"/>
      <c r="F438" s="368"/>
      <c r="G438" s="368"/>
      <c r="H438" s="469"/>
      <c r="I438" s="307"/>
      <c r="J438" s="15"/>
      <c r="K438" s="299"/>
      <c r="L438" s="265"/>
      <c r="M438" s="299"/>
      <c r="N438" s="299"/>
      <c r="O438" s="299"/>
      <c r="P438" s="299"/>
      <c r="Q438" s="3"/>
      <c r="R438" s="282"/>
    </row>
    <row r="439" spans="3:18" s="64" customFormat="1" ht="12.75" customHeight="1" x14ac:dyDescent="0.15">
      <c r="C439" s="283">
        <f t="shared" si="16"/>
        <v>427</v>
      </c>
      <c r="D439" s="44" t="str">
        <f t="shared" si="17"/>
        <v/>
      </c>
      <c r="E439" s="276"/>
      <c r="F439" s="368"/>
      <c r="G439" s="368"/>
      <c r="H439" s="469"/>
      <c r="I439" s="307"/>
      <c r="J439" s="15"/>
      <c r="K439" s="299"/>
      <c r="L439" s="265"/>
      <c r="M439" s="299"/>
      <c r="N439" s="299"/>
      <c r="O439" s="299"/>
      <c r="P439" s="299"/>
      <c r="Q439" s="3"/>
      <c r="R439" s="282"/>
    </row>
    <row r="440" spans="3:18" s="64" customFormat="1" ht="12.75" customHeight="1" x14ac:dyDescent="0.15">
      <c r="C440" s="283">
        <f t="shared" si="16"/>
        <v>428</v>
      </c>
      <c r="D440" s="44" t="str">
        <f t="shared" si="17"/>
        <v/>
      </c>
      <c r="E440" s="276"/>
      <c r="F440" s="368"/>
      <c r="G440" s="368"/>
      <c r="H440" s="469"/>
      <c r="I440" s="307"/>
      <c r="J440" s="15"/>
      <c r="K440" s="299"/>
      <c r="L440" s="265"/>
      <c r="M440" s="299"/>
      <c r="N440" s="299"/>
      <c r="O440" s="299"/>
      <c r="P440" s="299"/>
      <c r="Q440" s="3"/>
      <c r="R440" s="282"/>
    </row>
    <row r="441" spans="3:18" s="64" customFormat="1" ht="12.75" customHeight="1" x14ac:dyDescent="0.15">
      <c r="C441" s="283">
        <f t="shared" si="16"/>
        <v>429</v>
      </c>
      <c r="D441" s="44" t="str">
        <f t="shared" si="17"/>
        <v/>
      </c>
      <c r="E441" s="276"/>
      <c r="F441" s="368"/>
      <c r="G441" s="368"/>
      <c r="H441" s="469"/>
      <c r="I441" s="307"/>
      <c r="J441" s="15"/>
      <c r="K441" s="299"/>
      <c r="L441" s="265"/>
      <c r="M441" s="299"/>
      <c r="N441" s="299"/>
      <c r="O441" s="299"/>
      <c r="P441" s="299"/>
      <c r="Q441" s="3"/>
      <c r="R441" s="282"/>
    </row>
    <row r="442" spans="3:18" s="64" customFormat="1" ht="12.75" customHeight="1" x14ac:dyDescent="0.15">
      <c r="C442" s="283">
        <f t="shared" si="16"/>
        <v>430</v>
      </c>
      <c r="D442" s="44" t="str">
        <f t="shared" si="17"/>
        <v/>
      </c>
      <c r="E442" s="276"/>
      <c r="F442" s="368"/>
      <c r="G442" s="368"/>
      <c r="H442" s="469"/>
      <c r="I442" s="307"/>
      <c r="J442" s="15"/>
      <c r="K442" s="299"/>
      <c r="L442" s="265"/>
      <c r="M442" s="299"/>
      <c r="N442" s="299"/>
      <c r="O442" s="299"/>
      <c r="P442" s="299"/>
      <c r="Q442" s="3"/>
      <c r="R442" s="282"/>
    </row>
    <row r="443" spans="3:18" s="64" customFormat="1" ht="12.75" customHeight="1" x14ac:dyDescent="0.15">
      <c r="C443" s="283">
        <f t="shared" si="16"/>
        <v>431</v>
      </c>
      <c r="D443" s="44" t="str">
        <f t="shared" si="17"/>
        <v/>
      </c>
      <c r="E443" s="276"/>
      <c r="F443" s="368"/>
      <c r="G443" s="368"/>
      <c r="H443" s="469"/>
      <c r="I443" s="307"/>
      <c r="J443" s="15"/>
      <c r="K443" s="299"/>
      <c r="L443" s="265"/>
      <c r="M443" s="299"/>
      <c r="N443" s="299"/>
      <c r="O443" s="299"/>
      <c r="P443" s="299"/>
      <c r="Q443" s="3"/>
      <c r="R443" s="282"/>
    </row>
    <row r="444" spans="3:18" s="64" customFormat="1" ht="12.75" customHeight="1" x14ac:dyDescent="0.15">
      <c r="C444" s="283">
        <f t="shared" si="16"/>
        <v>432</v>
      </c>
      <c r="D444" s="44" t="str">
        <f t="shared" si="17"/>
        <v/>
      </c>
      <c r="E444" s="276"/>
      <c r="F444" s="368"/>
      <c r="G444" s="368"/>
      <c r="H444" s="469"/>
      <c r="I444" s="307"/>
      <c r="J444" s="15"/>
      <c r="K444" s="299"/>
      <c r="L444" s="265"/>
      <c r="M444" s="299"/>
      <c r="N444" s="299"/>
      <c r="O444" s="299"/>
      <c r="P444" s="299"/>
      <c r="Q444" s="3"/>
      <c r="R444" s="282"/>
    </row>
    <row r="445" spans="3:18" s="64" customFormat="1" ht="12.75" customHeight="1" x14ac:dyDescent="0.15">
      <c r="C445" s="283">
        <f t="shared" si="16"/>
        <v>433</v>
      </c>
      <c r="D445" s="44" t="str">
        <f t="shared" si="17"/>
        <v/>
      </c>
      <c r="E445" s="276"/>
      <c r="F445" s="368"/>
      <c r="G445" s="368"/>
      <c r="H445" s="469"/>
      <c r="I445" s="307"/>
      <c r="J445" s="15"/>
      <c r="K445" s="299"/>
      <c r="L445" s="265"/>
      <c r="M445" s="299"/>
      <c r="N445" s="299"/>
      <c r="O445" s="299"/>
      <c r="P445" s="299"/>
      <c r="Q445" s="3"/>
      <c r="R445" s="282"/>
    </row>
    <row r="446" spans="3:18" s="64" customFormat="1" ht="12.75" customHeight="1" x14ac:dyDescent="0.15">
      <c r="C446" s="283">
        <f t="shared" si="16"/>
        <v>434</v>
      </c>
      <c r="D446" s="44" t="str">
        <f t="shared" si="17"/>
        <v/>
      </c>
      <c r="E446" s="276"/>
      <c r="F446" s="368"/>
      <c r="G446" s="368"/>
      <c r="H446" s="469"/>
      <c r="I446" s="307"/>
      <c r="J446" s="15"/>
      <c r="K446" s="299"/>
      <c r="L446" s="265"/>
      <c r="M446" s="299"/>
      <c r="N446" s="299"/>
      <c r="O446" s="299"/>
      <c r="P446" s="299"/>
      <c r="Q446" s="3"/>
      <c r="R446" s="282"/>
    </row>
    <row r="447" spans="3:18" s="64" customFormat="1" ht="12.75" customHeight="1" x14ac:dyDescent="0.15">
      <c r="C447" s="283">
        <f t="shared" si="16"/>
        <v>435</v>
      </c>
      <c r="D447" s="44" t="str">
        <f t="shared" si="17"/>
        <v/>
      </c>
      <c r="E447" s="276"/>
      <c r="F447" s="368"/>
      <c r="G447" s="368"/>
      <c r="H447" s="469"/>
      <c r="I447" s="307"/>
      <c r="J447" s="15"/>
      <c r="K447" s="299"/>
      <c r="L447" s="265"/>
      <c r="M447" s="299"/>
      <c r="N447" s="299"/>
      <c r="O447" s="299"/>
      <c r="P447" s="299"/>
      <c r="Q447" s="3"/>
      <c r="R447" s="282"/>
    </row>
    <row r="448" spans="3:18" s="64" customFormat="1" ht="12.75" customHeight="1" x14ac:dyDescent="0.15">
      <c r="C448" s="283">
        <f t="shared" si="16"/>
        <v>436</v>
      </c>
      <c r="D448" s="44" t="str">
        <f t="shared" si="17"/>
        <v/>
      </c>
      <c r="E448" s="276"/>
      <c r="F448" s="368"/>
      <c r="G448" s="368"/>
      <c r="H448" s="469"/>
      <c r="I448" s="307"/>
      <c r="J448" s="15"/>
      <c r="K448" s="299"/>
      <c r="L448" s="265"/>
      <c r="M448" s="299"/>
      <c r="N448" s="299"/>
      <c r="O448" s="299"/>
      <c r="P448" s="299"/>
      <c r="Q448" s="3"/>
      <c r="R448" s="282"/>
    </row>
    <row r="449" spans="3:18" s="64" customFormat="1" ht="12.75" customHeight="1" x14ac:dyDescent="0.15">
      <c r="C449" s="283">
        <f t="shared" si="16"/>
        <v>437</v>
      </c>
      <c r="D449" s="44" t="str">
        <f t="shared" si="17"/>
        <v/>
      </c>
      <c r="E449" s="276"/>
      <c r="F449" s="368"/>
      <c r="G449" s="368"/>
      <c r="H449" s="469"/>
      <c r="I449" s="307"/>
      <c r="J449" s="15"/>
      <c r="K449" s="299"/>
      <c r="L449" s="265"/>
      <c r="M449" s="299"/>
      <c r="N449" s="299"/>
      <c r="O449" s="299"/>
      <c r="P449" s="299"/>
      <c r="Q449" s="3"/>
      <c r="R449" s="282"/>
    </row>
    <row r="450" spans="3:18" s="64" customFormat="1" ht="12.75" customHeight="1" x14ac:dyDescent="0.15">
      <c r="C450" s="283">
        <f t="shared" si="16"/>
        <v>438</v>
      </c>
      <c r="D450" s="44" t="str">
        <f t="shared" si="17"/>
        <v/>
      </c>
      <c r="E450" s="276"/>
      <c r="F450" s="368"/>
      <c r="G450" s="368"/>
      <c r="H450" s="469"/>
      <c r="I450" s="307"/>
      <c r="J450" s="15"/>
      <c r="K450" s="299"/>
      <c r="L450" s="265"/>
      <c r="M450" s="299"/>
      <c r="N450" s="299"/>
      <c r="O450" s="299"/>
      <c r="P450" s="299"/>
      <c r="Q450" s="3"/>
      <c r="R450" s="282"/>
    </row>
    <row r="451" spans="3:18" s="64" customFormat="1" ht="12.75" customHeight="1" x14ac:dyDescent="0.15">
      <c r="C451" s="283">
        <f t="shared" si="16"/>
        <v>439</v>
      </c>
      <c r="D451" s="44" t="str">
        <f t="shared" si="17"/>
        <v/>
      </c>
      <c r="E451" s="276"/>
      <c r="F451" s="368"/>
      <c r="G451" s="368"/>
      <c r="H451" s="469"/>
      <c r="I451" s="307"/>
      <c r="J451" s="15"/>
      <c r="K451" s="299"/>
      <c r="L451" s="265"/>
      <c r="M451" s="299"/>
      <c r="N451" s="299"/>
      <c r="O451" s="299"/>
      <c r="P451" s="299"/>
      <c r="Q451" s="3"/>
      <c r="R451" s="282"/>
    </row>
    <row r="452" spans="3:18" s="64" customFormat="1" ht="12.75" customHeight="1" x14ac:dyDescent="0.15">
      <c r="C452" s="283">
        <f t="shared" si="16"/>
        <v>440</v>
      </c>
      <c r="D452" s="44" t="str">
        <f t="shared" si="17"/>
        <v/>
      </c>
      <c r="E452" s="276"/>
      <c r="F452" s="368"/>
      <c r="G452" s="368"/>
      <c r="H452" s="469"/>
      <c r="I452" s="307"/>
      <c r="J452" s="15"/>
      <c r="K452" s="299"/>
      <c r="L452" s="265"/>
      <c r="M452" s="299"/>
      <c r="N452" s="299"/>
      <c r="O452" s="299"/>
      <c r="P452" s="299"/>
      <c r="Q452" s="3"/>
      <c r="R452" s="282"/>
    </row>
    <row r="453" spans="3:18" s="64" customFormat="1" ht="12.75" customHeight="1" x14ac:dyDescent="0.15">
      <c r="C453" s="283">
        <f t="shared" si="16"/>
        <v>441</v>
      </c>
      <c r="D453" s="44" t="str">
        <f t="shared" si="17"/>
        <v/>
      </c>
      <c r="E453" s="276"/>
      <c r="F453" s="368"/>
      <c r="G453" s="368"/>
      <c r="H453" s="469"/>
      <c r="I453" s="307"/>
      <c r="J453" s="15"/>
      <c r="K453" s="299"/>
      <c r="L453" s="265"/>
      <c r="M453" s="299"/>
      <c r="N453" s="299"/>
      <c r="O453" s="299"/>
      <c r="P453" s="299"/>
      <c r="Q453" s="3"/>
      <c r="R453" s="282"/>
    </row>
    <row r="454" spans="3:18" s="64" customFormat="1" ht="12.75" customHeight="1" x14ac:dyDescent="0.15">
      <c r="C454" s="283">
        <f t="shared" si="16"/>
        <v>442</v>
      </c>
      <c r="D454" s="44" t="str">
        <f t="shared" si="17"/>
        <v/>
      </c>
      <c r="E454" s="276"/>
      <c r="F454" s="368"/>
      <c r="G454" s="368"/>
      <c r="H454" s="469"/>
      <c r="I454" s="307"/>
      <c r="J454" s="15"/>
      <c r="K454" s="299"/>
      <c r="L454" s="265"/>
      <c r="M454" s="299"/>
      <c r="N454" s="299"/>
      <c r="O454" s="299"/>
      <c r="P454" s="299"/>
      <c r="Q454" s="3"/>
      <c r="R454" s="282"/>
    </row>
    <row r="455" spans="3:18" s="64" customFormat="1" ht="12.75" customHeight="1" x14ac:dyDescent="0.15">
      <c r="C455" s="283">
        <f t="shared" si="16"/>
        <v>443</v>
      </c>
      <c r="D455" s="44" t="str">
        <f t="shared" si="17"/>
        <v/>
      </c>
      <c r="E455" s="276"/>
      <c r="F455" s="368"/>
      <c r="G455" s="368"/>
      <c r="H455" s="469"/>
      <c r="I455" s="307"/>
      <c r="J455" s="15"/>
      <c r="K455" s="299"/>
      <c r="L455" s="265"/>
      <c r="M455" s="299"/>
      <c r="N455" s="299"/>
      <c r="O455" s="299"/>
      <c r="P455" s="299"/>
      <c r="Q455" s="3"/>
      <c r="R455" s="282"/>
    </row>
    <row r="456" spans="3:18" s="64" customFormat="1" ht="12.75" customHeight="1" x14ac:dyDescent="0.15">
      <c r="C456" s="283">
        <f t="shared" si="16"/>
        <v>444</v>
      </c>
      <c r="D456" s="44" t="str">
        <f t="shared" si="17"/>
        <v/>
      </c>
      <c r="E456" s="276"/>
      <c r="F456" s="368"/>
      <c r="G456" s="368"/>
      <c r="H456" s="469"/>
      <c r="I456" s="307"/>
      <c r="J456" s="15"/>
      <c r="K456" s="299"/>
      <c r="L456" s="265"/>
      <c r="M456" s="299"/>
      <c r="N456" s="299"/>
      <c r="O456" s="299"/>
      <c r="P456" s="299"/>
      <c r="Q456" s="3"/>
      <c r="R456" s="282"/>
    </row>
    <row r="457" spans="3:18" s="64" customFormat="1" ht="12.75" customHeight="1" x14ac:dyDescent="0.15">
      <c r="C457" s="283">
        <f t="shared" si="16"/>
        <v>445</v>
      </c>
      <c r="D457" s="44" t="str">
        <f t="shared" si="17"/>
        <v/>
      </c>
      <c r="E457" s="276"/>
      <c r="F457" s="368"/>
      <c r="G457" s="368"/>
      <c r="H457" s="469"/>
      <c r="I457" s="307"/>
      <c r="J457" s="15"/>
      <c r="K457" s="299"/>
      <c r="L457" s="265"/>
      <c r="M457" s="299"/>
      <c r="N457" s="299"/>
      <c r="O457" s="299"/>
      <c r="P457" s="299"/>
      <c r="Q457" s="3"/>
      <c r="R457" s="282"/>
    </row>
    <row r="458" spans="3:18" s="64" customFormat="1" ht="12.75" customHeight="1" x14ac:dyDescent="0.15">
      <c r="C458" s="283">
        <f t="shared" ref="C458:C521" si="18">C457+1</f>
        <v>446</v>
      </c>
      <c r="D458" s="44" t="str">
        <f t="shared" si="17"/>
        <v/>
      </c>
      <c r="E458" s="276"/>
      <c r="F458" s="368"/>
      <c r="G458" s="368"/>
      <c r="H458" s="469"/>
      <c r="I458" s="307"/>
      <c r="J458" s="15"/>
      <c r="K458" s="299"/>
      <c r="L458" s="265"/>
      <c r="M458" s="299"/>
      <c r="N458" s="299"/>
      <c r="O458" s="299"/>
      <c r="P458" s="299"/>
      <c r="Q458" s="3"/>
      <c r="R458" s="282"/>
    </row>
    <row r="459" spans="3:18" s="64" customFormat="1" ht="12.75" customHeight="1" x14ac:dyDescent="0.15">
      <c r="C459" s="283">
        <f t="shared" si="18"/>
        <v>447</v>
      </c>
      <c r="D459" s="44" t="str">
        <f t="shared" si="17"/>
        <v/>
      </c>
      <c r="E459" s="276"/>
      <c r="F459" s="368"/>
      <c r="G459" s="368"/>
      <c r="H459" s="469"/>
      <c r="I459" s="307"/>
      <c r="J459" s="15"/>
      <c r="K459" s="299"/>
      <c r="L459" s="265"/>
      <c r="M459" s="299"/>
      <c r="N459" s="299"/>
      <c r="O459" s="299"/>
      <c r="P459" s="299"/>
      <c r="Q459" s="3"/>
      <c r="R459" s="282"/>
    </row>
    <row r="460" spans="3:18" s="64" customFormat="1" ht="12.75" customHeight="1" x14ac:dyDescent="0.15">
      <c r="C460" s="283">
        <f t="shared" si="18"/>
        <v>448</v>
      </c>
      <c r="D460" s="44" t="str">
        <f t="shared" si="17"/>
        <v/>
      </c>
      <c r="E460" s="276"/>
      <c r="F460" s="368"/>
      <c r="G460" s="368"/>
      <c r="H460" s="469"/>
      <c r="I460" s="307"/>
      <c r="J460" s="15"/>
      <c r="K460" s="299"/>
      <c r="L460" s="265"/>
      <c r="M460" s="299"/>
      <c r="N460" s="299"/>
      <c r="O460" s="299"/>
      <c r="P460" s="299"/>
      <c r="Q460" s="3"/>
      <c r="R460" s="282"/>
    </row>
    <row r="461" spans="3:18" s="64" customFormat="1" ht="12.75" customHeight="1" x14ac:dyDescent="0.15">
      <c r="C461" s="283">
        <f t="shared" si="18"/>
        <v>449</v>
      </c>
      <c r="D461" s="44" t="str">
        <f t="shared" ref="D461:D524" si="19">IF(E461="","",IF(E461&lt;=$U$2,"○",""))</f>
        <v/>
      </c>
      <c r="E461" s="276"/>
      <c r="F461" s="368"/>
      <c r="G461" s="368"/>
      <c r="H461" s="469"/>
      <c r="I461" s="307"/>
      <c r="J461" s="15"/>
      <c r="K461" s="299"/>
      <c r="L461" s="265"/>
      <c r="M461" s="299"/>
      <c r="N461" s="299"/>
      <c r="O461" s="299"/>
      <c r="P461" s="299"/>
      <c r="Q461" s="3"/>
      <c r="R461" s="282"/>
    </row>
    <row r="462" spans="3:18" s="64" customFormat="1" ht="12.75" customHeight="1" x14ac:dyDescent="0.15">
      <c r="C462" s="283">
        <f t="shared" si="18"/>
        <v>450</v>
      </c>
      <c r="D462" s="44" t="str">
        <f t="shared" si="19"/>
        <v/>
      </c>
      <c r="E462" s="276"/>
      <c r="F462" s="368"/>
      <c r="G462" s="368"/>
      <c r="H462" s="469"/>
      <c r="I462" s="307"/>
      <c r="J462" s="15"/>
      <c r="K462" s="299"/>
      <c r="L462" s="265"/>
      <c r="M462" s="299"/>
      <c r="N462" s="299"/>
      <c r="O462" s="299"/>
      <c r="P462" s="299"/>
      <c r="Q462" s="3"/>
      <c r="R462" s="282"/>
    </row>
    <row r="463" spans="3:18" s="64" customFormat="1" ht="12.75" customHeight="1" x14ac:dyDescent="0.15">
      <c r="C463" s="283">
        <f t="shared" si="18"/>
        <v>451</v>
      </c>
      <c r="D463" s="44" t="str">
        <f t="shared" si="19"/>
        <v/>
      </c>
      <c r="E463" s="276"/>
      <c r="F463" s="368"/>
      <c r="G463" s="368"/>
      <c r="H463" s="469"/>
      <c r="I463" s="307"/>
      <c r="J463" s="15"/>
      <c r="K463" s="299"/>
      <c r="L463" s="265"/>
      <c r="M463" s="299"/>
      <c r="N463" s="299"/>
      <c r="O463" s="299"/>
      <c r="P463" s="299"/>
      <c r="Q463" s="3"/>
      <c r="R463" s="282"/>
    </row>
    <row r="464" spans="3:18" s="64" customFormat="1" ht="12.75" customHeight="1" x14ac:dyDescent="0.15">
      <c r="C464" s="283">
        <f t="shared" si="18"/>
        <v>452</v>
      </c>
      <c r="D464" s="44" t="str">
        <f t="shared" si="19"/>
        <v/>
      </c>
      <c r="E464" s="276"/>
      <c r="F464" s="368"/>
      <c r="G464" s="368"/>
      <c r="H464" s="469"/>
      <c r="I464" s="307"/>
      <c r="J464" s="15"/>
      <c r="K464" s="299"/>
      <c r="L464" s="265"/>
      <c r="M464" s="299"/>
      <c r="N464" s="299"/>
      <c r="O464" s="299"/>
      <c r="P464" s="299"/>
      <c r="Q464" s="3"/>
      <c r="R464" s="282"/>
    </row>
    <row r="465" spans="3:18" s="64" customFormat="1" ht="12.75" customHeight="1" x14ac:dyDescent="0.15">
      <c r="C465" s="283">
        <f t="shared" si="18"/>
        <v>453</v>
      </c>
      <c r="D465" s="44" t="str">
        <f t="shared" si="19"/>
        <v/>
      </c>
      <c r="E465" s="276"/>
      <c r="F465" s="368"/>
      <c r="G465" s="368"/>
      <c r="H465" s="469"/>
      <c r="I465" s="307"/>
      <c r="J465" s="15"/>
      <c r="K465" s="299"/>
      <c r="L465" s="265"/>
      <c r="M465" s="299"/>
      <c r="N465" s="299"/>
      <c r="O465" s="299"/>
      <c r="P465" s="299"/>
      <c r="Q465" s="3"/>
      <c r="R465" s="282"/>
    </row>
    <row r="466" spans="3:18" s="64" customFormat="1" ht="12.75" customHeight="1" x14ac:dyDescent="0.15">
      <c r="C466" s="283">
        <f t="shared" si="18"/>
        <v>454</v>
      </c>
      <c r="D466" s="44" t="str">
        <f t="shared" si="19"/>
        <v/>
      </c>
      <c r="E466" s="276"/>
      <c r="F466" s="368"/>
      <c r="G466" s="368"/>
      <c r="H466" s="469"/>
      <c r="I466" s="307"/>
      <c r="J466" s="15"/>
      <c r="K466" s="299"/>
      <c r="L466" s="265"/>
      <c r="M466" s="299"/>
      <c r="N466" s="299"/>
      <c r="O466" s="299"/>
      <c r="P466" s="299"/>
      <c r="Q466" s="3"/>
      <c r="R466" s="282"/>
    </row>
    <row r="467" spans="3:18" s="64" customFormat="1" ht="12.75" customHeight="1" x14ac:dyDescent="0.15">
      <c r="C467" s="283">
        <f t="shared" si="18"/>
        <v>455</v>
      </c>
      <c r="D467" s="44" t="str">
        <f t="shared" si="19"/>
        <v/>
      </c>
      <c r="E467" s="276"/>
      <c r="F467" s="368"/>
      <c r="G467" s="368"/>
      <c r="H467" s="469"/>
      <c r="I467" s="307"/>
      <c r="J467" s="15"/>
      <c r="K467" s="299"/>
      <c r="L467" s="265"/>
      <c r="M467" s="299"/>
      <c r="N467" s="299"/>
      <c r="O467" s="299"/>
      <c r="P467" s="299"/>
      <c r="Q467" s="3"/>
      <c r="R467" s="282"/>
    </row>
    <row r="468" spans="3:18" s="64" customFormat="1" ht="12.75" customHeight="1" x14ac:dyDescent="0.15">
      <c r="C468" s="283">
        <f t="shared" si="18"/>
        <v>456</v>
      </c>
      <c r="D468" s="44" t="str">
        <f t="shared" si="19"/>
        <v/>
      </c>
      <c r="E468" s="276"/>
      <c r="F468" s="368"/>
      <c r="G468" s="368"/>
      <c r="H468" s="469"/>
      <c r="I468" s="307"/>
      <c r="J468" s="15"/>
      <c r="K468" s="299"/>
      <c r="L468" s="265"/>
      <c r="M468" s="299"/>
      <c r="N468" s="299"/>
      <c r="O468" s="299"/>
      <c r="P468" s="299"/>
      <c r="Q468" s="3"/>
      <c r="R468" s="282"/>
    </row>
    <row r="469" spans="3:18" s="64" customFormat="1" ht="12.75" customHeight="1" x14ac:dyDescent="0.15">
      <c r="C469" s="283">
        <f t="shared" si="18"/>
        <v>457</v>
      </c>
      <c r="D469" s="44" t="str">
        <f t="shared" si="19"/>
        <v/>
      </c>
      <c r="E469" s="276"/>
      <c r="F469" s="368"/>
      <c r="G469" s="368"/>
      <c r="H469" s="469"/>
      <c r="I469" s="307"/>
      <c r="J469" s="15"/>
      <c r="K469" s="299"/>
      <c r="L469" s="265"/>
      <c r="M469" s="299"/>
      <c r="N469" s="299"/>
      <c r="O469" s="299"/>
      <c r="P469" s="299"/>
      <c r="Q469" s="3"/>
      <c r="R469" s="282"/>
    </row>
    <row r="470" spans="3:18" s="64" customFormat="1" ht="12.75" customHeight="1" x14ac:dyDescent="0.15">
      <c r="C470" s="283">
        <f t="shared" si="18"/>
        <v>458</v>
      </c>
      <c r="D470" s="44" t="str">
        <f t="shared" si="19"/>
        <v/>
      </c>
      <c r="E470" s="276"/>
      <c r="F470" s="368"/>
      <c r="G470" s="368"/>
      <c r="H470" s="469"/>
      <c r="I470" s="307"/>
      <c r="J470" s="15"/>
      <c r="K470" s="299"/>
      <c r="L470" s="265"/>
      <c r="M470" s="299"/>
      <c r="N470" s="299"/>
      <c r="O470" s="299"/>
      <c r="P470" s="299"/>
      <c r="Q470" s="3"/>
      <c r="R470" s="282"/>
    </row>
    <row r="471" spans="3:18" s="64" customFormat="1" ht="12.75" customHeight="1" x14ac:dyDescent="0.15">
      <c r="C471" s="283">
        <f t="shared" si="18"/>
        <v>459</v>
      </c>
      <c r="D471" s="44" t="str">
        <f t="shared" si="19"/>
        <v/>
      </c>
      <c r="E471" s="276"/>
      <c r="F471" s="368"/>
      <c r="G471" s="368"/>
      <c r="H471" s="469"/>
      <c r="I471" s="307"/>
      <c r="J471" s="15"/>
      <c r="K471" s="299"/>
      <c r="L471" s="265"/>
      <c r="M471" s="299"/>
      <c r="N471" s="299"/>
      <c r="O471" s="299"/>
      <c r="P471" s="299"/>
      <c r="Q471" s="3"/>
      <c r="R471" s="282"/>
    </row>
    <row r="472" spans="3:18" s="64" customFormat="1" ht="12.75" customHeight="1" x14ac:dyDescent="0.15">
      <c r="C472" s="283">
        <f t="shared" si="18"/>
        <v>460</v>
      </c>
      <c r="D472" s="44" t="str">
        <f t="shared" si="19"/>
        <v/>
      </c>
      <c r="E472" s="276"/>
      <c r="F472" s="368"/>
      <c r="G472" s="368"/>
      <c r="H472" s="469"/>
      <c r="I472" s="307"/>
      <c r="J472" s="15"/>
      <c r="K472" s="299"/>
      <c r="L472" s="265"/>
      <c r="M472" s="299"/>
      <c r="N472" s="299"/>
      <c r="O472" s="299"/>
      <c r="P472" s="299"/>
      <c r="Q472" s="3"/>
      <c r="R472" s="282"/>
    </row>
    <row r="473" spans="3:18" s="64" customFormat="1" ht="12.75" customHeight="1" x14ac:dyDescent="0.15">
      <c r="C473" s="283">
        <f t="shared" si="18"/>
        <v>461</v>
      </c>
      <c r="D473" s="44" t="str">
        <f t="shared" si="19"/>
        <v/>
      </c>
      <c r="E473" s="276"/>
      <c r="F473" s="368"/>
      <c r="G473" s="368"/>
      <c r="H473" s="469"/>
      <c r="I473" s="307"/>
      <c r="J473" s="15"/>
      <c r="K473" s="299"/>
      <c r="L473" s="265"/>
      <c r="M473" s="299"/>
      <c r="N473" s="299"/>
      <c r="O473" s="299"/>
      <c r="P473" s="299"/>
      <c r="Q473" s="3"/>
      <c r="R473" s="282"/>
    </row>
    <row r="474" spans="3:18" s="64" customFormat="1" ht="12.75" customHeight="1" x14ac:dyDescent="0.15">
      <c r="C474" s="283">
        <f t="shared" si="18"/>
        <v>462</v>
      </c>
      <c r="D474" s="44" t="str">
        <f t="shared" si="19"/>
        <v/>
      </c>
      <c r="E474" s="276"/>
      <c r="F474" s="368"/>
      <c r="G474" s="368"/>
      <c r="H474" s="469"/>
      <c r="I474" s="307"/>
      <c r="J474" s="15"/>
      <c r="K474" s="299"/>
      <c r="L474" s="265"/>
      <c r="M474" s="299"/>
      <c r="N474" s="299"/>
      <c r="O474" s="299"/>
      <c r="P474" s="299"/>
      <c r="Q474" s="3"/>
      <c r="R474" s="282"/>
    </row>
    <row r="475" spans="3:18" s="64" customFormat="1" ht="12.75" customHeight="1" x14ac:dyDescent="0.15">
      <c r="C475" s="283">
        <f t="shared" si="18"/>
        <v>463</v>
      </c>
      <c r="D475" s="44" t="str">
        <f t="shared" si="19"/>
        <v/>
      </c>
      <c r="E475" s="276"/>
      <c r="F475" s="368"/>
      <c r="G475" s="368"/>
      <c r="H475" s="469"/>
      <c r="I475" s="307"/>
      <c r="J475" s="15"/>
      <c r="K475" s="299"/>
      <c r="L475" s="265"/>
      <c r="M475" s="299"/>
      <c r="N475" s="299"/>
      <c r="O475" s="299"/>
      <c r="P475" s="299"/>
      <c r="Q475" s="3"/>
      <c r="R475" s="282"/>
    </row>
    <row r="476" spans="3:18" s="64" customFormat="1" ht="12.75" customHeight="1" x14ac:dyDescent="0.15">
      <c r="C476" s="283">
        <f t="shared" si="18"/>
        <v>464</v>
      </c>
      <c r="D476" s="44" t="str">
        <f t="shared" si="19"/>
        <v/>
      </c>
      <c r="E476" s="276"/>
      <c r="F476" s="368"/>
      <c r="G476" s="368"/>
      <c r="H476" s="469"/>
      <c r="I476" s="307"/>
      <c r="J476" s="15"/>
      <c r="K476" s="299"/>
      <c r="L476" s="265"/>
      <c r="M476" s="299"/>
      <c r="N476" s="299"/>
      <c r="O476" s="299"/>
      <c r="P476" s="299"/>
      <c r="Q476" s="3"/>
      <c r="R476" s="282"/>
    </row>
    <row r="477" spans="3:18" s="64" customFormat="1" ht="12.75" customHeight="1" x14ac:dyDescent="0.15">
      <c r="C477" s="283">
        <f t="shared" si="18"/>
        <v>465</v>
      </c>
      <c r="D477" s="44" t="str">
        <f t="shared" si="19"/>
        <v/>
      </c>
      <c r="E477" s="276"/>
      <c r="F477" s="368"/>
      <c r="G477" s="368"/>
      <c r="H477" s="469"/>
      <c r="I477" s="307"/>
      <c r="J477" s="15"/>
      <c r="K477" s="299"/>
      <c r="L477" s="265"/>
      <c r="M477" s="299"/>
      <c r="N477" s="299"/>
      <c r="O477" s="299"/>
      <c r="P477" s="299"/>
      <c r="Q477" s="3"/>
      <c r="R477" s="282"/>
    </row>
    <row r="478" spans="3:18" s="64" customFormat="1" ht="12.75" customHeight="1" x14ac:dyDescent="0.15">
      <c r="C478" s="283">
        <f t="shared" si="18"/>
        <v>466</v>
      </c>
      <c r="D478" s="44" t="str">
        <f t="shared" si="19"/>
        <v/>
      </c>
      <c r="E478" s="276"/>
      <c r="F478" s="368"/>
      <c r="G478" s="368"/>
      <c r="H478" s="469"/>
      <c r="I478" s="307"/>
      <c r="J478" s="15"/>
      <c r="K478" s="299"/>
      <c r="L478" s="265"/>
      <c r="M478" s="299"/>
      <c r="N478" s="299"/>
      <c r="O478" s="299"/>
      <c r="P478" s="299"/>
      <c r="Q478" s="3"/>
      <c r="R478" s="282"/>
    </row>
    <row r="479" spans="3:18" s="64" customFormat="1" ht="12.75" customHeight="1" x14ac:dyDescent="0.15">
      <c r="C479" s="283">
        <f t="shared" si="18"/>
        <v>467</v>
      </c>
      <c r="D479" s="44" t="str">
        <f t="shared" si="19"/>
        <v/>
      </c>
      <c r="E479" s="276"/>
      <c r="F479" s="368"/>
      <c r="G479" s="368"/>
      <c r="H479" s="469"/>
      <c r="I479" s="307"/>
      <c r="J479" s="15"/>
      <c r="K479" s="299"/>
      <c r="L479" s="265"/>
      <c r="M479" s="299"/>
      <c r="N479" s="299"/>
      <c r="O479" s="299"/>
      <c r="P479" s="299"/>
      <c r="Q479" s="3"/>
      <c r="R479" s="282"/>
    </row>
    <row r="480" spans="3:18" s="64" customFormat="1" ht="12.75" customHeight="1" x14ac:dyDescent="0.15">
      <c r="C480" s="283">
        <f t="shared" si="18"/>
        <v>468</v>
      </c>
      <c r="D480" s="44" t="str">
        <f t="shared" si="19"/>
        <v/>
      </c>
      <c r="E480" s="276"/>
      <c r="F480" s="368"/>
      <c r="G480" s="368"/>
      <c r="H480" s="469"/>
      <c r="I480" s="307"/>
      <c r="J480" s="15"/>
      <c r="K480" s="299"/>
      <c r="L480" s="265"/>
      <c r="M480" s="299"/>
      <c r="N480" s="299"/>
      <c r="O480" s="299"/>
      <c r="P480" s="299"/>
      <c r="Q480" s="3"/>
      <c r="R480" s="282"/>
    </row>
    <row r="481" spans="3:18" s="64" customFormat="1" ht="12.75" customHeight="1" x14ac:dyDescent="0.15">
      <c r="C481" s="283">
        <f t="shared" si="18"/>
        <v>469</v>
      </c>
      <c r="D481" s="44" t="str">
        <f t="shared" si="19"/>
        <v/>
      </c>
      <c r="E481" s="276"/>
      <c r="F481" s="368"/>
      <c r="G481" s="368"/>
      <c r="H481" s="469"/>
      <c r="I481" s="307"/>
      <c r="J481" s="15"/>
      <c r="K481" s="299"/>
      <c r="L481" s="265"/>
      <c r="M481" s="299"/>
      <c r="N481" s="299"/>
      <c r="O481" s="299"/>
      <c r="P481" s="299"/>
      <c r="Q481" s="3"/>
      <c r="R481" s="282"/>
    </row>
    <row r="482" spans="3:18" s="64" customFormat="1" ht="12.75" customHeight="1" x14ac:dyDescent="0.15">
      <c r="C482" s="283">
        <f t="shared" si="18"/>
        <v>470</v>
      </c>
      <c r="D482" s="44" t="str">
        <f t="shared" si="19"/>
        <v/>
      </c>
      <c r="E482" s="276"/>
      <c r="F482" s="368"/>
      <c r="G482" s="368"/>
      <c r="H482" s="469"/>
      <c r="I482" s="307"/>
      <c r="J482" s="15"/>
      <c r="K482" s="299"/>
      <c r="L482" s="265"/>
      <c r="M482" s="299"/>
      <c r="N482" s="299"/>
      <c r="O482" s="299"/>
      <c r="P482" s="299"/>
      <c r="Q482" s="3"/>
      <c r="R482" s="282"/>
    </row>
    <row r="483" spans="3:18" s="64" customFormat="1" ht="12.75" customHeight="1" x14ac:dyDescent="0.15">
      <c r="C483" s="283">
        <f t="shared" si="18"/>
        <v>471</v>
      </c>
      <c r="D483" s="44" t="str">
        <f t="shared" si="19"/>
        <v/>
      </c>
      <c r="E483" s="276"/>
      <c r="F483" s="368"/>
      <c r="G483" s="368"/>
      <c r="H483" s="469"/>
      <c r="I483" s="307"/>
      <c r="J483" s="15"/>
      <c r="K483" s="299"/>
      <c r="L483" s="265"/>
      <c r="M483" s="299"/>
      <c r="N483" s="299"/>
      <c r="O483" s="299"/>
      <c r="P483" s="299"/>
      <c r="Q483" s="3"/>
      <c r="R483" s="282"/>
    </row>
    <row r="484" spans="3:18" s="64" customFormat="1" ht="12.75" customHeight="1" x14ac:dyDescent="0.15">
      <c r="C484" s="283">
        <f t="shared" si="18"/>
        <v>472</v>
      </c>
      <c r="D484" s="44" t="str">
        <f t="shared" si="19"/>
        <v/>
      </c>
      <c r="E484" s="276"/>
      <c r="F484" s="368"/>
      <c r="G484" s="368"/>
      <c r="H484" s="469"/>
      <c r="I484" s="307"/>
      <c r="J484" s="15"/>
      <c r="K484" s="299"/>
      <c r="L484" s="265"/>
      <c r="M484" s="299"/>
      <c r="N484" s="299"/>
      <c r="O484" s="299"/>
      <c r="P484" s="299"/>
      <c r="Q484" s="3"/>
      <c r="R484" s="282"/>
    </row>
    <row r="485" spans="3:18" s="64" customFormat="1" ht="12.75" customHeight="1" x14ac:dyDescent="0.15">
      <c r="C485" s="283">
        <f t="shared" si="18"/>
        <v>473</v>
      </c>
      <c r="D485" s="44" t="str">
        <f t="shared" si="19"/>
        <v/>
      </c>
      <c r="E485" s="276"/>
      <c r="F485" s="368"/>
      <c r="G485" s="368"/>
      <c r="H485" s="469"/>
      <c r="I485" s="307"/>
      <c r="J485" s="15"/>
      <c r="K485" s="299"/>
      <c r="L485" s="265"/>
      <c r="M485" s="299"/>
      <c r="N485" s="299"/>
      <c r="O485" s="299"/>
      <c r="P485" s="299"/>
      <c r="Q485" s="3"/>
      <c r="R485" s="282"/>
    </row>
    <row r="486" spans="3:18" s="64" customFormat="1" ht="12.75" customHeight="1" x14ac:dyDescent="0.15">
      <c r="C486" s="283">
        <f t="shared" si="18"/>
        <v>474</v>
      </c>
      <c r="D486" s="44" t="str">
        <f t="shared" si="19"/>
        <v/>
      </c>
      <c r="E486" s="276"/>
      <c r="F486" s="368"/>
      <c r="G486" s="368"/>
      <c r="H486" s="469"/>
      <c r="I486" s="307"/>
      <c r="J486" s="15"/>
      <c r="K486" s="299"/>
      <c r="L486" s="265"/>
      <c r="M486" s="299"/>
      <c r="N486" s="299"/>
      <c r="O486" s="299"/>
      <c r="P486" s="299"/>
      <c r="Q486" s="3"/>
      <c r="R486" s="282"/>
    </row>
    <row r="487" spans="3:18" s="64" customFormat="1" ht="12.75" customHeight="1" x14ac:dyDescent="0.15">
      <c r="C487" s="283">
        <f t="shared" si="18"/>
        <v>475</v>
      </c>
      <c r="D487" s="44" t="str">
        <f t="shared" si="19"/>
        <v/>
      </c>
      <c r="E487" s="276"/>
      <c r="F487" s="368"/>
      <c r="G487" s="368"/>
      <c r="H487" s="469"/>
      <c r="I487" s="307"/>
      <c r="J487" s="15"/>
      <c r="K487" s="299"/>
      <c r="L487" s="265"/>
      <c r="M487" s="299"/>
      <c r="N487" s="299"/>
      <c r="O487" s="299"/>
      <c r="P487" s="299"/>
      <c r="Q487" s="3"/>
      <c r="R487" s="282"/>
    </row>
    <row r="488" spans="3:18" s="64" customFormat="1" ht="12.75" customHeight="1" x14ac:dyDescent="0.15">
      <c r="C488" s="283">
        <f t="shared" si="18"/>
        <v>476</v>
      </c>
      <c r="D488" s="44" t="str">
        <f t="shared" si="19"/>
        <v/>
      </c>
      <c r="E488" s="276"/>
      <c r="F488" s="368"/>
      <c r="G488" s="368"/>
      <c r="H488" s="469"/>
      <c r="I488" s="307"/>
      <c r="J488" s="15"/>
      <c r="K488" s="299"/>
      <c r="L488" s="265"/>
      <c r="M488" s="299"/>
      <c r="N488" s="299"/>
      <c r="O488" s="299"/>
      <c r="P488" s="299"/>
      <c r="Q488" s="3"/>
      <c r="R488" s="282"/>
    </row>
    <row r="489" spans="3:18" s="64" customFormat="1" ht="12.75" customHeight="1" x14ac:dyDescent="0.15">
      <c r="C489" s="283">
        <f t="shared" si="18"/>
        <v>477</v>
      </c>
      <c r="D489" s="44" t="str">
        <f t="shared" si="19"/>
        <v/>
      </c>
      <c r="E489" s="276"/>
      <c r="F489" s="368"/>
      <c r="G489" s="368"/>
      <c r="H489" s="469"/>
      <c r="I489" s="307"/>
      <c r="J489" s="15"/>
      <c r="K489" s="299"/>
      <c r="L489" s="265"/>
      <c r="M489" s="299"/>
      <c r="N489" s="299"/>
      <c r="O489" s="299"/>
      <c r="P489" s="299"/>
      <c r="Q489" s="3"/>
      <c r="R489" s="282"/>
    </row>
    <row r="490" spans="3:18" s="64" customFormat="1" ht="12.75" customHeight="1" x14ac:dyDescent="0.15">
      <c r="C490" s="283">
        <f t="shared" si="18"/>
        <v>478</v>
      </c>
      <c r="D490" s="44" t="str">
        <f t="shared" si="19"/>
        <v/>
      </c>
      <c r="E490" s="276"/>
      <c r="F490" s="368"/>
      <c r="G490" s="368"/>
      <c r="H490" s="469"/>
      <c r="I490" s="307"/>
      <c r="J490" s="15"/>
      <c r="K490" s="299"/>
      <c r="L490" s="265"/>
      <c r="M490" s="299"/>
      <c r="N490" s="299"/>
      <c r="O490" s="299"/>
      <c r="P490" s="299"/>
      <c r="Q490" s="3"/>
      <c r="R490" s="282"/>
    </row>
    <row r="491" spans="3:18" s="64" customFormat="1" ht="12.75" customHeight="1" x14ac:dyDescent="0.15">
      <c r="C491" s="283">
        <f t="shared" si="18"/>
        <v>479</v>
      </c>
      <c r="D491" s="44" t="str">
        <f t="shared" si="19"/>
        <v/>
      </c>
      <c r="E491" s="276"/>
      <c r="F491" s="368"/>
      <c r="G491" s="368"/>
      <c r="H491" s="469"/>
      <c r="I491" s="307"/>
      <c r="J491" s="15"/>
      <c r="K491" s="299"/>
      <c r="L491" s="265"/>
      <c r="M491" s="299"/>
      <c r="N491" s="299"/>
      <c r="O491" s="299"/>
      <c r="P491" s="299"/>
      <c r="Q491" s="3"/>
      <c r="R491" s="282"/>
    </row>
    <row r="492" spans="3:18" s="64" customFormat="1" ht="12.75" customHeight="1" x14ac:dyDescent="0.15">
      <c r="C492" s="283">
        <f t="shared" si="18"/>
        <v>480</v>
      </c>
      <c r="D492" s="44" t="str">
        <f t="shared" si="19"/>
        <v/>
      </c>
      <c r="E492" s="276"/>
      <c r="F492" s="368"/>
      <c r="G492" s="368"/>
      <c r="H492" s="469"/>
      <c r="I492" s="307"/>
      <c r="J492" s="15"/>
      <c r="K492" s="299"/>
      <c r="L492" s="265"/>
      <c r="M492" s="299"/>
      <c r="N492" s="299"/>
      <c r="O492" s="299"/>
      <c r="P492" s="299"/>
      <c r="Q492" s="3"/>
      <c r="R492" s="282"/>
    </row>
    <row r="493" spans="3:18" s="64" customFormat="1" ht="12.75" customHeight="1" x14ac:dyDescent="0.15">
      <c r="C493" s="283">
        <f t="shared" si="18"/>
        <v>481</v>
      </c>
      <c r="D493" s="44" t="str">
        <f t="shared" si="19"/>
        <v/>
      </c>
      <c r="E493" s="276"/>
      <c r="F493" s="368"/>
      <c r="G493" s="368"/>
      <c r="H493" s="469"/>
      <c r="I493" s="307"/>
      <c r="J493" s="15"/>
      <c r="K493" s="299"/>
      <c r="L493" s="265"/>
      <c r="M493" s="299"/>
      <c r="N493" s="299"/>
      <c r="O493" s="299"/>
      <c r="P493" s="299"/>
      <c r="Q493" s="3"/>
      <c r="R493" s="282"/>
    </row>
    <row r="494" spans="3:18" s="64" customFormat="1" ht="12.75" customHeight="1" x14ac:dyDescent="0.15">
      <c r="C494" s="283">
        <f t="shared" si="18"/>
        <v>482</v>
      </c>
      <c r="D494" s="44" t="str">
        <f t="shared" si="19"/>
        <v/>
      </c>
      <c r="E494" s="276"/>
      <c r="F494" s="368"/>
      <c r="G494" s="368"/>
      <c r="H494" s="469"/>
      <c r="I494" s="307"/>
      <c r="J494" s="15"/>
      <c r="K494" s="299"/>
      <c r="L494" s="265"/>
      <c r="M494" s="299"/>
      <c r="N494" s="299"/>
      <c r="O494" s="299"/>
      <c r="P494" s="299"/>
      <c r="Q494" s="3"/>
      <c r="R494" s="282"/>
    </row>
    <row r="495" spans="3:18" s="64" customFormat="1" ht="12.75" customHeight="1" x14ac:dyDescent="0.15">
      <c r="C495" s="283">
        <f t="shared" si="18"/>
        <v>483</v>
      </c>
      <c r="D495" s="44" t="str">
        <f t="shared" si="19"/>
        <v/>
      </c>
      <c r="E495" s="276"/>
      <c r="F495" s="368"/>
      <c r="G495" s="368"/>
      <c r="H495" s="469"/>
      <c r="I495" s="307"/>
      <c r="J495" s="15"/>
      <c r="K495" s="299"/>
      <c r="L495" s="265"/>
      <c r="M495" s="299"/>
      <c r="N495" s="299"/>
      <c r="O495" s="299"/>
      <c r="P495" s="299"/>
      <c r="Q495" s="3"/>
      <c r="R495" s="282"/>
    </row>
    <row r="496" spans="3:18" s="64" customFormat="1" ht="12.75" customHeight="1" x14ac:dyDescent="0.15">
      <c r="C496" s="283">
        <f t="shared" si="18"/>
        <v>484</v>
      </c>
      <c r="D496" s="44" t="str">
        <f t="shared" si="19"/>
        <v/>
      </c>
      <c r="E496" s="276"/>
      <c r="F496" s="368"/>
      <c r="G496" s="368"/>
      <c r="H496" s="469"/>
      <c r="I496" s="307"/>
      <c r="J496" s="15"/>
      <c r="K496" s="299"/>
      <c r="L496" s="265"/>
      <c r="M496" s="299"/>
      <c r="N496" s="299"/>
      <c r="O496" s="299"/>
      <c r="P496" s="299"/>
      <c r="Q496" s="3"/>
      <c r="R496" s="282"/>
    </row>
    <row r="497" spans="3:18" s="64" customFormat="1" ht="12.75" customHeight="1" x14ac:dyDescent="0.15">
      <c r="C497" s="283">
        <f t="shared" si="18"/>
        <v>485</v>
      </c>
      <c r="D497" s="44" t="str">
        <f t="shared" si="19"/>
        <v/>
      </c>
      <c r="E497" s="276"/>
      <c r="F497" s="368"/>
      <c r="G497" s="368"/>
      <c r="H497" s="469"/>
      <c r="I497" s="307"/>
      <c r="J497" s="15"/>
      <c r="K497" s="299"/>
      <c r="L497" s="265"/>
      <c r="M497" s="299"/>
      <c r="N497" s="299"/>
      <c r="O497" s="299"/>
      <c r="P497" s="299"/>
      <c r="Q497" s="3"/>
      <c r="R497" s="282"/>
    </row>
    <row r="498" spans="3:18" s="64" customFormat="1" ht="12.75" customHeight="1" x14ac:dyDescent="0.15">
      <c r="C498" s="283">
        <f t="shared" si="18"/>
        <v>486</v>
      </c>
      <c r="D498" s="44" t="str">
        <f t="shared" si="19"/>
        <v/>
      </c>
      <c r="E498" s="276"/>
      <c r="F498" s="368"/>
      <c r="G498" s="368"/>
      <c r="H498" s="469"/>
      <c r="I498" s="307"/>
      <c r="J498" s="15"/>
      <c r="K498" s="299"/>
      <c r="L498" s="265"/>
      <c r="M498" s="299"/>
      <c r="N498" s="299"/>
      <c r="O498" s="299"/>
      <c r="P498" s="299"/>
      <c r="Q498" s="3"/>
      <c r="R498" s="282"/>
    </row>
    <row r="499" spans="3:18" s="64" customFormat="1" ht="12.75" customHeight="1" x14ac:dyDescent="0.15">
      <c r="C499" s="283">
        <f t="shared" si="18"/>
        <v>487</v>
      </c>
      <c r="D499" s="44" t="str">
        <f t="shared" si="19"/>
        <v/>
      </c>
      <c r="E499" s="276"/>
      <c r="F499" s="368"/>
      <c r="G499" s="368"/>
      <c r="H499" s="469"/>
      <c r="I499" s="307"/>
      <c r="J499" s="15"/>
      <c r="K499" s="299"/>
      <c r="L499" s="265"/>
      <c r="M499" s="299"/>
      <c r="N499" s="299"/>
      <c r="O499" s="299"/>
      <c r="P499" s="299"/>
      <c r="Q499" s="3"/>
      <c r="R499" s="282"/>
    </row>
    <row r="500" spans="3:18" s="64" customFormat="1" ht="12.75" customHeight="1" x14ac:dyDescent="0.15">
      <c r="C500" s="283">
        <f t="shared" si="18"/>
        <v>488</v>
      </c>
      <c r="D500" s="44" t="str">
        <f t="shared" si="19"/>
        <v/>
      </c>
      <c r="E500" s="276"/>
      <c r="F500" s="368"/>
      <c r="G500" s="368"/>
      <c r="H500" s="469"/>
      <c r="I500" s="307"/>
      <c r="J500" s="15"/>
      <c r="K500" s="299"/>
      <c r="L500" s="265"/>
      <c r="M500" s="299"/>
      <c r="N500" s="299"/>
      <c r="O500" s="299"/>
      <c r="P500" s="299"/>
      <c r="Q500" s="3"/>
      <c r="R500" s="282"/>
    </row>
    <row r="501" spans="3:18" s="64" customFormat="1" ht="12.75" customHeight="1" x14ac:dyDescent="0.15">
      <c r="C501" s="283">
        <f t="shared" si="18"/>
        <v>489</v>
      </c>
      <c r="D501" s="44" t="str">
        <f t="shared" si="19"/>
        <v/>
      </c>
      <c r="E501" s="276"/>
      <c r="F501" s="368"/>
      <c r="G501" s="368"/>
      <c r="H501" s="469"/>
      <c r="I501" s="307"/>
      <c r="J501" s="15"/>
      <c r="K501" s="299"/>
      <c r="L501" s="265"/>
      <c r="M501" s="299"/>
      <c r="N501" s="299"/>
      <c r="O501" s="299"/>
      <c r="P501" s="299"/>
      <c r="Q501" s="3"/>
      <c r="R501" s="282"/>
    </row>
    <row r="502" spans="3:18" s="64" customFormat="1" ht="12.75" customHeight="1" x14ac:dyDescent="0.15">
      <c r="C502" s="283">
        <f t="shared" si="18"/>
        <v>490</v>
      </c>
      <c r="D502" s="44" t="str">
        <f t="shared" si="19"/>
        <v/>
      </c>
      <c r="E502" s="276"/>
      <c r="F502" s="368"/>
      <c r="G502" s="368"/>
      <c r="H502" s="469"/>
      <c r="I502" s="307"/>
      <c r="J502" s="15"/>
      <c r="K502" s="299"/>
      <c r="L502" s="265"/>
      <c r="M502" s="299"/>
      <c r="N502" s="299"/>
      <c r="O502" s="299"/>
      <c r="P502" s="299"/>
      <c r="Q502" s="3"/>
      <c r="R502" s="282"/>
    </row>
    <row r="503" spans="3:18" s="64" customFormat="1" ht="12.75" customHeight="1" x14ac:dyDescent="0.15">
      <c r="C503" s="283">
        <f t="shared" si="18"/>
        <v>491</v>
      </c>
      <c r="D503" s="44" t="str">
        <f t="shared" si="19"/>
        <v/>
      </c>
      <c r="E503" s="276"/>
      <c r="F503" s="368"/>
      <c r="G503" s="368"/>
      <c r="H503" s="469"/>
      <c r="I503" s="307"/>
      <c r="J503" s="15"/>
      <c r="K503" s="299"/>
      <c r="L503" s="265"/>
      <c r="M503" s="299"/>
      <c r="N503" s="299"/>
      <c r="O503" s="299"/>
      <c r="P503" s="299"/>
      <c r="Q503" s="3"/>
      <c r="R503" s="282"/>
    </row>
    <row r="504" spans="3:18" s="64" customFormat="1" ht="12.75" customHeight="1" x14ac:dyDescent="0.15">
      <c r="C504" s="283">
        <f t="shared" si="18"/>
        <v>492</v>
      </c>
      <c r="D504" s="44" t="str">
        <f t="shared" si="19"/>
        <v/>
      </c>
      <c r="E504" s="276"/>
      <c r="F504" s="368"/>
      <c r="G504" s="368"/>
      <c r="H504" s="469"/>
      <c r="I504" s="307"/>
      <c r="J504" s="15"/>
      <c r="K504" s="299"/>
      <c r="L504" s="265"/>
      <c r="M504" s="299"/>
      <c r="N504" s="299"/>
      <c r="O504" s="299"/>
      <c r="P504" s="299"/>
      <c r="Q504" s="3"/>
      <c r="R504" s="282"/>
    </row>
    <row r="505" spans="3:18" s="64" customFormat="1" ht="12.75" customHeight="1" x14ac:dyDescent="0.15">
      <c r="C505" s="283">
        <f t="shared" si="18"/>
        <v>493</v>
      </c>
      <c r="D505" s="44" t="str">
        <f t="shared" si="19"/>
        <v/>
      </c>
      <c r="E505" s="276"/>
      <c r="F505" s="368"/>
      <c r="G505" s="368"/>
      <c r="H505" s="469"/>
      <c r="I505" s="307"/>
      <c r="J505" s="15"/>
      <c r="K505" s="299"/>
      <c r="L505" s="265"/>
      <c r="M505" s="299"/>
      <c r="N505" s="299"/>
      <c r="O505" s="299"/>
      <c r="P505" s="299"/>
      <c r="Q505" s="3"/>
      <c r="R505" s="282"/>
    </row>
    <row r="506" spans="3:18" s="64" customFormat="1" ht="12.75" customHeight="1" x14ac:dyDescent="0.15">
      <c r="C506" s="283">
        <f t="shared" si="18"/>
        <v>494</v>
      </c>
      <c r="D506" s="44" t="str">
        <f t="shared" si="19"/>
        <v/>
      </c>
      <c r="E506" s="276"/>
      <c r="F506" s="368"/>
      <c r="G506" s="368"/>
      <c r="H506" s="469"/>
      <c r="I506" s="307"/>
      <c r="J506" s="15"/>
      <c r="K506" s="299"/>
      <c r="L506" s="265"/>
      <c r="M506" s="299"/>
      <c r="N506" s="299"/>
      <c r="O506" s="299"/>
      <c r="P506" s="299"/>
      <c r="Q506" s="3"/>
      <c r="R506" s="282"/>
    </row>
    <row r="507" spans="3:18" s="64" customFormat="1" ht="12.75" customHeight="1" x14ac:dyDescent="0.15">
      <c r="C507" s="283">
        <f t="shared" si="18"/>
        <v>495</v>
      </c>
      <c r="D507" s="44" t="str">
        <f t="shared" si="19"/>
        <v/>
      </c>
      <c r="E507" s="276"/>
      <c r="F507" s="368"/>
      <c r="G507" s="368"/>
      <c r="H507" s="469"/>
      <c r="I507" s="307"/>
      <c r="J507" s="15"/>
      <c r="K507" s="299"/>
      <c r="L507" s="265"/>
      <c r="M507" s="299"/>
      <c r="N507" s="299"/>
      <c r="O507" s="299"/>
      <c r="P507" s="299"/>
      <c r="Q507" s="3"/>
      <c r="R507" s="282"/>
    </row>
    <row r="508" spans="3:18" s="64" customFormat="1" ht="12.75" customHeight="1" x14ac:dyDescent="0.15">
      <c r="C508" s="283">
        <f t="shared" si="18"/>
        <v>496</v>
      </c>
      <c r="D508" s="44" t="str">
        <f t="shared" si="19"/>
        <v/>
      </c>
      <c r="E508" s="276"/>
      <c r="F508" s="368"/>
      <c r="G508" s="368"/>
      <c r="H508" s="469"/>
      <c r="I508" s="307"/>
      <c r="J508" s="15"/>
      <c r="K508" s="299"/>
      <c r="L508" s="265"/>
      <c r="M508" s="299"/>
      <c r="N508" s="299"/>
      <c r="O508" s="299"/>
      <c r="P508" s="299"/>
      <c r="Q508" s="3"/>
      <c r="R508" s="282"/>
    </row>
    <row r="509" spans="3:18" s="64" customFormat="1" ht="12.75" customHeight="1" x14ac:dyDescent="0.15">
      <c r="C509" s="283">
        <f t="shared" si="18"/>
        <v>497</v>
      </c>
      <c r="D509" s="44" t="str">
        <f t="shared" si="19"/>
        <v/>
      </c>
      <c r="E509" s="276"/>
      <c r="F509" s="368"/>
      <c r="G509" s="368"/>
      <c r="H509" s="469"/>
      <c r="I509" s="307"/>
      <c r="J509" s="15"/>
      <c r="K509" s="299"/>
      <c r="L509" s="265"/>
      <c r="M509" s="299"/>
      <c r="N509" s="299"/>
      <c r="O509" s="299"/>
      <c r="P509" s="299"/>
      <c r="Q509" s="3"/>
      <c r="R509" s="282"/>
    </row>
    <row r="510" spans="3:18" s="64" customFormat="1" ht="12.75" customHeight="1" x14ac:dyDescent="0.15">
      <c r="C510" s="283">
        <f t="shared" si="18"/>
        <v>498</v>
      </c>
      <c r="D510" s="44" t="str">
        <f t="shared" si="19"/>
        <v/>
      </c>
      <c r="E510" s="276"/>
      <c r="F510" s="368"/>
      <c r="G510" s="368"/>
      <c r="H510" s="469"/>
      <c r="I510" s="307"/>
      <c r="J510" s="15"/>
      <c r="K510" s="299"/>
      <c r="L510" s="265"/>
      <c r="M510" s="299"/>
      <c r="N510" s="299"/>
      <c r="O510" s="299"/>
      <c r="P510" s="299"/>
      <c r="Q510" s="3"/>
      <c r="R510" s="282"/>
    </row>
    <row r="511" spans="3:18" s="64" customFormat="1" ht="12.75" customHeight="1" x14ac:dyDescent="0.15">
      <c r="C511" s="283">
        <f t="shared" si="18"/>
        <v>499</v>
      </c>
      <c r="D511" s="44" t="str">
        <f t="shared" si="19"/>
        <v/>
      </c>
      <c r="E511" s="276"/>
      <c r="F511" s="368"/>
      <c r="G511" s="368"/>
      <c r="H511" s="469"/>
      <c r="I511" s="307"/>
      <c r="J511" s="15"/>
      <c r="K511" s="299"/>
      <c r="L511" s="265"/>
      <c r="M511" s="299"/>
      <c r="N511" s="299"/>
      <c r="O511" s="299"/>
      <c r="P511" s="299"/>
      <c r="Q511" s="3"/>
      <c r="R511" s="282"/>
    </row>
    <row r="512" spans="3:18" s="64" customFormat="1" ht="12.75" customHeight="1" x14ac:dyDescent="0.15">
      <c r="C512" s="283">
        <f t="shared" si="18"/>
        <v>500</v>
      </c>
      <c r="D512" s="44" t="str">
        <f t="shared" si="19"/>
        <v/>
      </c>
      <c r="E512" s="276"/>
      <c r="F512" s="368"/>
      <c r="G512" s="368"/>
      <c r="H512" s="469"/>
      <c r="I512" s="307"/>
      <c r="J512" s="15"/>
      <c r="K512" s="299"/>
      <c r="L512" s="265"/>
      <c r="M512" s="299"/>
      <c r="N512" s="299"/>
      <c r="O512" s="299"/>
      <c r="P512" s="299"/>
      <c r="Q512" s="3"/>
      <c r="R512" s="282"/>
    </row>
    <row r="513" spans="3:18" s="64" customFormat="1" ht="12.75" customHeight="1" x14ac:dyDescent="0.15">
      <c r="C513" s="283">
        <f t="shared" si="18"/>
        <v>501</v>
      </c>
      <c r="D513" s="44" t="str">
        <f t="shared" si="19"/>
        <v/>
      </c>
      <c r="E513" s="276"/>
      <c r="F513" s="368"/>
      <c r="G513" s="368"/>
      <c r="H513" s="469"/>
      <c r="I513" s="307"/>
      <c r="J513" s="15"/>
      <c r="K513" s="299"/>
      <c r="L513" s="265"/>
      <c r="M513" s="299"/>
      <c r="N513" s="299"/>
      <c r="O513" s="299"/>
      <c r="P513" s="299"/>
      <c r="Q513" s="3"/>
      <c r="R513" s="282"/>
    </row>
    <row r="514" spans="3:18" s="64" customFormat="1" ht="12.75" customHeight="1" x14ac:dyDescent="0.15">
      <c r="C514" s="283">
        <f t="shared" si="18"/>
        <v>502</v>
      </c>
      <c r="D514" s="44" t="str">
        <f t="shared" si="19"/>
        <v/>
      </c>
      <c r="E514" s="276"/>
      <c r="F514" s="368"/>
      <c r="G514" s="368"/>
      <c r="H514" s="469"/>
      <c r="I514" s="307"/>
      <c r="J514" s="15"/>
      <c r="K514" s="299"/>
      <c r="L514" s="265"/>
      <c r="M514" s="299"/>
      <c r="N514" s="299"/>
      <c r="O514" s="299"/>
      <c r="P514" s="299"/>
      <c r="Q514" s="3"/>
      <c r="R514" s="282"/>
    </row>
    <row r="515" spans="3:18" s="64" customFormat="1" ht="12.75" customHeight="1" x14ac:dyDescent="0.15">
      <c r="C515" s="283">
        <f t="shared" si="18"/>
        <v>503</v>
      </c>
      <c r="D515" s="44" t="str">
        <f t="shared" si="19"/>
        <v/>
      </c>
      <c r="E515" s="276"/>
      <c r="F515" s="368"/>
      <c r="G515" s="368"/>
      <c r="H515" s="469"/>
      <c r="I515" s="307"/>
      <c r="J515" s="15"/>
      <c r="K515" s="299"/>
      <c r="L515" s="265"/>
      <c r="M515" s="299"/>
      <c r="N515" s="299"/>
      <c r="O515" s="299"/>
      <c r="P515" s="299"/>
      <c r="Q515" s="3"/>
      <c r="R515" s="282"/>
    </row>
    <row r="516" spans="3:18" s="64" customFormat="1" ht="12.75" customHeight="1" x14ac:dyDescent="0.15">
      <c r="C516" s="283">
        <f t="shared" si="18"/>
        <v>504</v>
      </c>
      <c r="D516" s="44" t="str">
        <f t="shared" si="19"/>
        <v/>
      </c>
      <c r="E516" s="276"/>
      <c r="F516" s="368"/>
      <c r="G516" s="368"/>
      <c r="H516" s="469"/>
      <c r="I516" s="307"/>
      <c r="J516" s="15"/>
      <c r="K516" s="299"/>
      <c r="L516" s="265"/>
      <c r="M516" s="299"/>
      <c r="N516" s="299"/>
      <c r="O516" s="299"/>
      <c r="P516" s="299"/>
      <c r="Q516" s="3"/>
      <c r="R516" s="282"/>
    </row>
    <row r="517" spans="3:18" s="64" customFormat="1" ht="12.75" customHeight="1" x14ac:dyDescent="0.15">
      <c r="C517" s="283">
        <f t="shared" si="18"/>
        <v>505</v>
      </c>
      <c r="D517" s="44" t="str">
        <f t="shared" si="19"/>
        <v/>
      </c>
      <c r="E517" s="276"/>
      <c r="F517" s="368"/>
      <c r="G517" s="368"/>
      <c r="H517" s="469"/>
      <c r="I517" s="307"/>
      <c r="J517" s="15"/>
      <c r="K517" s="299"/>
      <c r="L517" s="265"/>
      <c r="M517" s="299"/>
      <c r="N517" s="299"/>
      <c r="O517" s="299"/>
      <c r="P517" s="299"/>
      <c r="Q517" s="3"/>
      <c r="R517" s="282"/>
    </row>
    <row r="518" spans="3:18" s="64" customFormat="1" ht="12.75" customHeight="1" x14ac:dyDescent="0.15">
      <c r="C518" s="283">
        <f t="shared" si="18"/>
        <v>506</v>
      </c>
      <c r="D518" s="44" t="str">
        <f t="shared" si="19"/>
        <v/>
      </c>
      <c r="E518" s="276"/>
      <c r="F518" s="368"/>
      <c r="G518" s="368"/>
      <c r="H518" s="469"/>
      <c r="I518" s="307"/>
      <c r="J518" s="15"/>
      <c r="K518" s="299"/>
      <c r="L518" s="265"/>
      <c r="M518" s="299"/>
      <c r="N518" s="299"/>
      <c r="O518" s="299"/>
      <c r="P518" s="299"/>
      <c r="Q518" s="3"/>
      <c r="R518" s="282"/>
    </row>
    <row r="519" spans="3:18" s="64" customFormat="1" ht="12.75" customHeight="1" x14ac:dyDescent="0.15">
      <c r="C519" s="283">
        <f t="shared" si="18"/>
        <v>507</v>
      </c>
      <c r="D519" s="44" t="str">
        <f t="shared" si="19"/>
        <v/>
      </c>
      <c r="E519" s="276"/>
      <c r="F519" s="368"/>
      <c r="G519" s="368"/>
      <c r="H519" s="469"/>
      <c r="I519" s="307"/>
      <c r="J519" s="15"/>
      <c r="K519" s="299"/>
      <c r="L519" s="265"/>
      <c r="M519" s="299"/>
      <c r="N519" s="299"/>
      <c r="O519" s="299"/>
      <c r="P519" s="299"/>
      <c r="Q519" s="3"/>
      <c r="R519" s="282"/>
    </row>
    <row r="520" spans="3:18" s="64" customFormat="1" ht="12.75" customHeight="1" x14ac:dyDescent="0.15">
      <c r="C520" s="283">
        <f t="shared" si="18"/>
        <v>508</v>
      </c>
      <c r="D520" s="44" t="str">
        <f t="shared" si="19"/>
        <v/>
      </c>
      <c r="E520" s="276"/>
      <c r="F520" s="368"/>
      <c r="G520" s="368"/>
      <c r="H520" s="469"/>
      <c r="I520" s="307"/>
      <c r="J520" s="15"/>
      <c r="K520" s="299"/>
      <c r="L520" s="265"/>
      <c r="M520" s="299"/>
      <c r="N520" s="299"/>
      <c r="O520" s="299"/>
      <c r="P520" s="299"/>
      <c r="Q520" s="3"/>
      <c r="R520" s="282"/>
    </row>
    <row r="521" spans="3:18" s="64" customFormat="1" ht="12.75" customHeight="1" x14ac:dyDescent="0.15">
      <c r="C521" s="283">
        <f t="shared" si="18"/>
        <v>509</v>
      </c>
      <c r="D521" s="44" t="str">
        <f t="shared" si="19"/>
        <v/>
      </c>
      <c r="E521" s="276"/>
      <c r="F521" s="368"/>
      <c r="G521" s="368"/>
      <c r="H521" s="469"/>
      <c r="I521" s="307"/>
      <c r="J521" s="15"/>
      <c r="K521" s="299"/>
      <c r="L521" s="265"/>
      <c r="M521" s="299"/>
      <c r="N521" s="299"/>
      <c r="O521" s="299"/>
      <c r="P521" s="299"/>
      <c r="Q521" s="3"/>
      <c r="R521" s="282"/>
    </row>
    <row r="522" spans="3:18" s="64" customFormat="1" ht="12.75" customHeight="1" x14ac:dyDescent="0.15">
      <c r="C522" s="283">
        <f t="shared" ref="C522:C585" si="20">C521+1</f>
        <v>510</v>
      </c>
      <c r="D522" s="44" t="str">
        <f t="shared" si="19"/>
        <v/>
      </c>
      <c r="E522" s="276"/>
      <c r="F522" s="368"/>
      <c r="G522" s="368"/>
      <c r="H522" s="469"/>
      <c r="I522" s="307"/>
      <c r="J522" s="15"/>
      <c r="K522" s="299"/>
      <c r="L522" s="265"/>
      <c r="M522" s="299"/>
      <c r="N522" s="299"/>
      <c r="O522" s="299"/>
      <c r="P522" s="299"/>
      <c r="Q522" s="3"/>
      <c r="R522" s="282"/>
    </row>
    <row r="523" spans="3:18" s="64" customFormat="1" ht="12.75" customHeight="1" x14ac:dyDescent="0.15">
      <c r="C523" s="283">
        <f t="shared" si="20"/>
        <v>511</v>
      </c>
      <c r="D523" s="44" t="str">
        <f t="shared" si="19"/>
        <v/>
      </c>
      <c r="E523" s="276"/>
      <c r="F523" s="368"/>
      <c r="G523" s="368"/>
      <c r="H523" s="469"/>
      <c r="I523" s="307"/>
      <c r="J523" s="15"/>
      <c r="K523" s="299"/>
      <c r="L523" s="265"/>
      <c r="M523" s="299"/>
      <c r="N523" s="299"/>
      <c r="O523" s="299"/>
      <c r="P523" s="299"/>
      <c r="Q523" s="3"/>
      <c r="R523" s="282"/>
    </row>
    <row r="524" spans="3:18" s="64" customFormat="1" ht="12.75" customHeight="1" x14ac:dyDescent="0.15">
      <c r="C524" s="283">
        <f t="shared" si="20"/>
        <v>512</v>
      </c>
      <c r="D524" s="44" t="str">
        <f t="shared" si="19"/>
        <v/>
      </c>
      <c r="E524" s="276"/>
      <c r="F524" s="368"/>
      <c r="G524" s="368"/>
      <c r="H524" s="469"/>
      <c r="I524" s="307"/>
      <c r="J524" s="15"/>
      <c r="K524" s="299"/>
      <c r="L524" s="265"/>
      <c r="M524" s="299"/>
      <c r="N524" s="299"/>
      <c r="O524" s="299"/>
      <c r="P524" s="299"/>
      <c r="Q524" s="3"/>
      <c r="R524" s="282"/>
    </row>
    <row r="525" spans="3:18" s="64" customFormat="1" ht="12.75" customHeight="1" x14ac:dyDescent="0.15">
      <c r="C525" s="283">
        <f t="shared" si="20"/>
        <v>513</v>
      </c>
      <c r="D525" s="44" t="str">
        <f t="shared" ref="D525:D588" si="21">IF(E525="","",IF(E525&lt;=$U$2,"○",""))</f>
        <v/>
      </c>
      <c r="E525" s="276"/>
      <c r="F525" s="368"/>
      <c r="G525" s="368"/>
      <c r="H525" s="469"/>
      <c r="I525" s="307"/>
      <c r="J525" s="15"/>
      <c r="K525" s="299"/>
      <c r="L525" s="265"/>
      <c r="M525" s="299"/>
      <c r="N525" s="299"/>
      <c r="O525" s="299"/>
      <c r="P525" s="299"/>
      <c r="Q525" s="3"/>
      <c r="R525" s="282"/>
    </row>
    <row r="526" spans="3:18" s="64" customFormat="1" ht="12.75" customHeight="1" x14ac:dyDescent="0.15">
      <c r="C526" s="283">
        <f t="shared" si="20"/>
        <v>514</v>
      </c>
      <c r="D526" s="44" t="str">
        <f t="shared" si="21"/>
        <v/>
      </c>
      <c r="E526" s="276"/>
      <c r="F526" s="368"/>
      <c r="G526" s="368"/>
      <c r="H526" s="469"/>
      <c r="I526" s="307"/>
      <c r="J526" s="15"/>
      <c r="K526" s="299"/>
      <c r="L526" s="265"/>
      <c r="M526" s="299"/>
      <c r="N526" s="299"/>
      <c r="O526" s="299"/>
      <c r="P526" s="299"/>
      <c r="Q526" s="3"/>
      <c r="R526" s="282"/>
    </row>
    <row r="527" spans="3:18" s="64" customFormat="1" ht="12.75" customHeight="1" x14ac:dyDescent="0.15">
      <c r="C527" s="283">
        <f t="shared" si="20"/>
        <v>515</v>
      </c>
      <c r="D527" s="44" t="str">
        <f t="shared" si="21"/>
        <v/>
      </c>
      <c r="E527" s="276"/>
      <c r="F527" s="368"/>
      <c r="G527" s="368"/>
      <c r="H527" s="469"/>
      <c r="I527" s="307"/>
      <c r="J527" s="15"/>
      <c r="K527" s="299"/>
      <c r="L527" s="265"/>
      <c r="M527" s="299"/>
      <c r="N527" s="299"/>
      <c r="O527" s="299"/>
      <c r="P527" s="299"/>
      <c r="Q527" s="3"/>
      <c r="R527" s="282"/>
    </row>
    <row r="528" spans="3:18" s="64" customFormat="1" ht="12.75" customHeight="1" x14ac:dyDescent="0.15">
      <c r="C528" s="283">
        <f t="shared" si="20"/>
        <v>516</v>
      </c>
      <c r="D528" s="44" t="str">
        <f t="shared" si="21"/>
        <v/>
      </c>
      <c r="E528" s="276"/>
      <c r="F528" s="368"/>
      <c r="G528" s="368"/>
      <c r="H528" s="469"/>
      <c r="I528" s="307"/>
      <c r="J528" s="15"/>
      <c r="K528" s="299"/>
      <c r="L528" s="265"/>
      <c r="M528" s="299"/>
      <c r="N528" s="299"/>
      <c r="O528" s="299"/>
      <c r="P528" s="299"/>
      <c r="Q528" s="3"/>
      <c r="R528" s="282"/>
    </row>
    <row r="529" spans="3:18" s="64" customFormat="1" ht="12.75" customHeight="1" x14ac:dyDescent="0.15">
      <c r="C529" s="283">
        <f t="shared" si="20"/>
        <v>517</v>
      </c>
      <c r="D529" s="44" t="str">
        <f t="shared" si="21"/>
        <v/>
      </c>
      <c r="E529" s="276"/>
      <c r="F529" s="368"/>
      <c r="G529" s="368"/>
      <c r="H529" s="469"/>
      <c r="I529" s="307"/>
      <c r="J529" s="15"/>
      <c r="K529" s="299"/>
      <c r="L529" s="265"/>
      <c r="M529" s="299"/>
      <c r="N529" s="299"/>
      <c r="O529" s="299"/>
      <c r="P529" s="299"/>
      <c r="Q529" s="3"/>
      <c r="R529" s="282"/>
    </row>
    <row r="530" spans="3:18" s="64" customFormat="1" ht="12.75" customHeight="1" x14ac:dyDescent="0.15">
      <c r="C530" s="283">
        <f t="shared" si="20"/>
        <v>518</v>
      </c>
      <c r="D530" s="44" t="str">
        <f t="shared" si="21"/>
        <v/>
      </c>
      <c r="E530" s="276"/>
      <c r="F530" s="368"/>
      <c r="G530" s="368"/>
      <c r="H530" s="469"/>
      <c r="I530" s="307"/>
      <c r="J530" s="15"/>
      <c r="K530" s="299"/>
      <c r="L530" s="265"/>
      <c r="M530" s="299"/>
      <c r="N530" s="299"/>
      <c r="O530" s="299"/>
      <c r="P530" s="299"/>
      <c r="Q530" s="3"/>
      <c r="R530" s="282"/>
    </row>
    <row r="531" spans="3:18" s="64" customFormat="1" ht="12.75" customHeight="1" x14ac:dyDescent="0.15">
      <c r="C531" s="283">
        <f t="shared" si="20"/>
        <v>519</v>
      </c>
      <c r="D531" s="44" t="str">
        <f t="shared" si="21"/>
        <v/>
      </c>
      <c r="E531" s="276"/>
      <c r="F531" s="368"/>
      <c r="G531" s="368"/>
      <c r="H531" s="469"/>
      <c r="I531" s="307"/>
      <c r="J531" s="15"/>
      <c r="K531" s="299"/>
      <c r="L531" s="265"/>
      <c r="M531" s="299"/>
      <c r="N531" s="299"/>
      <c r="O531" s="299"/>
      <c r="P531" s="299"/>
      <c r="Q531" s="3"/>
      <c r="R531" s="282"/>
    </row>
    <row r="532" spans="3:18" s="64" customFormat="1" ht="12.75" customHeight="1" x14ac:dyDescent="0.15">
      <c r="C532" s="283">
        <f t="shared" si="20"/>
        <v>520</v>
      </c>
      <c r="D532" s="44" t="str">
        <f t="shared" si="21"/>
        <v/>
      </c>
      <c r="E532" s="276"/>
      <c r="F532" s="368"/>
      <c r="G532" s="368"/>
      <c r="H532" s="469"/>
      <c r="I532" s="307"/>
      <c r="J532" s="15"/>
      <c r="K532" s="299"/>
      <c r="L532" s="265"/>
      <c r="M532" s="299"/>
      <c r="N532" s="299"/>
      <c r="O532" s="299"/>
      <c r="P532" s="299"/>
      <c r="Q532" s="3"/>
      <c r="R532" s="282"/>
    </row>
    <row r="533" spans="3:18" s="64" customFormat="1" ht="12.75" customHeight="1" x14ac:dyDescent="0.15">
      <c r="C533" s="283">
        <f t="shared" si="20"/>
        <v>521</v>
      </c>
      <c r="D533" s="44" t="str">
        <f t="shared" si="21"/>
        <v/>
      </c>
      <c r="E533" s="276"/>
      <c r="F533" s="368"/>
      <c r="G533" s="368"/>
      <c r="H533" s="469"/>
      <c r="I533" s="307"/>
      <c r="J533" s="15"/>
      <c r="K533" s="299"/>
      <c r="L533" s="265"/>
      <c r="M533" s="299"/>
      <c r="N533" s="299"/>
      <c r="O533" s="299"/>
      <c r="P533" s="299"/>
      <c r="Q533" s="3"/>
      <c r="R533" s="282"/>
    </row>
    <row r="534" spans="3:18" s="64" customFormat="1" ht="12.75" customHeight="1" x14ac:dyDescent="0.15">
      <c r="C534" s="283">
        <f t="shared" si="20"/>
        <v>522</v>
      </c>
      <c r="D534" s="44" t="str">
        <f t="shared" si="21"/>
        <v/>
      </c>
      <c r="E534" s="276"/>
      <c r="F534" s="368"/>
      <c r="G534" s="368"/>
      <c r="H534" s="469"/>
      <c r="I534" s="307"/>
      <c r="J534" s="15"/>
      <c r="K534" s="299"/>
      <c r="L534" s="265"/>
      <c r="M534" s="299"/>
      <c r="N534" s="299"/>
      <c r="O534" s="299"/>
      <c r="P534" s="299"/>
      <c r="Q534" s="3"/>
      <c r="R534" s="282"/>
    </row>
    <row r="535" spans="3:18" s="64" customFormat="1" ht="12.75" customHeight="1" x14ac:dyDescent="0.15">
      <c r="C535" s="283">
        <f t="shared" si="20"/>
        <v>523</v>
      </c>
      <c r="D535" s="44" t="str">
        <f t="shared" si="21"/>
        <v/>
      </c>
      <c r="E535" s="276"/>
      <c r="F535" s="368"/>
      <c r="G535" s="368"/>
      <c r="H535" s="469"/>
      <c r="I535" s="307"/>
      <c r="J535" s="15"/>
      <c r="K535" s="299"/>
      <c r="L535" s="265"/>
      <c r="M535" s="299"/>
      <c r="N535" s="299"/>
      <c r="O535" s="299"/>
      <c r="P535" s="299"/>
      <c r="Q535" s="3"/>
      <c r="R535" s="282"/>
    </row>
    <row r="536" spans="3:18" s="64" customFormat="1" ht="12.75" customHeight="1" x14ac:dyDescent="0.15">
      <c r="C536" s="283">
        <f t="shared" si="20"/>
        <v>524</v>
      </c>
      <c r="D536" s="44" t="str">
        <f t="shared" si="21"/>
        <v/>
      </c>
      <c r="E536" s="276"/>
      <c r="F536" s="368"/>
      <c r="G536" s="368"/>
      <c r="H536" s="469"/>
      <c r="I536" s="307"/>
      <c r="J536" s="15"/>
      <c r="K536" s="299"/>
      <c r="L536" s="265"/>
      <c r="M536" s="299"/>
      <c r="N536" s="299"/>
      <c r="O536" s="299"/>
      <c r="P536" s="299"/>
      <c r="Q536" s="3"/>
      <c r="R536" s="282"/>
    </row>
    <row r="537" spans="3:18" s="64" customFormat="1" ht="12.75" customHeight="1" x14ac:dyDescent="0.15">
      <c r="C537" s="283">
        <f t="shared" si="20"/>
        <v>525</v>
      </c>
      <c r="D537" s="44" t="str">
        <f t="shared" si="21"/>
        <v/>
      </c>
      <c r="E537" s="276"/>
      <c r="F537" s="368"/>
      <c r="G537" s="368"/>
      <c r="H537" s="469"/>
      <c r="I537" s="307"/>
      <c r="J537" s="15"/>
      <c r="K537" s="299"/>
      <c r="L537" s="265"/>
      <c r="M537" s="299"/>
      <c r="N537" s="299"/>
      <c r="O537" s="299"/>
      <c r="P537" s="299"/>
      <c r="Q537" s="3"/>
      <c r="R537" s="282"/>
    </row>
    <row r="538" spans="3:18" s="64" customFormat="1" ht="12.75" customHeight="1" x14ac:dyDescent="0.15">
      <c r="C538" s="283">
        <f t="shared" si="20"/>
        <v>526</v>
      </c>
      <c r="D538" s="44" t="str">
        <f t="shared" si="21"/>
        <v/>
      </c>
      <c r="E538" s="276"/>
      <c r="F538" s="368"/>
      <c r="G538" s="368"/>
      <c r="H538" s="469"/>
      <c r="I538" s="307"/>
      <c r="J538" s="15"/>
      <c r="K538" s="299"/>
      <c r="L538" s="265"/>
      <c r="M538" s="299"/>
      <c r="N538" s="299"/>
      <c r="O538" s="299"/>
      <c r="P538" s="299"/>
      <c r="Q538" s="3"/>
      <c r="R538" s="282"/>
    </row>
    <row r="539" spans="3:18" s="64" customFormat="1" ht="12.75" customHeight="1" x14ac:dyDescent="0.15">
      <c r="C539" s="283">
        <f t="shared" si="20"/>
        <v>527</v>
      </c>
      <c r="D539" s="44" t="str">
        <f t="shared" si="21"/>
        <v/>
      </c>
      <c r="E539" s="276"/>
      <c r="F539" s="368"/>
      <c r="G539" s="368"/>
      <c r="H539" s="469"/>
      <c r="I539" s="307"/>
      <c r="J539" s="15"/>
      <c r="K539" s="299"/>
      <c r="L539" s="265"/>
      <c r="M539" s="299"/>
      <c r="N539" s="299"/>
      <c r="O539" s="299"/>
      <c r="P539" s="299"/>
      <c r="Q539" s="3"/>
      <c r="R539" s="282"/>
    </row>
    <row r="540" spans="3:18" s="64" customFormat="1" ht="12.75" customHeight="1" x14ac:dyDescent="0.15">
      <c r="C540" s="283">
        <f t="shared" si="20"/>
        <v>528</v>
      </c>
      <c r="D540" s="44" t="str">
        <f t="shared" si="21"/>
        <v/>
      </c>
      <c r="E540" s="276"/>
      <c r="F540" s="368"/>
      <c r="G540" s="368"/>
      <c r="H540" s="469"/>
      <c r="I540" s="307"/>
      <c r="J540" s="15"/>
      <c r="K540" s="299"/>
      <c r="L540" s="265"/>
      <c r="M540" s="299"/>
      <c r="N540" s="299"/>
      <c r="O540" s="299"/>
      <c r="P540" s="299"/>
      <c r="Q540" s="3"/>
      <c r="R540" s="282"/>
    </row>
    <row r="541" spans="3:18" s="64" customFormat="1" ht="12.75" customHeight="1" x14ac:dyDescent="0.15">
      <c r="C541" s="283">
        <f t="shared" si="20"/>
        <v>529</v>
      </c>
      <c r="D541" s="44" t="str">
        <f t="shared" si="21"/>
        <v/>
      </c>
      <c r="E541" s="276"/>
      <c r="F541" s="368"/>
      <c r="G541" s="368"/>
      <c r="H541" s="469"/>
      <c r="I541" s="307"/>
      <c r="J541" s="15"/>
      <c r="K541" s="299"/>
      <c r="L541" s="265"/>
      <c r="M541" s="299"/>
      <c r="N541" s="299"/>
      <c r="O541" s="299"/>
      <c r="P541" s="299"/>
      <c r="Q541" s="3"/>
      <c r="R541" s="282"/>
    </row>
    <row r="542" spans="3:18" s="64" customFormat="1" ht="12.75" customHeight="1" x14ac:dyDescent="0.15">
      <c r="C542" s="283">
        <f t="shared" si="20"/>
        <v>530</v>
      </c>
      <c r="D542" s="44" t="str">
        <f t="shared" si="21"/>
        <v/>
      </c>
      <c r="E542" s="276"/>
      <c r="F542" s="368"/>
      <c r="G542" s="368"/>
      <c r="H542" s="469"/>
      <c r="I542" s="307"/>
      <c r="J542" s="15"/>
      <c r="K542" s="299"/>
      <c r="L542" s="265"/>
      <c r="M542" s="299"/>
      <c r="N542" s="299"/>
      <c r="O542" s="299"/>
      <c r="P542" s="299"/>
      <c r="Q542" s="3"/>
      <c r="R542" s="282"/>
    </row>
    <row r="543" spans="3:18" s="64" customFormat="1" ht="12.75" customHeight="1" x14ac:dyDescent="0.15">
      <c r="C543" s="283">
        <f t="shared" si="20"/>
        <v>531</v>
      </c>
      <c r="D543" s="44" t="str">
        <f t="shared" si="21"/>
        <v/>
      </c>
      <c r="E543" s="276"/>
      <c r="F543" s="368"/>
      <c r="G543" s="368"/>
      <c r="H543" s="469"/>
      <c r="I543" s="307"/>
      <c r="J543" s="15"/>
      <c r="K543" s="299"/>
      <c r="L543" s="265"/>
      <c r="M543" s="299"/>
      <c r="N543" s="299"/>
      <c r="O543" s="299"/>
      <c r="P543" s="299"/>
      <c r="Q543" s="3"/>
      <c r="R543" s="282"/>
    </row>
    <row r="544" spans="3:18" s="64" customFormat="1" ht="12.75" customHeight="1" x14ac:dyDescent="0.15">
      <c r="C544" s="283">
        <f t="shared" si="20"/>
        <v>532</v>
      </c>
      <c r="D544" s="44" t="str">
        <f t="shared" si="21"/>
        <v/>
      </c>
      <c r="E544" s="276"/>
      <c r="F544" s="368"/>
      <c r="G544" s="368"/>
      <c r="H544" s="469"/>
      <c r="I544" s="307"/>
      <c r="J544" s="15"/>
      <c r="K544" s="299"/>
      <c r="L544" s="265"/>
      <c r="M544" s="299"/>
      <c r="N544" s="299"/>
      <c r="O544" s="299"/>
      <c r="P544" s="299"/>
      <c r="Q544" s="3"/>
      <c r="R544" s="282"/>
    </row>
    <row r="545" spans="3:18" s="64" customFormat="1" ht="12.75" customHeight="1" x14ac:dyDescent="0.15">
      <c r="C545" s="283">
        <f t="shared" si="20"/>
        <v>533</v>
      </c>
      <c r="D545" s="44" t="str">
        <f t="shared" si="21"/>
        <v/>
      </c>
      <c r="E545" s="276"/>
      <c r="F545" s="368"/>
      <c r="G545" s="368"/>
      <c r="H545" s="469"/>
      <c r="I545" s="307"/>
      <c r="J545" s="15"/>
      <c r="K545" s="299"/>
      <c r="L545" s="265"/>
      <c r="M545" s="299"/>
      <c r="N545" s="299"/>
      <c r="O545" s="299"/>
      <c r="P545" s="299"/>
      <c r="Q545" s="3"/>
      <c r="R545" s="282"/>
    </row>
    <row r="546" spans="3:18" s="64" customFormat="1" ht="12.75" customHeight="1" x14ac:dyDescent="0.15">
      <c r="C546" s="283">
        <f t="shared" si="20"/>
        <v>534</v>
      </c>
      <c r="D546" s="44" t="str">
        <f t="shared" si="21"/>
        <v/>
      </c>
      <c r="E546" s="276"/>
      <c r="F546" s="368"/>
      <c r="G546" s="368"/>
      <c r="H546" s="469"/>
      <c r="I546" s="307"/>
      <c r="J546" s="15"/>
      <c r="K546" s="299"/>
      <c r="L546" s="265"/>
      <c r="M546" s="299"/>
      <c r="N546" s="299"/>
      <c r="O546" s="299"/>
      <c r="P546" s="299"/>
      <c r="Q546" s="3"/>
      <c r="R546" s="282"/>
    </row>
    <row r="547" spans="3:18" s="64" customFormat="1" ht="12.75" customHeight="1" x14ac:dyDescent="0.15">
      <c r="C547" s="283">
        <f t="shared" si="20"/>
        <v>535</v>
      </c>
      <c r="D547" s="44" t="str">
        <f t="shared" si="21"/>
        <v/>
      </c>
      <c r="E547" s="276"/>
      <c r="F547" s="368"/>
      <c r="G547" s="368"/>
      <c r="H547" s="469"/>
      <c r="I547" s="307"/>
      <c r="J547" s="15"/>
      <c r="K547" s="299"/>
      <c r="L547" s="265"/>
      <c r="M547" s="299"/>
      <c r="N547" s="299"/>
      <c r="O547" s="299"/>
      <c r="P547" s="299"/>
      <c r="Q547" s="3"/>
      <c r="R547" s="282"/>
    </row>
    <row r="548" spans="3:18" s="64" customFormat="1" ht="12.75" customHeight="1" x14ac:dyDescent="0.15">
      <c r="C548" s="283">
        <f t="shared" si="20"/>
        <v>536</v>
      </c>
      <c r="D548" s="44" t="str">
        <f t="shared" si="21"/>
        <v/>
      </c>
      <c r="E548" s="276"/>
      <c r="F548" s="368"/>
      <c r="G548" s="368"/>
      <c r="H548" s="469"/>
      <c r="I548" s="307"/>
      <c r="J548" s="15"/>
      <c r="K548" s="299"/>
      <c r="L548" s="265"/>
      <c r="M548" s="299"/>
      <c r="N548" s="299"/>
      <c r="O548" s="299"/>
      <c r="P548" s="299"/>
      <c r="Q548" s="3"/>
      <c r="R548" s="282"/>
    </row>
    <row r="549" spans="3:18" s="64" customFormat="1" ht="12.75" customHeight="1" x14ac:dyDescent="0.15">
      <c r="C549" s="283">
        <f t="shared" si="20"/>
        <v>537</v>
      </c>
      <c r="D549" s="44" t="str">
        <f t="shared" si="21"/>
        <v/>
      </c>
      <c r="E549" s="276"/>
      <c r="F549" s="368"/>
      <c r="G549" s="368"/>
      <c r="H549" s="469"/>
      <c r="I549" s="307"/>
      <c r="J549" s="15"/>
      <c r="K549" s="299"/>
      <c r="L549" s="265"/>
      <c r="M549" s="299"/>
      <c r="N549" s="299"/>
      <c r="O549" s="299"/>
      <c r="P549" s="299"/>
      <c r="Q549" s="3"/>
      <c r="R549" s="282"/>
    </row>
    <row r="550" spans="3:18" s="64" customFormat="1" ht="12.75" customHeight="1" x14ac:dyDescent="0.15">
      <c r="C550" s="283">
        <f t="shared" si="20"/>
        <v>538</v>
      </c>
      <c r="D550" s="44" t="str">
        <f t="shared" si="21"/>
        <v/>
      </c>
      <c r="E550" s="276"/>
      <c r="F550" s="368"/>
      <c r="G550" s="368"/>
      <c r="H550" s="469"/>
      <c r="I550" s="307"/>
      <c r="J550" s="15"/>
      <c r="K550" s="299"/>
      <c r="L550" s="265"/>
      <c r="M550" s="299"/>
      <c r="N550" s="299"/>
      <c r="O550" s="299"/>
      <c r="P550" s="299"/>
      <c r="Q550" s="3"/>
      <c r="R550" s="282"/>
    </row>
    <row r="551" spans="3:18" s="64" customFormat="1" ht="12.75" customHeight="1" x14ac:dyDescent="0.15">
      <c r="C551" s="283">
        <f t="shared" si="20"/>
        <v>539</v>
      </c>
      <c r="D551" s="44" t="str">
        <f t="shared" si="21"/>
        <v/>
      </c>
      <c r="E551" s="276"/>
      <c r="F551" s="368"/>
      <c r="G551" s="368"/>
      <c r="H551" s="469"/>
      <c r="I551" s="307"/>
      <c r="J551" s="15"/>
      <c r="K551" s="299"/>
      <c r="L551" s="265"/>
      <c r="M551" s="299"/>
      <c r="N551" s="299"/>
      <c r="O551" s="299"/>
      <c r="P551" s="299"/>
      <c r="Q551" s="3"/>
      <c r="R551" s="282"/>
    </row>
    <row r="552" spans="3:18" s="64" customFormat="1" ht="12.75" customHeight="1" x14ac:dyDescent="0.15">
      <c r="C552" s="283">
        <f t="shared" si="20"/>
        <v>540</v>
      </c>
      <c r="D552" s="44" t="str">
        <f t="shared" si="21"/>
        <v/>
      </c>
      <c r="E552" s="276"/>
      <c r="F552" s="368"/>
      <c r="G552" s="368"/>
      <c r="H552" s="469"/>
      <c r="I552" s="307"/>
      <c r="J552" s="15"/>
      <c r="K552" s="299"/>
      <c r="L552" s="265"/>
      <c r="M552" s="299"/>
      <c r="N552" s="299"/>
      <c r="O552" s="299"/>
      <c r="P552" s="299"/>
      <c r="Q552" s="3"/>
      <c r="R552" s="282"/>
    </row>
    <row r="553" spans="3:18" s="64" customFormat="1" ht="12.75" customHeight="1" x14ac:dyDescent="0.15">
      <c r="C553" s="283">
        <f t="shared" si="20"/>
        <v>541</v>
      </c>
      <c r="D553" s="44" t="str">
        <f t="shared" si="21"/>
        <v/>
      </c>
      <c r="E553" s="276"/>
      <c r="F553" s="368"/>
      <c r="G553" s="368"/>
      <c r="H553" s="469"/>
      <c r="I553" s="307"/>
      <c r="J553" s="15"/>
      <c r="K553" s="299"/>
      <c r="L553" s="265"/>
      <c r="M553" s="299"/>
      <c r="N553" s="299"/>
      <c r="O553" s="299"/>
      <c r="P553" s="299"/>
      <c r="Q553" s="3"/>
      <c r="R553" s="282"/>
    </row>
    <row r="554" spans="3:18" s="64" customFormat="1" ht="12.75" customHeight="1" x14ac:dyDescent="0.15">
      <c r="C554" s="283">
        <f t="shared" si="20"/>
        <v>542</v>
      </c>
      <c r="D554" s="44" t="str">
        <f t="shared" si="21"/>
        <v/>
      </c>
      <c r="E554" s="276"/>
      <c r="F554" s="368"/>
      <c r="G554" s="368"/>
      <c r="H554" s="469"/>
      <c r="I554" s="307"/>
      <c r="J554" s="15"/>
      <c r="K554" s="299"/>
      <c r="L554" s="265"/>
      <c r="M554" s="299"/>
      <c r="N554" s="299"/>
      <c r="O554" s="299"/>
      <c r="P554" s="299"/>
      <c r="Q554" s="3"/>
      <c r="R554" s="282"/>
    </row>
    <row r="555" spans="3:18" s="64" customFormat="1" ht="12.75" customHeight="1" x14ac:dyDescent="0.15">
      <c r="C555" s="283">
        <f t="shared" si="20"/>
        <v>543</v>
      </c>
      <c r="D555" s="44" t="str">
        <f t="shared" si="21"/>
        <v/>
      </c>
      <c r="E555" s="276"/>
      <c r="F555" s="368"/>
      <c r="G555" s="368"/>
      <c r="H555" s="469"/>
      <c r="I555" s="307"/>
      <c r="J555" s="15"/>
      <c r="K555" s="299"/>
      <c r="L555" s="265"/>
      <c r="M555" s="299"/>
      <c r="N555" s="299"/>
      <c r="O555" s="299"/>
      <c r="P555" s="299"/>
      <c r="Q555" s="3"/>
      <c r="R555" s="282"/>
    </row>
    <row r="556" spans="3:18" s="64" customFormat="1" ht="12.75" customHeight="1" x14ac:dyDescent="0.15">
      <c r="C556" s="283">
        <f t="shared" si="20"/>
        <v>544</v>
      </c>
      <c r="D556" s="44" t="str">
        <f t="shared" si="21"/>
        <v/>
      </c>
      <c r="E556" s="276"/>
      <c r="F556" s="368"/>
      <c r="G556" s="368"/>
      <c r="H556" s="469"/>
      <c r="I556" s="307"/>
      <c r="J556" s="15"/>
      <c r="K556" s="299"/>
      <c r="L556" s="265"/>
      <c r="M556" s="299"/>
      <c r="N556" s="299"/>
      <c r="O556" s="299"/>
      <c r="P556" s="299"/>
      <c r="Q556" s="3"/>
      <c r="R556" s="282"/>
    </row>
    <row r="557" spans="3:18" s="64" customFormat="1" ht="12.75" customHeight="1" x14ac:dyDescent="0.15">
      <c r="C557" s="283">
        <f t="shared" si="20"/>
        <v>545</v>
      </c>
      <c r="D557" s="44" t="str">
        <f t="shared" si="21"/>
        <v/>
      </c>
      <c r="E557" s="276"/>
      <c r="F557" s="368"/>
      <c r="G557" s="368"/>
      <c r="H557" s="469"/>
      <c r="I557" s="307"/>
      <c r="J557" s="15"/>
      <c r="K557" s="299"/>
      <c r="L557" s="265"/>
      <c r="M557" s="299"/>
      <c r="N557" s="299"/>
      <c r="O557" s="299"/>
      <c r="P557" s="299"/>
      <c r="Q557" s="3"/>
      <c r="R557" s="282"/>
    </row>
    <row r="558" spans="3:18" s="64" customFormat="1" ht="12.75" customHeight="1" x14ac:dyDescent="0.15">
      <c r="C558" s="283">
        <f t="shared" si="20"/>
        <v>546</v>
      </c>
      <c r="D558" s="44" t="str">
        <f t="shared" si="21"/>
        <v/>
      </c>
      <c r="E558" s="276"/>
      <c r="F558" s="368"/>
      <c r="G558" s="368"/>
      <c r="H558" s="469"/>
      <c r="I558" s="307"/>
      <c r="J558" s="15"/>
      <c r="K558" s="299"/>
      <c r="L558" s="265"/>
      <c r="M558" s="299"/>
      <c r="N558" s="299"/>
      <c r="O558" s="299"/>
      <c r="P558" s="299"/>
      <c r="Q558" s="3"/>
      <c r="R558" s="282"/>
    </row>
    <row r="559" spans="3:18" s="64" customFormat="1" ht="12.75" customHeight="1" x14ac:dyDescent="0.15">
      <c r="C559" s="283">
        <f t="shared" si="20"/>
        <v>547</v>
      </c>
      <c r="D559" s="44" t="str">
        <f t="shared" si="21"/>
        <v/>
      </c>
      <c r="E559" s="276"/>
      <c r="F559" s="368"/>
      <c r="G559" s="368"/>
      <c r="H559" s="469"/>
      <c r="I559" s="307"/>
      <c r="J559" s="15"/>
      <c r="K559" s="299"/>
      <c r="L559" s="265"/>
      <c r="M559" s="299"/>
      <c r="N559" s="299"/>
      <c r="O559" s="299"/>
      <c r="P559" s="299"/>
      <c r="Q559" s="3"/>
      <c r="R559" s="282"/>
    </row>
    <row r="560" spans="3:18" s="64" customFormat="1" ht="12.75" customHeight="1" x14ac:dyDescent="0.15">
      <c r="C560" s="283">
        <f t="shared" si="20"/>
        <v>548</v>
      </c>
      <c r="D560" s="44" t="str">
        <f t="shared" si="21"/>
        <v/>
      </c>
      <c r="E560" s="276"/>
      <c r="F560" s="368"/>
      <c r="G560" s="368"/>
      <c r="H560" s="469"/>
      <c r="I560" s="307"/>
      <c r="J560" s="15"/>
      <c r="K560" s="299"/>
      <c r="L560" s="265"/>
      <c r="M560" s="299"/>
      <c r="N560" s="299"/>
      <c r="O560" s="299"/>
      <c r="P560" s="299"/>
      <c r="Q560" s="3"/>
      <c r="R560" s="282"/>
    </row>
    <row r="561" spans="3:18" s="64" customFormat="1" ht="12.75" customHeight="1" x14ac:dyDescent="0.15">
      <c r="C561" s="283">
        <f t="shared" si="20"/>
        <v>549</v>
      </c>
      <c r="D561" s="44" t="str">
        <f t="shared" si="21"/>
        <v/>
      </c>
      <c r="E561" s="276"/>
      <c r="F561" s="368"/>
      <c r="G561" s="368"/>
      <c r="H561" s="469"/>
      <c r="I561" s="307"/>
      <c r="J561" s="15"/>
      <c r="K561" s="299"/>
      <c r="L561" s="265"/>
      <c r="M561" s="299"/>
      <c r="N561" s="299"/>
      <c r="O561" s="299"/>
      <c r="P561" s="299"/>
      <c r="Q561" s="3"/>
      <c r="R561" s="282"/>
    </row>
    <row r="562" spans="3:18" s="64" customFormat="1" ht="12.75" customHeight="1" x14ac:dyDescent="0.15">
      <c r="C562" s="283">
        <f t="shared" si="20"/>
        <v>550</v>
      </c>
      <c r="D562" s="44" t="str">
        <f t="shared" si="21"/>
        <v/>
      </c>
      <c r="E562" s="276"/>
      <c r="F562" s="368"/>
      <c r="G562" s="368"/>
      <c r="H562" s="469"/>
      <c r="I562" s="307"/>
      <c r="J562" s="15"/>
      <c r="K562" s="299"/>
      <c r="L562" s="265"/>
      <c r="M562" s="299"/>
      <c r="N562" s="299"/>
      <c r="O562" s="299"/>
      <c r="P562" s="299"/>
      <c r="Q562" s="3"/>
      <c r="R562" s="282"/>
    </row>
    <row r="563" spans="3:18" s="64" customFormat="1" ht="12.75" customHeight="1" x14ac:dyDescent="0.15">
      <c r="C563" s="283">
        <f t="shared" si="20"/>
        <v>551</v>
      </c>
      <c r="D563" s="44" t="str">
        <f t="shared" si="21"/>
        <v/>
      </c>
      <c r="E563" s="276"/>
      <c r="F563" s="368"/>
      <c r="G563" s="368"/>
      <c r="H563" s="469"/>
      <c r="I563" s="307"/>
      <c r="J563" s="15"/>
      <c r="K563" s="299"/>
      <c r="L563" s="265"/>
      <c r="M563" s="299"/>
      <c r="N563" s="299"/>
      <c r="O563" s="299"/>
      <c r="P563" s="299"/>
      <c r="Q563" s="3"/>
      <c r="R563" s="282"/>
    </row>
    <row r="564" spans="3:18" s="64" customFormat="1" ht="12.75" customHeight="1" x14ac:dyDescent="0.15">
      <c r="C564" s="283">
        <f t="shared" si="20"/>
        <v>552</v>
      </c>
      <c r="D564" s="44" t="str">
        <f t="shared" si="21"/>
        <v/>
      </c>
      <c r="E564" s="276"/>
      <c r="F564" s="368"/>
      <c r="G564" s="368"/>
      <c r="H564" s="469"/>
      <c r="I564" s="307"/>
      <c r="J564" s="15"/>
      <c r="K564" s="299"/>
      <c r="L564" s="265"/>
      <c r="M564" s="299"/>
      <c r="N564" s="299"/>
      <c r="O564" s="299"/>
      <c r="P564" s="299"/>
      <c r="Q564" s="3"/>
      <c r="R564" s="282"/>
    </row>
    <row r="565" spans="3:18" s="64" customFormat="1" ht="12.75" customHeight="1" x14ac:dyDescent="0.15">
      <c r="C565" s="283">
        <f t="shared" si="20"/>
        <v>553</v>
      </c>
      <c r="D565" s="44" t="str">
        <f t="shared" si="21"/>
        <v/>
      </c>
      <c r="E565" s="276"/>
      <c r="F565" s="368"/>
      <c r="G565" s="368"/>
      <c r="H565" s="469"/>
      <c r="I565" s="307"/>
      <c r="J565" s="15"/>
      <c r="K565" s="299"/>
      <c r="L565" s="265"/>
      <c r="M565" s="299"/>
      <c r="N565" s="299"/>
      <c r="O565" s="299"/>
      <c r="P565" s="299"/>
      <c r="Q565" s="3"/>
      <c r="R565" s="282"/>
    </row>
    <row r="566" spans="3:18" s="64" customFormat="1" ht="12.75" customHeight="1" x14ac:dyDescent="0.15">
      <c r="C566" s="283">
        <f t="shared" si="20"/>
        <v>554</v>
      </c>
      <c r="D566" s="44" t="str">
        <f t="shared" si="21"/>
        <v/>
      </c>
      <c r="E566" s="276"/>
      <c r="F566" s="368"/>
      <c r="G566" s="368"/>
      <c r="H566" s="469"/>
      <c r="I566" s="307"/>
      <c r="J566" s="15"/>
      <c r="K566" s="299"/>
      <c r="L566" s="265"/>
      <c r="M566" s="299"/>
      <c r="N566" s="299"/>
      <c r="O566" s="299"/>
      <c r="P566" s="299"/>
      <c r="Q566" s="3"/>
      <c r="R566" s="282"/>
    </row>
    <row r="567" spans="3:18" s="64" customFormat="1" ht="12.75" customHeight="1" x14ac:dyDescent="0.15">
      <c r="C567" s="283">
        <f t="shared" si="20"/>
        <v>555</v>
      </c>
      <c r="D567" s="44" t="str">
        <f t="shared" si="21"/>
        <v/>
      </c>
      <c r="E567" s="276"/>
      <c r="F567" s="368"/>
      <c r="G567" s="368"/>
      <c r="H567" s="469"/>
      <c r="I567" s="307"/>
      <c r="J567" s="15"/>
      <c r="K567" s="299"/>
      <c r="L567" s="265"/>
      <c r="M567" s="299"/>
      <c r="N567" s="299"/>
      <c r="O567" s="299"/>
      <c r="P567" s="299"/>
      <c r="Q567" s="3"/>
      <c r="R567" s="282"/>
    </row>
    <row r="568" spans="3:18" s="64" customFormat="1" ht="12.75" customHeight="1" x14ac:dyDescent="0.15">
      <c r="C568" s="283">
        <f t="shared" si="20"/>
        <v>556</v>
      </c>
      <c r="D568" s="44" t="str">
        <f t="shared" si="21"/>
        <v/>
      </c>
      <c r="E568" s="276"/>
      <c r="F568" s="368"/>
      <c r="G568" s="368"/>
      <c r="H568" s="469"/>
      <c r="I568" s="307"/>
      <c r="J568" s="15"/>
      <c r="K568" s="299"/>
      <c r="L568" s="265"/>
      <c r="M568" s="299"/>
      <c r="N568" s="299"/>
      <c r="O568" s="299"/>
      <c r="P568" s="299"/>
      <c r="Q568" s="3"/>
      <c r="R568" s="282"/>
    </row>
    <row r="569" spans="3:18" s="64" customFormat="1" ht="12.75" customHeight="1" x14ac:dyDescent="0.15">
      <c r="C569" s="283">
        <f t="shared" si="20"/>
        <v>557</v>
      </c>
      <c r="D569" s="44" t="str">
        <f t="shared" si="21"/>
        <v/>
      </c>
      <c r="E569" s="276"/>
      <c r="F569" s="368"/>
      <c r="G569" s="368"/>
      <c r="H569" s="469"/>
      <c r="I569" s="307"/>
      <c r="J569" s="15"/>
      <c r="K569" s="299"/>
      <c r="L569" s="265"/>
      <c r="M569" s="299"/>
      <c r="N569" s="299"/>
      <c r="O569" s="299"/>
      <c r="P569" s="299"/>
      <c r="Q569" s="3"/>
      <c r="R569" s="282"/>
    </row>
    <row r="570" spans="3:18" s="64" customFormat="1" ht="12.75" customHeight="1" x14ac:dyDescent="0.15">
      <c r="C570" s="283">
        <f t="shared" si="20"/>
        <v>558</v>
      </c>
      <c r="D570" s="44" t="str">
        <f t="shared" si="21"/>
        <v/>
      </c>
      <c r="E570" s="276"/>
      <c r="F570" s="368"/>
      <c r="G570" s="368"/>
      <c r="H570" s="469"/>
      <c r="I570" s="307"/>
      <c r="J570" s="15"/>
      <c r="K570" s="299"/>
      <c r="L570" s="265"/>
      <c r="M570" s="299"/>
      <c r="N570" s="299"/>
      <c r="O570" s="299"/>
      <c r="P570" s="299"/>
      <c r="Q570" s="3"/>
      <c r="R570" s="282"/>
    </row>
    <row r="571" spans="3:18" s="64" customFormat="1" ht="12.75" customHeight="1" x14ac:dyDescent="0.15">
      <c r="C571" s="283">
        <f t="shared" si="20"/>
        <v>559</v>
      </c>
      <c r="D571" s="44" t="str">
        <f t="shared" si="21"/>
        <v/>
      </c>
      <c r="E571" s="276"/>
      <c r="F571" s="368"/>
      <c r="G571" s="368"/>
      <c r="H571" s="469"/>
      <c r="I571" s="307"/>
      <c r="J571" s="15"/>
      <c r="K571" s="299"/>
      <c r="L571" s="265"/>
      <c r="M571" s="299"/>
      <c r="N571" s="299"/>
      <c r="O571" s="299"/>
      <c r="P571" s="299"/>
      <c r="Q571" s="3"/>
      <c r="R571" s="282"/>
    </row>
    <row r="572" spans="3:18" s="64" customFormat="1" ht="12.75" customHeight="1" x14ac:dyDescent="0.15">
      <c r="C572" s="283">
        <f t="shared" si="20"/>
        <v>560</v>
      </c>
      <c r="D572" s="44" t="str">
        <f t="shared" si="21"/>
        <v/>
      </c>
      <c r="E572" s="276"/>
      <c r="F572" s="368"/>
      <c r="G572" s="368"/>
      <c r="H572" s="469"/>
      <c r="I572" s="307"/>
      <c r="J572" s="15"/>
      <c r="K572" s="299"/>
      <c r="L572" s="265"/>
      <c r="M572" s="299"/>
      <c r="N572" s="299"/>
      <c r="O572" s="299"/>
      <c r="P572" s="299"/>
      <c r="Q572" s="3"/>
      <c r="R572" s="282"/>
    </row>
    <row r="573" spans="3:18" s="64" customFormat="1" ht="12.75" customHeight="1" x14ac:dyDescent="0.15">
      <c r="C573" s="283">
        <f t="shared" si="20"/>
        <v>561</v>
      </c>
      <c r="D573" s="44" t="str">
        <f t="shared" si="21"/>
        <v/>
      </c>
      <c r="E573" s="276"/>
      <c r="F573" s="368"/>
      <c r="G573" s="368"/>
      <c r="H573" s="469"/>
      <c r="I573" s="307"/>
      <c r="J573" s="15"/>
      <c r="K573" s="299"/>
      <c r="L573" s="265"/>
      <c r="M573" s="299"/>
      <c r="N573" s="299"/>
      <c r="O573" s="299"/>
      <c r="P573" s="299"/>
      <c r="Q573" s="3"/>
      <c r="R573" s="282"/>
    </row>
    <row r="574" spans="3:18" s="64" customFormat="1" ht="12.75" customHeight="1" x14ac:dyDescent="0.15">
      <c r="C574" s="283">
        <f t="shared" si="20"/>
        <v>562</v>
      </c>
      <c r="D574" s="44" t="str">
        <f t="shared" si="21"/>
        <v/>
      </c>
      <c r="E574" s="276"/>
      <c r="F574" s="368"/>
      <c r="G574" s="368"/>
      <c r="H574" s="469"/>
      <c r="I574" s="307"/>
      <c r="J574" s="15"/>
      <c r="K574" s="299"/>
      <c r="L574" s="265"/>
      <c r="M574" s="299"/>
      <c r="N574" s="299"/>
      <c r="O574" s="299"/>
      <c r="P574" s="299"/>
      <c r="Q574" s="3"/>
      <c r="R574" s="282"/>
    </row>
    <row r="575" spans="3:18" s="64" customFormat="1" ht="12.75" customHeight="1" x14ac:dyDescent="0.15">
      <c r="C575" s="283">
        <f t="shared" si="20"/>
        <v>563</v>
      </c>
      <c r="D575" s="44" t="str">
        <f t="shared" si="21"/>
        <v/>
      </c>
      <c r="E575" s="276"/>
      <c r="F575" s="368"/>
      <c r="G575" s="368"/>
      <c r="H575" s="469"/>
      <c r="I575" s="307"/>
      <c r="J575" s="15"/>
      <c r="K575" s="299"/>
      <c r="L575" s="265"/>
      <c r="M575" s="299"/>
      <c r="N575" s="299"/>
      <c r="O575" s="299"/>
      <c r="P575" s="299"/>
      <c r="Q575" s="3"/>
      <c r="R575" s="282"/>
    </row>
    <row r="576" spans="3:18" s="64" customFormat="1" ht="12.75" customHeight="1" x14ac:dyDescent="0.15">
      <c r="C576" s="283">
        <f t="shared" si="20"/>
        <v>564</v>
      </c>
      <c r="D576" s="44" t="str">
        <f t="shared" si="21"/>
        <v/>
      </c>
      <c r="E576" s="276"/>
      <c r="F576" s="368"/>
      <c r="G576" s="368"/>
      <c r="H576" s="469"/>
      <c r="I576" s="307"/>
      <c r="J576" s="15"/>
      <c r="K576" s="299"/>
      <c r="L576" s="265"/>
      <c r="M576" s="299"/>
      <c r="N576" s="299"/>
      <c r="O576" s="299"/>
      <c r="P576" s="299"/>
      <c r="Q576" s="3"/>
      <c r="R576" s="282"/>
    </row>
    <row r="577" spans="3:18" s="64" customFormat="1" ht="12.75" customHeight="1" x14ac:dyDescent="0.15">
      <c r="C577" s="283">
        <f t="shared" si="20"/>
        <v>565</v>
      </c>
      <c r="D577" s="44" t="str">
        <f t="shared" si="21"/>
        <v/>
      </c>
      <c r="E577" s="276"/>
      <c r="F577" s="368"/>
      <c r="G577" s="368"/>
      <c r="H577" s="469"/>
      <c r="I577" s="307"/>
      <c r="J577" s="15"/>
      <c r="K577" s="299"/>
      <c r="L577" s="265"/>
      <c r="M577" s="299"/>
      <c r="N577" s="299"/>
      <c r="O577" s="299"/>
      <c r="P577" s="299"/>
      <c r="Q577" s="3"/>
      <c r="R577" s="282"/>
    </row>
    <row r="578" spans="3:18" s="64" customFormat="1" ht="12.75" customHeight="1" x14ac:dyDescent="0.15">
      <c r="C578" s="283">
        <f t="shared" si="20"/>
        <v>566</v>
      </c>
      <c r="D578" s="44" t="str">
        <f t="shared" si="21"/>
        <v/>
      </c>
      <c r="E578" s="276"/>
      <c r="F578" s="368"/>
      <c r="G578" s="368"/>
      <c r="H578" s="469"/>
      <c r="I578" s="307"/>
      <c r="J578" s="15"/>
      <c r="K578" s="299"/>
      <c r="L578" s="265"/>
      <c r="M578" s="299"/>
      <c r="N578" s="299"/>
      <c r="O578" s="299"/>
      <c r="P578" s="299"/>
      <c r="Q578" s="3"/>
      <c r="R578" s="282"/>
    </row>
    <row r="579" spans="3:18" s="64" customFormat="1" ht="12.75" customHeight="1" x14ac:dyDescent="0.15">
      <c r="C579" s="283">
        <f t="shared" si="20"/>
        <v>567</v>
      </c>
      <c r="D579" s="44" t="str">
        <f t="shared" si="21"/>
        <v/>
      </c>
      <c r="E579" s="276"/>
      <c r="F579" s="368"/>
      <c r="G579" s="368"/>
      <c r="H579" s="469"/>
      <c r="I579" s="307"/>
      <c r="J579" s="15"/>
      <c r="K579" s="299"/>
      <c r="L579" s="265"/>
      <c r="M579" s="299"/>
      <c r="N579" s="299"/>
      <c r="O579" s="299"/>
      <c r="P579" s="299"/>
      <c r="Q579" s="3"/>
      <c r="R579" s="282"/>
    </row>
    <row r="580" spans="3:18" s="64" customFormat="1" ht="12.75" customHeight="1" x14ac:dyDescent="0.15">
      <c r="C580" s="283">
        <f t="shared" si="20"/>
        <v>568</v>
      </c>
      <c r="D580" s="44" t="str">
        <f t="shared" si="21"/>
        <v/>
      </c>
      <c r="E580" s="276"/>
      <c r="F580" s="368"/>
      <c r="G580" s="368"/>
      <c r="H580" s="469"/>
      <c r="I580" s="307"/>
      <c r="J580" s="15"/>
      <c r="K580" s="299"/>
      <c r="L580" s="265"/>
      <c r="M580" s="299"/>
      <c r="N580" s="299"/>
      <c r="O580" s="299"/>
      <c r="P580" s="299"/>
      <c r="Q580" s="3"/>
      <c r="R580" s="282"/>
    </row>
    <row r="581" spans="3:18" s="64" customFormat="1" ht="12.75" customHeight="1" x14ac:dyDescent="0.15">
      <c r="C581" s="283">
        <f t="shared" si="20"/>
        <v>569</v>
      </c>
      <c r="D581" s="44" t="str">
        <f t="shared" si="21"/>
        <v/>
      </c>
      <c r="E581" s="276"/>
      <c r="F581" s="368"/>
      <c r="G581" s="368"/>
      <c r="H581" s="469"/>
      <c r="I581" s="307"/>
      <c r="J581" s="15"/>
      <c r="K581" s="299"/>
      <c r="L581" s="265"/>
      <c r="M581" s="299"/>
      <c r="N581" s="299"/>
      <c r="O581" s="299"/>
      <c r="P581" s="299"/>
      <c r="Q581" s="3"/>
      <c r="R581" s="282"/>
    </row>
    <row r="582" spans="3:18" s="64" customFormat="1" ht="12.75" customHeight="1" x14ac:dyDescent="0.15">
      <c r="C582" s="283">
        <f t="shared" si="20"/>
        <v>570</v>
      </c>
      <c r="D582" s="44" t="str">
        <f t="shared" si="21"/>
        <v/>
      </c>
      <c r="E582" s="276"/>
      <c r="F582" s="368"/>
      <c r="G582" s="368"/>
      <c r="H582" s="469"/>
      <c r="I582" s="307"/>
      <c r="J582" s="15"/>
      <c r="K582" s="299"/>
      <c r="L582" s="265"/>
      <c r="M582" s="299"/>
      <c r="N582" s="299"/>
      <c r="O582" s="299"/>
      <c r="P582" s="299"/>
      <c r="Q582" s="3"/>
      <c r="R582" s="282"/>
    </row>
    <row r="583" spans="3:18" s="64" customFormat="1" ht="12.75" customHeight="1" x14ac:dyDescent="0.15">
      <c r="C583" s="283">
        <f t="shared" si="20"/>
        <v>571</v>
      </c>
      <c r="D583" s="44" t="str">
        <f t="shared" si="21"/>
        <v/>
      </c>
      <c r="E583" s="276"/>
      <c r="F583" s="368"/>
      <c r="G583" s="368"/>
      <c r="H583" s="469"/>
      <c r="I583" s="307"/>
      <c r="J583" s="15"/>
      <c r="K583" s="299"/>
      <c r="L583" s="265"/>
      <c r="M583" s="299"/>
      <c r="N583" s="299"/>
      <c r="O583" s="299"/>
      <c r="P583" s="299"/>
      <c r="Q583" s="3"/>
      <c r="R583" s="282"/>
    </row>
    <row r="584" spans="3:18" s="64" customFormat="1" ht="12.75" customHeight="1" x14ac:dyDescent="0.15">
      <c r="C584" s="283">
        <f t="shared" si="20"/>
        <v>572</v>
      </c>
      <c r="D584" s="44" t="str">
        <f t="shared" si="21"/>
        <v/>
      </c>
      <c r="E584" s="276"/>
      <c r="F584" s="368"/>
      <c r="G584" s="368"/>
      <c r="H584" s="469"/>
      <c r="I584" s="307"/>
      <c r="J584" s="15"/>
      <c r="K584" s="299"/>
      <c r="L584" s="265"/>
      <c r="M584" s="299"/>
      <c r="N584" s="299"/>
      <c r="O584" s="299"/>
      <c r="P584" s="299"/>
      <c r="Q584" s="3"/>
      <c r="R584" s="282"/>
    </row>
    <row r="585" spans="3:18" s="64" customFormat="1" ht="12.75" customHeight="1" x14ac:dyDescent="0.15">
      <c r="C585" s="283">
        <f t="shared" si="20"/>
        <v>573</v>
      </c>
      <c r="D585" s="44" t="str">
        <f t="shared" si="21"/>
        <v/>
      </c>
      <c r="E585" s="276"/>
      <c r="F585" s="368"/>
      <c r="G585" s="368"/>
      <c r="H585" s="469"/>
      <c r="I585" s="307"/>
      <c r="J585" s="15"/>
      <c r="K585" s="299"/>
      <c r="L585" s="265"/>
      <c r="M585" s="299"/>
      <c r="N585" s="299"/>
      <c r="O585" s="299"/>
      <c r="P585" s="299"/>
      <c r="Q585" s="3"/>
      <c r="R585" s="282"/>
    </row>
    <row r="586" spans="3:18" s="64" customFormat="1" ht="12.75" customHeight="1" x14ac:dyDescent="0.15">
      <c r="C586" s="283">
        <f t="shared" ref="C586:C612" si="22">C585+1</f>
        <v>574</v>
      </c>
      <c r="D586" s="44" t="str">
        <f t="shared" si="21"/>
        <v/>
      </c>
      <c r="E586" s="276"/>
      <c r="F586" s="368"/>
      <c r="G586" s="368"/>
      <c r="H586" s="469"/>
      <c r="I586" s="307"/>
      <c r="J586" s="15"/>
      <c r="K586" s="299"/>
      <c r="L586" s="265"/>
      <c r="M586" s="299"/>
      <c r="N586" s="299"/>
      <c r="O586" s="299"/>
      <c r="P586" s="299"/>
      <c r="Q586" s="3"/>
      <c r="R586" s="282"/>
    </row>
    <row r="587" spans="3:18" s="64" customFormat="1" ht="12.75" customHeight="1" x14ac:dyDescent="0.15">
      <c r="C587" s="283">
        <f t="shared" si="22"/>
        <v>575</v>
      </c>
      <c r="D587" s="44" t="str">
        <f t="shared" si="21"/>
        <v/>
      </c>
      <c r="E587" s="276"/>
      <c r="F587" s="368"/>
      <c r="G587" s="368"/>
      <c r="H587" s="469"/>
      <c r="I587" s="307"/>
      <c r="J587" s="15"/>
      <c r="K587" s="299"/>
      <c r="L587" s="265"/>
      <c r="M587" s="299"/>
      <c r="N587" s="299"/>
      <c r="O587" s="299"/>
      <c r="P587" s="299"/>
      <c r="Q587" s="3"/>
      <c r="R587" s="282"/>
    </row>
    <row r="588" spans="3:18" s="64" customFormat="1" ht="12.75" customHeight="1" x14ac:dyDescent="0.15">
      <c r="C588" s="283">
        <f t="shared" si="22"/>
        <v>576</v>
      </c>
      <c r="D588" s="44" t="str">
        <f t="shared" si="21"/>
        <v/>
      </c>
      <c r="E588" s="276"/>
      <c r="F588" s="368"/>
      <c r="G588" s="368"/>
      <c r="H588" s="469"/>
      <c r="I588" s="307"/>
      <c r="J588" s="15"/>
      <c r="K588" s="299"/>
      <c r="L588" s="265"/>
      <c r="M588" s="299"/>
      <c r="N588" s="299"/>
      <c r="O588" s="299"/>
      <c r="P588" s="299"/>
      <c r="Q588" s="3"/>
      <c r="R588" s="282"/>
    </row>
    <row r="589" spans="3:18" s="64" customFormat="1" ht="12.75" customHeight="1" x14ac:dyDescent="0.15">
      <c r="C589" s="283">
        <f t="shared" si="22"/>
        <v>577</v>
      </c>
      <c r="D589" s="44" t="str">
        <f t="shared" ref="D589:D612" si="23">IF(E589="","",IF(E589&lt;=$U$2,"○",""))</f>
        <v/>
      </c>
      <c r="E589" s="276"/>
      <c r="F589" s="368"/>
      <c r="G589" s="368"/>
      <c r="H589" s="469"/>
      <c r="I589" s="307"/>
      <c r="J589" s="15"/>
      <c r="K589" s="299"/>
      <c r="L589" s="265"/>
      <c r="M589" s="299"/>
      <c r="N589" s="299"/>
      <c r="O589" s="299"/>
      <c r="P589" s="299"/>
      <c r="Q589" s="3"/>
      <c r="R589" s="282"/>
    </row>
    <row r="590" spans="3:18" s="64" customFormat="1" ht="12.75" customHeight="1" x14ac:dyDescent="0.15">
      <c r="C590" s="283">
        <f t="shared" si="22"/>
        <v>578</v>
      </c>
      <c r="D590" s="44" t="str">
        <f t="shared" si="23"/>
        <v/>
      </c>
      <c r="E590" s="276"/>
      <c r="F590" s="368"/>
      <c r="G590" s="368"/>
      <c r="H590" s="469"/>
      <c r="I590" s="307"/>
      <c r="J590" s="15"/>
      <c r="K590" s="299"/>
      <c r="L590" s="265"/>
      <c r="M590" s="299"/>
      <c r="N590" s="299"/>
      <c r="O590" s="299"/>
      <c r="P590" s="299"/>
      <c r="Q590" s="3"/>
      <c r="R590" s="282"/>
    </row>
    <row r="591" spans="3:18" s="64" customFormat="1" ht="12.75" customHeight="1" x14ac:dyDescent="0.15">
      <c r="C591" s="283">
        <f t="shared" si="22"/>
        <v>579</v>
      </c>
      <c r="D591" s="44" t="str">
        <f t="shared" si="23"/>
        <v/>
      </c>
      <c r="E591" s="276"/>
      <c r="F591" s="368"/>
      <c r="G591" s="368"/>
      <c r="H591" s="469"/>
      <c r="I591" s="307"/>
      <c r="J591" s="15"/>
      <c r="K591" s="299"/>
      <c r="L591" s="265"/>
      <c r="M591" s="299"/>
      <c r="N591" s="299"/>
      <c r="O591" s="299"/>
      <c r="P591" s="299"/>
      <c r="Q591" s="3"/>
      <c r="R591" s="282"/>
    </row>
    <row r="592" spans="3:18" s="64" customFormat="1" ht="12.75" customHeight="1" x14ac:dyDescent="0.15">
      <c r="C592" s="283">
        <f t="shared" si="22"/>
        <v>580</v>
      </c>
      <c r="D592" s="44" t="str">
        <f t="shared" si="23"/>
        <v/>
      </c>
      <c r="E592" s="276"/>
      <c r="F592" s="368"/>
      <c r="G592" s="368"/>
      <c r="H592" s="469"/>
      <c r="I592" s="307"/>
      <c r="J592" s="15"/>
      <c r="K592" s="299"/>
      <c r="L592" s="265"/>
      <c r="M592" s="299"/>
      <c r="N592" s="299"/>
      <c r="O592" s="299"/>
      <c r="P592" s="299"/>
      <c r="Q592" s="3"/>
      <c r="R592" s="282"/>
    </row>
    <row r="593" spans="3:18" s="64" customFormat="1" ht="12.75" customHeight="1" x14ac:dyDescent="0.15">
      <c r="C593" s="283">
        <f t="shared" si="22"/>
        <v>581</v>
      </c>
      <c r="D593" s="44" t="str">
        <f t="shared" si="23"/>
        <v/>
      </c>
      <c r="E593" s="276"/>
      <c r="F593" s="368"/>
      <c r="G593" s="368"/>
      <c r="H593" s="469"/>
      <c r="I593" s="307"/>
      <c r="J593" s="15"/>
      <c r="K593" s="299"/>
      <c r="L593" s="265"/>
      <c r="M593" s="299"/>
      <c r="N593" s="299"/>
      <c r="O593" s="299"/>
      <c r="P593" s="299"/>
      <c r="Q593" s="3"/>
      <c r="R593" s="282"/>
    </row>
    <row r="594" spans="3:18" s="64" customFormat="1" ht="12.75" customHeight="1" x14ac:dyDescent="0.15">
      <c r="C594" s="283">
        <f t="shared" si="22"/>
        <v>582</v>
      </c>
      <c r="D594" s="44" t="str">
        <f t="shared" si="23"/>
        <v/>
      </c>
      <c r="E594" s="276"/>
      <c r="F594" s="368"/>
      <c r="G594" s="368"/>
      <c r="H594" s="469"/>
      <c r="I594" s="307"/>
      <c r="J594" s="15"/>
      <c r="K594" s="299"/>
      <c r="L594" s="265"/>
      <c r="M594" s="299"/>
      <c r="N594" s="299"/>
      <c r="O594" s="299"/>
      <c r="P594" s="299"/>
      <c r="Q594" s="3"/>
      <c r="R594" s="282"/>
    </row>
    <row r="595" spans="3:18" s="64" customFormat="1" ht="12.75" customHeight="1" x14ac:dyDescent="0.15">
      <c r="C595" s="283">
        <f t="shared" si="22"/>
        <v>583</v>
      </c>
      <c r="D595" s="44" t="str">
        <f t="shared" si="23"/>
        <v/>
      </c>
      <c r="E595" s="276"/>
      <c r="F595" s="368"/>
      <c r="G595" s="368"/>
      <c r="H595" s="469"/>
      <c r="I595" s="307"/>
      <c r="J595" s="15"/>
      <c r="K595" s="299"/>
      <c r="L595" s="265"/>
      <c r="M595" s="299"/>
      <c r="N595" s="299"/>
      <c r="O595" s="299"/>
      <c r="P595" s="299"/>
      <c r="Q595" s="3"/>
      <c r="R595" s="282"/>
    </row>
    <row r="596" spans="3:18" s="64" customFormat="1" ht="12.75" customHeight="1" x14ac:dyDescent="0.15">
      <c r="C596" s="283">
        <f t="shared" si="22"/>
        <v>584</v>
      </c>
      <c r="D596" s="44" t="str">
        <f t="shared" si="23"/>
        <v/>
      </c>
      <c r="E596" s="276"/>
      <c r="F596" s="368"/>
      <c r="G596" s="368"/>
      <c r="H596" s="469"/>
      <c r="I596" s="307"/>
      <c r="J596" s="15"/>
      <c r="K596" s="299"/>
      <c r="L596" s="265"/>
      <c r="M596" s="299"/>
      <c r="N596" s="299"/>
      <c r="O596" s="299"/>
      <c r="P596" s="299"/>
      <c r="Q596" s="3"/>
      <c r="R596" s="282"/>
    </row>
    <row r="597" spans="3:18" s="64" customFormat="1" ht="12.75" customHeight="1" x14ac:dyDescent="0.15">
      <c r="C597" s="283">
        <f t="shared" si="22"/>
        <v>585</v>
      </c>
      <c r="D597" s="44" t="str">
        <f t="shared" si="23"/>
        <v/>
      </c>
      <c r="E597" s="276"/>
      <c r="F597" s="368"/>
      <c r="G597" s="368"/>
      <c r="H597" s="469"/>
      <c r="I597" s="307"/>
      <c r="J597" s="15"/>
      <c r="K597" s="299"/>
      <c r="L597" s="265"/>
      <c r="M597" s="299"/>
      <c r="N597" s="299"/>
      <c r="O597" s="299"/>
      <c r="P597" s="299"/>
      <c r="Q597" s="3"/>
      <c r="R597" s="282"/>
    </row>
    <row r="598" spans="3:18" s="64" customFormat="1" ht="12.75" customHeight="1" x14ac:dyDescent="0.15">
      <c r="C598" s="283">
        <f t="shared" si="22"/>
        <v>586</v>
      </c>
      <c r="D598" s="44" t="str">
        <f t="shared" si="23"/>
        <v/>
      </c>
      <c r="E598" s="276"/>
      <c r="F598" s="368"/>
      <c r="G598" s="368"/>
      <c r="H598" s="469"/>
      <c r="I598" s="307"/>
      <c r="J598" s="15"/>
      <c r="K598" s="299"/>
      <c r="L598" s="265"/>
      <c r="M598" s="299"/>
      <c r="N598" s="299"/>
      <c r="O598" s="299"/>
      <c r="P598" s="299"/>
      <c r="Q598" s="3"/>
      <c r="R598" s="282"/>
    </row>
    <row r="599" spans="3:18" s="64" customFormat="1" ht="12.75" customHeight="1" x14ac:dyDescent="0.15">
      <c r="C599" s="283">
        <f t="shared" si="22"/>
        <v>587</v>
      </c>
      <c r="D599" s="44" t="str">
        <f t="shared" si="23"/>
        <v/>
      </c>
      <c r="E599" s="276"/>
      <c r="F599" s="368"/>
      <c r="G599" s="368"/>
      <c r="H599" s="469"/>
      <c r="I599" s="307"/>
      <c r="J599" s="15"/>
      <c r="K599" s="299"/>
      <c r="L599" s="265"/>
      <c r="M599" s="299"/>
      <c r="N599" s="299"/>
      <c r="O599" s="299"/>
      <c r="P599" s="299"/>
      <c r="Q599" s="3"/>
      <c r="R599" s="282"/>
    </row>
    <row r="600" spans="3:18" s="64" customFormat="1" ht="12.75" customHeight="1" x14ac:dyDescent="0.15">
      <c r="C600" s="283">
        <f t="shared" si="22"/>
        <v>588</v>
      </c>
      <c r="D600" s="44" t="str">
        <f t="shared" si="23"/>
        <v/>
      </c>
      <c r="E600" s="276"/>
      <c r="F600" s="368"/>
      <c r="G600" s="368"/>
      <c r="H600" s="469"/>
      <c r="I600" s="307"/>
      <c r="J600" s="15"/>
      <c r="K600" s="299"/>
      <c r="L600" s="265"/>
      <c r="M600" s="299"/>
      <c r="N600" s="299"/>
      <c r="O600" s="299"/>
      <c r="P600" s="299"/>
      <c r="Q600" s="3"/>
      <c r="R600" s="282"/>
    </row>
    <row r="601" spans="3:18" s="64" customFormat="1" ht="12.75" customHeight="1" x14ac:dyDescent="0.15">
      <c r="C601" s="283">
        <f t="shared" si="22"/>
        <v>589</v>
      </c>
      <c r="D601" s="44" t="str">
        <f t="shared" si="23"/>
        <v/>
      </c>
      <c r="E601" s="276"/>
      <c r="F601" s="368"/>
      <c r="G601" s="368"/>
      <c r="H601" s="469"/>
      <c r="I601" s="307"/>
      <c r="J601" s="15"/>
      <c r="K601" s="299"/>
      <c r="L601" s="265"/>
      <c r="M601" s="299"/>
      <c r="N601" s="299"/>
      <c r="O601" s="299"/>
      <c r="P601" s="299"/>
      <c r="Q601" s="3"/>
      <c r="R601" s="282"/>
    </row>
    <row r="602" spans="3:18" s="64" customFormat="1" ht="12.75" customHeight="1" x14ac:dyDescent="0.15">
      <c r="C602" s="283">
        <f t="shared" si="22"/>
        <v>590</v>
      </c>
      <c r="D602" s="44" t="str">
        <f t="shared" si="23"/>
        <v/>
      </c>
      <c r="E602" s="276"/>
      <c r="F602" s="368"/>
      <c r="G602" s="368"/>
      <c r="H602" s="469"/>
      <c r="I602" s="307"/>
      <c r="J602" s="15"/>
      <c r="K602" s="299"/>
      <c r="L602" s="265"/>
      <c r="M602" s="299"/>
      <c r="N602" s="299"/>
      <c r="O602" s="299"/>
      <c r="P602" s="299"/>
      <c r="Q602" s="3"/>
      <c r="R602" s="282"/>
    </row>
    <row r="603" spans="3:18" s="64" customFormat="1" ht="12.75" customHeight="1" x14ac:dyDescent="0.15">
      <c r="C603" s="283">
        <f t="shared" si="22"/>
        <v>591</v>
      </c>
      <c r="D603" s="44" t="str">
        <f t="shared" si="23"/>
        <v/>
      </c>
      <c r="E603" s="276"/>
      <c r="F603" s="368"/>
      <c r="G603" s="368"/>
      <c r="H603" s="469"/>
      <c r="I603" s="307"/>
      <c r="J603" s="15"/>
      <c r="K603" s="299"/>
      <c r="L603" s="265"/>
      <c r="M603" s="299"/>
      <c r="N603" s="299"/>
      <c r="O603" s="299"/>
      <c r="P603" s="299"/>
      <c r="Q603" s="3"/>
      <c r="R603" s="282"/>
    </row>
    <row r="604" spans="3:18" s="64" customFormat="1" ht="12.75" customHeight="1" x14ac:dyDescent="0.15">
      <c r="C604" s="283">
        <f t="shared" si="22"/>
        <v>592</v>
      </c>
      <c r="D604" s="44" t="str">
        <f t="shared" si="23"/>
        <v/>
      </c>
      <c r="E604" s="276"/>
      <c r="F604" s="368"/>
      <c r="G604" s="368"/>
      <c r="H604" s="469"/>
      <c r="I604" s="307"/>
      <c r="J604" s="15"/>
      <c r="K604" s="299"/>
      <c r="L604" s="265"/>
      <c r="M604" s="299"/>
      <c r="N604" s="299"/>
      <c r="O604" s="299"/>
      <c r="P604" s="299"/>
      <c r="Q604" s="3"/>
      <c r="R604" s="282"/>
    </row>
    <row r="605" spans="3:18" s="64" customFormat="1" ht="12.75" customHeight="1" x14ac:dyDescent="0.15">
      <c r="C605" s="283">
        <f t="shared" si="22"/>
        <v>593</v>
      </c>
      <c r="D605" s="44" t="str">
        <f t="shared" si="23"/>
        <v/>
      </c>
      <c r="E605" s="276"/>
      <c r="F605" s="368"/>
      <c r="G605" s="368"/>
      <c r="H605" s="469"/>
      <c r="I605" s="307"/>
      <c r="J605" s="15"/>
      <c r="K605" s="299"/>
      <c r="L605" s="265"/>
      <c r="M605" s="299"/>
      <c r="N605" s="299"/>
      <c r="O605" s="299"/>
      <c r="P605" s="299"/>
      <c r="Q605" s="3"/>
      <c r="R605" s="282"/>
    </row>
    <row r="606" spans="3:18" s="64" customFormat="1" ht="12.75" customHeight="1" x14ac:dyDescent="0.15">
      <c r="C606" s="283">
        <f t="shared" si="22"/>
        <v>594</v>
      </c>
      <c r="D606" s="44" t="str">
        <f t="shared" si="23"/>
        <v/>
      </c>
      <c r="E606" s="276"/>
      <c r="F606" s="368"/>
      <c r="G606" s="368"/>
      <c r="H606" s="469"/>
      <c r="I606" s="307"/>
      <c r="J606" s="15"/>
      <c r="K606" s="299"/>
      <c r="L606" s="265"/>
      <c r="M606" s="299"/>
      <c r="N606" s="299"/>
      <c r="O606" s="299"/>
      <c r="P606" s="299"/>
      <c r="Q606" s="3"/>
      <c r="R606" s="282"/>
    </row>
    <row r="607" spans="3:18" s="64" customFormat="1" ht="12.75" customHeight="1" x14ac:dyDescent="0.15">
      <c r="C607" s="283">
        <f t="shared" si="22"/>
        <v>595</v>
      </c>
      <c r="D607" s="44" t="str">
        <f t="shared" si="23"/>
        <v/>
      </c>
      <c r="E607" s="276"/>
      <c r="F607" s="368"/>
      <c r="G607" s="368"/>
      <c r="H607" s="469"/>
      <c r="I607" s="307"/>
      <c r="J607" s="15"/>
      <c r="K607" s="299"/>
      <c r="L607" s="265"/>
      <c r="M607" s="299"/>
      <c r="N607" s="299"/>
      <c r="O607" s="299"/>
      <c r="P607" s="299"/>
      <c r="Q607" s="3"/>
      <c r="R607" s="282"/>
    </row>
    <row r="608" spans="3:18" s="64" customFormat="1" ht="12.75" customHeight="1" x14ac:dyDescent="0.15">
      <c r="C608" s="283">
        <f t="shared" si="22"/>
        <v>596</v>
      </c>
      <c r="D608" s="44" t="str">
        <f t="shared" si="23"/>
        <v/>
      </c>
      <c r="E608" s="276"/>
      <c r="F608" s="368"/>
      <c r="G608" s="368"/>
      <c r="H608" s="469"/>
      <c r="I608" s="307"/>
      <c r="J608" s="15"/>
      <c r="K608" s="299"/>
      <c r="L608" s="265"/>
      <c r="M608" s="299"/>
      <c r="N608" s="299"/>
      <c r="O608" s="299"/>
      <c r="P608" s="299"/>
      <c r="Q608" s="3"/>
      <c r="R608" s="282"/>
    </row>
    <row r="609" spans="3:18" s="64" customFormat="1" ht="12.75" customHeight="1" x14ac:dyDescent="0.15">
      <c r="C609" s="283">
        <f t="shared" si="22"/>
        <v>597</v>
      </c>
      <c r="D609" s="44" t="str">
        <f t="shared" si="23"/>
        <v/>
      </c>
      <c r="E609" s="276"/>
      <c r="F609" s="368"/>
      <c r="G609" s="368"/>
      <c r="H609" s="469"/>
      <c r="I609" s="307"/>
      <c r="J609" s="15"/>
      <c r="K609" s="299"/>
      <c r="L609" s="265"/>
      <c r="M609" s="299"/>
      <c r="N609" s="299"/>
      <c r="O609" s="299"/>
      <c r="P609" s="299"/>
      <c r="Q609" s="3"/>
      <c r="R609" s="282"/>
    </row>
    <row r="610" spans="3:18" s="64" customFormat="1" ht="12.75" customHeight="1" x14ac:dyDescent="0.15">
      <c r="C610" s="283">
        <f t="shared" si="22"/>
        <v>598</v>
      </c>
      <c r="D610" s="44" t="str">
        <f t="shared" si="23"/>
        <v/>
      </c>
      <c r="E610" s="276"/>
      <c r="F610" s="368"/>
      <c r="G610" s="368"/>
      <c r="H610" s="469"/>
      <c r="I610" s="307"/>
      <c r="J610" s="15"/>
      <c r="K610" s="299"/>
      <c r="L610" s="265"/>
      <c r="M610" s="299"/>
      <c r="N610" s="299"/>
      <c r="O610" s="299"/>
      <c r="P610" s="299"/>
      <c r="Q610" s="3"/>
      <c r="R610" s="282"/>
    </row>
    <row r="611" spans="3:18" s="64" customFormat="1" ht="12.75" customHeight="1" x14ac:dyDescent="0.15">
      <c r="C611" s="283">
        <f t="shared" si="22"/>
        <v>599</v>
      </c>
      <c r="D611" s="44" t="str">
        <f t="shared" si="23"/>
        <v/>
      </c>
      <c r="E611" s="276"/>
      <c r="F611" s="368"/>
      <c r="G611" s="368"/>
      <c r="H611" s="469"/>
      <c r="I611" s="307"/>
      <c r="J611" s="15"/>
      <c r="K611" s="299"/>
      <c r="L611" s="265"/>
      <c r="M611" s="299"/>
      <c r="N611" s="299"/>
      <c r="O611" s="299"/>
      <c r="P611" s="299"/>
      <c r="Q611" s="3"/>
      <c r="R611" s="282"/>
    </row>
    <row r="612" spans="3:18" s="64" customFormat="1" ht="12.75" customHeight="1" x14ac:dyDescent="0.15">
      <c r="C612" s="283">
        <f t="shared" si="22"/>
        <v>600</v>
      </c>
      <c r="D612" s="44" t="str">
        <f t="shared" si="23"/>
        <v/>
      </c>
      <c r="E612" s="276"/>
      <c r="F612" s="368"/>
      <c r="G612" s="368"/>
      <c r="H612" s="469"/>
      <c r="I612" s="307"/>
      <c r="J612" s="15"/>
      <c r="K612" s="299"/>
      <c r="L612" s="265"/>
      <c r="M612" s="299"/>
      <c r="N612" s="299"/>
      <c r="O612" s="299"/>
      <c r="P612" s="299"/>
      <c r="Q612" s="3"/>
      <c r="R612" s="282"/>
    </row>
    <row r="613" spans="3:18" s="64" customFormat="1" ht="12.75" customHeight="1" x14ac:dyDescent="0.15">
      <c r="C613" s="35"/>
      <c r="D613" s="35"/>
      <c r="E613" s="1"/>
      <c r="F613" s="35"/>
      <c r="G613" s="35"/>
      <c r="H613" s="35"/>
      <c r="I613" s="310"/>
      <c r="J613" s="77"/>
      <c r="K613" s="3"/>
      <c r="L613" s="3"/>
      <c r="M613" s="3"/>
      <c r="N613" s="3"/>
      <c r="O613" s="3"/>
      <c r="P613" s="3"/>
      <c r="Q613" s="3"/>
      <c r="R613" s="282"/>
    </row>
    <row r="614" spans="3:18" hidden="1" x14ac:dyDescent="0.15">
      <c r="R614" s="311"/>
    </row>
  </sheetData>
  <sheetProtection algorithmName="SHA-512" hashValue="SQ8qOU0ueE0xBCX70u0CcuQ7RPMv7IH5kCVPnttr5+peh57VzT79ilbdLD+1qUT1Eao859dSk3ZGSczhce5E3Q==" saltValue="/Q2+lpY23vjBUmrf74psow==" spinCount="100000" sheet="1" selectLockedCells="1"/>
  <mergeCells count="17">
    <mergeCell ref="K5:P5"/>
    <mergeCell ref="K6:K7"/>
    <mergeCell ref="L6:L7"/>
    <mergeCell ref="M6:M7"/>
    <mergeCell ref="H5:H7"/>
    <mergeCell ref="I5:I7"/>
    <mergeCell ref="P6:P7"/>
    <mergeCell ref="J5:J7"/>
    <mergeCell ref="N6:N7"/>
    <mergeCell ref="O6:O7"/>
    <mergeCell ref="C5:C7"/>
    <mergeCell ref="E5:E7"/>
    <mergeCell ref="F5:F7"/>
    <mergeCell ref="C10:F12"/>
    <mergeCell ref="G5:G7"/>
    <mergeCell ref="D5:D7"/>
    <mergeCell ref="C9:G9"/>
  </mergeCells>
  <phoneticPr fontId="3"/>
  <conditionalFormatting sqref="K13:K612">
    <cfRule type="expression" dxfId="120" priority="6" stopIfTrue="1">
      <formula>AND(D13="○",K13="")</formula>
    </cfRule>
    <cfRule type="expression" dxfId="119" priority="28" stopIfTrue="1">
      <formula>AND($I13="",K13="○")</formula>
    </cfRule>
  </conditionalFormatting>
  <conditionalFormatting sqref="L13:L612">
    <cfRule type="expression" dxfId="118" priority="5" stopIfTrue="1">
      <formula>AND(D13="○",L13="")</formula>
    </cfRule>
    <cfRule type="expression" dxfId="117" priority="30" stopIfTrue="1">
      <formula>AND(I13="",L13="○")</formula>
    </cfRule>
  </conditionalFormatting>
  <conditionalFormatting sqref="M13:M612">
    <cfRule type="expression" dxfId="116" priority="3" stopIfTrue="1">
      <formula>AND(D13="○",M13="")</formula>
    </cfRule>
    <cfRule type="expression" dxfId="115" priority="26" stopIfTrue="1">
      <formula>AND(M13="○",OR(N13="○",O13="○"))</formula>
    </cfRule>
    <cfRule type="expression" dxfId="114" priority="27" stopIfTrue="1">
      <formula>AND($I13="",M13="○")</formula>
    </cfRule>
  </conditionalFormatting>
  <conditionalFormatting sqref="N13:N612">
    <cfRule type="expression" dxfId="113" priority="2" stopIfTrue="1">
      <formula>AND(D13="○",M13="",N13="")</formula>
    </cfRule>
    <cfRule type="expression" dxfId="112" priority="24" stopIfTrue="1">
      <formula>AND(N13="○",OR(M13="○",O13="○"))</formula>
    </cfRule>
    <cfRule type="expression" dxfId="111" priority="25" stopIfTrue="1">
      <formula>AND($I13="",N13="○")</formula>
    </cfRule>
  </conditionalFormatting>
  <conditionalFormatting sqref="O13:O612">
    <cfRule type="expression" dxfId="110" priority="1" stopIfTrue="1">
      <formula>AND(D13="○",M13="",N13="",O13="")</formula>
    </cfRule>
    <cfRule type="expression" dxfId="109" priority="22" stopIfTrue="1">
      <formula>AND(O13="○",OR(M13="○",N13="○"))</formula>
    </cfRule>
    <cfRule type="expression" dxfId="108" priority="23" stopIfTrue="1">
      <formula>AND($I13="",O13="○")</formula>
    </cfRule>
  </conditionalFormatting>
  <conditionalFormatting sqref="P13:P612">
    <cfRule type="expression" dxfId="107" priority="4" stopIfTrue="1">
      <formula>AND(D13="○",P13="")</formula>
    </cfRule>
    <cfRule type="expression" dxfId="106"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8" width="11.125" customWidth="1"/>
    <col min="9" max="11" width="5.625" customWidth="1"/>
    <col min="12" max="13" width="6.125" customWidth="1"/>
    <col min="14" max="14" width="4.625" customWidth="1"/>
    <col min="15" max="20" width="6.125" customWidth="1"/>
    <col min="21" max="22" width="2.625" style="1" customWidth="1"/>
    <col min="23" max="23" width="6.625" hidden="1" customWidth="1"/>
    <col min="24" max="235" width="9" hidden="1" customWidth="1"/>
    <col min="236" max="236" width="2.125" hidden="1" customWidth="1"/>
    <col min="237" max="237" width="2.625" hidden="1" customWidth="1"/>
    <col min="238" max="238" width="3.625" hidden="1" customWidth="1"/>
  </cols>
  <sheetData>
    <row r="1" spans="2:49" ht="13.5" hidden="1" customHeight="1" x14ac:dyDescent="0.15">
      <c r="B1" s="19"/>
      <c r="C1" s="1"/>
      <c r="D1" s="1"/>
      <c r="E1" s="1"/>
      <c r="F1" s="1"/>
      <c r="G1" s="1"/>
      <c r="H1" s="1"/>
      <c r="I1" s="1"/>
      <c r="J1" s="1"/>
      <c r="K1" s="2" t="s">
        <v>544</v>
      </c>
      <c r="L1" s="382">
        <f>IF(SUM(L10,熱源機器!J10)=0,0,L10/SUM(L10,熱源機器!J10))</f>
        <v>0</v>
      </c>
      <c r="M1" s="1"/>
      <c r="N1" s="382">
        <f>IF($L$10=0,0,L11/$L$10)</f>
        <v>0</v>
      </c>
      <c r="O1" s="1"/>
      <c r="P1" s="1"/>
      <c r="Q1" s="1"/>
      <c r="R1" s="1"/>
      <c r="S1" s="382">
        <f>IF($L$10=0,0,S12/$L$10)</f>
        <v>0</v>
      </c>
      <c r="T1" s="382">
        <f>IF($L$10=0,0,T12/$L$10)</f>
        <v>0</v>
      </c>
      <c r="U1" s="268"/>
      <c r="X1" t="s">
        <v>47</v>
      </c>
      <c r="Y1" t="s">
        <v>325</v>
      </c>
      <c r="AA1" s="75" t="s">
        <v>369</v>
      </c>
      <c r="AB1" s="75" t="s">
        <v>370</v>
      </c>
      <c r="AC1" s="75" t="s">
        <v>371</v>
      </c>
    </row>
    <row r="2" spans="2:49" x14ac:dyDescent="0.15">
      <c r="B2" s="1"/>
      <c r="C2" s="1"/>
      <c r="D2" s="1"/>
      <c r="E2" s="1"/>
      <c r="F2" s="1"/>
      <c r="G2" s="1"/>
      <c r="H2" s="1"/>
      <c r="I2" s="1"/>
      <c r="J2" s="1"/>
      <c r="K2" s="1"/>
      <c r="L2" s="1"/>
      <c r="M2" s="1"/>
      <c r="N2" s="1"/>
      <c r="O2" s="1"/>
      <c r="P2" s="1"/>
      <c r="Q2" s="1"/>
      <c r="R2" s="1"/>
      <c r="S2" s="1"/>
      <c r="T2" s="1"/>
      <c r="X2" s="1"/>
      <c r="Y2" s="1" t="s">
        <v>69</v>
      </c>
      <c r="Z2" s="6">
        <f>点検表!$AP$4</f>
        <v>-15</v>
      </c>
      <c r="AA2" s="6">
        <f>点検表!$AQ$4</f>
        <v>-7</v>
      </c>
      <c r="AB2" s="1"/>
    </row>
    <row r="3" spans="2:49" ht="13.5" customHeight="1" x14ac:dyDescent="0.15">
      <c r="B3" s="1"/>
      <c r="C3" s="1" t="s">
        <v>372</v>
      </c>
      <c r="D3" s="1"/>
      <c r="E3" s="1"/>
      <c r="F3" s="1"/>
      <c r="G3" s="1"/>
      <c r="H3" s="1"/>
      <c r="I3" s="1"/>
      <c r="J3" s="1"/>
      <c r="K3" s="1"/>
      <c r="L3" s="1"/>
      <c r="M3" s="1"/>
      <c r="N3" s="1"/>
      <c r="O3" s="1"/>
      <c r="P3" s="1"/>
      <c r="Q3" s="1"/>
      <c r="R3" s="1"/>
      <c r="S3" s="1"/>
      <c r="T3" s="1"/>
      <c r="Y3" s="65" t="s">
        <v>494</v>
      </c>
      <c r="Z3" s="65" t="s">
        <v>495</v>
      </c>
      <c r="AA3" s="245" t="s">
        <v>799</v>
      </c>
      <c r="AB3" s="245" t="s">
        <v>119</v>
      </c>
      <c r="AC3" s="245" t="s">
        <v>0</v>
      </c>
      <c r="AD3" s="245" t="s">
        <v>120</v>
      </c>
      <c r="AE3" s="245" t="s">
        <v>14</v>
      </c>
      <c r="AF3" s="245" t="s">
        <v>202</v>
      </c>
      <c r="AG3" s="245" t="s">
        <v>800</v>
      </c>
      <c r="AH3" s="246" t="s">
        <v>155</v>
      </c>
      <c r="AI3" s="245" t="s">
        <v>121</v>
      </c>
      <c r="AJ3" s="245" t="s">
        <v>156</v>
      </c>
      <c r="AK3" s="132" t="s">
        <v>801</v>
      </c>
      <c r="AL3" s="132" t="s">
        <v>789</v>
      </c>
      <c r="AM3" s="65"/>
      <c r="AO3" s="89"/>
    </row>
    <row r="4" spans="2:49" x14ac:dyDescent="0.15">
      <c r="B4" s="1"/>
      <c r="C4" s="290"/>
      <c r="D4" s="1"/>
      <c r="E4" s="1"/>
      <c r="F4" s="1"/>
      <c r="G4" s="1"/>
      <c r="H4" s="1"/>
      <c r="I4" s="1"/>
      <c r="J4" s="1"/>
      <c r="K4" s="1"/>
      <c r="L4" s="1"/>
      <c r="M4" s="1"/>
      <c r="N4" s="1"/>
      <c r="O4" s="1"/>
      <c r="P4" s="1"/>
      <c r="Q4" s="1"/>
      <c r="R4" s="1"/>
      <c r="S4" s="1"/>
      <c r="T4" s="1"/>
      <c r="Y4" s="1"/>
      <c r="Z4" s="301" t="s">
        <v>373</v>
      </c>
      <c r="AA4" s="301" t="s">
        <v>374</v>
      </c>
      <c r="AB4" s="301" t="s">
        <v>375</v>
      </c>
      <c r="AD4" s="1">
        <f>COUNTIF($E$13:$E$912,AD5)</f>
        <v>0</v>
      </c>
      <c r="AE4" s="1">
        <f>COUNTIF($E$13:$E$912,AE5)</f>
        <v>0</v>
      </c>
      <c r="AF4" s="1">
        <f t="shared" ref="AF4:AW4" si="0">COUNTIF($E$13:$E$912,AF5)</f>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49" ht="15" customHeight="1" x14ac:dyDescent="0.15">
      <c r="C5" s="807" t="s">
        <v>329</v>
      </c>
      <c r="D5" s="727" t="s">
        <v>489</v>
      </c>
      <c r="E5" s="727" t="s">
        <v>330</v>
      </c>
      <c r="F5" s="727" t="s">
        <v>331</v>
      </c>
      <c r="G5" s="807" t="s">
        <v>349</v>
      </c>
      <c r="H5" s="807" t="s">
        <v>415</v>
      </c>
      <c r="I5" s="681" t="s">
        <v>30</v>
      </c>
      <c r="J5" s="682"/>
      <c r="K5" s="683"/>
      <c r="L5" s="727" t="s">
        <v>377</v>
      </c>
      <c r="M5" s="727" t="s">
        <v>378</v>
      </c>
      <c r="N5" s="727" t="s">
        <v>297</v>
      </c>
      <c r="O5" s="809" t="s">
        <v>477</v>
      </c>
      <c r="P5" s="813"/>
      <c r="Q5" s="813"/>
      <c r="R5" s="813"/>
      <c r="S5" s="810"/>
      <c r="T5" s="816" t="s">
        <v>383</v>
      </c>
      <c r="U5" s="115"/>
      <c r="V5" s="269"/>
      <c r="Y5" s="1" t="s">
        <v>376</v>
      </c>
      <c r="Z5" s="1">
        <v>4.4000000000000004</v>
      </c>
      <c r="AA5" s="1">
        <v>1.6</v>
      </c>
      <c r="AB5" s="3" t="s">
        <v>1019</v>
      </c>
      <c r="AC5" s="6" t="str">
        <f ca="1">IF($L$10=0,"",OFFSET(AD5,0,MATCH(MAX(AD6:AW6),AD6:AW6,0)-1,1,1))</f>
        <v/>
      </c>
      <c r="AD5" s="1">
        <f>MIN($E$13:$E$912)</f>
        <v>0</v>
      </c>
      <c r="AE5" s="1">
        <f>IF(ISERROR(SMALL($E$13:$E$912,SUM($AD4:AD4)+1)),0,SMALL($E$13:$E$912,SUM($AD4:AD4)+1))</f>
        <v>0</v>
      </c>
      <c r="AF5" s="1">
        <f>IF(ISERROR(SMALL($E$13:$E$912,SUM($AD4:AE4)+1)),0,SMALL($E$13:$E$912,SUM($AD4:AE4)+1))</f>
        <v>0</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49" ht="15" customHeight="1" x14ac:dyDescent="0.15">
      <c r="C6" s="808"/>
      <c r="D6" s="797"/>
      <c r="E6" s="797"/>
      <c r="F6" s="808"/>
      <c r="G6" s="808"/>
      <c r="H6" s="808"/>
      <c r="I6" s="727" t="s">
        <v>380</v>
      </c>
      <c r="J6" s="727" t="s">
        <v>473</v>
      </c>
      <c r="K6" s="727" t="s">
        <v>474</v>
      </c>
      <c r="L6" s="797"/>
      <c r="M6" s="797"/>
      <c r="N6" s="797"/>
      <c r="O6" s="13" t="s">
        <v>308</v>
      </c>
      <c r="P6" s="13" t="s">
        <v>475</v>
      </c>
      <c r="Q6" s="809" t="s">
        <v>476</v>
      </c>
      <c r="R6" s="810"/>
      <c r="S6" s="727" t="s">
        <v>499</v>
      </c>
      <c r="T6" s="816"/>
      <c r="U6" s="291"/>
      <c r="V6" s="312"/>
      <c r="Y6" s="1" t="s">
        <v>379</v>
      </c>
      <c r="Z6" s="1">
        <v>3.5</v>
      </c>
      <c r="AA6" s="1">
        <v>1.3</v>
      </c>
      <c r="AB6" s="1">
        <v>2.2999999999999998</v>
      </c>
      <c r="AC6" s="1"/>
      <c r="AD6" s="1">
        <f t="array" ref="AD6">SUM(IF($E13:$E912=AD5,$L13:$L912*$N13:$N912,0))</f>
        <v>0</v>
      </c>
      <c r="AE6" s="1">
        <f t="array" ref="AE6">SUM(IF($E13:$E912=AE5,$L13:$L912*$N13:$N912,0))</f>
        <v>0</v>
      </c>
      <c r="AF6" s="1">
        <f t="array" ref="AF6">SUM(IF($E13:$E912=AF5,$L13:$L912*$N13:$N912,0))</f>
        <v>0</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49" ht="84" customHeight="1" x14ac:dyDescent="0.15">
      <c r="C7" s="808"/>
      <c r="D7" s="798"/>
      <c r="E7" s="797"/>
      <c r="F7" s="808"/>
      <c r="G7" s="808"/>
      <c r="H7" s="808"/>
      <c r="I7" s="798"/>
      <c r="J7" s="798"/>
      <c r="K7" s="798"/>
      <c r="L7" s="798"/>
      <c r="M7" s="798"/>
      <c r="N7" s="798"/>
      <c r="O7" s="13" t="s">
        <v>381</v>
      </c>
      <c r="P7" s="13" t="s">
        <v>382</v>
      </c>
      <c r="Q7" s="13" t="s">
        <v>363</v>
      </c>
      <c r="R7" s="363" t="s">
        <v>427</v>
      </c>
      <c r="S7" s="798"/>
      <c r="T7" s="816"/>
      <c r="U7" s="291"/>
      <c r="V7" s="312"/>
      <c r="X7" s="354" t="s">
        <v>384</v>
      </c>
      <c r="Y7" s="354"/>
      <c r="Z7" s="355"/>
      <c r="AA7" s="354" t="s">
        <v>385</v>
      </c>
      <c r="AB7" s="354"/>
      <c r="AC7" s="355"/>
    </row>
    <row r="8" spans="2:49" ht="2.1" customHeight="1" x14ac:dyDescent="0.15">
      <c r="C8" s="249"/>
      <c r="D8" s="249"/>
      <c r="E8" s="13"/>
      <c r="F8" s="249"/>
      <c r="G8" s="249"/>
      <c r="H8" s="249"/>
      <c r="I8" s="13"/>
      <c r="J8" s="13"/>
      <c r="K8" s="13"/>
      <c r="L8" s="313"/>
      <c r="M8" s="313"/>
      <c r="N8" s="13"/>
      <c r="O8" s="13" t="s">
        <v>386</v>
      </c>
      <c r="P8" s="13"/>
      <c r="Q8" s="13"/>
      <c r="R8" s="13"/>
      <c r="S8" s="13"/>
      <c r="T8" s="13"/>
      <c r="U8" s="33"/>
      <c r="V8" s="312"/>
      <c r="Z8" s="356"/>
      <c r="AA8" s="1"/>
    </row>
    <row r="9" spans="2:49" ht="15" customHeight="1" x14ac:dyDescent="0.15">
      <c r="C9" s="681" t="s">
        <v>343</v>
      </c>
      <c r="D9" s="682"/>
      <c r="E9" s="682"/>
      <c r="F9" s="682"/>
      <c r="G9" s="683"/>
      <c r="H9" s="249" t="s">
        <v>300</v>
      </c>
      <c r="I9" s="249" t="s">
        <v>300</v>
      </c>
      <c r="J9" s="249" t="s">
        <v>300</v>
      </c>
      <c r="K9" s="249" t="s">
        <v>300</v>
      </c>
      <c r="L9" s="249" t="s">
        <v>300</v>
      </c>
      <c r="M9" s="249" t="s">
        <v>300</v>
      </c>
      <c r="N9" s="249" t="s">
        <v>300</v>
      </c>
      <c r="O9" s="349" t="str">
        <f t="shared" ref="O9:T9" si="1">IF($L$10=0,"   －",O$10/$L$10)</f>
        <v xml:space="preserve">   －</v>
      </c>
      <c r="P9" s="349" t="str">
        <f t="shared" si="1"/>
        <v xml:space="preserve">   －</v>
      </c>
      <c r="Q9" s="349" t="str">
        <f t="shared" si="1"/>
        <v xml:space="preserve">   －</v>
      </c>
      <c r="R9" s="349" t="str">
        <f>IF($L$10=0,"   －",R$10/$L$10)</f>
        <v xml:space="preserve">   －</v>
      </c>
      <c r="S9" s="349" t="str">
        <f>IF($L$10=0,"   －",S$10/$L$10)</f>
        <v xml:space="preserve">   －</v>
      </c>
      <c r="T9" s="349" t="str">
        <f t="shared" si="1"/>
        <v xml:space="preserve">   －</v>
      </c>
      <c r="U9" s="3"/>
      <c r="V9" s="303"/>
      <c r="X9" s="301" t="s">
        <v>373</v>
      </c>
      <c r="Y9" s="301" t="s">
        <v>374</v>
      </c>
      <c r="Z9" s="301" t="s">
        <v>375</v>
      </c>
      <c r="AA9" s="301" t="s">
        <v>373</v>
      </c>
      <c r="AB9" s="301" t="s">
        <v>374</v>
      </c>
      <c r="AC9" s="301" t="s">
        <v>375</v>
      </c>
    </row>
    <row r="10" spans="2:49" ht="15" customHeight="1" x14ac:dyDescent="0.15">
      <c r="C10" s="710" t="s">
        <v>345</v>
      </c>
      <c r="D10" s="711"/>
      <c r="E10" s="711"/>
      <c r="F10" s="712"/>
      <c r="G10" s="249" t="s">
        <v>235</v>
      </c>
      <c r="H10" s="249" t="s">
        <v>300</v>
      </c>
      <c r="I10" s="273">
        <f t="array" ref="I10">SUM(IF(I13:I912="○",$L13:$L912*$N13:$N912,0))</f>
        <v>0</v>
      </c>
      <c r="J10" s="273">
        <f t="array" ref="J10">SUM(IF(J13:J912="○",$L13:$L912*$N13:$N912,0))</f>
        <v>0</v>
      </c>
      <c r="K10" s="273">
        <f t="array" ref="K10">SUM(IF(K13:K912="○",$L13:$L912*$N13:$N912,0))</f>
        <v>0</v>
      </c>
      <c r="L10" s="273">
        <f>SUMPRODUCT(L13:L912,$N13:$N912)</f>
        <v>0</v>
      </c>
      <c r="M10" s="273">
        <f>SUMPRODUCT(M13:M912,$N13:$N912)</f>
        <v>0</v>
      </c>
      <c r="N10" s="331">
        <f>SUM(N13:N912)</f>
        <v>0</v>
      </c>
      <c r="O10" s="273">
        <f>SUM(X10:Y10)</f>
        <v>0</v>
      </c>
      <c r="P10" s="273">
        <f>SUM(AA10:AC10)</f>
        <v>0</v>
      </c>
      <c r="Q10" s="273">
        <f t="array" ref="Q10">SUM(IF(Q13:Q912="○",$L13:$L912*$N13:$N912,0))</f>
        <v>0</v>
      </c>
      <c r="R10" s="273">
        <f t="array" ref="R10">SUM(IF(R13:R912="○",$L13:$L912*$N13:$N912,0))</f>
        <v>0</v>
      </c>
      <c r="S10" s="273">
        <f t="array" ref="S10">SUM(IF(S13:S912="○",$L13:$L912*$N13:$N912,0))</f>
        <v>0</v>
      </c>
      <c r="T10" s="273">
        <f t="array" ref="T10">SUM(IF(T13:T912="○",$L13:$L912*$N13:$N912,0))</f>
        <v>0</v>
      </c>
      <c r="U10" s="301"/>
      <c r="V10" s="304"/>
      <c r="X10" s="1">
        <f t="array" ref="X10">SUM(IF(I13:I912="○",IF($O13:$O912&gt;Z$5,$L13:$L912*$N13:$N912,0)))</f>
        <v>0</v>
      </c>
      <c r="Y10" s="1">
        <f t="array" ref="Y10">SUM(IF(J13:J912="○",IF($O13:$O912&gt;AA$5,$L13:$L912*$N13:$N912,0)))</f>
        <v>0</v>
      </c>
      <c r="Z10" s="3" t="s">
        <v>361</v>
      </c>
      <c r="AA10" s="1">
        <f t="array" ref="AA10">SUM(IF(I13:I912="○",IF($P13:$P912&gt;Z$6,$L13:$L912*$N13:$N912,0)))</f>
        <v>0</v>
      </c>
      <c r="AB10" s="1">
        <f t="array" ref="AB10">SUM(IF(J13:J912="○",IF($P13:$P912&gt;AA$6,$L13:$L912*$N13:$N912,0)))</f>
        <v>0</v>
      </c>
      <c r="AC10" s="1">
        <f t="array" ref="AC10">SUM(IF(K13:K912="○",IF($P13:$P912&gt;AB$6,$L13:$L912*$N13:$N912,0)))</f>
        <v>0</v>
      </c>
    </row>
    <row r="11" spans="2:49" ht="15" customHeight="1" x14ac:dyDescent="0.15">
      <c r="C11" s="801"/>
      <c r="D11" s="802"/>
      <c r="E11" s="802"/>
      <c r="F11" s="803"/>
      <c r="G11" s="13" t="s">
        <v>492</v>
      </c>
      <c r="H11" s="249" t="s">
        <v>300</v>
      </c>
      <c r="I11" s="273">
        <f t="array" ref="I11">SUM(IF(($D13:$D912="○")*(I13:I912="○"),$L13:$L912*$N13:$N912,0))</f>
        <v>0</v>
      </c>
      <c r="J11" s="273">
        <f t="array" ref="J11">SUM(IF(($D13:$D912="○")*(J13:J912="○"),$L13:$L912*$N13:$N912,0))</f>
        <v>0</v>
      </c>
      <c r="K11" s="273">
        <f t="array" ref="K11">SUM(IF(($D13:$D912="○")*(K13:K912="○"),$L13:$L912*$N13:$N912,0))</f>
        <v>0</v>
      </c>
      <c r="L11" s="273">
        <f t="array" ref="L11">SUM(IF($D13:$D912="○",$L13:$L912*$N13:$N912,0))</f>
        <v>0</v>
      </c>
      <c r="M11" s="273">
        <f t="array" ref="M11">SUM(IF($D13:$D912="○",$L13:$L912*$N13:$N912,0))</f>
        <v>0</v>
      </c>
      <c r="N11" s="331">
        <f>SUMIF($D13:$D912,"○",N13:N912)</f>
        <v>0</v>
      </c>
      <c r="O11" s="249" t="s">
        <v>300</v>
      </c>
      <c r="P11" s="249" t="s">
        <v>300</v>
      </c>
      <c r="Q11" s="249" t="s">
        <v>300</v>
      </c>
      <c r="R11" s="249" t="s">
        <v>300</v>
      </c>
      <c r="S11" s="249" t="s">
        <v>300</v>
      </c>
      <c r="T11" s="249" t="s">
        <v>300</v>
      </c>
      <c r="U11" s="3"/>
      <c r="V11" s="303"/>
      <c r="X11" s="301"/>
      <c r="Y11" s="301"/>
      <c r="Z11" s="301"/>
      <c r="AA11" s="301"/>
      <c r="AB11" s="301"/>
      <c r="AC11" s="301"/>
    </row>
    <row r="12" spans="2:49" ht="15" customHeight="1" x14ac:dyDescent="0.15">
      <c r="C12" s="804"/>
      <c r="D12" s="805"/>
      <c r="E12" s="805"/>
      <c r="F12" s="806"/>
      <c r="G12" s="13" t="s">
        <v>496</v>
      </c>
      <c r="H12" s="249" t="s">
        <v>300</v>
      </c>
      <c r="I12" s="249" t="s">
        <v>300</v>
      </c>
      <c r="J12" s="249" t="s">
        <v>300</v>
      </c>
      <c r="K12" s="249" t="s">
        <v>300</v>
      </c>
      <c r="L12" s="249" t="s">
        <v>300</v>
      </c>
      <c r="M12" s="249" t="s">
        <v>300</v>
      </c>
      <c r="N12" s="249" t="s">
        <v>300</v>
      </c>
      <c r="O12" s="249" t="s">
        <v>300</v>
      </c>
      <c r="P12" s="249" t="s">
        <v>300</v>
      </c>
      <c r="Q12" s="249" t="s">
        <v>300</v>
      </c>
      <c r="R12" s="249" t="s">
        <v>300</v>
      </c>
      <c r="S12" s="273">
        <f t="array" ref="S12">SUM(IF(($D13:$D912="○")*(S13:S912=""),$L13:$L912*$N13:$N912,0))</f>
        <v>0</v>
      </c>
      <c r="T12" s="273">
        <f t="array" ref="T12">SUM(IF(($D13:$D912="○")*(T13:T912=""),$L13:$L912*$N13:$N912,0))</f>
        <v>0</v>
      </c>
      <c r="U12" s="3"/>
      <c r="V12" s="303"/>
      <c r="X12" s="301"/>
      <c r="Y12" s="301"/>
      <c r="Z12" s="301"/>
      <c r="AA12" s="301"/>
      <c r="AB12" s="301"/>
      <c r="AC12" s="301"/>
    </row>
    <row r="13" spans="2:49" ht="13.5" customHeight="1" x14ac:dyDescent="0.15">
      <c r="C13" s="275">
        <v>1</v>
      </c>
      <c r="D13" s="44" t="str">
        <f t="shared" ref="D13:D76" si="2">IF(E13="","",IF(OR(AND(E13&lt;=$Z$2,K13&lt;&gt;"○"),AND(E13&lt;=$AA$2,K13="○")),"○",""))</f>
        <v/>
      </c>
      <c r="E13" s="314"/>
      <c r="F13" s="367"/>
      <c r="G13" s="367"/>
      <c r="H13" s="468"/>
      <c r="I13" s="277"/>
      <c r="J13" s="277"/>
      <c r="K13" s="277"/>
      <c r="L13" s="305"/>
      <c r="M13" s="305"/>
      <c r="N13" s="306"/>
      <c r="O13" s="314"/>
      <c r="P13" s="314"/>
      <c r="Q13" s="277"/>
      <c r="R13" s="277"/>
      <c r="S13" s="280" t="str">
        <f t="shared" ref="S13:S76" si="3">IF(OR(N13="",N13=0),"",IF(OR(AND(I13="○",$O13&gt;Z$5),AND(J13="○",$O13&gt;AA$5),AND(I13="○",$P13&gt;Z$6),AND(J13="○",$P13&gt;AA$6),AND(K13="○",$P13&gt;AB$6),AND(Q13="○",R13="○")),"○",""))</f>
        <v/>
      </c>
      <c r="T13" s="277"/>
      <c r="U13" s="3"/>
      <c r="V13" s="282"/>
      <c r="W13" s="315"/>
    </row>
    <row r="14" spans="2:49" ht="13.5" customHeight="1" x14ac:dyDescent="0.15">
      <c r="C14" s="283">
        <f>C13+1</f>
        <v>2</v>
      </c>
      <c r="D14" s="44" t="str">
        <f t="shared" si="2"/>
        <v/>
      </c>
      <c r="E14" s="276"/>
      <c r="F14" s="368"/>
      <c r="G14" s="368"/>
      <c r="H14" s="468"/>
      <c r="I14" s="265"/>
      <c r="J14" s="265"/>
      <c r="K14" s="265"/>
      <c r="L14" s="307"/>
      <c r="M14" s="307"/>
      <c r="N14" s="308"/>
      <c r="O14" s="314"/>
      <c r="P14" s="314"/>
      <c r="Q14" s="265"/>
      <c r="R14" s="265"/>
      <c r="S14" s="280" t="str">
        <f t="shared" si="3"/>
        <v/>
      </c>
      <c r="T14" s="265"/>
      <c r="U14" s="3"/>
      <c r="V14" s="282"/>
      <c r="W14" s="316"/>
    </row>
    <row r="15" spans="2:49" ht="13.5" customHeight="1" x14ac:dyDescent="0.15">
      <c r="C15" s="283">
        <f>C14+1</f>
        <v>3</v>
      </c>
      <c r="D15" s="44" t="str">
        <f t="shared" si="2"/>
        <v/>
      </c>
      <c r="E15" s="276"/>
      <c r="F15" s="368"/>
      <c r="G15" s="368"/>
      <c r="H15" s="468"/>
      <c r="I15" s="265"/>
      <c r="J15" s="265"/>
      <c r="K15" s="265"/>
      <c r="L15" s="307"/>
      <c r="M15" s="307"/>
      <c r="N15" s="308"/>
      <c r="O15" s="314"/>
      <c r="P15" s="314"/>
      <c r="Q15" s="265"/>
      <c r="R15" s="265"/>
      <c r="S15" s="280" t="str">
        <f t="shared" si="3"/>
        <v/>
      </c>
      <c r="T15" s="265"/>
      <c r="U15" s="3"/>
      <c r="V15" s="282"/>
      <c r="W15" s="316"/>
    </row>
    <row r="16" spans="2:49" ht="13.5" customHeight="1" x14ac:dyDescent="0.15">
      <c r="C16" s="283">
        <f t="shared" ref="C16:C43" si="4">C15+1</f>
        <v>4</v>
      </c>
      <c r="D16" s="44" t="str">
        <f t="shared" si="2"/>
        <v/>
      </c>
      <c r="E16" s="276"/>
      <c r="F16" s="368"/>
      <c r="G16" s="368"/>
      <c r="H16" s="468"/>
      <c r="I16" s="265"/>
      <c r="J16" s="265"/>
      <c r="K16" s="265"/>
      <c r="L16" s="307"/>
      <c r="M16" s="307"/>
      <c r="N16" s="308"/>
      <c r="O16" s="314"/>
      <c r="P16" s="314"/>
      <c r="Q16" s="265"/>
      <c r="R16" s="265"/>
      <c r="S16" s="280" t="str">
        <f t="shared" si="3"/>
        <v/>
      </c>
      <c r="T16" s="265"/>
      <c r="U16" s="3"/>
      <c r="V16" s="282"/>
      <c r="W16" s="316"/>
    </row>
    <row r="17" spans="3:23" ht="13.5" customHeight="1" x14ac:dyDescent="0.15">
      <c r="C17" s="283">
        <f t="shared" si="4"/>
        <v>5</v>
      </c>
      <c r="D17" s="44" t="str">
        <f t="shared" si="2"/>
        <v/>
      </c>
      <c r="E17" s="276"/>
      <c r="F17" s="368"/>
      <c r="G17" s="368"/>
      <c r="H17" s="468"/>
      <c r="I17" s="265"/>
      <c r="J17" s="265"/>
      <c r="K17" s="265"/>
      <c r="L17" s="307"/>
      <c r="M17" s="307"/>
      <c r="N17" s="308"/>
      <c r="O17" s="314"/>
      <c r="P17" s="314"/>
      <c r="Q17" s="265"/>
      <c r="R17" s="265"/>
      <c r="S17" s="280" t="str">
        <f t="shared" si="3"/>
        <v/>
      </c>
      <c r="T17" s="265"/>
      <c r="U17" s="3"/>
      <c r="V17" s="282"/>
      <c r="W17" s="316"/>
    </row>
    <row r="18" spans="3:23" ht="13.5" customHeight="1" x14ac:dyDescent="0.15">
      <c r="C18" s="283">
        <f t="shared" si="4"/>
        <v>6</v>
      </c>
      <c r="D18" s="44" t="str">
        <f t="shared" si="2"/>
        <v/>
      </c>
      <c r="E18" s="276"/>
      <c r="F18" s="368"/>
      <c r="G18" s="368"/>
      <c r="H18" s="468"/>
      <c r="I18" s="265"/>
      <c r="J18" s="265"/>
      <c r="K18" s="265"/>
      <c r="L18" s="307"/>
      <c r="M18" s="307"/>
      <c r="N18" s="308"/>
      <c r="O18" s="314"/>
      <c r="P18" s="314"/>
      <c r="Q18" s="265"/>
      <c r="R18" s="265"/>
      <c r="S18" s="280" t="str">
        <f t="shared" si="3"/>
        <v/>
      </c>
      <c r="T18" s="265"/>
      <c r="U18" s="3"/>
      <c r="V18" s="282"/>
      <c r="W18" s="316"/>
    </row>
    <row r="19" spans="3:23" ht="13.5" customHeight="1" x14ac:dyDescent="0.15">
      <c r="C19" s="283">
        <f t="shared" si="4"/>
        <v>7</v>
      </c>
      <c r="D19" s="44" t="str">
        <f t="shared" si="2"/>
        <v/>
      </c>
      <c r="E19" s="276"/>
      <c r="F19" s="368"/>
      <c r="G19" s="368"/>
      <c r="H19" s="468"/>
      <c r="I19" s="265"/>
      <c r="J19" s="265"/>
      <c r="K19" s="265"/>
      <c r="L19" s="307"/>
      <c r="M19" s="307"/>
      <c r="N19" s="308"/>
      <c r="O19" s="314"/>
      <c r="P19" s="314"/>
      <c r="Q19" s="265"/>
      <c r="R19" s="265"/>
      <c r="S19" s="280" t="str">
        <f t="shared" si="3"/>
        <v/>
      </c>
      <c r="T19" s="265"/>
      <c r="U19" s="3"/>
      <c r="V19" s="282"/>
      <c r="W19" s="316"/>
    </row>
    <row r="20" spans="3:23" ht="13.5" customHeight="1" x14ac:dyDescent="0.15">
      <c r="C20" s="283">
        <f t="shared" si="4"/>
        <v>8</v>
      </c>
      <c r="D20" s="44" t="str">
        <f t="shared" si="2"/>
        <v/>
      </c>
      <c r="E20" s="276"/>
      <c r="F20" s="368"/>
      <c r="G20" s="368"/>
      <c r="H20" s="468"/>
      <c r="I20" s="265"/>
      <c r="J20" s="265"/>
      <c r="K20" s="265"/>
      <c r="L20" s="307"/>
      <c r="M20" s="307"/>
      <c r="N20" s="308"/>
      <c r="O20" s="314"/>
      <c r="P20" s="314"/>
      <c r="Q20" s="265"/>
      <c r="R20" s="265"/>
      <c r="S20" s="280" t="str">
        <f t="shared" si="3"/>
        <v/>
      </c>
      <c r="T20" s="265"/>
      <c r="U20" s="3"/>
      <c r="V20" s="282"/>
      <c r="W20" s="316"/>
    </row>
    <row r="21" spans="3:23" ht="13.5" customHeight="1" x14ac:dyDescent="0.15">
      <c r="C21" s="283">
        <f t="shared" si="4"/>
        <v>9</v>
      </c>
      <c r="D21" s="44" t="str">
        <f t="shared" si="2"/>
        <v/>
      </c>
      <c r="E21" s="276"/>
      <c r="F21" s="368"/>
      <c r="G21" s="368"/>
      <c r="H21" s="468"/>
      <c r="I21" s="265"/>
      <c r="J21" s="265"/>
      <c r="K21" s="265"/>
      <c r="L21" s="307"/>
      <c r="M21" s="307"/>
      <c r="N21" s="308"/>
      <c r="O21" s="314"/>
      <c r="P21" s="314"/>
      <c r="Q21" s="265"/>
      <c r="R21" s="265"/>
      <c r="S21" s="280" t="str">
        <f t="shared" si="3"/>
        <v/>
      </c>
      <c r="T21" s="265"/>
      <c r="U21" s="3"/>
      <c r="V21" s="282"/>
      <c r="W21" s="316"/>
    </row>
    <row r="22" spans="3:23" ht="13.5" customHeight="1" x14ac:dyDescent="0.15">
      <c r="C22" s="283">
        <f t="shared" si="4"/>
        <v>10</v>
      </c>
      <c r="D22" s="44" t="str">
        <f t="shared" si="2"/>
        <v/>
      </c>
      <c r="E22" s="276"/>
      <c r="F22" s="368"/>
      <c r="G22" s="368"/>
      <c r="H22" s="468"/>
      <c r="I22" s="265"/>
      <c r="J22" s="265"/>
      <c r="K22" s="265"/>
      <c r="L22" s="307"/>
      <c r="M22" s="307"/>
      <c r="N22" s="308"/>
      <c r="O22" s="314"/>
      <c r="P22" s="314"/>
      <c r="Q22" s="265"/>
      <c r="R22" s="265"/>
      <c r="S22" s="280" t="str">
        <f t="shared" si="3"/>
        <v/>
      </c>
      <c r="T22" s="265"/>
      <c r="U22" s="3"/>
      <c r="V22" s="282"/>
      <c r="W22" s="316"/>
    </row>
    <row r="23" spans="3:23" ht="13.5" customHeight="1" x14ac:dyDescent="0.15">
      <c r="C23" s="283">
        <f t="shared" si="4"/>
        <v>11</v>
      </c>
      <c r="D23" s="44" t="str">
        <f t="shared" si="2"/>
        <v/>
      </c>
      <c r="E23" s="276"/>
      <c r="F23" s="368"/>
      <c r="G23" s="368"/>
      <c r="H23" s="468"/>
      <c r="I23" s="265"/>
      <c r="J23" s="265"/>
      <c r="K23" s="265"/>
      <c r="L23" s="307"/>
      <c r="M23" s="307"/>
      <c r="N23" s="308"/>
      <c r="O23" s="314"/>
      <c r="P23" s="314"/>
      <c r="Q23" s="265"/>
      <c r="R23" s="265"/>
      <c r="S23" s="280" t="str">
        <f t="shared" si="3"/>
        <v/>
      </c>
      <c r="T23" s="265"/>
      <c r="U23" s="3"/>
      <c r="V23" s="282"/>
      <c r="W23" s="316"/>
    </row>
    <row r="24" spans="3:23" ht="13.5" customHeight="1" x14ac:dyDescent="0.15">
      <c r="C24" s="283">
        <f t="shared" si="4"/>
        <v>12</v>
      </c>
      <c r="D24" s="44" t="str">
        <f t="shared" si="2"/>
        <v/>
      </c>
      <c r="E24" s="276"/>
      <c r="F24" s="368"/>
      <c r="G24" s="368"/>
      <c r="H24" s="468"/>
      <c r="I24" s="265"/>
      <c r="J24" s="265"/>
      <c r="K24" s="265"/>
      <c r="L24" s="307"/>
      <c r="M24" s="307"/>
      <c r="N24" s="308"/>
      <c r="O24" s="314"/>
      <c r="P24" s="314"/>
      <c r="Q24" s="265"/>
      <c r="R24" s="265"/>
      <c r="S24" s="280" t="str">
        <f t="shared" si="3"/>
        <v/>
      </c>
      <c r="T24" s="265"/>
      <c r="U24" s="3"/>
      <c r="V24" s="282"/>
      <c r="W24" s="316"/>
    </row>
    <row r="25" spans="3:23" ht="13.5" customHeight="1" x14ac:dyDescent="0.15">
      <c r="C25" s="283">
        <f t="shared" si="4"/>
        <v>13</v>
      </c>
      <c r="D25" s="44" t="str">
        <f t="shared" si="2"/>
        <v/>
      </c>
      <c r="E25" s="276"/>
      <c r="F25" s="368"/>
      <c r="G25" s="368"/>
      <c r="H25" s="468"/>
      <c r="I25" s="265"/>
      <c r="J25" s="265"/>
      <c r="K25" s="265"/>
      <c r="L25" s="307"/>
      <c r="M25" s="307"/>
      <c r="N25" s="308"/>
      <c r="O25" s="314"/>
      <c r="P25" s="314"/>
      <c r="Q25" s="265"/>
      <c r="R25" s="265"/>
      <c r="S25" s="280" t="str">
        <f t="shared" si="3"/>
        <v/>
      </c>
      <c r="T25" s="265"/>
      <c r="U25" s="3"/>
      <c r="V25" s="282"/>
      <c r="W25" s="316"/>
    </row>
    <row r="26" spans="3:23" ht="13.5" customHeight="1" x14ac:dyDescent="0.15">
      <c r="C26" s="283">
        <f t="shared" si="4"/>
        <v>14</v>
      </c>
      <c r="D26" s="44" t="str">
        <f t="shared" si="2"/>
        <v/>
      </c>
      <c r="E26" s="276"/>
      <c r="F26" s="368"/>
      <c r="G26" s="368"/>
      <c r="H26" s="468"/>
      <c r="I26" s="265"/>
      <c r="J26" s="265"/>
      <c r="K26" s="265"/>
      <c r="L26" s="307"/>
      <c r="M26" s="307"/>
      <c r="N26" s="308"/>
      <c r="O26" s="314"/>
      <c r="P26" s="314"/>
      <c r="Q26" s="265"/>
      <c r="R26" s="265"/>
      <c r="S26" s="280" t="str">
        <f t="shared" si="3"/>
        <v/>
      </c>
      <c r="T26" s="265"/>
      <c r="U26" s="3"/>
      <c r="V26" s="282"/>
      <c r="W26" s="316"/>
    </row>
    <row r="27" spans="3:23" ht="13.5" customHeight="1" x14ac:dyDescent="0.15">
      <c r="C27" s="283">
        <f t="shared" si="4"/>
        <v>15</v>
      </c>
      <c r="D27" s="44" t="str">
        <f t="shared" si="2"/>
        <v/>
      </c>
      <c r="E27" s="276"/>
      <c r="F27" s="368"/>
      <c r="G27" s="368"/>
      <c r="H27" s="468"/>
      <c r="I27" s="265"/>
      <c r="J27" s="265"/>
      <c r="K27" s="265"/>
      <c r="L27" s="307"/>
      <c r="M27" s="307"/>
      <c r="N27" s="308"/>
      <c r="O27" s="314"/>
      <c r="P27" s="314"/>
      <c r="Q27" s="265"/>
      <c r="R27" s="265"/>
      <c r="S27" s="280" t="str">
        <f t="shared" si="3"/>
        <v/>
      </c>
      <c r="T27" s="265"/>
      <c r="U27" s="3"/>
      <c r="V27" s="282"/>
      <c r="W27" s="316"/>
    </row>
    <row r="28" spans="3:23" ht="13.5" customHeight="1" x14ac:dyDescent="0.15">
      <c r="C28" s="283">
        <f t="shared" si="4"/>
        <v>16</v>
      </c>
      <c r="D28" s="44" t="str">
        <f t="shared" si="2"/>
        <v/>
      </c>
      <c r="E28" s="276"/>
      <c r="F28" s="368"/>
      <c r="G28" s="368"/>
      <c r="H28" s="468"/>
      <c r="I28" s="265"/>
      <c r="J28" s="265"/>
      <c r="K28" s="265"/>
      <c r="L28" s="307"/>
      <c r="M28" s="307"/>
      <c r="N28" s="308"/>
      <c r="O28" s="314"/>
      <c r="P28" s="314"/>
      <c r="Q28" s="265"/>
      <c r="R28" s="265"/>
      <c r="S28" s="280" t="str">
        <f t="shared" si="3"/>
        <v/>
      </c>
      <c r="T28" s="265"/>
      <c r="U28" s="3"/>
      <c r="V28" s="282"/>
      <c r="W28" s="316"/>
    </row>
    <row r="29" spans="3:23" ht="13.5" customHeight="1" x14ac:dyDescent="0.15">
      <c r="C29" s="283">
        <f t="shared" si="4"/>
        <v>17</v>
      </c>
      <c r="D29" s="44" t="str">
        <f t="shared" si="2"/>
        <v/>
      </c>
      <c r="E29" s="276"/>
      <c r="F29" s="368"/>
      <c r="G29" s="368"/>
      <c r="H29" s="468"/>
      <c r="I29" s="265"/>
      <c r="J29" s="265"/>
      <c r="K29" s="265"/>
      <c r="L29" s="307"/>
      <c r="M29" s="307"/>
      <c r="N29" s="308"/>
      <c r="O29" s="314"/>
      <c r="P29" s="314"/>
      <c r="Q29" s="265"/>
      <c r="R29" s="265"/>
      <c r="S29" s="280" t="str">
        <f t="shared" si="3"/>
        <v/>
      </c>
      <c r="T29" s="265"/>
      <c r="U29" s="3"/>
      <c r="V29" s="282"/>
      <c r="W29" s="316"/>
    </row>
    <row r="30" spans="3:23" ht="13.5" customHeight="1" x14ac:dyDescent="0.15">
      <c r="C30" s="283">
        <f t="shared" si="4"/>
        <v>18</v>
      </c>
      <c r="D30" s="44" t="str">
        <f t="shared" si="2"/>
        <v/>
      </c>
      <c r="E30" s="276"/>
      <c r="F30" s="368"/>
      <c r="G30" s="368"/>
      <c r="H30" s="468"/>
      <c r="I30" s="265"/>
      <c r="J30" s="265"/>
      <c r="K30" s="265"/>
      <c r="L30" s="307"/>
      <c r="M30" s="307"/>
      <c r="N30" s="308"/>
      <c r="O30" s="314"/>
      <c r="P30" s="314"/>
      <c r="Q30" s="265"/>
      <c r="R30" s="265"/>
      <c r="S30" s="280" t="str">
        <f t="shared" si="3"/>
        <v/>
      </c>
      <c r="T30" s="265"/>
      <c r="U30" s="3"/>
      <c r="V30" s="282"/>
      <c r="W30" s="316"/>
    </row>
    <row r="31" spans="3:23" ht="13.5" customHeight="1" x14ac:dyDescent="0.15">
      <c r="C31" s="283">
        <f t="shared" si="4"/>
        <v>19</v>
      </c>
      <c r="D31" s="44" t="str">
        <f t="shared" si="2"/>
        <v/>
      </c>
      <c r="E31" s="276"/>
      <c r="F31" s="368"/>
      <c r="G31" s="368"/>
      <c r="H31" s="468"/>
      <c r="I31" s="265"/>
      <c r="J31" s="265"/>
      <c r="K31" s="265"/>
      <c r="L31" s="307"/>
      <c r="M31" s="307"/>
      <c r="N31" s="308"/>
      <c r="O31" s="314"/>
      <c r="P31" s="314"/>
      <c r="Q31" s="265"/>
      <c r="R31" s="265"/>
      <c r="S31" s="280" t="str">
        <f t="shared" si="3"/>
        <v/>
      </c>
      <c r="T31" s="265"/>
      <c r="U31" s="3"/>
      <c r="V31" s="282"/>
      <c r="W31" s="316"/>
    </row>
    <row r="32" spans="3:23" ht="13.5" customHeight="1" x14ac:dyDescent="0.15">
      <c r="C32" s="283">
        <f t="shared" si="4"/>
        <v>20</v>
      </c>
      <c r="D32" s="44" t="str">
        <f t="shared" si="2"/>
        <v/>
      </c>
      <c r="E32" s="276"/>
      <c r="F32" s="368"/>
      <c r="G32" s="368"/>
      <c r="H32" s="468"/>
      <c r="I32" s="265"/>
      <c r="J32" s="265"/>
      <c r="K32" s="265"/>
      <c r="L32" s="307"/>
      <c r="M32" s="307"/>
      <c r="N32" s="308"/>
      <c r="O32" s="314"/>
      <c r="P32" s="314"/>
      <c r="Q32" s="265"/>
      <c r="R32" s="265"/>
      <c r="S32" s="280" t="str">
        <f t="shared" si="3"/>
        <v/>
      </c>
      <c r="T32" s="265"/>
      <c r="U32" s="3"/>
      <c r="V32" s="282"/>
      <c r="W32" s="316"/>
    </row>
    <row r="33" spans="3:23" ht="13.5" customHeight="1" x14ac:dyDescent="0.15">
      <c r="C33" s="283">
        <f t="shared" si="4"/>
        <v>21</v>
      </c>
      <c r="D33" s="44" t="str">
        <f t="shared" si="2"/>
        <v/>
      </c>
      <c r="E33" s="276"/>
      <c r="F33" s="368"/>
      <c r="G33" s="368"/>
      <c r="H33" s="468"/>
      <c r="I33" s="265"/>
      <c r="J33" s="265"/>
      <c r="K33" s="265"/>
      <c r="L33" s="307"/>
      <c r="M33" s="307"/>
      <c r="N33" s="308"/>
      <c r="O33" s="314"/>
      <c r="P33" s="314"/>
      <c r="Q33" s="265"/>
      <c r="R33" s="265"/>
      <c r="S33" s="280" t="str">
        <f t="shared" si="3"/>
        <v/>
      </c>
      <c r="T33" s="265"/>
      <c r="U33" s="3"/>
      <c r="V33" s="282"/>
      <c r="W33" s="316"/>
    </row>
    <row r="34" spans="3:23" ht="13.5" customHeight="1" x14ac:dyDescent="0.15">
      <c r="C34" s="283">
        <f t="shared" si="4"/>
        <v>22</v>
      </c>
      <c r="D34" s="44" t="str">
        <f t="shared" si="2"/>
        <v/>
      </c>
      <c r="E34" s="276"/>
      <c r="F34" s="368"/>
      <c r="G34" s="368"/>
      <c r="H34" s="468"/>
      <c r="I34" s="265"/>
      <c r="J34" s="265"/>
      <c r="K34" s="265"/>
      <c r="L34" s="307"/>
      <c r="M34" s="307"/>
      <c r="N34" s="308"/>
      <c r="O34" s="314"/>
      <c r="P34" s="314"/>
      <c r="Q34" s="265"/>
      <c r="R34" s="265"/>
      <c r="S34" s="280" t="str">
        <f t="shared" si="3"/>
        <v/>
      </c>
      <c r="T34" s="265"/>
      <c r="U34" s="3"/>
      <c r="V34" s="282"/>
      <c r="W34" s="316"/>
    </row>
    <row r="35" spans="3:23" ht="13.5" customHeight="1" x14ac:dyDescent="0.15">
      <c r="C35" s="283">
        <f t="shared" si="4"/>
        <v>23</v>
      </c>
      <c r="D35" s="44" t="str">
        <f t="shared" si="2"/>
        <v/>
      </c>
      <c r="E35" s="276"/>
      <c r="F35" s="368"/>
      <c r="G35" s="368"/>
      <c r="H35" s="368"/>
      <c r="I35" s="265"/>
      <c r="J35" s="265"/>
      <c r="K35" s="265"/>
      <c r="L35" s="307"/>
      <c r="M35" s="307"/>
      <c r="N35" s="308"/>
      <c r="O35" s="314"/>
      <c r="P35" s="314"/>
      <c r="Q35" s="265"/>
      <c r="R35" s="265"/>
      <c r="S35" s="280" t="str">
        <f t="shared" si="3"/>
        <v/>
      </c>
      <c r="T35" s="265"/>
      <c r="U35" s="3"/>
      <c r="V35" s="282"/>
      <c r="W35" s="316"/>
    </row>
    <row r="36" spans="3:23" ht="13.5" customHeight="1" x14ac:dyDescent="0.15">
      <c r="C36" s="283">
        <f t="shared" si="4"/>
        <v>24</v>
      </c>
      <c r="D36" s="44" t="str">
        <f t="shared" si="2"/>
        <v/>
      </c>
      <c r="E36" s="276"/>
      <c r="F36" s="368"/>
      <c r="G36" s="368"/>
      <c r="H36" s="368"/>
      <c r="I36" s="265"/>
      <c r="J36" s="265"/>
      <c r="K36" s="265"/>
      <c r="L36" s="307"/>
      <c r="M36" s="307"/>
      <c r="N36" s="308"/>
      <c r="O36" s="314"/>
      <c r="P36" s="314"/>
      <c r="Q36" s="265"/>
      <c r="R36" s="265"/>
      <c r="S36" s="280" t="str">
        <f t="shared" si="3"/>
        <v/>
      </c>
      <c r="T36" s="265"/>
      <c r="U36" s="3"/>
      <c r="V36" s="282"/>
      <c r="W36" s="316"/>
    </row>
    <row r="37" spans="3:23" ht="13.5" customHeight="1" x14ac:dyDescent="0.15">
      <c r="C37" s="283">
        <f t="shared" si="4"/>
        <v>25</v>
      </c>
      <c r="D37" s="44" t="str">
        <f t="shared" si="2"/>
        <v/>
      </c>
      <c r="E37" s="276"/>
      <c r="F37" s="368"/>
      <c r="G37" s="368"/>
      <c r="H37" s="368"/>
      <c r="I37" s="265"/>
      <c r="J37" s="265"/>
      <c r="K37" s="265"/>
      <c r="L37" s="307"/>
      <c r="M37" s="307"/>
      <c r="N37" s="308"/>
      <c r="O37" s="314"/>
      <c r="P37" s="314"/>
      <c r="Q37" s="265"/>
      <c r="R37" s="265"/>
      <c r="S37" s="280" t="str">
        <f t="shared" si="3"/>
        <v/>
      </c>
      <c r="T37" s="265"/>
      <c r="U37" s="3"/>
      <c r="V37" s="282"/>
      <c r="W37" s="316"/>
    </row>
    <row r="38" spans="3:23" ht="13.5" customHeight="1" x14ac:dyDescent="0.15">
      <c r="C38" s="283">
        <f t="shared" si="4"/>
        <v>26</v>
      </c>
      <c r="D38" s="44" t="str">
        <f t="shared" si="2"/>
        <v/>
      </c>
      <c r="E38" s="276"/>
      <c r="F38" s="368"/>
      <c r="G38" s="368"/>
      <c r="H38" s="368"/>
      <c r="I38" s="265"/>
      <c r="J38" s="265"/>
      <c r="K38" s="265"/>
      <c r="L38" s="307"/>
      <c r="M38" s="307"/>
      <c r="N38" s="308"/>
      <c r="O38" s="314"/>
      <c r="P38" s="314"/>
      <c r="Q38" s="265"/>
      <c r="R38" s="265"/>
      <c r="S38" s="280" t="str">
        <f t="shared" si="3"/>
        <v/>
      </c>
      <c r="T38" s="265"/>
      <c r="U38" s="3"/>
      <c r="V38" s="282"/>
      <c r="W38" s="316"/>
    </row>
    <row r="39" spans="3:23" ht="13.5" customHeight="1" x14ac:dyDescent="0.15">
      <c r="C39" s="283">
        <f t="shared" si="4"/>
        <v>27</v>
      </c>
      <c r="D39" s="44" t="str">
        <f t="shared" si="2"/>
        <v/>
      </c>
      <c r="E39" s="276"/>
      <c r="F39" s="368"/>
      <c r="G39" s="368"/>
      <c r="H39" s="368"/>
      <c r="I39" s="265"/>
      <c r="J39" s="265"/>
      <c r="K39" s="265"/>
      <c r="L39" s="307"/>
      <c r="M39" s="307"/>
      <c r="N39" s="308"/>
      <c r="O39" s="314"/>
      <c r="P39" s="314"/>
      <c r="Q39" s="265"/>
      <c r="R39" s="265"/>
      <c r="S39" s="280" t="str">
        <f t="shared" si="3"/>
        <v/>
      </c>
      <c r="T39" s="265"/>
      <c r="U39" s="3"/>
      <c r="V39" s="282"/>
      <c r="W39" s="316"/>
    </row>
    <row r="40" spans="3:23" ht="13.5" customHeight="1" x14ac:dyDescent="0.15">
      <c r="C40" s="283">
        <f t="shared" si="4"/>
        <v>28</v>
      </c>
      <c r="D40" s="44" t="str">
        <f t="shared" si="2"/>
        <v/>
      </c>
      <c r="E40" s="276"/>
      <c r="F40" s="368"/>
      <c r="G40" s="368"/>
      <c r="H40" s="368"/>
      <c r="I40" s="265"/>
      <c r="J40" s="265"/>
      <c r="K40" s="265"/>
      <c r="L40" s="307"/>
      <c r="M40" s="307"/>
      <c r="N40" s="308"/>
      <c r="O40" s="314"/>
      <c r="P40" s="314"/>
      <c r="Q40" s="265"/>
      <c r="R40" s="265"/>
      <c r="S40" s="280" t="str">
        <f t="shared" si="3"/>
        <v/>
      </c>
      <c r="T40" s="265"/>
      <c r="U40" s="3"/>
      <c r="V40" s="282"/>
      <c r="W40" s="316"/>
    </row>
    <row r="41" spans="3:23" ht="13.5" customHeight="1" x14ac:dyDescent="0.15">
      <c r="C41" s="283">
        <f t="shared" si="4"/>
        <v>29</v>
      </c>
      <c r="D41" s="44" t="str">
        <f t="shared" si="2"/>
        <v/>
      </c>
      <c r="E41" s="276"/>
      <c r="F41" s="368"/>
      <c r="G41" s="368"/>
      <c r="H41" s="368"/>
      <c r="I41" s="265"/>
      <c r="J41" s="265"/>
      <c r="K41" s="265"/>
      <c r="L41" s="307"/>
      <c r="M41" s="307"/>
      <c r="N41" s="308"/>
      <c r="O41" s="314"/>
      <c r="P41" s="314"/>
      <c r="Q41" s="265"/>
      <c r="R41" s="265"/>
      <c r="S41" s="280" t="str">
        <f t="shared" si="3"/>
        <v/>
      </c>
      <c r="T41" s="265"/>
      <c r="U41" s="3"/>
      <c r="V41" s="282"/>
      <c r="W41" s="316"/>
    </row>
    <row r="42" spans="3:23" ht="13.5" customHeight="1" x14ac:dyDescent="0.15">
      <c r="C42" s="283">
        <f t="shared" si="4"/>
        <v>30</v>
      </c>
      <c r="D42" s="44" t="str">
        <f t="shared" si="2"/>
        <v/>
      </c>
      <c r="E42" s="276"/>
      <c r="F42" s="368"/>
      <c r="G42" s="368"/>
      <c r="H42" s="368"/>
      <c r="I42" s="317"/>
      <c r="J42" s="317"/>
      <c r="K42" s="317"/>
      <c r="L42" s="307"/>
      <c r="M42" s="307"/>
      <c r="N42" s="308"/>
      <c r="O42" s="314"/>
      <c r="P42" s="314"/>
      <c r="Q42" s="265"/>
      <c r="R42" s="265"/>
      <c r="S42" s="280" t="str">
        <f t="shared" si="3"/>
        <v/>
      </c>
      <c r="T42" s="265"/>
      <c r="U42" s="3"/>
      <c r="V42" s="282"/>
      <c r="W42" s="316"/>
    </row>
    <row r="43" spans="3:23" ht="13.5" customHeight="1" x14ac:dyDescent="0.15">
      <c r="C43" s="283">
        <f t="shared" si="4"/>
        <v>31</v>
      </c>
      <c r="D43" s="44" t="str">
        <f t="shared" si="2"/>
        <v/>
      </c>
      <c r="E43" s="276"/>
      <c r="F43" s="368"/>
      <c r="G43" s="368"/>
      <c r="H43" s="368"/>
      <c r="I43" s="265"/>
      <c r="J43" s="265"/>
      <c r="K43" s="265"/>
      <c r="L43" s="307"/>
      <c r="M43" s="307"/>
      <c r="N43" s="308"/>
      <c r="O43" s="314"/>
      <c r="P43" s="314"/>
      <c r="Q43" s="265"/>
      <c r="R43" s="265"/>
      <c r="S43" s="280" t="str">
        <f t="shared" si="3"/>
        <v/>
      </c>
      <c r="T43" s="265"/>
      <c r="U43" s="3"/>
      <c r="V43" s="282"/>
      <c r="W43" s="316"/>
    </row>
    <row r="44" spans="3:23" ht="13.5" customHeight="1" x14ac:dyDescent="0.15">
      <c r="C44" s="283">
        <f>C43+1</f>
        <v>32</v>
      </c>
      <c r="D44" s="44" t="str">
        <f t="shared" si="2"/>
        <v/>
      </c>
      <c r="E44" s="276"/>
      <c r="F44" s="368"/>
      <c r="G44" s="368"/>
      <c r="H44" s="368"/>
      <c r="I44" s="265"/>
      <c r="J44" s="265"/>
      <c r="K44" s="265"/>
      <c r="L44" s="307"/>
      <c r="M44" s="307"/>
      <c r="N44" s="308"/>
      <c r="O44" s="314"/>
      <c r="P44" s="314"/>
      <c r="Q44" s="265"/>
      <c r="R44" s="265"/>
      <c r="S44" s="280" t="str">
        <f t="shared" si="3"/>
        <v/>
      </c>
      <c r="T44" s="265"/>
      <c r="U44" s="3"/>
      <c r="V44" s="282"/>
      <c r="W44" s="316"/>
    </row>
    <row r="45" spans="3:23" ht="13.5" customHeight="1" x14ac:dyDescent="0.15">
      <c r="C45" s="283">
        <f>C44+1</f>
        <v>33</v>
      </c>
      <c r="D45" s="44" t="str">
        <f t="shared" si="2"/>
        <v/>
      </c>
      <c r="E45" s="276"/>
      <c r="F45" s="368"/>
      <c r="G45" s="368"/>
      <c r="H45" s="368"/>
      <c r="I45" s="265"/>
      <c r="J45" s="265"/>
      <c r="K45" s="265"/>
      <c r="L45" s="307"/>
      <c r="M45" s="307"/>
      <c r="N45" s="308"/>
      <c r="O45" s="314"/>
      <c r="P45" s="314"/>
      <c r="Q45" s="265"/>
      <c r="R45" s="265"/>
      <c r="S45" s="280" t="str">
        <f t="shared" si="3"/>
        <v/>
      </c>
      <c r="T45" s="265"/>
      <c r="U45" s="3"/>
      <c r="V45" s="282"/>
      <c r="W45" s="316"/>
    </row>
    <row r="46" spans="3:23" ht="13.5" customHeight="1" x14ac:dyDescent="0.15">
      <c r="C46" s="283">
        <f t="shared" ref="C46:C73" si="5">C45+1</f>
        <v>34</v>
      </c>
      <c r="D46" s="44" t="str">
        <f t="shared" si="2"/>
        <v/>
      </c>
      <c r="E46" s="276"/>
      <c r="F46" s="368"/>
      <c r="G46" s="368"/>
      <c r="H46" s="368"/>
      <c r="I46" s="265"/>
      <c r="J46" s="265"/>
      <c r="K46" s="265"/>
      <c r="L46" s="307"/>
      <c r="M46" s="307"/>
      <c r="N46" s="308"/>
      <c r="O46" s="314"/>
      <c r="P46" s="314"/>
      <c r="Q46" s="265"/>
      <c r="R46" s="265"/>
      <c r="S46" s="280" t="str">
        <f t="shared" si="3"/>
        <v/>
      </c>
      <c r="T46" s="265"/>
      <c r="U46" s="3"/>
      <c r="V46" s="282"/>
      <c r="W46" s="316"/>
    </row>
    <row r="47" spans="3:23" ht="13.5" customHeight="1" x14ac:dyDescent="0.15">
      <c r="C47" s="283">
        <f t="shared" si="5"/>
        <v>35</v>
      </c>
      <c r="D47" s="44" t="str">
        <f t="shared" si="2"/>
        <v/>
      </c>
      <c r="E47" s="276"/>
      <c r="F47" s="368"/>
      <c r="G47" s="368"/>
      <c r="H47" s="368"/>
      <c r="I47" s="265"/>
      <c r="J47" s="265"/>
      <c r="K47" s="265"/>
      <c r="L47" s="307"/>
      <c r="M47" s="307"/>
      <c r="N47" s="308"/>
      <c r="O47" s="314"/>
      <c r="P47" s="314"/>
      <c r="Q47" s="265"/>
      <c r="R47" s="265"/>
      <c r="S47" s="280" t="str">
        <f t="shared" si="3"/>
        <v/>
      </c>
      <c r="T47" s="265"/>
      <c r="U47" s="3"/>
      <c r="V47" s="282"/>
      <c r="W47" s="316"/>
    </row>
    <row r="48" spans="3:23" ht="13.5" customHeight="1" x14ac:dyDescent="0.15">
      <c r="C48" s="283">
        <f t="shared" si="5"/>
        <v>36</v>
      </c>
      <c r="D48" s="44" t="str">
        <f t="shared" si="2"/>
        <v/>
      </c>
      <c r="E48" s="276"/>
      <c r="F48" s="368"/>
      <c r="G48" s="368"/>
      <c r="H48" s="368"/>
      <c r="I48" s="265"/>
      <c r="J48" s="265"/>
      <c r="K48" s="265"/>
      <c r="L48" s="307"/>
      <c r="M48" s="307"/>
      <c r="N48" s="308"/>
      <c r="O48" s="314"/>
      <c r="P48" s="314"/>
      <c r="Q48" s="265"/>
      <c r="R48" s="265"/>
      <c r="S48" s="280" t="str">
        <f t="shared" si="3"/>
        <v/>
      </c>
      <c r="T48" s="265"/>
      <c r="U48" s="3"/>
      <c r="V48" s="282"/>
      <c r="W48" s="316"/>
    </row>
    <row r="49" spans="3:23" ht="13.5" customHeight="1" x14ac:dyDescent="0.15">
      <c r="C49" s="283">
        <f t="shared" si="5"/>
        <v>37</v>
      </c>
      <c r="D49" s="44" t="str">
        <f t="shared" si="2"/>
        <v/>
      </c>
      <c r="E49" s="276"/>
      <c r="F49" s="368"/>
      <c r="G49" s="368"/>
      <c r="H49" s="368"/>
      <c r="I49" s="265"/>
      <c r="J49" s="265"/>
      <c r="K49" s="265"/>
      <c r="L49" s="307"/>
      <c r="M49" s="307"/>
      <c r="N49" s="308"/>
      <c r="O49" s="314"/>
      <c r="P49" s="314"/>
      <c r="Q49" s="265"/>
      <c r="R49" s="265"/>
      <c r="S49" s="280" t="str">
        <f t="shared" si="3"/>
        <v/>
      </c>
      <c r="T49" s="265"/>
      <c r="U49" s="3"/>
      <c r="V49" s="282"/>
      <c r="W49" s="316"/>
    </row>
    <row r="50" spans="3:23" ht="13.5" customHeight="1" x14ac:dyDescent="0.15">
      <c r="C50" s="283">
        <f t="shared" si="5"/>
        <v>38</v>
      </c>
      <c r="D50" s="44" t="str">
        <f t="shared" si="2"/>
        <v/>
      </c>
      <c r="E50" s="276"/>
      <c r="F50" s="368"/>
      <c r="G50" s="368"/>
      <c r="H50" s="368"/>
      <c r="I50" s="265"/>
      <c r="J50" s="265"/>
      <c r="K50" s="265"/>
      <c r="L50" s="307"/>
      <c r="M50" s="307"/>
      <c r="N50" s="308"/>
      <c r="O50" s="314"/>
      <c r="P50" s="314"/>
      <c r="Q50" s="265"/>
      <c r="R50" s="265"/>
      <c r="S50" s="280" t="str">
        <f t="shared" si="3"/>
        <v/>
      </c>
      <c r="T50" s="265"/>
      <c r="U50" s="3"/>
      <c r="V50" s="282"/>
      <c r="W50" s="316"/>
    </row>
    <row r="51" spans="3:23" ht="13.5" customHeight="1" x14ac:dyDescent="0.15">
      <c r="C51" s="283">
        <f t="shared" si="5"/>
        <v>39</v>
      </c>
      <c r="D51" s="44" t="str">
        <f t="shared" si="2"/>
        <v/>
      </c>
      <c r="E51" s="276"/>
      <c r="F51" s="368"/>
      <c r="G51" s="368"/>
      <c r="H51" s="368"/>
      <c r="I51" s="265"/>
      <c r="J51" s="265"/>
      <c r="K51" s="265"/>
      <c r="L51" s="307"/>
      <c r="M51" s="307"/>
      <c r="N51" s="308"/>
      <c r="O51" s="314"/>
      <c r="P51" s="314"/>
      <c r="Q51" s="265"/>
      <c r="R51" s="265"/>
      <c r="S51" s="280" t="str">
        <f t="shared" si="3"/>
        <v/>
      </c>
      <c r="T51" s="265"/>
      <c r="U51" s="3"/>
      <c r="V51" s="282"/>
      <c r="W51" s="316"/>
    </row>
    <row r="52" spans="3:23" ht="13.5" customHeight="1" x14ac:dyDescent="0.15">
      <c r="C52" s="283">
        <f t="shared" si="5"/>
        <v>40</v>
      </c>
      <c r="D52" s="44" t="str">
        <f t="shared" si="2"/>
        <v/>
      </c>
      <c r="E52" s="276"/>
      <c r="F52" s="368"/>
      <c r="G52" s="368"/>
      <c r="H52" s="368"/>
      <c r="I52" s="265"/>
      <c r="J52" s="265"/>
      <c r="K52" s="265"/>
      <c r="L52" s="307"/>
      <c r="M52" s="307"/>
      <c r="N52" s="308"/>
      <c r="O52" s="314"/>
      <c r="P52" s="314"/>
      <c r="Q52" s="265"/>
      <c r="R52" s="265"/>
      <c r="S52" s="280" t="str">
        <f t="shared" si="3"/>
        <v/>
      </c>
      <c r="T52" s="265"/>
      <c r="U52" s="3"/>
      <c r="V52" s="282"/>
      <c r="W52" s="316"/>
    </row>
    <row r="53" spans="3:23" ht="13.5" customHeight="1" x14ac:dyDescent="0.15">
      <c r="C53" s="283">
        <f t="shared" si="5"/>
        <v>41</v>
      </c>
      <c r="D53" s="44" t="str">
        <f t="shared" si="2"/>
        <v/>
      </c>
      <c r="E53" s="276"/>
      <c r="F53" s="368"/>
      <c r="G53" s="368"/>
      <c r="H53" s="368"/>
      <c r="I53" s="265"/>
      <c r="J53" s="265"/>
      <c r="K53" s="265"/>
      <c r="L53" s="307"/>
      <c r="M53" s="307"/>
      <c r="N53" s="308"/>
      <c r="O53" s="314"/>
      <c r="P53" s="314"/>
      <c r="Q53" s="265"/>
      <c r="R53" s="265"/>
      <c r="S53" s="280" t="str">
        <f t="shared" si="3"/>
        <v/>
      </c>
      <c r="T53" s="265"/>
      <c r="U53" s="3"/>
      <c r="V53" s="282"/>
      <c r="W53" s="316"/>
    </row>
    <row r="54" spans="3:23" ht="13.5" customHeight="1" x14ac:dyDescent="0.15">
      <c r="C54" s="283">
        <f t="shared" si="5"/>
        <v>42</v>
      </c>
      <c r="D54" s="44" t="str">
        <f t="shared" si="2"/>
        <v/>
      </c>
      <c r="E54" s="276"/>
      <c r="F54" s="368"/>
      <c r="G54" s="368"/>
      <c r="H54" s="368"/>
      <c r="I54" s="265"/>
      <c r="J54" s="265"/>
      <c r="K54" s="265"/>
      <c r="L54" s="307"/>
      <c r="M54" s="307"/>
      <c r="N54" s="308"/>
      <c r="O54" s="314"/>
      <c r="P54" s="314"/>
      <c r="Q54" s="265"/>
      <c r="R54" s="265"/>
      <c r="S54" s="280" t="str">
        <f t="shared" si="3"/>
        <v/>
      </c>
      <c r="T54" s="265"/>
      <c r="U54" s="3"/>
      <c r="V54" s="282"/>
      <c r="W54" s="316"/>
    </row>
    <row r="55" spans="3:23" ht="13.5" customHeight="1" x14ac:dyDescent="0.15">
      <c r="C55" s="283">
        <f t="shared" si="5"/>
        <v>43</v>
      </c>
      <c r="D55" s="44" t="str">
        <f t="shared" si="2"/>
        <v/>
      </c>
      <c r="E55" s="276"/>
      <c r="F55" s="368"/>
      <c r="G55" s="368"/>
      <c r="H55" s="368"/>
      <c r="I55" s="265"/>
      <c r="J55" s="265"/>
      <c r="K55" s="265"/>
      <c r="L55" s="307"/>
      <c r="M55" s="307"/>
      <c r="N55" s="308"/>
      <c r="O55" s="314"/>
      <c r="P55" s="314"/>
      <c r="Q55" s="265"/>
      <c r="R55" s="265"/>
      <c r="S55" s="280" t="str">
        <f t="shared" si="3"/>
        <v/>
      </c>
      <c r="T55" s="265"/>
      <c r="U55" s="3"/>
      <c r="V55" s="282"/>
      <c r="W55" s="316"/>
    </row>
    <row r="56" spans="3:23" ht="13.5" customHeight="1" x14ac:dyDescent="0.15">
      <c r="C56" s="283">
        <f t="shared" si="5"/>
        <v>44</v>
      </c>
      <c r="D56" s="44" t="str">
        <f t="shared" si="2"/>
        <v/>
      </c>
      <c r="E56" s="276"/>
      <c r="F56" s="368"/>
      <c r="G56" s="368"/>
      <c r="H56" s="368"/>
      <c r="I56" s="265"/>
      <c r="J56" s="265"/>
      <c r="K56" s="265"/>
      <c r="L56" s="307"/>
      <c r="M56" s="307"/>
      <c r="N56" s="308"/>
      <c r="O56" s="314"/>
      <c r="P56" s="314"/>
      <c r="Q56" s="265"/>
      <c r="R56" s="265"/>
      <c r="S56" s="280" t="str">
        <f t="shared" si="3"/>
        <v/>
      </c>
      <c r="T56" s="265"/>
      <c r="U56" s="3"/>
      <c r="V56" s="282"/>
      <c r="W56" s="316"/>
    </row>
    <row r="57" spans="3:23" ht="13.5" customHeight="1" x14ac:dyDescent="0.15">
      <c r="C57" s="283">
        <f t="shared" si="5"/>
        <v>45</v>
      </c>
      <c r="D57" s="44" t="str">
        <f t="shared" si="2"/>
        <v/>
      </c>
      <c r="E57" s="276"/>
      <c r="F57" s="368"/>
      <c r="G57" s="368"/>
      <c r="H57" s="368"/>
      <c r="I57" s="265"/>
      <c r="J57" s="265"/>
      <c r="K57" s="265"/>
      <c r="L57" s="307"/>
      <c r="M57" s="307"/>
      <c r="N57" s="308"/>
      <c r="O57" s="314"/>
      <c r="P57" s="314"/>
      <c r="Q57" s="265"/>
      <c r="R57" s="265"/>
      <c r="S57" s="280" t="str">
        <f t="shared" si="3"/>
        <v/>
      </c>
      <c r="T57" s="265"/>
      <c r="U57" s="3"/>
      <c r="V57" s="282"/>
      <c r="W57" s="316"/>
    </row>
    <row r="58" spans="3:23" ht="13.5" customHeight="1" x14ac:dyDescent="0.15">
      <c r="C58" s="283">
        <f t="shared" si="5"/>
        <v>46</v>
      </c>
      <c r="D58" s="44" t="str">
        <f t="shared" si="2"/>
        <v/>
      </c>
      <c r="E58" s="276"/>
      <c r="F58" s="368"/>
      <c r="G58" s="368"/>
      <c r="H58" s="368"/>
      <c r="I58" s="265"/>
      <c r="J58" s="265"/>
      <c r="K58" s="265"/>
      <c r="L58" s="307"/>
      <c r="M58" s="307"/>
      <c r="N58" s="308"/>
      <c r="O58" s="314"/>
      <c r="P58" s="314"/>
      <c r="Q58" s="265"/>
      <c r="R58" s="265"/>
      <c r="S58" s="280" t="str">
        <f t="shared" si="3"/>
        <v/>
      </c>
      <c r="T58" s="265"/>
      <c r="U58" s="3"/>
      <c r="V58" s="282"/>
      <c r="W58" s="316"/>
    </row>
    <row r="59" spans="3:23" ht="13.5" customHeight="1" x14ac:dyDescent="0.15">
      <c r="C59" s="283">
        <f t="shared" si="5"/>
        <v>47</v>
      </c>
      <c r="D59" s="44" t="str">
        <f t="shared" si="2"/>
        <v/>
      </c>
      <c r="E59" s="276"/>
      <c r="F59" s="368"/>
      <c r="G59" s="368"/>
      <c r="H59" s="368"/>
      <c r="I59" s="265"/>
      <c r="J59" s="265"/>
      <c r="K59" s="265"/>
      <c r="L59" s="307"/>
      <c r="M59" s="307"/>
      <c r="N59" s="308"/>
      <c r="O59" s="314"/>
      <c r="P59" s="314"/>
      <c r="Q59" s="265"/>
      <c r="R59" s="265"/>
      <c r="S59" s="280" t="str">
        <f t="shared" si="3"/>
        <v/>
      </c>
      <c r="T59" s="265"/>
      <c r="U59" s="3"/>
      <c r="V59" s="282"/>
      <c r="W59" s="316"/>
    </row>
    <row r="60" spans="3:23" ht="13.5" customHeight="1" x14ac:dyDescent="0.15">
      <c r="C60" s="283">
        <f t="shared" si="5"/>
        <v>48</v>
      </c>
      <c r="D60" s="44" t="str">
        <f t="shared" si="2"/>
        <v/>
      </c>
      <c r="E60" s="276"/>
      <c r="F60" s="368"/>
      <c r="G60" s="368"/>
      <c r="H60" s="368"/>
      <c r="I60" s="265"/>
      <c r="J60" s="265"/>
      <c r="K60" s="265"/>
      <c r="L60" s="307"/>
      <c r="M60" s="307"/>
      <c r="N60" s="308"/>
      <c r="O60" s="314"/>
      <c r="P60" s="314"/>
      <c r="Q60" s="265"/>
      <c r="R60" s="265"/>
      <c r="S60" s="280" t="str">
        <f t="shared" si="3"/>
        <v/>
      </c>
      <c r="T60" s="265"/>
      <c r="U60" s="3"/>
      <c r="V60" s="282"/>
      <c r="W60" s="316"/>
    </row>
    <row r="61" spans="3:23" ht="13.5" customHeight="1" x14ac:dyDescent="0.15">
      <c r="C61" s="283">
        <f t="shared" si="5"/>
        <v>49</v>
      </c>
      <c r="D61" s="44" t="str">
        <f t="shared" si="2"/>
        <v/>
      </c>
      <c r="E61" s="276"/>
      <c r="F61" s="368"/>
      <c r="G61" s="368"/>
      <c r="H61" s="368"/>
      <c r="I61" s="265"/>
      <c r="J61" s="265"/>
      <c r="K61" s="265"/>
      <c r="L61" s="307"/>
      <c r="M61" s="307"/>
      <c r="N61" s="308"/>
      <c r="O61" s="314"/>
      <c r="P61" s="314"/>
      <c r="Q61" s="265"/>
      <c r="R61" s="265"/>
      <c r="S61" s="280" t="str">
        <f t="shared" si="3"/>
        <v/>
      </c>
      <c r="T61" s="265"/>
      <c r="U61" s="3"/>
      <c r="V61" s="282"/>
      <c r="W61" s="316"/>
    </row>
    <row r="62" spans="3:23" ht="13.5" customHeight="1" x14ac:dyDescent="0.15">
      <c r="C62" s="283">
        <f t="shared" si="5"/>
        <v>50</v>
      </c>
      <c r="D62" s="44" t="str">
        <f t="shared" si="2"/>
        <v/>
      </c>
      <c r="E62" s="276"/>
      <c r="F62" s="368"/>
      <c r="G62" s="368"/>
      <c r="H62" s="368"/>
      <c r="I62" s="265"/>
      <c r="J62" s="265"/>
      <c r="K62" s="265"/>
      <c r="L62" s="307"/>
      <c r="M62" s="307"/>
      <c r="N62" s="308"/>
      <c r="O62" s="314"/>
      <c r="P62" s="314"/>
      <c r="Q62" s="265"/>
      <c r="R62" s="265"/>
      <c r="S62" s="280" t="str">
        <f t="shared" si="3"/>
        <v/>
      </c>
      <c r="T62" s="265"/>
      <c r="U62" s="3"/>
      <c r="V62" s="282"/>
      <c r="W62" s="316"/>
    </row>
    <row r="63" spans="3:23" ht="13.5" customHeight="1" x14ac:dyDescent="0.15">
      <c r="C63" s="283">
        <f t="shared" si="5"/>
        <v>51</v>
      </c>
      <c r="D63" s="44" t="str">
        <f t="shared" si="2"/>
        <v/>
      </c>
      <c r="E63" s="276"/>
      <c r="F63" s="368"/>
      <c r="G63" s="368"/>
      <c r="H63" s="368"/>
      <c r="I63" s="265"/>
      <c r="J63" s="265"/>
      <c r="K63" s="265"/>
      <c r="L63" s="307"/>
      <c r="M63" s="307"/>
      <c r="N63" s="308"/>
      <c r="O63" s="314"/>
      <c r="P63" s="314"/>
      <c r="Q63" s="265"/>
      <c r="R63" s="265"/>
      <c r="S63" s="280" t="str">
        <f t="shared" si="3"/>
        <v/>
      </c>
      <c r="T63" s="265"/>
      <c r="U63" s="3"/>
      <c r="V63" s="282"/>
      <c r="W63" s="316"/>
    </row>
    <row r="64" spans="3:23" ht="13.5" customHeight="1" x14ac:dyDescent="0.15">
      <c r="C64" s="283">
        <f t="shared" si="5"/>
        <v>52</v>
      </c>
      <c r="D64" s="44" t="str">
        <f t="shared" si="2"/>
        <v/>
      </c>
      <c r="E64" s="276"/>
      <c r="F64" s="368"/>
      <c r="G64" s="368"/>
      <c r="H64" s="368"/>
      <c r="I64" s="265"/>
      <c r="J64" s="265"/>
      <c r="K64" s="265"/>
      <c r="L64" s="307"/>
      <c r="M64" s="307"/>
      <c r="N64" s="308"/>
      <c r="O64" s="314"/>
      <c r="P64" s="314"/>
      <c r="Q64" s="265"/>
      <c r="R64" s="265"/>
      <c r="S64" s="280" t="str">
        <f t="shared" si="3"/>
        <v/>
      </c>
      <c r="T64" s="265"/>
      <c r="U64" s="3"/>
      <c r="V64" s="282"/>
      <c r="W64" s="316"/>
    </row>
    <row r="65" spans="3:23" ht="13.5" customHeight="1" x14ac:dyDescent="0.15">
      <c r="C65" s="283">
        <f t="shared" si="5"/>
        <v>53</v>
      </c>
      <c r="D65" s="44" t="str">
        <f t="shared" si="2"/>
        <v/>
      </c>
      <c r="E65" s="276"/>
      <c r="F65" s="368"/>
      <c r="G65" s="368"/>
      <c r="H65" s="368"/>
      <c r="I65" s="265"/>
      <c r="J65" s="265"/>
      <c r="K65" s="265"/>
      <c r="L65" s="307"/>
      <c r="M65" s="307"/>
      <c r="N65" s="308"/>
      <c r="O65" s="314"/>
      <c r="P65" s="314"/>
      <c r="Q65" s="265"/>
      <c r="R65" s="265"/>
      <c r="S65" s="280" t="str">
        <f t="shared" si="3"/>
        <v/>
      </c>
      <c r="T65" s="265"/>
      <c r="U65" s="3"/>
      <c r="V65" s="282"/>
      <c r="W65" s="316"/>
    </row>
    <row r="66" spans="3:23" ht="13.5" customHeight="1" x14ac:dyDescent="0.15">
      <c r="C66" s="283">
        <f t="shared" si="5"/>
        <v>54</v>
      </c>
      <c r="D66" s="44" t="str">
        <f t="shared" si="2"/>
        <v/>
      </c>
      <c r="E66" s="276"/>
      <c r="F66" s="368"/>
      <c r="G66" s="368"/>
      <c r="H66" s="368"/>
      <c r="I66" s="265"/>
      <c r="J66" s="265"/>
      <c r="K66" s="265"/>
      <c r="L66" s="307"/>
      <c r="M66" s="307"/>
      <c r="N66" s="308"/>
      <c r="O66" s="314"/>
      <c r="P66" s="314"/>
      <c r="Q66" s="265"/>
      <c r="R66" s="265"/>
      <c r="S66" s="280" t="str">
        <f t="shared" si="3"/>
        <v/>
      </c>
      <c r="T66" s="265"/>
      <c r="U66" s="3"/>
      <c r="V66" s="282"/>
      <c r="W66" s="316"/>
    </row>
    <row r="67" spans="3:23" ht="13.5" customHeight="1" x14ac:dyDescent="0.15">
      <c r="C67" s="283">
        <f t="shared" si="5"/>
        <v>55</v>
      </c>
      <c r="D67" s="44" t="str">
        <f t="shared" si="2"/>
        <v/>
      </c>
      <c r="E67" s="276"/>
      <c r="F67" s="368"/>
      <c r="G67" s="368"/>
      <c r="H67" s="368"/>
      <c r="I67" s="265"/>
      <c r="J67" s="265"/>
      <c r="K67" s="265"/>
      <c r="L67" s="307"/>
      <c r="M67" s="307"/>
      <c r="N67" s="308"/>
      <c r="O67" s="314"/>
      <c r="P67" s="314"/>
      <c r="Q67" s="265"/>
      <c r="R67" s="265"/>
      <c r="S67" s="280" t="str">
        <f t="shared" si="3"/>
        <v/>
      </c>
      <c r="T67" s="265"/>
      <c r="U67" s="3"/>
      <c r="V67" s="282"/>
      <c r="W67" s="316"/>
    </row>
    <row r="68" spans="3:23" ht="13.5" customHeight="1" x14ac:dyDescent="0.15">
      <c r="C68" s="283">
        <f t="shared" si="5"/>
        <v>56</v>
      </c>
      <c r="D68" s="44" t="str">
        <f t="shared" si="2"/>
        <v/>
      </c>
      <c r="E68" s="276"/>
      <c r="F68" s="368"/>
      <c r="G68" s="368"/>
      <c r="H68" s="368"/>
      <c r="I68" s="265"/>
      <c r="J68" s="265"/>
      <c r="K68" s="265"/>
      <c r="L68" s="307"/>
      <c r="M68" s="307"/>
      <c r="N68" s="308"/>
      <c r="O68" s="314"/>
      <c r="P68" s="314"/>
      <c r="Q68" s="265"/>
      <c r="R68" s="265"/>
      <c r="S68" s="280" t="str">
        <f t="shared" si="3"/>
        <v/>
      </c>
      <c r="T68" s="265"/>
      <c r="U68" s="3"/>
      <c r="V68" s="282"/>
      <c r="W68" s="316"/>
    </row>
    <row r="69" spans="3:23" ht="13.5" customHeight="1" x14ac:dyDescent="0.15">
      <c r="C69" s="283">
        <f t="shared" si="5"/>
        <v>57</v>
      </c>
      <c r="D69" s="44" t="str">
        <f t="shared" si="2"/>
        <v/>
      </c>
      <c r="E69" s="276"/>
      <c r="F69" s="368"/>
      <c r="G69" s="368"/>
      <c r="H69" s="368"/>
      <c r="I69" s="265"/>
      <c r="J69" s="265"/>
      <c r="K69" s="265"/>
      <c r="L69" s="307"/>
      <c r="M69" s="307"/>
      <c r="N69" s="308"/>
      <c r="O69" s="314"/>
      <c r="P69" s="314"/>
      <c r="Q69" s="265"/>
      <c r="R69" s="265"/>
      <c r="S69" s="280" t="str">
        <f t="shared" si="3"/>
        <v/>
      </c>
      <c r="T69" s="265"/>
      <c r="U69" s="3"/>
      <c r="V69" s="282"/>
      <c r="W69" s="316"/>
    </row>
    <row r="70" spans="3:23" ht="13.5" customHeight="1" x14ac:dyDescent="0.15">
      <c r="C70" s="283">
        <f t="shared" si="5"/>
        <v>58</v>
      </c>
      <c r="D70" s="44" t="str">
        <f t="shared" si="2"/>
        <v/>
      </c>
      <c r="E70" s="276"/>
      <c r="F70" s="368"/>
      <c r="G70" s="368"/>
      <c r="H70" s="368"/>
      <c r="I70" s="265"/>
      <c r="J70" s="265"/>
      <c r="K70" s="265"/>
      <c r="L70" s="307"/>
      <c r="M70" s="307"/>
      <c r="N70" s="308"/>
      <c r="O70" s="314"/>
      <c r="P70" s="314"/>
      <c r="Q70" s="265"/>
      <c r="R70" s="265"/>
      <c r="S70" s="280" t="str">
        <f t="shared" si="3"/>
        <v/>
      </c>
      <c r="T70" s="265"/>
      <c r="U70" s="3"/>
      <c r="V70" s="282"/>
      <c r="W70" s="316"/>
    </row>
    <row r="71" spans="3:23" ht="13.5" customHeight="1" x14ac:dyDescent="0.15">
      <c r="C71" s="283">
        <f t="shared" si="5"/>
        <v>59</v>
      </c>
      <c r="D71" s="44" t="str">
        <f t="shared" si="2"/>
        <v/>
      </c>
      <c r="E71" s="276"/>
      <c r="F71" s="368"/>
      <c r="G71" s="368"/>
      <c r="H71" s="368"/>
      <c r="I71" s="265"/>
      <c r="J71" s="265"/>
      <c r="K71" s="265"/>
      <c r="L71" s="307"/>
      <c r="M71" s="307"/>
      <c r="N71" s="308"/>
      <c r="O71" s="314"/>
      <c r="P71" s="314"/>
      <c r="Q71" s="265"/>
      <c r="R71" s="265"/>
      <c r="S71" s="280" t="str">
        <f t="shared" si="3"/>
        <v/>
      </c>
      <c r="T71" s="265"/>
      <c r="U71" s="3"/>
      <c r="V71" s="282"/>
      <c r="W71" s="316"/>
    </row>
    <row r="72" spans="3:23" ht="13.5" customHeight="1" x14ac:dyDescent="0.15">
      <c r="C72" s="283">
        <f t="shared" si="5"/>
        <v>60</v>
      </c>
      <c r="D72" s="44" t="str">
        <f t="shared" si="2"/>
        <v/>
      </c>
      <c r="E72" s="276"/>
      <c r="F72" s="368"/>
      <c r="G72" s="368"/>
      <c r="H72" s="368"/>
      <c r="I72" s="317"/>
      <c r="J72" s="317"/>
      <c r="K72" s="317"/>
      <c r="L72" s="307"/>
      <c r="M72" s="307"/>
      <c r="N72" s="308"/>
      <c r="O72" s="314"/>
      <c r="P72" s="314"/>
      <c r="Q72" s="265"/>
      <c r="R72" s="265"/>
      <c r="S72" s="280" t="str">
        <f t="shared" si="3"/>
        <v/>
      </c>
      <c r="T72" s="265"/>
      <c r="U72" s="3"/>
      <c r="V72" s="282"/>
      <c r="W72" s="316"/>
    </row>
    <row r="73" spans="3:23" ht="13.5" customHeight="1" x14ac:dyDescent="0.15">
      <c r="C73" s="283">
        <f t="shared" si="5"/>
        <v>61</v>
      </c>
      <c r="D73" s="44" t="str">
        <f t="shared" si="2"/>
        <v/>
      </c>
      <c r="E73" s="276"/>
      <c r="F73" s="368"/>
      <c r="G73" s="368"/>
      <c r="H73" s="368"/>
      <c r="I73" s="265"/>
      <c r="J73" s="265"/>
      <c r="K73" s="265"/>
      <c r="L73" s="307"/>
      <c r="M73" s="307"/>
      <c r="N73" s="308"/>
      <c r="O73" s="314"/>
      <c r="P73" s="314"/>
      <c r="Q73" s="265"/>
      <c r="R73" s="265"/>
      <c r="S73" s="280" t="str">
        <f t="shared" si="3"/>
        <v/>
      </c>
      <c r="T73" s="265"/>
      <c r="U73" s="3"/>
      <c r="V73" s="282"/>
      <c r="W73" s="316"/>
    </row>
    <row r="74" spans="3:23" ht="13.5" customHeight="1" x14ac:dyDescent="0.15">
      <c r="C74" s="283">
        <f>C73+1</f>
        <v>62</v>
      </c>
      <c r="D74" s="44" t="str">
        <f t="shared" si="2"/>
        <v/>
      </c>
      <c r="E74" s="276"/>
      <c r="F74" s="368"/>
      <c r="G74" s="368"/>
      <c r="H74" s="368"/>
      <c r="I74" s="265"/>
      <c r="J74" s="265"/>
      <c r="K74" s="265"/>
      <c r="L74" s="307"/>
      <c r="M74" s="307"/>
      <c r="N74" s="308"/>
      <c r="O74" s="314"/>
      <c r="P74" s="314"/>
      <c r="Q74" s="265"/>
      <c r="R74" s="265"/>
      <c r="S74" s="280" t="str">
        <f t="shared" si="3"/>
        <v/>
      </c>
      <c r="T74" s="265"/>
      <c r="U74" s="3"/>
      <c r="V74" s="282"/>
      <c r="W74" s="316"/>
    </row>
    <row r="75" spans="3:23" ht="13.5" customHeight="1" x14ac:dyDescent="0.15">
      <c r="C75" s="283">
        <f>C74+1</f>
        <v>63</v>
      </c>
      <c r="D75" s="44" t="str">
        <f t="shared" si="2"/>
        <v/>
      </c>
      <c r="E75" s="276"/>
      <c r="F75" s="368"/>
      <c r="G75" s="368"/>
      <c r="H75" s="368"/>
      <c r="I75" s="265"/>
      <c r="J75" s="265"/>
      <c r="K75" s="265"/>
      <c r="L75" s="307"/>
      <c r="M75" s="307"/>
      <c r="N75" s="308"/>
      <c r="O75" s="314"/>
      <c r="P75" s="314"/>
      <c r="Q75" s="265"/>
      <c r="R75" s="265"/>
      <c r="S75" s="280" t="str">
        <f t="shared" si="3"/>
        <v/>
      </c>
      <c r="T75" s="265"/>
      <c r="U75" s="3"/>
      <c r="V75" s="282"/>
      <c r="W75" s="316"/>
    </row>
    <row r="76" spans="3:23" ht="13.5" customHeight="1" x14ac:dyDescent="0.15">
      <c r="C76" s="283">
        <f t="shared" ref="C76:C102" si="6">C75+1</f>
        <v>64</v>
      </c>
      <c r="D76" s="44" t="str">
        <f t="shared" si="2"/>
        <v/>
      </c>
      <c r="E76" s="276"/>
      <c r="F76" s="368"/>
      <c r="G76" s="368"/>
      <c r="H76" s="368"/>
      <c r="I76" s="265"/>
      <c r="J76" s="265"/>
      <c r="K76" s="265"/>
      <c r="L76" s="307"/>
      <c r="M76" s="307"/>
      <c r="N76" s="308"/>
      <c r="O76" s="314"/>
      <c r="P76" s="314"/>
      <c r="Q76" s="265"/>
      <c r="R76" s="265"/>
      <c r="S76" s="280" t="str">
        <f t="shared" si="3"/>
        <v/>
      </c>
      <c r="T76" s="265"/>
      <c r="U76" s="3"/>
      <c r="V76" s="282"/>
      <c r="W76" s="316"/>
    </row>
    <row r="77" spans="3:23" ht="13.5" customHeight="1" x14ac:dyDescent="0.15">
      <c r="C77" s="283">
        <f t="shared" si="6"/>
        <v>65</v>
      </c>
      <c r="D77" s="44" t="str">
        <f t="shared" ref="D77:D140" si="7">IF(E77="","",IF(OR(AND(E77&lt;=$Z$2,K77&lt;&gt;"○"),AND(E77&lt;=$AA$2,K77="○")),"○",""))</f>
        <v/>
      </c>
      <c r="E77" s="276"/>
      <c r="F77" s="368"/>
      <c r="G77" s="368"/>
      <c r="H77" s="368"/>
      <c r="I77" s="265"/>
      <c r="J77" s="265"/>
      <c r="K77" s="265"/>
      <c r="L77" s="307"/>
      <c r="M77" s="307"/>
      <c r="N77" s="308"/>
      <c r="O77" s="314"/>
      <c r="P77" s="314"/>
      <c r="Q77" s="265"/>
      <c r="R77" s="265"/>
      <c r="S77" s="280" t="str">
        <f t="shared" ref="S77:S140" si="8">IF(OR(N77="",N77=0),"",IF(OR(AND(I77="○",$O77&gt;Z$5),AND(J77="○",$O77&gt;AA$5),AND(I77="○",$P77&gt;Z$6),AND(J77="○",$P77&gt;AA$6),AND(K77="○",$P77&gt;AB$6),AND(Q77="○",R77="○")),"○",""))</f>
        <v/>
      </c>
      <c r="T77" s="265"/>
      <c r="U77" s="3"/>
      <c r="V77" s="282"/>
      <c r="W77" s="316"/>
    </row>
    <row r="78" spans="3:23" ht="13.5" customHeight="1" x14ac:dyDescent="0.15">
      <c r="C78" s="283">
        <f t="shared" si="6"/>
        <v>66</v>
      </c>
      <c r="D78" s="44" t="str">
        <f t="shared" si="7"/>
        <v/>
      </c>
      <c r="E78" s="276"/>
      <c r="F78" s="368"/>
      <c r="G78" s="368"/>
      <c r="H78" s="368"/>
      <c r="I78" s="265"/>
      <c r="J78" s="265"/>
      <c r="K78" s="265"/>
      <c r="L78" s="307"/>
      <c r="M78" s="307"/>
      <c r="N78" s="308"/>
      <c r="O78" s="314"/>
      <c r="P78" s="314"/>
      <c r="Q78" s="265"/>
      <c r="R78" s="265"/>
      <c r="S78" s="280" t="str">
        <f t="shared" si="8"/>
        <v/>
      </c>
      <c r="T78" s="265"/>
      <c r="U78" s="3"/>
      <c r="V78" s="282"/>
      <c r="W78" s="316"/>
    </row>
    <row r="79" spans="3:23" ht="13.5" customHeight="1" x14ac:dyDescent="0.15">
      <c r="C79" s="283">
        <f t="shared" si="6"/>
        <v>67</v>
      </c>
      <c r="D79" s="44" t="str">
        <f t="shared" si="7"/>
        <v/>
      </c>
      <c r="E79" s="276"/>
      <c r="F79" s="368"/>
      <c r="G79" s="368"/>
      <c r="H79" s="368"/>
      <c r="I79" s="265"/>
      <c r="J79" s="265"/>
      <c r="K79" s="265"/>
      <c r="L79" s="307"/>
      <c r="M79" s="307"/>
      <c r="N79" s="308"/>
      <c r="O79" s="314"/>
      <c r="P79" s="314"/>
      <c r="Q79" s="265"/>
      <c r="R79" s="265"/>
      <c r="S79" s="280" t="str">
        <f t="shared" si="8"/>
        <v/>
      </c>
      <c r="T79" s="265"/>
      <c r="U79" s="3"/>
      <c r="V79" s="282"/>
      <c r="W79" s="316"/>
    </row>
    <row r="80" spans="3:23" ht="13.5" customHeight="1" x14ac:dyDescent="0.15">
      <c r="C80" s="283">
        <f t="shared" si="6"/>
        <v>68</v>
      </c>
      <c r="D80" s="44" t="str">
        <f t="shared" si="7"/>
        <v/>
      </c>
      <c r="E80" s="276"/>
      <c r="F80" s="368"/>
      <c r="G80" s="368"/>
      <c r="H80" s="368"/>
      <c r="I80" s="265"/>
      <c r="J80" s="265"/>
      <c r="K80" s="265"/>
      <c r="L80" s="307"/>
      <c r="M80" s="307"/>
      <c r="N80" s="308"/>
      <c r="O80" s="314"/>
      <c r="P80" s="314"/>
      <c r="Q80" s="265"/>
      <c r="R80" s="265"/>
      <c r="S80" s="280" t="str">
        <f t="shared" si="8"/>
        <v/>
      </c>
      <c r="T80" s="265"/>
      <c r="U80" s="3"/>
      <c r="V80" s="282"/>
      <c r="W80" s="316"/>
    </row>
    <row r="81" spans="3:23" ht="13.5" customHeight="1" x14ac:dyDescent="0.15">
      <c r="C81" s="283">
        <f t="shared" si="6"/>
        <v>69</v>
      </c>
      <c r="D81" s="44" t="str">
        <f t="shared" si="7"/>
        <v/>
      </c>
      <c r="E81" s="276"/>
      <c r="F81" s="368"/>
      <c r="G81" s="368"/>
      <c r="H81" s="368"/>
      <c r="I81" s="265"/>
      <c r="J81" s="265"/>
      <c r="K81" s="265"/>
      <c r="L81" s="307"/>
      <c r="M81" s="307"/>
      <c r="N81" s="308"/>
      <c r="O81" s="314"/>
      <c r="P81" s="314"/>
      <c r="Q81" s="265"/>
      <c r="R81" s="265"/>
      <c r="S81" s="280" t="str">
        <f t="shared" si="8"/>
        <v/>
      </c>
      <c r="T81" s="265"/>
      <c r="U81" s="3"/>
      <c r="V81" s="282"/>
      <c r="W81" s="316"/>
    </row>
    <row r="82" spans="3:23" ht="13.5" customHeight="1" x14ac:dyDescent="0.15">
      <c r="C82" s="283">
        <f t="shared" si="6"/>
        <v>70</v>
      </c>
      <c r="D82" s="44" t="str">
        <f t="shared" si="7"/>
        <v/>
      </c>
      <c r="E82" s="276"/>
      <c r="F82" s="368"/>
      <c r="G82" s="368"/>
      <c r="H82" s="368"/>
      <c r="I82" s="265"/>
      <c r="J82" s="265"/>
      <c r="K82" s="265"/>
      <c r="L82" s="307"/>
      <c r="M82" s="307"/>
      <c r="N82" s="308"/>
      <c r="O82" s="314"/>
      <c r="P82" s="314"/>
      <c r="Q82" s="265"/>
      <c r="R82" s="265"/>
      <c r="S82" s="280" t="str">
        <f t="shared" si="8"/>
        <v/>
      </c>
      <c r="T82" s="265"/>
      <c r="U82" s="3"/>
      <c r="V82" s="282"/>
      <c r="W82" s="316"/>
    </row>
    <row r="83" spans="3:23" ht="13.5" customHeight="1" x14ac:dyDescent="0.15">
      <c r="C83" s="283">
        <f t="shared" si="6"/>
        <v>71</v>
      </c>
      <c r="D83" s="44" t="str">
        <f t="shared" si="7"/>
        <v/>
      </c>
      <c r="E83" s="276"/>
      <c r="F83" s="368"/>
      <c r="G83" s="368"/>
      <c r="H83" s="368"/>
      <c r="I83" s="265"/>
      <c r="J83" s="265"/>
      <c r="K83" s="265"/>
      <c r="L83" s="307"/>
      <c r="M83" s="307"/>
      <c r="N83" s="308"/>
      <c r="O83" s="314"/>
      <c r="P83" s="314"/>
      <c r="Q83" s="265"/>
      <c r="R83" s="265"/>
      <c r="S83" s="280" t="str">
        <f t="shared" si="8"/>
        <v/>
      </c>
      <c r="T83" s="265"/>
      <c r="U83" s="3"/>
      <c r="V83" s="282"/>
      <c r="W83" s="316"/>
    </row>
    <row r="84" spans="3:23" ht="13.5" customHeight="1" x14ac:dyDescent="0.15">
      <c r="C84" s="283">
        <f t="shared" si="6"/>
        <v>72</v>
      </c>
      <c r="D84" s="44" t="str">
        <f t="shared" si="7"/>
        <v/>
      </c>
      <c r="E84" s="276"/>
      <c r="F84" s="368"/>
      <c r="G84" s="368"/>
      <c r="H84" s="368"/>
      <c r="I84" s="265"/>
      <c r="J84" s="265"/>
      <c r="K84" s="265"/>
      <c r="L84" s="307"/>
      <c r="M84" s="307"/>
      <c r="N84" s="308"/>
      <c r="O84" s="314"/>
      <c r="P84" s="314"/>
      <c r="Q84" s="265"/>
      <c r="R84" s="265"/>
      <c r="S84" s="280" t="str">
        <f t="shared" si="8"/>
        <v/>
      </c>
      <c r="T84" s="265"/>
      <c r="U84" s="3"/>
      <c r="V84" s="282"/>
      <c r="W84" s="316"/>
    </row>
    <row r="85" spans="3:23" ht="13.5" customHeight="1" x14ac:dyDescent="0.15">
      <c r="C85" s="283">
        <f t="shared" si="6"/>
        <v>73</v>
      </c>
      <c r="D85" s="44" t="str">
        <f t="shared" si="7"/>
        <v/>
      </c>
      <c r="E85" s="276"/>
      <c r="F85" s="368"/>
      <c r="G85" s="368"/>
      <c r="H85" s="368"/>
      <c r="I85" s="265"/>
      <c r="J85" s="265"/>
      <c r="K85" s="265"/>
      <c r="L85" s="307"/>
      <c r="M85" s="307"/>
      <c r="N85" s="308"/>
      <c r="O85" s="314"/>
      <c r="P85" s="314"/>
      <c r="Q85" s="265"/>
      <c r="R85" s="265"/>
      <c r="S85" s="280" t="str">
        <f t="shared" si="8"/>
        <v/>
      </c>
      <c r="T85" s="265"/>
      <c r="U85" s="3"/>
      <c r="V85" s="282"/>
      <c r="W85" s="316"/>
    </row>
    <row r="86" spans="3:23" ht="13.5" customHeight="1" x14ac:dyDescent="0.15">
      <c r="C86" s="283">
        <f t="shared" si="6"/>
        <v>74</v>
      </c>
      <c r="D86" s="44" t="str">
        <f t="shared" si="7"/>
        <v/>
      </c>
      <c r="E86" s="276"/>
      <c r="F86" s="368"/>
      <c r="G86" s="368"/>
      <c r="H86" s="368"/>
      <c r="I86" s="265"/>
      <c r="J86" s="265"/>
      <c r="K86" s="265"/>
      <c r="L86" s="307"/>
      <c r="M86" s="307"/>
      <c r="N86" s="308"/>
      <c r="O86" s="314"/>
      <c r="P86" s="314"/>
      <c r="Q86" s="265"/>
      <c r="R86" s="265"/>
      <c r="S86" s="280" t="str">
        <f t="shared" si="8"/>
        <v/>
      </c>
      <c r="T86" s="265"/>
      <c r="U86" s="3"/>
      <c r="V86" s="282"/>
      <c r="W86" s="316"/>
    </row>
    <row r="87" spans="3:23" ht="13.5" customHeight="1" x14ac:dyDescent="0.15">
      <c r="C87" s="283">
        <f t="shared" si="6"/>
        <v>75</v>
      </c>
      <c r="D87" s="44" t="str">
        <f t="shared" si="7"/>
        <v/>
      </c>
      <c r="E87" s="276"/>
      <c r="F87" s="368"/>
      <c r="G87" s="368"/>
      <c r="H87" s="368"/>
      <c r="I87" s="265"/>
      <c r="J87" s="265"/>
      <c r="K87" s="265"/>
      <c r="L87" s="307"/>
      <c r="M87" s="307"/>
      <c r="N87" s="308"/>
      <c r="O87" s="314"/>
      <c r="P87" s="314"/>
      <c r="Q87" s="265"/>
      <c r="R87" s="265"/>
      <c r="S87" s="280" t="str">
        <f t="shared" si="8"/>
        <v/>
      </c>
      <c r="T87" s="265"/>
      <c r="U87" s="3"/>
      <c r="V87" s="282"/>
      <c r="W87" s="316"/>
    </row>
    <row r="88" spans="3:23" ht="13.5" customHeight="1" x14ac:dyDescent="0.15">
      <c r="C88" s="283">
        <f t="shared" si="6"/>
        <v>76</v>
      </c>
      <c r="D88" s="44" t="str">
        <f t="shared" si="7"/>
        <v/>
      </c>
      <c r="E88" s="276"/>
      <c r="F88" s="368"/>
      <c r="G88" s="368"/>
      <c r="H88" s="368"/>
      <c r="I88" s="265"/>
      <c r="J88" s="265"/>
      <c r="K88" s="265"/>
      <c r="L88" s="307"/>
      <c r="M88" s="307"/>
      <c r="N88" s="308"/>
      <c r="O88" s="314"/>
      <c r="P88" s="314"/>
      <c r="Q88" s="265"/>
      <c r="R88" s="265"/>
      <c r="S88" s="280" t="str">
        <f t="shared" si="8"/>
        <v/>
      </c>
      <c r="T88" s="265"/>
      <c r="U88" s="3"/>
      <c r="V88" s="282"/>
      <c r="W88" s="316"/>
    </row>
    <row r="89" spans="3:23" ht="13.5" customHeight="1" x14ac:dyDescent="0.15">
      <c r="C89" s="283">
        <f t="shared" si="6"/>
        <v>77</v>
      </c>
      <c r="D89" s="44" t="str">
        <f t="shared" si="7"/>
        <v/>
      </c>
      <c r="E89" s="276"/>
      <c r="F89" s="368"/>
      <c r="G89" s="368"/>
      <c r="H89" s="368"/>
      <c r="I89" s="265"/>
      <c r="J89" s="265"/>
      <c r="K89" s="265"/>
      <c r="L89" s="307"/>
      <c r="M89" s="307"/>
      <c r="N89" s="308"/>
      <c r="O89" s="314"/>
      <c r="P89" s="314"/>
      <c r="Q89" s="265"/>
      <c r="R89" s="265"/>
      <c r="S89" s="280" t="str">
        <f t="shared" si="8"/>
        <v/>
      </c>
      <c r="T89" s="265"/>
      <c r="U89" s="3"/>
      <c r="V89" s="282"/>
      <c r="W89" s="316"/>
    </row>
    <row r="90" spans="3:23" ht="13.5" customHeight="1" x14ac:dyDescent="0.15">
      <c r="C90" s="283">
        <f t="shared" si="6"/>
        <v>78</v>
      </c>
      <c r="D90" s="44" t="str">
        <f t="shared" si="7"/>
        <v/>
      </c>
      <c r="E90" s="276"/>
      <c r="F90" s="368"/>
      <c r="G90" s="368"/>
      <c r="H90" s="368"/>
      <c r="I90" s="265"/>
      <c r="J90" s="265"/>
      <c r="K90" s="265"/>
      <c r="L90" s="307"/>
      <c r="M90" s="307"/>
      <c r="N90" s="308"/>
      <c r="O90" s="314"/>
      <c r="P90" s="314"/>
      <c r="Q90" s="265"/>
      <c r="R90" s="265"/>
      <c r="S90" s="280" t="str">
        <f t="shared" si="8"/>
        <v/>
      </c>
      <c r="T90" s="265"/>
      <c r="U90" s="3"/>
      <c r="V90" s="282"/>
      <c r="W90" s="316"/>
    </row>
    <row r="91" spans="3:23" ht="13.5" customHeight="1" x14ac:dyDescent="0.15">
      <c r="C91" s="283">
        <f t="shared" si="6"/>
        <v>79</v>
      </c>
      <c r="D91" s="44" t="str">
        <f t="shared" si="7"/>
        <v/>
      </c>
      <c r="E91" s="276"/>
      <c r="F91" s="368"/>
      <c r="G91" s="368"/>
      <c r="H91" s="368"/>
      <c r="I91" s="265"/>
      <c r="J91" s="265"/>
      <c r="K91" s="265"/>
      <c r="L91" s="307"/>
      <c r="M91" s="307"/>
      <c r="N91" s="308"/>
      <c r="O91" s="314"/>
      <c r="P91" s="314"/>
      <c r="Q91" s="265"/>
      <c r="R91" s="265"/>
      <c r="S91" s="280" t="str">
        <f t="shared" si="8"/>
        <v/>
      </c>
      <c r="T91" s="265"/>
      <c r="U91" s="3"/>
      <c r="V91" s="282"/>
      <c r="W91" s="316"/>
    </row>
    <row r="92" spans="3:23" ht="13.5" customHeight="1" x14ac:dyDescent="0.15">
      <c r="C92" s="283">
        <f t="shared" si="6"/>
        <v>80</v>
      </c>
      <c r="D92" s="44" t="str">
        <f t="shared" si="7"/>
        <v/>
      </c>
      <c r="E92" s="276"/>
      <c r="F92" s="368"/>
      <c r="G92" s="368"/>
      <c r="H92" s="368"/>
      <c r="I92" s="265"/>
      <c r="J92" s="265"/>
      <c r="K92" s="265"/>
      <c r="L92" s="307"/>
      <c r="M92" s="307"/>
      <c r="N92" s="308"/>
      <c r="O92" s="314"/>
      <c r="P92" s="314"/>
      <c r="Q92" s="265"/>
      <c r="R92" s="265"/>
      <c r="S92" s="280" t="str">
        <f t="shared" si="8"/>
        <v/>
      </c>
      <c r="T92" s="265"/>
      <c r="U92" s="3"/>
      <c r="V92" s="282"/>
      <c r="W92" s="316"/>
    </row>
    <row r="93" spans="3:23" ht="13.5" customHeight="1" x14ac:dyDescent="0.15">
      <c r="C93" s="283">
        <f t="shared" si="6"/>
        <v>81</v>
      </c>
      <c r="D93" s="44" t="str">
        <f t="shared" si="7"/>
        <v/>
      </c>
      <c r="E93" s="276"/>
      <c r="F93" s="368"/>
      <c r="G93" s="368"/>
      <c r="H93" s="368"/>
      <c r="I93" s="265"/>
      <c r="J93" s="265"/>
      <c r="K93" s="265"/>
      <c r="L93" s="307"/>
      <c r="M93" s="307"/>
      <c r="N93" s="308"/>
      <c r="O93" s="314"/>
      <c r="P93" s="314"/>
      <c r="Q93" s="265"/>
      <c r="R93" s="265"/>
      <c r="S93" s="280" t="str">
        <f t="shared" si="8"/>
        <v/>
      </c>
      <c r="T93" s="265"/>
      <c r="U93" s="3"/>
      <c r="V93" s="282"/>
      <c r="W93" s="316"/>
    </row>
    <row r="94" spans="3:23" ht="13.5" customHeight="1" x14ac:dyDescent="0.15">
      <c r="C94" s="283">
        <f t="shared" si="6"/>
        <v>82</v>
      </c>
      <c r="D94" s="44" t="str">
        <f t="shared" si="7"/>
        <v/>
      </c>
      <c r="E94" s="276"/>
      <c r="F94" s="368"/>
      <c r="G94" s="368"/>
      <c r="H94" s="368"/>
      <c r="I94" s="265"/>
      <c r="J94" s="265"/>
      <c r="K94" s="265"/>
      <c r="L94" s="307"/>
      <c r="M94" s="307"/>
      <c r="N94" s="308"/>
      <c r="O94" s="314"/>
      <c r="P94" s="314"/>
      <c r="Q94" s="265"/>
      <c r="R94" s="265"/>
      <c r="S94" s="280" t="str">
        <f t="shared" si="8"/>
        <v/>
      </c>
      <c r="T94" s="265"/>
      <c r="U94" s="3"/>
      <c r="V94" s="282"/>
      <c r="W94" s="316"/>
    </row>
    <row r="95" spans="3:23" ht="13.5" customHeight="1" x14ac:dyDescent="0.15">
      <c r="C95" s="283">
        <f t="shared" si="6"/>
        <v>83</v>
      </c>
      <c r="D95" s="44" t="str">
        <f t="shared" si="7"/>
        <v/>
      </c>
      <c r="E95" s="276"/>
      <c r="F95" s="368"/>
      <c r="G95" s="368"/>
      <c r="H95" s="368"/>
      <c r="I95" s="265"/>
      <c r="J95" s="265"/>
      <c r="K95" s="265"/>
      <c r="L95" s="307"/>
      <c r="M95" s="307"/>
      <c r="N95" s="308"/>
      <c r="O95" s="314"/>
      <c r="P95" s="314"/>
      <c r="Q95" s="265"/>
      <c r="R95" s="265"/>
      <c r="S95" s="280" t="str">
        <f t="shared" si="8"/>
        <v/>
      </c>
      <c r="T95" s="265"/>
      <c r="U95" s="3"/>
      <c r="V95" s="282"/>
      <c r="W95" s="316"/>
    </row>
    <row r="96" spans="3:23" ht="13.5" customHeight="1" x14ac:dyDescent="0.15">
      <c r="C96" s="283">
        <f t="shared" si="6"/>
        <v>84</v>
      </c>
      <c r="D96" s="44" t="str">
        <f t="shared" si="7"/>
        <v/>
      </c>
      <c r="E96" s="276"/>
      <c r="F96" s="368"/>
      <c r="G96" s="368"/>
      <c r="H96" s="368"/>
      <c r="I96" s="265"/>
      <c r="J96" s="265"/>
      <c r="K96" s="265"/>
      <c r="L96" s="307"/>
      <c r="M96" s="307"/>
      <c r="N96" s="308"/>
      <c r="O96" s="314"/>
      <c r="P96" s="314"/>
      <c r="Q96" s="265"/>
      <c r="R96" s="265"/>
      <c r="S96" s="280" t="str">
        <f t="shared" si="8"/>
        <v/>
      </c>
      <c r="T96" s="265"/>
      <c r="U96" s="3"/>
      <c r="V96" s="282"/>
      <c r="W96" s="316"/>
    </row>
    <row r="97" spans="3:23" ht="13.5" customHeight="1" x14ac:dyDescent="0.15">
      <c r="C97" s="283">
        <f t="shared" si="6"/>
        <v>85</v>
      </c>
      <c r="D97" s="44" t="str">
        <f t="shared" si="7"/>
        <v/>
      </c>
      <c r="E97" s="276"/>
      <c r="F97" s="368"/>
      <c r="G97" s="368"/>
      <c r="H97" s="368"/>
      <c r="I97" s="265"/>
      <c r="J97" s="265"/>
      <c r="K97" s="265"/>
      <c r="L97" s="307"/>
      <c r="M97" s="307"/>
      <c r="N97" s="308"/>
      <c r="O97" s="314"/>
      <c r="P97" s="314"/>
      <c r="Q97" s="265"/>
      <c r="R97" s="265"/>
      <c r="S97" s="280" t="str">
        <f t="shared" si="8"/>
        <v/>
      </c>
      <c r="T97" s="265"/>
      <c r="U97" s="3"/>
      <c r="V97" s="282"/>
      <c r="W97" s="316"/>
    </row>
    <row r="98" spans="3:23" ht="13.5" customHeight="1" x14ac:dyDescent="0.15">
      <c r="C98" s="283">
        <f t="shared" si="6"/>
        <v>86</v>
      </c>
      <c r="D98" s="44" t="str">
        <f t="shared" si="7"/>
        <v/>
      </c>
      <c r="E98" s="276"/>
      <c r="F98" s="368"/>
      <c r="G98" s="368"/>
      <c r="H98" s="368"/>
      <c r="I98" s="265"/>
      <c r="J98" s="265"/>
      <c r="K98" s="265"/>
      <c r="L98" s="307"/>
      <c r="M98" s="307"/>
      <c r="N98" s="308"/>
      <c r="O98" s="314"/>
      <c r="P98" s="314"/>
      <c r="Q98" s="265"/>
      <c r="R98" s="265"/>
      <c r="S98" s="280" t="str">
        <f t="shared" si="8"/>
        <v/>
      </c>
      <c r="T98" s="265"/>
      <c r="U98" s="3"/>
      <c r="V98" s="282"/>
      <c r="W98" s="316"/>
    </row>
    <row r="99" spans="3:23" ht="13.5" customHeight="1" x14ac:dyDescent="0.15">
      <c r="C99" s="283">
        <f t="shared" si="6"/>
        <v>87</v>
      </c>
      <c r="D99" s="44" t="str">
        <f t="shared" si="7"/>
        <v/>
      </c>
      <c r="E99" s="276"/>
      <c r="F99" s="368"/>
      <c r="G99" s="368"/>
      <c r="H99" s="368"/>
      <c r="I99" s="265"/>
      <c r="J99" s="265"/>
      <c r="K99" s="265"/>
      <c r="L99" s="307"/>
      <c r="M99" s="307"/>
      <c r="N99" s="308"/>
      <c r="O99" s="314"/>
      <c r="P99" s="314"/>
      <c r="Q99" s="265"/>
      <c r="R99" s="265"/>
      <c r="S99" s="280" t="str">
        <f t="shared" si="8"/>
        <v/>
      </c>
      <c r="T99" s="265"/>
      <c r="U99" s="3"/>
      <c r="V99" s="282"/>
      <c r="W99" s="316"/>
    </row>
    <row r="100" spans="3:23" ht="13.5" customHeight="1" x14ac:dyDescent="0.15">
      <c r="C100" s="283">
        <f t="shared" si="6"/>
        <v>88</v>
      </c>
      <c r="D100" s="44" t="str">
        <f t="shared" si="7"/>
        <v/>
      </c>
      <c r="E100" s="276"/>
      <c r="F100" s="368"/>
      <c r="G100" s="368"/>
      <c r="H100" s="368"/>
      <c r="I100" s="265"/>
      <c r="J100" s="265"/>
      <c r="K100" s="265"/>
      <c r="L100" s="307"/>
      <c r="M100" s="307"/>
      <c r="N100" s="308"/>
      <c r="O100" s="314"/>
      <c r="P100" s="314"/>
      <c r="Q100" s="265"/>
      <c r="R100" s="265"/>
      <c r="S100" s="280" t="str">
        <f t="shared" si="8"/>
        <v/>
      </c>
      <c r="T100" s="265"/>
      <c r="U100" s="3"/>
      <c r="V100" s="282"/>
      <c r="W100" s="316"/>
    </row>
    <row r="101" spans="3:23" ht="13.5" customHeight="1" x14ac:dyDescent="0.15">
      <c r="C101" s="283">
        <f t="shared" si="6"/>
        <v>89</v>
      </c>
      <c r="D101" s="44" t="str">
        <f t="shared" si="7"/>
        <v/>
      </c>
      <c r="E101" s="276"/>
      <c r="F101" s="368"/>
      <c r="G101" s="368"/>
      <c r="H101" s="368"/>
      <c r="I101" s="265"/>
      <c r="J101" s="265"/>
      <c r="K101" s="265"/>
      <c r="L101" s="307"/>
      <c r="M101" s="307"/>
      <c r="N101" s="308"/>
      <c r="O101" s="314"/>
      <c r="P101" s="314"/>
      <c r="Q101" s="265"/>
      <c r="R101" s="265"/>
      <c r="S101" s="280" t="str">
        <f t="shared" si="8"/>
        <v/>
      </c>
      <c r="T101" s="265"/>
      <c r="U101" s="3"/>
      <c r="V101" s="282"/>
      <c r="W101" s="316"/>
    </row>
    <row r="102" spans="3:23" ht="13.5" customHeight="1" x14ac:dyDescent="0.15">
      <c r="C102" s="283">
        <f t="shared" si="6"/>
        <v>90</v>
      </c>
      <c r="D102" s="44" t="str">
        <f t="shared" si="7"/>
        <v/>
      </c>
      <c r="E102" s="276"/>
      <c r="F102" s="368"/>
      <c r="G102" s="368"/>
      <c r="H102" s="368"/>
      <c r="I102" s="317"/>
      <c r="J102" s="317"/>
      <c r="K102" s="317"/>
      <c r="L102" s="307"/>
      <c r="M102" s="307"/>
      <c r="N102" s="308"/>
      <c r="O102" s="314"/>
      <c r="P102" s="314"/>
      <c r="Q102" s="265"/>
      <c r="R102" s="265"/>
      <c r="S102" s="280" t="str">
        <f t="shared" si="8"/>
        <v/>
      </c>
      <c r="T102" s="265"/>
      <c r="U102" s="3"/>
      <c r="V102" s="282"/>
      <c r="W102" s="316"/>
    </row>
    <row r="103" spans="3:23" ht="13.5" customHeight="1" x14ac:dyDescent="0.15">
      <c r="C103" s="283">
        <f>C102+1</f>
        <v>91</v>
      </c>
      <c r="D103" s="44" t="str">
        <f t="shared" si="7"/>
        <v/>
      </c>
      <c r="E103" s="276"/>
      <c r="F103" s="368"/>
      <c r="G103" s="368"/>
      <c r="H103" s="368"/>
      <c r="I103" s="265"/>
      <c r="J103" s="265"/>
      <c r="K103" s="265"/>
      <c r="L103" s="307"/>
      <c r="M103" s="307"/>
      <c r="N103" s="308"/>
      <c r="O103" s="314"/>
      <c r="P103" s="314"/>
      <c r="Q103" s="265"/>
      <c r="R103" s="265"/>
      <c r="S103" s="280" t="str">
        <f t="shared" si="8"/>
        <v/>
      </c>
      <c r="T103" s="265"/>
      <c r="U103" s="3"/>
      <c r="V103" s="282"/>
      <c r="W103" s="316"/>
    </row>
    <row r="104" spans="3:23" ht="13.5" customHeight="1" x14ac:dyDescent="0.15">
      <c r="C104" s="283">
        <f>C103+1</f>
        <v>92</v>
      </c>
      <c r="D104" s="44" t="str">
        <f t="shared" si="7"/>
        <v/>
      </c>
      <c r="E104" s="276"/>
      <c r="F104" s="368"/>
      <c r="G104" s="368"/>
      <c r="H104" s="368"/>
      <c r="I104" s="265"/>
      <c r="J104" s="265"/>
      <c r="K104" s="265"/>
      <c r="L104" s="307"/>
      <c r="M104" s="307"/>
      <c r="N104" s="308"/>
      <c r="O104" s="314"/>
      <c r="P104" s="314"/>
      <c r="Q104" s="265"/>
      <c r="R104" s="265"/>
      <c r="S104" s="280" t="str">
        <f t="shared" si="8"/>
        <v/>
      </c>
      <c r="T104" s="265"/>
      <c r="U104" s="3"/>
      <c r="V104" s="282"/>
      <c r="W104" s="316"/>
    </row>
    <row r="105" spans="3:23" ht="13.5" customHeight="1" x14ac:dyDescent="0.15">
      <c r="C105" s="283">
        <f>C104+1</f>
        <v>93</v>
      </c>
      <c r="D105" s="44" t="str">
        <f t="shared" si="7"/>
        <v/>
      </c>
      <c r="E105" s="276"/>
      <c r="F105" s="368"/>
      <c r="G105" s="368"/>
      <c r="H105" s="368"/>
      <c r="I105" s="265"/>
      <c r="J105" s="265"/>
      <c r="K105" s="265"/>
      <c r="L105" s="307"/>
      <c r="M105" s="307"/>
      <c r="N105" s="308"/>
      <c r="O105" s="314"/>
      <c r="P105" s="314"/>
      <c r="Q105" s="265"/>
      <c r="R105" s="265"/>
      <c r="S105" s="280" t="str">
        <f t="shared" si="8"/>
        <v/>
      </c>
      <c r="T105" s="265"/>
      <c r="U105" s="3"/>
      <c r="V105" s="282"/>
      <c r="W105" s="316"/>
    </row>
    <row r="106" spans="3:23" ht="13.5" customHeight="1" x14ac:dyDescent="0.15">
      <c r="C106" s="283">
        <f t="shared" ref="C106:C163" si="9">C105+1</f>
        <v>94</v>
      </c>
      <c r="D106" s="44" t="str">
        <f t="shared" si="7"/>
        <v/>
      </c>
      <c r="E106" s="276"/>
      <c r="F106" s="368"/>
      <c r="G106" s="368"/>
      <c r="H106" s="368"/>
      <c r="I106" s="265"/>
      <c r="J106" s="265"/>
      <c r="K106" s="265"/>
      <c r="L106" s="307"/>
      <c r="M106" s="307"/>
      <c r="N106" s="308"/>
      <c r="O106" s="314"/>
      <c r="P106" s="314"/>
      <c r="Q106" s="265"/>
      <c r="R106" s="265"/>
      <c r="S106" s="280" t="str">
        <f t="shared" si="8"/>
        <v/>
      </c>
      <c r="T106" s="265"/>
      <c r="U106" s="3"/>
      <c r="V106" s="282"/>
      <c r="W106" s="316"/>
    </row>
    <row r="107" spans="3:23" ht="13.5" customHeight="1" x14ac:dyDescent="0.15">
      <c r="C107" s="283">
        <f t="shared" si="9"/>
        <v>95</v>
      </c>
      <c r="D107" s="44" t="str">
        <f t="shared" si="7"/>
        <v/>
      </c>
      <c r="E107" s="276"/>
      <c r="F107" s="368"/>
      <c r="G107" s="368"/>
      <c r="H107" s="368"/>
      <c r="I107" s="265"/>
      <c r="J107" s="265"/>
      <c r="K107" s="265"/>
      <c r="L107" s="307"/>
      <c r="M107" s="307"/>
      <c r="N107" s="308"/>
      <c r="O107" s="314"/>
      <c r="P107" s="314"/>
      <c r="Q107" s="265"/>
      <c r="R107" s="265"/>
      <c r="S107" s="280" t="str">
        <f t="shared" si="8"/>
        <v/>
      </c>
      <c r="T107" s="265"/>
      <c r="U107" s="3"/>
      <c r="V107" s="282"/>
      <c r="W107" s="316"/>
    </row>
    <row r="108" spans="3:23" ht="13.5" customHeight="1" x14ac:dyDescent="0.15">
      <c r="C108" s="283">
        <f t="shared" si="9"/>
        <v>96</v>
      </c>
      <c r="D108" s="44" t="str">
        <f t="shared" si="7"/>
        <v/>
      </c>
      <c r="E108" s="276"/>
      <c r="F108" s="368"/>
      <c r="G108" s="368"/>
      <c r="H108" s="368"/>
      <c r="I108" s="265"/>
      <c r="J108" s="265"/>
      <c r="K108" s="265"/>
      <c r="L108" s="307"/>
      <c r="M108" s="307"/>
      <c r="N108" s="308"/>
      <c r="O108" s="314"/>
      <c r="P108" s="314"/>
      <c r="Q108" s="265"/>
      <c r="R108" s="265"/>
      <c r="S108" s="280" t="str">
        <f t="shared" si="8"/>
        <v/>
      </c>
      <c r="T108" s="265"/>
      <c r="U108" s="3"/>
      <c r="V108" s="282"/>
      <c r="W108" s="316"/>
    </row>
    <row r="109" spans="3:23" ht="13.5" customHeight="1" x14ac:dyDescent="0.15">
      <c r="C109" s="283">
        <f t="shared" si="9"/>
        <v>97</v>
      </c>
      <c r="D109" s="44" t="str">
        <f t="shared" si="7"/>
        <v/>
      </c>
      <c r="E109" s="276"/>
      <c r="F109" s="368"/>
      <c r="G109" s="368"/>
      <c r="H109" s="368"/>
      <c r="I109" s="265"/>
      <c r="J109" s="265"/>
      <c r="K109" s="265"/>
      <c r="L109" s="307"/>
      <c r="M109" s="307"/>
      <c r="N109" s="308"/>
      <c r="O109" s="314"/>
      <c r="P109" s="314"/>
      <c r="Q109" s="265"/>
      <c r="R109" s="265"/>
      <c r="S109" s="280" t="str">
        <f t="shared" si="8"/>
        <v/>
      </c>
      <c r="T109" s="265"/>
      <c r="U109" s="3"/>
      <c r="V109" s="282"/>
      <c r="W109" s="316"/>
    </row>
    <row r="110" spans="3:23" ht="13.5" customHeight="1" x14ac:dyDescent="0.15">
      <c r="C110" s="283">
        <f t="shared" si="9"/>
        <v>98</v>
      </c>
      <c r="D110" s="44" t="str">
        <f t="shared" si="7"/>
        <v/>
      </c>
      <c r="E110" s="276"/>
      <c r="F110" s="368"/>
      <c r="G110" s="368"/>
      <c r="H110" s="368"/>
      <c r="I110" s="265"/>
      <c r="J110" s="265"/>
      <c r="K110" s="265"/>
      <c r="L110" s="307"/>
      <c r="M110" s="307"/>
      <c r="N110" s="308"/>
      <c r="O110" s="314"/>
      <c r="P110" s="314"/>
      <c r="Q110" s="265"/>
      <c r="R110" s="265"/>
      <c r="S110" s="280" t="str">
        <f t="shared" si="8"/>
        <v/>
      </c>
      <c r="T110" s="265"/>
      <c r="U110" s="3"/>
      <c r="V110" s="282"/>
      <c r="W110" s="316"/>
    </row>
    <row r="111" spans="3:23" ht="13.5" customHeight="1" x14ac:dyDescent="0.15">
      <c r="C111" s="283">
        <f t="shared" si="9"/>
        <v>99</v>
      </c>
      <c r="D111" s="44" t="str">
        <f t="shared" si="7"/>
        <v/>
      </c>
      <c r="E111" s="276"/>
      <c r="F111" s="368"/>
      <c r="G111" s="368"/>
      <c r="H111" s="368"/>
      <c r="I111" s="265"/>
      <c r="J111" s="265"/>
      <c r="K111" s="265"/>
      <c r="L111" s="307"/>
      <c r="M111" s="307"/>
      <c r="N111" s="308"/>
      <c r="O111" s="314"/>
      <c r="P111" s="314"/>
      <c r="Q111" s="265"/>
      <c r="R111" s="265"/>
      <c r="S111" s="280" t="str">
        <f t="shared" si="8"/>
        <v/>
      </c>
      <c r="T111" s="265"/>
      <c r="U111" s="3"/>
      <c r="V111" s="282"/>
      <c r="W111" s="316"/>
    </row>
    <row r="112" spans="3:23" ht="13.5" customHeight="1" x14ac:dyDescent="0.15">
      <c r="C112" s="283">
        <f t="shared" si="9"/>
        <v>100</v>
      </c>
      <c r="D112" s="44" t="str">
        <f t="shared" si="7"/>
        <v/>
      </c>
      <c r="E112" s="276"/>
      <c r="F112" s="368"/>
      <c r="G112" s="368"/>
      <c r="H112" s="368"/>
      <c r="I112" s="265"/>
      <c r="J112" s="265"/>
      <c r="K112" s="265"/>
      <c r="L112" s="307"/>
      <c r="M112" s="307"/>
      <c r="N112" s="308"/>
      <c r="O112" s="314"/>
      <c r="P112" s="314"/>
      <c r="Q112" s="265"/>
      <c r="R112" s="265"/>
      <c r="S112" s="280" t="str">
        <f t="shared" si="8"/>
        <v/>
      </c>
      <c r="T112" s="265"/>
      <c r="U112" s="3"/>
      <c r="V112" s="282"/>
      <c r="W112" s="316"/>
    </row>
    <row r="113" spans="3:23" ht="13.5" customHeight="1" x14ac:dyDescent="0.15">
      <c r="C113" s="283">
        <f t="shared" si="9"/>
        <v>101</v>
      </c>
      <c r="D113" s="44" t="str">
        <f t="shared" si="7"/>
        <v/>
      </c>
      <c r="E113" s="276"/>
      <c r="F113" s="368"/>
      <c r="G113" s="368"/>
      <c r="H113" s="368"/>
      <c r="I113" s="265"/>
      <c r="J113" s="265"/>
      <c r="K113" s="265"/>
      <c r="L113" s="307"/>
      <c r="M113" s="307"/>
      <c r="N113" s="308"/>
      <c r="O113" s="314"/>
      <c r="P113" s="314"/>
      <c r="Q113" s="265"/>
      <c r="R113" s="265"/>
      <c r="S113" s="280" t="str">
        <f t="shared" si="8"/>
        <v/>
      </c>
      <c r="T113" s="265"/>
      <c r="U113" s="3"/>
      <c r="V113" s="282"/>
      <c r="W113" s="316"/>
    </row>
    <row r="114" spans="3:23" ht="13.5" customHeight="1" x14ac:dyDescent="0.15">
      <c r="C114" s="283">
        <f t="shared" si="9"/>
        <v>102</v>
      </c>
      <c r="D114" s="44" t="str">
        <f t="shared" si="7"/>
        <v/>
      </c>
      <c r="E114" s="276"/>
      <c r="F114" s="368"/>
      <c r="G114" s="368"/>
      <c r="H114" s="368"/>
      <c r="I114" s="265"/>
      <c r="J114" s="265"/>
      <c r="K114" s="265"/>
      <c r="L114" s="307"/>
      <c r="M114" s="307"/>
      <c r="N114" s="308"/>
      <c r="O114" s="314"/>
      <c r="P114" s="314"/>
      <c r="Q114" s="265"/>
      <c r="R114" s="265"/>
      <c r="S114" s="280" t="str">
        <f t="shared" si="8"/>
        <v/>
      </c>
      <c r="T114" s="265"/>
      <c r="U114" s="3"/>
      <c r="V114" s="282"/>
      <c r="W114" s="316"/>
    </row>
    <row r="115" spans="3:23" ht="13.5" customHeight="1" x14ac:dyDescent="0.15">
      <c r="C115" s="283">
        <f t="shared" si="9"/>
        <v>103</v>
      </c>
      <c r="D115" s="44" t="str">
        <f t="shared" si="7"/>
        <v/>
      </c>
      <c r="E115" s="276"/>
      <c r="F115" s="368"/>
      <c r="G115" s="368"/>
      <c r="H115" s="368"/>
      <c r="I115" s="265"/>
      <c r="J115" s="265"/>
      <c r="K115" s="265"/>
      <c r="L115" s="307"/>
      <c r="M115" s="307"/>
      <c r="N115" s="308"/>
      <c r="O115" s="314"/>
      <c r="P115" s="314"/>
      <c r="Q115" s="265"/>
      <c r="R115" s="265"/>
      <c r="S115" s="280" t="str">
        <f t="shared" si="8"/>
        <v/>
      </c>
      <c r="T115" s="265"/>
      <c r="U115" s="3"/>
      <c r="V115" s="282"/>
      <c r="W115" s="316"/>
    </row>
    <row r="116" spans="3:23" ht="13.5" customHeight="1" x14ac:dyDescent="0.15">
      <c r="C116" s="283">
        <f t="shared" si="9"/>
        <v>104</v>
      </c>
      <c r="D116" s="44" t="str">
        <f t="shared" si="7"/>
        <v/>
      </c>
      <c r="E116" s="276"/>
      <c r="F116" s="368"/>
      <c r="G116" s="368"/>
      <c r="H116" s="368"/>
      <c r="I116" s="265"/>
      <c r="J116" s="265"/>
      <c r="K116" s="265"/>
      <c r="L116" s="307"/>
      <c r="M116" s="307"/>
      <c r="N116" s="308"/>
      <c r="O116" s="314"/>
      <c r="P116" s="314"/>
      <c r="Q116" s="265"/>
      <c r="R116" s="265"/>
      <c r="S116" s="280" t="str">
        <f t="shared" si="8"/>
        <v/>
      </c>
      <c r="T116" s="265"/>
      <c r="U116" s="3"/>
      <c r="V116" s="282"/>
      <c r="W116" s="316"/>
    </row>
    <row r="117" spans="3:23" ht="13.5" customHeight="1" x14ac:dyDescent="0.15">
      <c r="C117" s="283">
        <f t="shared" si="9"/>
        <v>105</v>
      </c>
      <c r="D117" s="44" t="str">
        <f t="shared" si="7"/>
        <v/>
      </c>
      <c r="E117" s="276"/>
      <c r="F117" s="368"/>
      <c r="G117" s="368"/>
      <c r="H117" s="368"/>
      <c r="I117" s="265"/>
      <c r="J117" s="265"/>
      <c r="K117" s="265"/>
      <c r="L117" s="307"/>
      <c r="M117" s="307"/>
      <c r="N117" s="308"/>
      <c r="O117" s="314"/>
      <c r="P117" s="314"/>
      <c r="Q117" s="265"/>
      <c r="R117" s="265"/>
      <c r="S117" s="280" t="str">
        <f t="shared" si="8"/>
        <v/>
      </c>
      <c r="T117" s="265"/>
      <c r="U117" s="3"/>
      <c r="V117" s="282"/>
      <c r="W117" s="316"/>
    </row>
    <row r="118" spans="3:23" ht="13.5" customHeight="1" x14ac:dyDescent="0.15">
      <c r="C118" s="283">
        <f t="shared" si="9"/>
        <v>106</v>
      </c>
      <c r="D118" s="44" t="str">
        <f t="shared" si="7"/>
        <v/>
      </c>
      <c r="E118" s="276"/>
      <c r="F118" s="368"/>
      <c r="G118" s="368"/>
      <c r="H118" s="368"/>
      <c r="I118" s="265"/>
      <c r="J118" s="265"/>
      <c r="K118" s="265"/>
      <c r="L118" s="307"/>
      <c r="M118" s="307"/>
      <c r="N118" s="308"/>
      <c r="O118" s="314"/>
      <c r="P118" s="314"/>
      <c r="Q118" s="265"/>
      <c r="R118" s="265"/>
      <c r="S118" s="280" t="str">
        <f t="shared" si="8"/>
        <v/>
      </c>
      <c r="T118" s="265"/>
      <c r="U118" s="3"/>
      <c r="V118" s="282"/>
      <c r="W118" s="316"/>
    </row>
    <row r="119" spans="3:23" ht="13.5" customHeight="1" x14ac:dyDescent="0.15">
      <c r="C119" s="283">
        <f t="shared" si="9"/>
        <v>107</v>
      </c>
      <c r="D119" s="44" t="str">
        <f t="shared" si="7"/>
        <v/>
      </c>
      <c r="E119" s="276"/>
      <c r="F119" s="368"/>
      <c r="G119" s="368"/>
      <c r="H119" s="368"/>
      <c r="I119" s="265"/>
      <c r="J119" s="265"/>
      <c r="K119" s="265"/>
      <c r="L119" s="307"/>
      <c r="M119" s="307"/>
      <c r="N119" s="308"/>
      <c r="O119" s="314"/>
      <c r="P119" s="314"/>
      <c r="Q119" s="265"/>
      <c r="R119" s="265"/>
      <c r="S119" s="280" t="str">
        <f t="shared" si="8"/>
        <v/>
      </c>
      <c r="T119" s="265"/>
      <c r="U119" s="3"/>
      <c r="V119" s="282"/>
      <c r="W119" s="316"/>
    </row>
    <row r="120" spans="3:23" ht="13.5" customHeight="1" x14ac:dyDescent="0.15">
      <c r="C120" s="283">
        <f t="shared" si="9"/>
        <v>108</v>
      </c>
      <c r="D120" s="44" t="str">
        <f t="shared" si="7"/>
        <v/>
      </c>
      <c r="E120" s="276"/>
      <c r="F120" s="368"/>
      <c r="G120" s="368"/>
      <c r="H120" s="368"/>
      <c r="I120" s="265"/>
      <c r="J120" s="265"/>
      <c r="K120" s="265"/>
      <c r="L120" s="307"/>
      <c r="M120" s="307"/>
      <c r="N120" s="308"/>
      <c r="O120" s="314"/>
      <c r="P120" s="314"/>
      <c r="Q120" s="265"/>
      <c r="R120" s="265"/>
      <c r="S120" s="280" t="str">
        <f t="shared" si="8"/>
        <v/>
      </c>
      <c r="T120" s="265"/>
      <c r="U120" s="3"/>
      <c r="V120" s="282"/>
      <c r="W120" s="316"/>
    </row>
    <row r="121" spans="3:23" ht="13.5" customHeight="1" x14ac:dyDescent="0.15">
      <c r="C121" s="283">
        <f t="shared" si="9"/>
        <v>109</v>
      </c>
      <c r="D121" s="44" t="str">
        <f t="shared" si="7"/>
        <v/>
      </c>
      <c r="E121" s="276"/>
      <c r="F121" s="368"/>
      <c r="G121" s="368"/>
      <c r="H121" s="368"/>
      <c r="I121" s="265"/>
      <c r="J121" s="265"/>
      <c r="K121" s="265"/>
      <c r="L121" s="307"/>
      <c r="M121" s="307"/>
      <c r="N121" s="308"/>
      <c r="O121" s="314"/>
      <c r="P121" s="314"/>
      <c r="Q121" s="265"/>
      <c r="R121" s="265"/>
      <c r="S121" s="280" t="str">
        <f t="shared" si="8"/>
        <v/>
      </c>
      <c r="T121" s="265"/>
      <c r="U121" s="3"/>
      <c r="V121" s="282"/>
      <c r="W121" s="316"/>
    </row>
    <row r="122" spans="3:23" ht="13.5" customHeight="1" x14ac:dyDescent="0.15">
      <c r="C122" s="283">
        <f t="shared" si="9"/>
        <v>110</v>
      </c>
      <c r="D122" s="44" t="str">
        <f t="shared" si="7"/>
        <v/>
      </c>
      <c r="E122" s="276"/>
      <c r="F122" s="368"/>
      <c r="G122" s="368"/>
      <c r="H122" s="368"/>
      <c r="I122" s="265"/>
      <c r="J122" s="265"/>
      <c r="K122" s="265"/>
      <c r="L122" s="307"/>
      <c r="M122" s="307"/>
      <c r="N122" s="308"/>
      <c r="O122" s="314"/>
      <c r="P122" s="314"/>
      <c r="Q122" s="265"/>
      <c r="R122" s="265"/>
      <c r="S122" s="280" t="str">
        <f t="shared" si="8"/>
        <v/>
      </c>
      <c r="T122" s="265"/>
      <c r="U122" s="3"/>
      <c r="V122" s="282"/>
      <c r="W122" s="316"/>
    </row>
    <row r="123" spans="3:23" ht="13.5" customHeight="1" x14ac:dyDescent="0.15">
      <c r="C123" s="283">
        <f t="shared" si="9"/>
        <v>111</v>
      </c>
      <c r="D123" s="44" t="str">
        <f t="shared" si="7"/>
        <v/>
      </c>
      <c r="E123" s="276"/>
      <c r="F123" s="368"/>
      <c r="G123" s="368"/>
      <c r="H123" s="368"/>
      <c r="I123" s="265"/>
      <c r="J123" s="265"/>
      <c r="K123" s="265"/>
      <c r="L123" s="307"/>
      <c r="M123" s="307"/>
      <c r="N123" s="308"/>
      <c r="O123" s="314"/>
      <c r="P123" s="314"/>
      <c r="Q123" s="265"/>
      <c r="R123" s="265"/>
      <c r="S123" s="280" t="str">
        <f t="shared" si="8"/>
        <v/>
      </c>
      <c r="T123" s="265"/>
      <c r="U123" s="3"/>
      <c r="V123" s="282"/>
      <c r="W123" s="316"/>
    </row>
    <row r="124" spans="3:23" ht="13.5" customHeight="1" x14ac:dyDescent="0.15">
      <c r="C124" s="283">
        <f t="shared" si="9"/>
        <v>112</v>
      </c>
      <c r="D124" s="44" t="str">
        <f t="shared" si="7"/>
        <v/>
      </c>
      <c r="E124" s="276"/>
      <c r="F124" s="368"/>
      <c r="G124" s="368"/>
      <c r="H124" s="368"/>
      <c r="I124" s="265"/>
      <c r="J124" s="265"/>
      <c r="K124" s="265"/>
      <c r="L124" s="307"/>
      <c r="M124" s="307"/>
      <c r="N124" s="308"/>
      <c r="O124" s="314"/>
      <c r="P124" s="314"/>
      <c r="Q124" s="265"/>
      <c r="R124" s="265"/>
      <c r="S124" s="280" t="str">
        <f t="shared" si="8"/>
        <v/>
      </c>
      <c r="T124" s="265"/>
      <c r="U124" s="3"/>
      <c r="V124" s="282"/>
      <c r="W124" s="316"/>
    </row>
    <row r="125" spans="3:23" ht="13.5" customHeight="1" x14ac:dyDescent="0.15">
      <c r="C125" s="283">
        <f t="shared" si="9"/>
        <v>113</v>
      </c>
      <c r="D125" s="44" t="str">
        <f t="shared" si="7"/>
        <v/>
      </c>
      <c r="E125" s="276"/>
      <c r="F125" s="368"/>
      <c r="G125" s="368"/>
      <c r="H125" s="368"/>
      <c r="I125" s="265"/>
      <c r="J125" s="265"/>
      <c r="K125" s="265"/>
      <c r="L125" s="307"/>
      <c r="M125" s="307"/>
      <c r="N125" s="308"/>
      <c r="O125" s="314"/>
      <c r="P125" s="314"/>
      <c r="Q125" s="265"/>
      <c r="R125" s="265"/>
      <c r="S125" s="280" t="str">
        <f t="shared" si="8"/>
        <v/>
      </c>
      <c r="T125" s="265"/>
      <c r="U125" s="3"/>
      <c r="V125" s="282"/>
      <c r="W125" s="316"/>
    </row>
    <row r="126" spans="3:23" ht="13.5" customHeight="1" x14ac:dyDescent="0.15">
      <c r="C126" s="283">
        <f t="shared" si="9"/>
        <v>114</v>
      </c>
      <c r="D126" s="44" t="str">
        <f t="shared" si="7"/>
        <v/>
      </c>
      <c r="E126" s="276"/>
      <c r="F126" s="368"/>
      <c r="G126" s="368"/>
      <c r="H126" s="368"/>
      <c r="I126" s="265"/>
      <c r="J126" s="265"/>
      <c r="K126" s="265"/>
      <c r="L126" s="307"/>
      <c r="M126" s="307"/>
      <c r="N126" s="308"/>
      <c r="O126" s="314"/>
      <c r="P126" s="314"/>
      <c r="Q126" s="265"/>
      <c r="R126" s="265"/>
      <c r="S126" s="280" t="str">
        <f t="shared" si="8"/>
        <v/>
      </c>
      <c r="T126" s="265"/>
      <c r="U126" s="3"/>
      <c r="V126" s="282"/>
      <c r="W126" s="316"/>
    </row>
    <row r="127" spans="3:23" ht="13.5" customHeight="1" x14ac:dyDescent="0.15">
      <c r="C127" s="283">
        <f t="shared" si="9"/>
        <v>115</v>
      </c>
      <c r="D127" s="44" t="str">
        <f t="shared" si="7"/>
        <v/>
      </c>
      <c r="E127" s="276"/>
      <c r="F127" s="368"/>
      <c r="G127" s="368"/>
      <c r="H127" s="368"/>
      <c r="I127" s="265"/>
      <c r="J127" s="265"/>
      <c r="K127" s="265"/>
      <c r="L127" s="307"/>
      <c r="M127" s="307"/>
      <c r="N127" s="308"/>
      <c r="O127" s="314"/>
      <c r="P127" s="314"/>
      <c r="Q127" s="265"/>
      <c r="R127" s="265"/>
      <c r="S127" s="280" t="str">
        <f t="shared" si="8"/>
        <v/>
      </c>
      <c r="T127" s="265"/>
      <c r="U127" s="3"/>
      <c r="V127" s="282"/>
      <c r="W127" s="316"/>
    </row>
    <row r="128" spans="3:23" ht="13.5" customHeight="1" x14ac:dyDescent="0.15">
      <c r="C128" s="283">
        <f t="shared" si="9"/>
        <v>116</v>
      </c>
      <c r="D128" s="44" t="str">
        <f t="shared" si="7"/>
        <v/>
      </c>
      <c r="E128" s="276"/>
      <c r="F128" s="368"/>
      <c r="G128" s="368"/>
      <c r="H128" s="368"/>
      <c r="I128" s="265"/>
      <c r="J128" s="265"/>
      <c r="K128" s="265"/>
      <c r="L128" s="307"/>
      <c r="M128" s="307"/>
      <c r="N128" s="308"/>
      <c r="O128" s="314"/>
      <c r="P128" s="314"/>
      <c r="Q128" s="265"/>
      <c r="R128" s="265"/>
      <c r="S128" s="280" t="str">
        <f t="shared" si="8"/>
        <v/>
      </c>
      <c r="T128" s="265"/>
      <c r="U128" s="3"/>
      <c r="V128" s="282"/>
      <c r="W128" s="316"/>
    </row>
    <row r="129" spans="3:23" ht="13.5" customHeight="1" x14ac:dyDescent="0.15">
      <c r="C129" s="283">
        <f t="shared" si="9"/>
        <v>117</v>
      </c>
      <c r="D129" s="44" t="str">
        <f t="shared" si="7"/>
        <v/>
      </c>
      <c r="E129" s="276"/>
      <c r="F129" s="368"/>
      <c r="G129" s="368"/>
      <c r="H129" s="368"/>
      <c r="I129" s="265"/>
      <c r="J129" s="265"/>
      <c r="K129" s="265"/>
      <c r="L129" s="307"/>
      <c r="M129" s="307"/>
      <c r="N129" s="308"/>
      <c r="O129" s="314"/>
      <c r="P129" s="314"/>
      <c r="Q129" s="265"/>
      <c r="R129" s="265"/>
      <c r="S129" s="280" t="str">
        <f t="shared" si="8"/>
        <v/>
      </c>
      <c r="T129" s="265"/>
      <c r="U129" s="3"/>
      <c r="V129" s="282"/>
      <c r="W129" s="316"/>
    </row>
    <row r="130" spans="3:23" ht="13.5" customHeight="1" x14ac:dyDescent="0.15">
      <c r="C130" s="283">
        <f t="shared" si="9"/>
        <v>118</v>
      </c>
      <c r="D130" s="44" t="str">
        <f t="shared" si="7"/>
        <v/>
      </c>
      <c r="E130" s="276"/>
      <c r="F130" s="368"/>
      <c r="G130" s="368"/>
      <c r="H130" s="368"/>
      <c r="I130" s="265"/>
      <c r="J130" s="265"/>
      <c r="K130" s="265"/>
      <c r="L130" s="307"/>
      <c r="M130" s="307"/>
      <c r="N130" s="308"/>
      <c r="O130" s="314"/>
      <c r="P130" s="314"/>
      <c r="Q130" s="265"/>
      <c r="R130" s="265"/>
      <c r="S130" s="280" t="str">
        <f t="shared" si="8"/>
        <v/>
      </c>
      <c r="T130" s="265"/>
      <c r="U130" s="3"/>
      <c r="V130" s="282"/>
      <c r="W130" s="316"/>
    </row>
    <row r="131" spans="3:23" ht="13.5" customHeight="1" x14ac:dyDescent="0.15">
      <c r="C131" s="283">
        <f t="shared" si="9"/>
        <v>119</v>
      </c>
      <c r="D131" s="44" t="str">
        <f t="shared" si="7"/>
        <v/>
      </c>
      <c r="E131" s="276"/>
      <c r="F131" s="368"/>
      <c r="G131" s="368"/>
      <c r="H131" s="368"/>
      <c r="I131" s="265"/>
      <c r="J131" s="265"/>
      <c r="K131" s="265"/>
      <c r="L131" s="307"/>
      <c r="M131" s="307"/>
      <c r="N131" s="308"/>
      <c r="O131" s="314"/>
      <c r="P131" s="314"/>
      <c r="Q131" s="265"/>
      <c r="R131" s="265"/>
      <c r="S131" s="280" t="str">
        <f t="shared" si="8"/>
        <v/>
      </c>
      <c r="T131" s="265"/>
      <c r="U131" s="3"/>
      <c r="V131" s="282"/>
      <c r="W131" s="316"/>
    </row>
    <row r="132" spans="3:23" ht="13.5" customHeight="1" x14ac:dyDescent="0.15">
      <c r="C132" s="283">
        <f t="shared" si="9"/>
        <v>120</v>
      </c>
      <c r="D132" s="44" t="str">
        <f t="shared" si="7"/>
        <v/>
      </c>
      <c r="E132" s="276"/>
      <c r="F132" s="368"/>
      <c r="G132" s="368"/>
      <c r="H132" s="368"/>
      <c r="I132" s="317"/>
      <c r="J132" s="317"/>
      <c r="K132" s="317"/>
      <c r="L132" s="307"/>
      <c r="M132" s="307"/>
      <c r="N132" s="308"/>
      <c r="O132" s="314"/>
      <c r="P132" s="314"/>
      <c r="Q132" s="265"/>
      <c r="R132" s="265"/>
      <c r="S132" s="280" t="str">
        <f t="shared" si="8"/>
        <v/>
      </c>
      <c r="T132" s="265"/>
      <c r="U132" s="3"/>
      <c r="V132" s="282"/>
      <c r="W132" s="316"/>
    </row>
    <row r="133" spans="3:23" ht="13.5" customHeight="1" x14ac:dyDescent="0.15">
      <c r="C133" s="283">
        <f t="shared" si="9"/>
        <v>121</v>
      </c>
      <c r="D133" s="44" t="str">
        <f t="shared" si="7"/>
        <v/>
      </c>
      <c r="E133" s="276"/>
      <c r="F133" s="368"/>
      <c r="G133" s="368"/>
      <c r="H133" s="368"/>
      <c r="I133" s="265"/>
      <c r="J133" s="265"/>
      <c r="K133" s="265"/>
      <c r="L133" s="307"/>
      <c r="M133" s="307"/>
      <c r="N133" s="308"/>
      <c r="O133" s="314"/>
      <c r="P133" s="314"/>
      <c r="Q133" s="265"/>
      <c r="R133" s="265"/>
      <c r="S133" s="280" t="str">
        <f t="shared" si="8"/>
        <v/>
      </c>
      <c r="T133" s="265"/>
      <c r="U133" s="3"/>
      <c r="V133" s="282"/>
      <c r="W133" s="316"/>
    </row>
    <row r="134" spans="3:23" ht="13.5" customHeight="1" x14ac:dyDescent="0.15">
      <c r="C134" s="283">
        <f t="shared" si="9"/>
        <v>122</v>
      </c>
      <c r="D134" s="44" t="str">
        <f t="shared" si="7"/>
        <v/>
      </c>
      <c r="E134" s="276"/>
      <c r="F134" s="368"/>
      <c r="G134" s="368"/>
      <c r="H134" s="368"/>
      <c r="I134" s="265"/>
      <c r="J134" s="265"/>
      <c r="K134" s="265"/>
      <c r="L134" s="307"/>
      <c r="M134" s="307"/>
      <c r="N134" s="308"/>
      <c r="O134" s="314"/>
      <c r="P134" s="314"/>
      <c r="Q134" s="265"/>
      <c r="R134" s="265"/>
      <c r="S134" s="280" t="str">
        <f t="shared" si="8"/>
        <v/>
      </c>
      <c r="T134" s="265"/>
      <c r="U134" s="3"/>
      <c r="V134" s="282"/>
      <c r="W134" s="316"/>
    </row>
    <row r="135" spans="3:23" ht="13.5" customHeight="1" x14ac:dyDescent="0.15">
      <c r="C135" s="283">
        <f t="shared" si="9"/>
        <v>123</v>
      </c>
      <c r="D135" s="44" t="str">
        <f t="shared" si="7"/>
        <v/>
      </c>
      <c r="E135" s="276"/>
      <c r="F135" s="368"/>
      <c r="G135" s="368"/>
      <c r="H135" s="368"/>
      <c r="I135" s="265"/>
      <c r="J135" s="265"/>
      <c r="K135" s="265"/>
      <c r="L135" s="307"/>
      <c r="M135" s="307"/>
      <c r="N135" s="308"/>
      <c r="O135" s="314"/>
      <c r="P135" s="314"/>
      <c r="Q135" s="265"/>
      <c r="R135" s="265"/>
      <c r="S135" s="280" t="str">
        <f t="shared" si="8"/>
        <v/>
      </c>
      <c r="T135" s="265"/>
      <c r="U135" s="3"/>
      <c r="V135" s="282"/>
      <c r="W135" s="316"/>
    </row>
    <row r="136" spans="3:23" ht="13.5" customHeight="1" x14ac:dyDescent="0.15">
      <c r="C136" s="283">
        <f t="shared" si="9"/>
        <v>124</v>
      </c>
      <c r="D136" s="44" t="str">
        <f t="shared" si="7"/>
        <v/>
      </c>
      <c r="E136" s="276"/>
      <c r="F136" s="368"/>
      <c r="G136" s="368"/>
      <c r="H136" s="368"/>
      <c r="I136" s="265"/>
      <c r="J136" s="265"/>
      <c r="K136" s="265"/>
      <c r="L136" s="307"/>
      <c r="M136" s="307"/>
      <c r="N136" s="308"/>
      <c r="O136" s="314"/>
      <c r="P136" s="314"/>
      <c r="Q136" s="265"/>
      <c r="R136" s="265"/>
      <c r="S136" s="280" t="str">
        <f t="shared" si="8"/>
        <v/>
      </c>
      <c r="T136" s="265"/>
      <c r="U136" s="3"/>
      <c r="V136" s="282"/>
      <c r="W136" s="316"/>
    </row>
    <row r="137" spans="3:23" ht="13.5" customHeight="1" x14ac:dyDescent="0.15">
      <c r="C137" s="283">
        <f t="shared" si="9"/>
        <v>125</v>
      </c>
      <c r="D137" s="44" t="str">
        <f t="shared" si="7"/>
        <v/>
      </c>
      <c r="E137" s="276"/>
      <c r="F137" s="368"/>
      <c r="G137" s="368"/>
      <c r="H137" s="368"/>
      <c r="I137" s="265"/>
      <c r="J137" s="265"/>
      <c r="K137" s="265"/>
      <c r="L137" s="307"/>
      <c r="M137" s="307"/>
      <c r="N137" s="308"/>
      <c r="O137" s="314"/>
      <c r="P137" s="314"/>
      <c r="Q137" s="265"/>
      <c r="R137" s="265"/>
      <c r="S137" s="280" t="str">
        <f t="shared" si="8"/>
        <v/>
      </c>
      <c r="T137" s="265"/>
      <c r="U137" s="3"/>
      <c r="V137" s="282"/>
      <c r="W137" s="316"/>
    </row>
    <row r="138" spans="3:23" ht="13.5" customHeight="1" x14ac:dyDescent="0.15">
      <c r="C138" s="283">
        <f t="shared" si="9"/>
        <v>126</v>
      </c>
      <c r="D138" s="44" t="str">
        <f t="shared" si="7"/>
        <v/>
      </c>
      <c r="E138" s="276"/>
      <c r="F138" s="368"/>
      <c r="G138" s="368"/>
      <c r="H138" s="368"/>
      <c r="I138" s="265"/>
      <c r="J138" s="265"/>
      <c r="K138" s="265"/>
      <c r="L138" s="307"/>
      <c r="M138" s="307"/>
      <c r="N138" s="308"/>
      <c r="O138" s="314"/>
      <c r="P138" s="314"/>
      <c r="Q138" s="265"/>
      <c r="R138" s="265"/>
      <c r="S138" s="280" t="str">
        <f t="shared" si="8"/>
        <v/>
      </c>
      <c r="T138" s="265"/>
      <c r="U138" s="3"/>
      <c r="V138" s="282"/>
      <c r="W138" s="316"/>
    </row>
    <row r="139" spans="3:23" ht="13.5" customHeight="1" x14ac:dyDescent="0.15">
      <c r="C139" s="283">
        <f t="shared" si="9"/>
        <v>127</v>
      </c>
      <c r="D139" s="44" t="str">
        <f t="shared" si="7"/>
        <v/>
      </c>
      <c r="E139" s="276"/>
      <c r="F139" s="368"/>
      <c r="G139" s="368"/>
      <c r="H139" s="368"/>
      <c r="I139" s="265"/>
      <c r="J139" s="265"/>
      <c r="K139" s="265"/>
      <c r="L139" s="307"/>
      <c r="M139" s="307"/>
      <c r="N139" s="308"/>
      <c r="O139" s="314"/>
      <c r="P139" s="314"/>
      <c r="Q139" s="265"/>
      <c r="R139" s="265"/>
      <c r="S139" s="280" t="str">
        <f t="shared" si="8"/>
        <v/>
      </c>
      <c r="T139" s="265"/>
      <c r="U139" s="3"/>
      <c r="V139" s="282"/>
      <c r="W139" s="316"/>
    </row>
    <row r="140" spans="3:23" ht="13.5" customHeight="1" x14ac:dyDescent="0.15">
      <c r="C140" s="283">
        <f t="shared" si="9"/>
        <v>128</v>
      </c>
      <c r="D140" s="44" t="str">
        <f t="shared" si="7"/>
        <v/>
      </c>
      <c r="E140" s="276"/>
      <c r="F140" s="368"/>
      <c r="G140" s="368"/>
      <c r="H140" s="368"/>
      <c r="I140" s="265"/>
      <c r="J140" s="265"/>
      <c r="K140" s="265"/>
      <c r="L140" s="307"/>
      <c r="M140" s="307"/>
      <c r="N140" s="308"/>
      <c r="O140" s="314"/>
      <c r="P140" s="314"/>
      <c r="Q140" s="265"/>
      <c r="R140" s="265"/>
      <c r="S140" s="280" t="str">
        <f t="shared" si="8"/>
        <v/>
      </c>
      <c r="T140" s="265"/>
      <c r="U140" s="3"/>
      <c r="V140" s="282"/>
      <c r="W140" s="316"/>
    </row>
    <row r="141" spans="3:23" ht="13.5" customHeight="1" x14ac:dyDescent="0.15">
      <c r="C141" s="283">
        <f t="shared" si="9"/>
        <v>129</v>
      </c>
      <c r="D141" s="44" t="str">
        <f t="shared" ref="D141:D204" si="10">IF(E141="","",IF(OR(AND(E141&lt;=$Z$2,K141&lt;&gt;"○"),AND(E141&lt;=$AA$2,K141="○")),"○",""))</f>
        <v/>
      </c>
      <c r="E141" s="276"/>
      <c r="F141" s="368"/>
      <c r="G141" s="368"/>
      <c r="H141" s="368"/>
      <c r="I141" s="265"/>
      <c r="J141" s="265"/>
      <c r="K141" s="265"/>
      <c r="L141" s="307"/>
      <c r="M141" s="307"/>
      <c r="N141" s="308"/>
      <c r="O141" s="314"/>
      <c r="P141" s="314"/>
      <c r="Q141" s="265"/>
      <c r="R141" s="265"/>
      <c r="S141" s="280" t="str">
        <f t="shared" ref="S141:S204" si="11">IF(OR(N141="",N141=0),"",IF(OR(AND(I141="○",$O141&gt;Z$5),AND(J141="○",$O141&gt;AA$5),AND(I141="○",$P141&gt;Z$6),AND(J141="○",$P141&gt;AA$6),AND(K141="○",$P141&gt;AB$6),AND(Q141="○",R141="○")),"○",""))</f>
        <v/>
      </c>
      <c r="T141" s="265"/>
      <c r="U141" s="3"/>
      <c r="V141" s="282"/>
      <c r="W141" s="316"/>
    </row>
    <row r="142" spans="3:23" ht="13.5" customHeight="1" x14ac:dyDescent="0.15">
      <c r="C142" s="283">
        <f t="shared" si="9"/>
        <v>130</v>
      </c>
      <c r="D142" s="44" t="str">
        <f t="shared" si="10"/>
        <v/>
      </c>
      <c r="E142" s="276"/>
      <c r="F142" s="368"/>
      <c r="G142" s="368"/>
      <c r="H142" s="368"/>
      <c r="I142" s="265"/>
      <c r="J142" s="265"/>
      <c r="K142" s="265"/>
      <c r="L142" s="307"/>
      <c r="M142" s="307"/>
      <c r="N142" s="308"/>
      <c r="O142" s="314"/>
      <c r="P142" s="314"/>
      <c r="Q142" s="265"/>
      <c r="R142" s="265"/>
      <c r="S142" s="280" t="str">
        <f t="shared" si="11"/>
        <v/>
      </c>
      <c r="T142" s="265"/>
      <c r="U142" s="3"/>
      <c r="V142" s="282"/>
      <c r="W142" s="316"/>
    </row>
    <row r="143" spans="3:23" ht="13.5" customHeight="1" x14ac:dyDescent="0.15">
      <c r="C143" s="283">
        <f t="shared" si="9"/>
        <v>131</v>
      </c>
      <c r="D143" s="44" t="str">
        <f t="shared" si="10"/>
        <v/>
      </c>
      <c r="E143" s="276"/>
      <c r="F143" s="368"/>
      <c r="G143" s="368"/>
      <c r="H143" s="368"/>
      <c r="I143" s="265"/>
      <c r="J143" s="265"/>
      <c r="K143" s="265"/>
      <c r="L143" s="307"/>
      <c r="M143" s="307"/>
      <c r="N143" s="308"/>
      <c r="O143" s="314"/>
      <c r="P143" s="314"/>
      <c r="Q143" s="265"/>
      <c r="R143" s="265"/>
      <c r="S143" s="280" t="str">
        <f t="shared" si="11"/>
        <v/>
      </c>
      <c r="T143" s="265"/>
      <c r="U143" s="3"/>
      <c r="V143" s="282"/>
      <c r="W143" s="316"/>
    </row>
    <row r="144" spans="3:23" ht="13.5" customHeight="1" x14ac:dyDescent="0.15">
      <c r="C144" s="283">
        <f t="shared" si="9"/>
        <v>132</v>
      </c>
      <c r="D144" s="44" t="str">
        <f t="shared" si="10"/>
        <v/>
      </c>
      <c r="E144" s="276"/>
      <c r="F144" s="368"/>
      <c r="G144" s="368"/>
      <c r="H144" s="368"/>
      <c r="I144" s="265"/>
      <c r="J144" s="265"/>
      <c r="K144" s="265"/>
      <c r="L144" s="307"/>
      <c r="M144" s="307"/>
      <c r="N144" s="308"/>
      <c r="O144" s="314"/>
      <c r="P144" s="314"/>
      <c r="Q144" s="265"/>
      <c r="R144" s="265"/>
      <c r="S144" s="280" t="str">
        <f t="shared" si="11"/>
        <v/>
      </c>
      <c r="T144" s="265"/>
      <c r="U144" s="3"/>
      <c r="V144" s="282"/>
      <c r="W144" s="316"/>
    </row>
    <row r="145" spans="3:23" ht="13.5" customHeight="1" x14ac:dyDescent="0.15">
      <c r="C145" s="283">
        <f t="shared" si="9"/>
        <v>133</v>
      </c>
      <c r="D145" s="44" t="str">
        <f t="shared" si="10"/>
        <v/>
      </c>
      <c r="E145" s="276"/>
      <c r="F145" s="368"/>
      <c r="G145" s="368"/>
      <c r="H145" s="368"/>
      <c r="I145" s="265"/>
      <c r="J145" s="265"/>
      <c r="K145" s="265"/>
      <c r="L145" s="307"/>
      <c r="M145" s="307"/>
      <c r="N145" s="308"/>
      <c r="O145" s="314"/>
      <c r="P145" s="314"/>
      <c r="Q145" s="265"/>
      <c r="R145" s="265"/>
      <c r="S145" s="280" t="str">
        <f t="shared" si="11"/>
        <v/>
      </c>
      <c r="T145" s="265"/>
      <c r="U145" s="3"/>
      <c r="V145" s="282"/>
      <c r="W145" s="316"/>
    </row>
    <row r="146" spans="3:23" ht="13.5" customHeight="1" x14ac:dyDescent="0.15">
      <c r="C146" s="283">
        <f t="shared" si="9"/>
        <v>134</v>
      </c>
      <c r="D146" s="44" t="str">
        <f t="shared" si="10"/>
        <v/>
      </c>
      <c r="E146" s="276"/>
      <c r="F146" s="368"/>
      <c r="G146" s="368"/>
      <c r="H146" s="368"/>
      <c r="I146" s="265"/>
      <c r="J146" s="265"/>
      <c r="K146" s="265"/>
      <c r="L146" s="307"/>
      <c r="M146" s="307"/>
      <c r="N146" s="308"/>
      <c r="O146" s="314"/>
      <c r="P146" s="314"/>
      <c r="Q146" s="265"/>
      <c r="R146" s="265"/>
      <c r="S146" s="280" t="str">
        <f t="shared" si="11"/>
        <v/>
      </c>
      <c r="T146" s="265"/>
      <c r="U146" s="3"/>
      <c r="V146" s="282"/>
      <c r="W146" s="316"/>
    </row>
    <row r="147" spans="3:23" ht="13.5" customHeight="1" x14ac:dyDescent="0.15">
      <c r="C147" s="283">
        <f t="shared" si="9"/>
        <v>135</v>
      </c>
      <c r="D147" s="44" t="str">
        <f t="shared" si="10"/>
        <v/>
      </c>
      <c r="E147" s="276"/>
      <c r="F147" s="368"/>
      <c r="G147" s="368"/>
      <c r="H147" s="368"/>
      <c r="I147" s="265"/>
      <c r="J147" s="265"/>
      <c r="K147" s="265"/>
      <c r="L147" s="307"/>
      <c r="M147" s="307"/>
      <c r="N147" s="308"/>
      <c r="O147" s="314"/>
      <c r="P147" s="314"/>
      <c r="Q147" s="265"/>
      <c r="R147" s="265"/>
      <c r="S147" s="280" t="str">
        <f t="shared" si="11"/>
        <v/>
      </c>
      <c r="T147" s="265"/>
      <c r="U147" s="3"/>
      <c r="V147" s="282"/>
      <c r="W147" s="316"/>
    </row>
    <row r="148" spans="3:23" ht="13.5" customHeight="1" x14ac:dyDescent="0.15">
      <c r="C148" s="283">
        <f t="shared" si="9"/>
        <v>136</v>
      </c>
      <c r="D148" s="44" t="str">
        <f t="shared" si="10"/>
        <v/>
      </c>
      <c r="E148" s="276"/>
      <c r="F148" s="368"/>
      <c r="G148" s="368"/>
      <c r="H148" s="368"/>
      <c r="I148" s="265"/>
      <c r="J148" s="265"/>
      <c r="K148" s="265"/>
      <c r="L148" s="307"/>
      <c r="M148" s="307"/>
      <c r="N148" s="308"/>
      <c r="O148" s="314"/>
      <c r="P148" s="314"/>
      <c r="Q148" s="265"/>
      <c r="R148" s="265"/>
      <c r="S148" s="280" t="str">
        <f t="shared" si="11"/>
        <v/>
      </c>
      <c r="T148" s="265"/>
      <c r="U148" s="3"/>
      <c r="V148" s="282"/>
      <c r="W148" s="316"/>
    </row>
    <row r="149" spans="3:23" ht="13.5" customHeight="1" x14ac:dyDescent="0.15">
      <c r="C149" s="283">
        <f t="shared" si="9"/>
        <v>137</v>
      </c>
      <c r="D149" s="44" t="str">
        <f t="shared" si="10"/>
        <v/>
      </c>
      <c r="E149" s="276"/>
      <c r="F149" s="368"/>
      <c r="G149" s="368"/>
      <c r="H149" s="368"/>
      <c r="I149" s="265"/>
      <c r="J149" s="265"/>
      <c r="K149" s="265"/>
      <c r="L149" s="307"/>
      <c r="M149" s="307"/>
      <c r="N149" s="308"/>
      <c r="O149" s="314"/>
      <c r="P149" s="314"/>
      <c r="Q149" s="265"/>
      <c r="R149" s="265"/>
      <c r="S149" s="280" t="str">
        <f t="shared" si="11"/>
        <v/>
      </c>
      <c r="T149" s="265"/>
      <c r="U149" s="3"/>
      <c r="V149" s="282"/>
      <c r="W149" s="316"/>
    </row>
    <row r="150" spans="3:23" ht="13.5" customHeight="1" x14ac:dyDescent="0.15">
      <c r="C150" s="283">
        <f t="shared" si="9"/>
        <v>138</v>
      </c>
      <c r="D150" s="44" t="str">
        <f t="shared" si="10"/>
        <v/>
      </c>
      <c r="E150" s="276"/>
      <c r="F150" s="368"/>
      <c r="G150" s="368"/>
      <c r="H150" s="368"/>
      <c r="I150" s="265"/>
      <c r="J150" s="265"/>
      <c r="K150" s="265"/>
      <c r="L150" s="307"/>
      <c r="M150" s="307"/>
      <c r="N150" s="308"/>
      <c r="O150" s="314"/>
      <c r="P150" s="314"/>
      <c r="Q150" s="265"/>
      <c r="R150" s="265"/>
      <c r="S150" s="280" t="str">
        <f t="shared" si="11"/>
        <v/>
      </c>
      <c r="T150" s="265"/>
      <c r="U150" s="3"/>
      <c r="V150" s="282"/>
      <c r="W150" s="316"/>
    </row>
    <row r="151" spans="3:23" ht="13.5" customHeight="1" x14ac:dyDescent="0.15">
      <c r="C151" s="283">
        <f t="shared" si="9"/>
        <v>139</v>
      </c>
      <c r="D151" s="44" t="str">
        <f t="shared" si="10"/>
        <v/>
      </c>
      <c r="E151" s="276"/>
      <c r="F151" s="368"/>
      <c r="G151" s="368"/>
      <c r="H151" s="368"/>
      <c r="I151" s="265"/>
      <c r="J151" s="265"/>
      <c r="K151" s="265"/>
      <c r="L151" s="307"/>
      <c r="M151" s="307"/>
      <c r="N151" s="308"/>
      <c r="O151" s="314"/>
      <c r="P151" s="314"/>
      <c r="Q151" s="265"/>
      <c r="R151" s="265"/>
      <c r="S151" s="280" t="str">
        <f t="shared" si="11"/>
        <v/>
      </c>
      <c r="T151" s="265"/>
      <c r="U151" s="3"/>
      <c r="V151" s="282"/>
      <c r="W151" s="316"/>
    </row>
    <row r="152" spans="3:23" ht="13.5" customHeight="1" x14ac:dyDescent="0.15">
      <c r="C152" s="283">
        <f t="shared" si="9"/>
        <v>140</v>
      </c>
      <c r="D152" s="44" t="str">
        <f t="shared" si="10"/>
        <v/>
      </c>
      <c r="E152" s="276"/>
      <c r="F152" s="368"/>
      <c r="G152" s="368"/>
      <c r="H152" s="368"/>
      <c r="I152" s="265"/>
      <c r="J152" s="265"/>
      <c r="K152" s="265"/>
      <c r="L152" s="307"/>
      <c r="M152" s="307"/>
      <c r="N152" s="308"/>
      <c r="O152" s="314"/>
      <c r="P152" s="314"/>
      <c r="Q152" s="265"/>
      <c r="R152" s="265"/>
      <c r="S152" s="280" t="str">
        <f t="shared" si="11"/>
        <v/>
      </c>
      <c r="T152" s="265"/>
      <c r="U152" s="3"/>
      <c r="V152" s="282"/>
      <c r="W152" s="316"/>
    </row>
    <row r="153" spans="3:23" ht="13.5" customHeight="1" x14ac:dyDescent="0.15">
      <c r="C153" s="283">
        <f t="shared" si="9"/>
        <v>141</v>
      </c>
      <c r="D153" s="44" t="str">
        <f t="shared" si="10"/>
        <v/>
      </c>
      <c r="E153" s="276"/>
      <c r="F153" s="368"/>
      <c r="G153" s="368"/>
      <c r="H153" s="368"/>
      <c r="I153" s="265"/>
      <c r="J153" s="265"/>
      <c r="K153" s="265"/>
      <c r="L153" s="307"/>
      <c r="M153" s="307"/>
      <c r="N153" s="308"/>
      <c r="O153" s="314"/>
      <c r="P153" s="314"/>
      <c r="Q153" s="265"/>
      <c r="R153" s="265"/>
      <c r="S153" s="280" t="str">
        <f t="shared" si="11"/>
        <v/>
      </c>
      <c r="T153" s="265"/>
      <c r="U153" s="3"/>
      <c r="V153" s="282"/>
      <c r="W153" s="316"/>
    </row>
    <row r="154" spans="3:23" ht="13.5" customHeight="1" x14ac:dyDescent="0.15">
      <c r="C154" s="283">
        <f t="shared" si="9"/>
        <v>142</v>
      </c>
      <c r="D154" s="44" t="str">
        <f t="shared" si="10"/>
        <v/>
      </c>
      <c r="E154" s="276"/>
      <c r="F154" s="368"/>
      <c r="G154" s="368"/>
      <c r="H154" s="368"/>
      <c r="I154" s="265"/>
      <c r="J154" s="265"/>
      <c r="K154" s="265"/>
      <c r="L154" s="307"/>
      <c r="M154" s="307"/>
      <c r="N154" s="308"/>
      <c r="O154" s="314"/>
      <c r="P154" s="314"/>
      <c r="Q154" s="265"/>
      <c r="R154" s="265"/>
      <c r="S154" s="280" t="str">
        <f t="shared" si="11"/>
        <v/>
      </c>
      <c r="T154" s="265"/>
      <c r="U154" s="3"/>
      <c r="V154" s="282"/>
      <c r="W154" s="316"/>
    </row>
    <row r="155" spans="3:23" ht="13.5" customHeight="1" x14ac:dyDescent="0.15">
      <c r="C155" s="283">
        <f t="shared" si="9"/>
        <v>143</v>
      </c>
      <c r="D155" s="44" t="str">
        <f t="shared" si="10"/>
        <v/>
      </c>
      <c r="E155" s="276"/>
      <c r="F155" s="368"/>
      <c r="G155" s="368"/>
      <c r="H155" s="368"/>
      <c r="I155" s="265"/>
      <c r="J155" s="265"/>
      <c r="K155" s="265"/>
      <c r="L155" s="307"/>
      <c r="M155" s="307"/>
      <c r="N155" s="308"/>
      <c r="O155" s="314"/>
      <c r="P155" s="314"/>
      <c r="Q155" s="265"/>
      <c r="R155" s="265"/>
      <c r="S155" s="280" t="str">
        <f t="shared" si="11"/>
        <v/>
      </c>
      <c r="T155" s="265"/>
      <c r="U155" s="3"/>
      <c r="V155" s="282"/>
      <c r="W155" s="316"/>
    </row>
    <row r="156" spans="3:23" ht="13.5" customHeight="1" x14ac:dyDescent="0.15">
      <c r="C156" s="283">
        <f t="shared" si="9"/>
        <v>144</v>
      </c>
      <c r="D156" s="44" t="str">
        <f t="shared" si="10"/>
        <v/>
      </c>
      <c r="E156" s="276"/>
      <c r="F156" s="368"/>
      <c r="G156" s="368"/>
      <c r="H156" s="368"/>
      <c r="I156" s="265"/>
      <c r="J156" s="265"/>
      <c r="K156" s="265"/>
      <c r="L156" s="307"/>
      <c r="M156" s="307"/>
      <c r="N156" s="308"/>
      <c r="O156" s="314"/>
      <c r="P156" s="314"/>
      <c r="Q156" s="265"/>
      <c r="R156" s="265"/>
      <c r="S156" s="280" t="str">
        <f t="shared" si="11"/>
        <v/>
      </c>
      <c r="T156" s="265"/>
      <c r="U156" s="3"/>
      <c r="V156" s="282"/>
      <c r="W156" s="316"/>
    </row>
    <row r="157" spans="3:23" ht="13.5" customHeight="1" x14ac:dyDescent="0.15">
      <c r="C157" s="283">
        <f t="shared" si="9"/>
        <v>145</v>
      </c>
      <c r="D157" s="44" t="str">
        <f t="shared" si="10"/>
        <v/>
      </c>
      <c r="E157" s="276"/>
      <c r="F157" s="368"/>
      <c r="G157" s="368"/>
      <c r="H157" s="368"/>
      <c r="I157" s="265"/>
      <c r="J157" s="265"/>
      <c r="K157" s="265"/>
      <c r="L157" s="307"/>
      <c r="M157" s="307"/>
      <c r="N157" s="308"/>
      <c r="O157" s="314"/>
      <c r="P157" s="314"/>
      <c r="Q157" s="265"/>
      <c r="R157" s="265"/>
      <c r="S157" s="280" t="str">
        <f t="shared" si="11"/>
        <v/>
      </c>
      <c r="T157" s="265"/>
      <c r="U157" s="3"/>
      <c r="V157" s="282"/>
      <c r="W157" s="316"/>
    </row>
    <row r="158" spans="3:23" ht="13.5" customHeight="1" x14ac:dyDescent="0.15">
      <c r="C158" s="283">
        <f t="shared" si="9"/>
        <v>146</v>
      </c>
      <c r="D158" s="44" t="str">
        <f t="shared" si="10"/>
        <v/>
      </c>
      <c r="E158" s="276"/>
      <c r="F158" s="368"/>
      <c r="G158" s="368"/>
      <c r="H158" s="368"/>
      <c r="I158" s="265"/>
      <c r="J158" s="265"/>
      <c r="K158" s="265"/>
      <c r="L158" s="307"/>
      <c r="M158" s="307"/>
      <c r="N158" s="308"/>
      <c r="O158" s="314"/>
      <c r="P158" s="314"/>
      <c r="Q158" s="265"/>
      <c r="R158" s="265"/>
      <c r="S158" s="280" t="str">
        <f t="shared" si="11"/>
        <v/>
      </c>
      <c r="T158" s="265"/>
      <c r="U158" s="3"/>
      <c r="V158" s="282"/>
      <c r="W158" s="316"/>
    </row>
    <row r="159" spans="3:23" ht="13.5" customHeight="1" x14ac:dyDescent="0.15">
      <c r="C159" s="283">
        <f t="shared" si="9"/>
        <v>147</v>
      </c>
      <c r="D159" s="44" t="str">
        <f t="shared" si="10"/>
        <v/>
      </c>
      <c r="E159" s="276"/>
      <c r="F159" s="368"/>
      <c r="G159" s="368"/>
      <c r="H159" s="368"/>
      <c r="I159" s="265"/>
      <c r="J159" s="265"/>
      <c r="K159" s="265"/>
      <c r="L159" s="307"/>
      <c r="M159" s="307"/>
      <c r="N159" s="308"/>
      <c r="O159" s="314"/>
      <c r="P159" s="314"/>
      <c r="Q159" s="265"/>
      <c r="R159" s="265"/>
      <c r="S159" s="280" t="str">
        <f t="shared" si="11"/>
        <v/>
      </c>
      <c r="T159" s="265"/>
      <c r="U159" s="3"/>
      <c r="V159" s="282"/>
      <c r="W159" s="316"/>
    </row>
    <row r="160" spans="3:23" ht="13.5" customHeight="1" x14ac:dyDescent="0.15">
      <c r="C160" s="283">
        <f t="shared" si="9"/>
        <v>148</v>
      </c>
      <c r="D160" s="44" t="str">
        <f t="shared" si="10"/>
        <v/>
      </c>
      <c r="E160" s="276"/>
      <c r="F160" s="368"/>
      <c r="G160" s="368"/>
      <c r="H160" s="368"/>
      <c r="I160" s="265"/>
      <c r="J160" s="265"/>
      <c r="K160" s="265"/>
      <c r="L160" s="307"/>
      <c r="M160" s="307"/>
      <c r="N160" s="308"/>
      <c r="O160" s="314"/>
      <c r="P160" s="314"/>
      <c r="Q160" s="265"/>
      <c r="R160" s="265"/>
      <c r="S160" s="280" t="str">
        <f t="shared" si="11"/>
        <v/>
      </c>
      <c r="T160" s="265"/>
      <c r="U160" s="3"/>
      <c r="V160" s="282"/>
      <c r="W160" s="316"/>
    </row>
    <row r="161" spans="3:23" ht="13.5" customHeight="1" x14ac:dyDescent="0.15">
      <c r="C161" s="283">
        <f t="shared" si="9"/>
        <v>149</v>
      </c>
      <c r="D161" s="44" t="str">
        <f t="shared" si="10"/>
        <v/>
      </c>
      <c r="E161" s="276"/>
      <c r="F161" s="368"/>
      <c r="G161" s="368"/>
      <c r="H161" s="368"/>
      <c r="I161" s="265"/>
      <c r="J161" s="265"/>
      <c r="K161" s="265"/>
      <c r="L161" s="307"/>
      <c r="M161" s="307"/>
      <c r="N161" s="308"/>
      <c r="O161" s="314"/>
      <c r="P161" s="314"/>
      <c r="Q161" s="265"/>
      <c r="R161" s="265"/>
      <c r="S161" s="280" t="str">
        <f t="shared" si="11"/>
        <v/>
      </c>
      <c r="T161" s="265"/>
      <c r="U161" s="3"/>
      <c r="V161" s="282"/>
      <c r="W161" s="316"/>
    </row>
    <row r="162" spans="3:23" ht="13.5" customHeight="1" x14ac:dyDescent="0.15">
      <c r="C162" s="283">
        <f t="shared" si="9"/>
        <v>150</v>
      </c>
      <c r="D162" s="44" t="str">
        <f t="shared" si="10"/>
        <v/>
      </c>
      <c r="E162" s="276"/>
      <c r="F162" s="368"/>
      <c r="G162" s="368"/>
      <c r="H162" s="368"/>
      <c r="I162" s="317"/>
      <c r="J162" s="317"/>
      <c r="K162" s="317"/>
      <c r="L162" s="307"/>
      <c r="M162" s="307"/>
      <c r="N162" s="308"/>
      <c r="O162" s="314"/>
      <c r="P162" s="314"/>
      <c r="Q162" s="265"/>
      <c r="R162" s="265"/>
      <c r="S162" s="280" t="str">
        <f t="shared" si="11"/>
        <v/>
      </c>
      <c r="T162" s="265"/>
      <c r="U162" s="3"/>
      <c r="V162" s="282"/>
      <c r="W162" s="316"/>
    </row>
    <row r="163" spans="3:23" ht="13.5" customHeight="1" x14ac:dyDescent="0.15">
      <c r="C163" s="283">
        <f t="shared" si="9"/>
        <v>151</v>
      </c>
      <c r="D163" s="44" t="str">
        <f t="shared" si="10"/>
        <v/>
      </c>
      <c r="E163" s="276"/>
      <c r="F163" s="368"/>
      <c r="G163" s="368"/>
      <c r="H163" s="368"/>
      <c r="I163" s="265"/>
      <c r="J163" s="265"/>
      <c r="K163" s="265"/>
      <c r="L163" s="307"/>
      <c r="M163" s="307"/>
      <c r="N163" s="308"/>
      <c r="O163" s="314"/>
      <c r="P163" s="314"/>
      <c r="Q163" s="265"/>
      <c r="R163" s="265"/>
      <c r="S163" s="280" t="str">
        <f t="shared" si="11"/>
        <v/>
      </c>
      <c r="T163" s="265"/>
      <c r="U163" s="3"/>
      <c r="V163" s="282"/>
      <c r="W163" s="316"/>
    </row>
    <row r="164" spans="3:23" ht="13.5" customHeight="1" x14ac:dyDescent="0.15">
      <c r="C164" s="283">
        <f>C163+1</f>
        <v>152</v>
      </c>
      <c r="D164" s="44" t="str">
        <f t="shared" si="10"/>
        <v/>
      </c>
      <c r="E164" s="276"/>
      <c r="F164" s="368"/>
      <c r="G164" s="368"/>
      <c r="H164" s="368"/>
      <c r="I164" s="265"/>
      <c r="J164" s="265"/>
      <c r="K164" s="265"/>
      <c r="L164" s="307"/>
      <c r="M164" s="307"/>
      <c r="N164" s="308"/>
      <c r="O164" s="314"/>
      <c r="P164" s="314"/>
      <c r="Q164" s="265"/>
      <c r="R164" s="265"/>
      <c r="S164" s="280" t="str">
        <f t="shared" si="11"/>
        <v/>
      </c>
      <c r="T164" s="265"/>
      <c r="U164" s="3"/>
      <c r="V164" s="282"/>
      <c r="W164" s="316"/>
    </row>
    <row r="165" spans="3:23" ht="13.5" customHeight="1" x14ac:dyDescent="0.15">
      <c r="C165" s="283">
        <f>C164+1</f>
        <v>153</v>
      </c>
      <c r="D165" s="44" t="str">
        <f t="shared" si="10"/>
        <v/>
      </c>
      <c r="E165" s="276"/>
      <c r="F165" s="368"/>
      <c r="G165" s="368"/>
      <c r="H165" s="368"/>
      <c r="I165" s="265"/>
      <c r="J165" s="265"/>
      <c r="K165" s="265"/>
      <c r="L165" s="307"/>
      <c r="M165" s="307"/>
      <c r="N165" s="308"/>
      <c r="O165" s="314"/>
      <c r="P165" s="314"/>
      <c r="Q165" s="265"/>
      <c r="R165" s="265"/>
      <c r="S165" s="280" t="str">
        <f t="shared" si="11"/>
        <v/>
      </c>
      <c r="T165" s="265"/>
      <c r="U165" s="3"/>
      <c r="V165" s="282"/>
      <c r="W165" s="316"/>
    </row>
    <row r="166" spans="3:23" ht="13.5" customHeight="1" x14ac:dyDescent="0.15">
      <c r="C166" s="283">
        <f t="shared" ref="C166:C193" si="12">C165+1</f>
        <v>154</v>
      </c>
      <c r="D166" s="44" t="str">
        <f t="shared" si="10"/>
        <v/>
      </c>
      <c r="E166" s="276"/>
      <c r="F166" s="368"/>
      <c r="G166" s="368"/>
      <c r="H166" s="368"/>
      <c r="I166" s="265"/>
      <c r="J166" s="265"/>
      <c r="K166" s="265"/>
      <c r="L166" s="307"/>
      <c r="M166" s="307"/>
      <c r="N166" s="308"/>
      <c r="O166" s="314"/>
      <c r="P166" s="314"/>
      <c r="Q166" s="265"/>
      <c r="R166" s="265"/>
      <c r="S166" s="280" t="str">
        <f t="shared" si="11"/>
        <v/>
      </c>
      <c r="T166" s="265"/>
      <c r="U166" s="3"/>
      <c r="V166" s="282"/>
      <c r="W166" s="316"/>
    </row>
    <row r="167" spans="3:23" ht="13.5" customHeight="1" x14ac:dyDescent="0.15">
      <c r="C167" s="283">
        <f t="shared" si="12"/>
        <v>155</v>
      </c>
      <c r="D167" s="44" t="str">
        <f t="shared" si="10"/>
        <v/>
      </c>
      <c r="E167" s="276"/>
      <c r="F167" s="368"/>
      <c r="G167" s="368"/>
      <c r="H167" s="368"/>
      <c r="I167" s="265"/>
      <c r="J167" s="265"/>
      <c r="K167" s="265"/>
      <c r="L167" s="307"/>
      <c r="M167" s="307"/>
      <c r="N167" s="308"/>
      <c r="O167" s="314"/>
      <c r="P167" s="314"/>
      <c r="Q167" s="265"/>
      <c r="R167" s="265"/>
      <c r="S167" s="280" t="str">
        <f t="shared" si="11"/>
        <v/>
      </c>
      <c r="T167" s="265"/>
      <c r="U167" s="3"/>
      <c r="V167" s="282"/>
      <c r="W167" s="316"/>
    </row>
    <row r="168" spans="3:23" ht="13.5" customHeight="1" x14ac:dyDescent="0.15">
      <c r="C168" s="283">
        <f t="shared" si="12"/>
        <v>156</v>
      </c>
      <c r="D168" s="44" t="str">
        <f t="shared" si="10"/>
        <v/>
      </c>
      <c r="E168" s="276"/>
      <c r="F168" s="368"/>
      <c r="G168" s="368"/>
      <c r="H168" s="368"/>
      <c r="I168" s="265"/>
      <c r="J168" s="265"/>
      <c r="K168" s="265"/>
      <c r="L168" s="307"/>
      <c r="M168" s="307"/>
      <c r="N168" s="308"/>
      <c r="O168" s="314"/>
      <c r="P168" s="314"/>
      <c r="Q168" s="265"/>
      <c r="R168" s="265"/>
      <c r="S168" s="280" t="str">
        <f t="shared" si="11"/>
        <v/>
      </c>
      <c r="T168" s="265"/>
      <c r="U168" s="3"/>
      <c r="V168" s="282"/>
      <c r="W168" s="316"/>
    </row>
    <row r="169" spans="3:23" ht="13.5" customHeight="1" x14ac:dyDescent="0.15">
      <c r="C169" s="283">
        <f t="shared" si="12"/>
        <v>157</v>
      </c>
      <c r="D169" s="44" t="str">
        <f t="shared" si="10"/>
        <v/>
      </c>
      <c r="E169" s="276"/>
      <c r="F169" s="368"/>
      <c r="G169" s="368"/>
      <c r="H169" s="368"/>
      <c r="I169" s="265"/>
      <c r="J169" s="265"/>
      <c r="K169" s="265"/>
      <c r="L169" s="307"/>
      <c r="M169" s="307"/>
      <c r="N169" s="308"/>
      <c r="O169" s="314"/>
      <c r="P169" s="314"/>
      <c r="Q169" s="265"/>
      <c r="R169" s="265"/>
      <c r="S169" s="280" t="str">
        <f t="shared" si="11"/>
        <v/>
      </c>
      <c r="T169" s="265"/>
      <c r="U169" s="3"/>
      <c r="V169" s="282"/>
      <c r="W169" s="316"/>
    </row>
    <row r="170" spans="3:23" ht="13.5" customHeight="1" x14ac:dyDescent="0.15">
      <c r="C170" s="283">
        <f t="shared" si="12"/>
        <v>158</v>
      </c>
      <c r="D170" s="44" t="str">
        <f t="shared" si="10"/>
        <v/>
      </c>
      <c r="E170" s="276"/>
      <c r="F170" s="368"/>
      <c r="G170" s="368"/>
      <c r="H170" s="368"/>
      <c r="I170" s="265"/>
      <c r="J170" s="265"/>
      <c r="K170" s="265"/>
      <c r="L170" s="307"/>
      <c r="M170" s="307"/>
      <c r="N170" s="308"/>
      <c r="O170" s="314"/>
      <c r="P170" s="314"/>
      <c r="Q170" s="265"/>
      <c r="R170" s="265"/>
      <c r="S170" s="280" t="str">
        <f t="shared" si="11"/>
        <v/>
      </c>
      <c r="T170" s="265"/>
      <c r="U170" s="3"/>
      <c r="V170" s="282"/>
      <c r="W170" s="316"/>
    </row>
    <row r="171" spans="3:23" ht="13.5" customHeight="1" x14ac:dyDescent="0.15">
      <c r="C171" s="283">
        <f t="shared" si="12"/>
        <v>159</v>
      </c>
      <c r="D171" s="44" t="str">
        <f t="shared" si="10"/>
        <v/>
      </c>
      <c r="E171" s="276"/>
      <c r="F171" s="368"/>
      <c r="G171" s="368"/>
      <c r="H171" s="368"/>
      <c r="I171" s="265"/>
      <c r="J171" s="265"/>
      <c r="K171" s="265"/>
      <c r="L171" s="307"/>
      <c r="M171" s="307"/>
      <c r="N171" s="308"/>
      <c r="O171" s="314"/>
      <c r="P171" s="314"/>
      <c r="Q171" s="265"/>
      <c r="R171" s="265"/>
      <c r="S171" s="280" t="str">
        <f t="shared" si="11"/>
        <v/>
      </c>
      <c r="T171" s="265"/>
      <c r="U171" s="3"/>
      <c r="V171" s="282"/>
      <c r="W171" s="316"/>
    </row>
    <row r="172" spans="3:23" ht="13.5" customHeight="1" x14ac:dyDescent="0.15">
      <c r="C172" s="283">
        <f t="shared" si="12"/>
        <v>160</v>
      </c>
      <c r="D172" s="44" t="str">
        <f t="shared" si="10"/>
        <v/>
      </c>
      <c r="E172" s="276"/>
      <c r="F172" s="368"/>
      <c r="G172" s="368"/>
      <c r="H172" s="368"/>
      <c r="I172" s="265"/>
      <c r="J172" s="265"/>
      <c r="K172" s="265"/>
      <c r="L172" s="307"/>
      <c r="M172" s="307"/>
      <c r="N172" s="308"/>
      <c r="O172" s="314"/>
      <c r="P172" s="314"/>
      <c r="Q172" s="265"/>
      <c r="R172" s="265"/>
      <c r="S172" s="280" t="str">
        <f t="shared" si="11"/>
        <v/>
      </c>
      <c r="T172" s="265"/>
      <c r="U172" s="3"/>
      <c r="V172" s="282"/>
      <c r="W172" s="316"/>
    </row>
    <row r="173" spans="3:23" ht="13.5" customHeight="1" x14ac:dyDescent="0.15">
      <c r="C173" s="283">
        <f t="shared" si="12"/>
        <v>161</v>
      </c>
      <c r="D173" s="44" t="str">
        <f t="shared" si="10"/>
        <v/>
      </c>
      <c r="E173" s="276"/>
      <c r="F173" s="368"/>
      <c r="G173" s="368"/>
      <c r="H173" s="368"/>
      <c r="I173" s="265"/>
      <c r="J173" s="265"/>
      <c r="K173" s="265"/>
      <c r="L173" s="307"/>
      <c r="M173" s="307"/>
      <c r="N173" s="308"/>
      <c r="O173" s="314"/>
      <c r="P173" s="314"/>
      <c r="Q173" s="265"/>
      <c r="R173" s="265"/>
      <c r="S173" s="280" t="str">
        <f t="shared" si="11"/>
        <v/>
      </c>
      <c r="T173" s="265"/>
      <c r="U173" s="3"/>
      <c r="V173" s="282"/>
      <c r="W173" s="316"/>
    </row>
    <row r="174" spans="3:23" ht="13.5" customHeight="1" x14ac:dyDescent="0.15">
      <c r="C174" s="283">
        <f t="shared" si="12"/>
        <v>162</v>
      </c>
      <c r="D174" s="44" t="str">
        <f t="shared" si="10"/>
        <v/>
      </c>
      <c r="E174" s="276"/>
      <c r="F174" s="368"/>
      <c r="G174" s="368"/>
      <c r="H174" s="368"/>
      <c r="I174" s="265"/>
      <c r="J174" s="265"/>
      <c r="K174" s="265"/>
      <c r="L174" s="307"/>
      <c r="M174" s="307"/>
      <c r="N174" s="308"/>
      <c r="O174" s="314"/>
      <c r="P174" s="314"/>
      <c r="Q174" s="265"/>
      <c r="R174" s="265"/>
      <c r="S174" s="280" t="str">
        <f t="shared" si="11"/>
        <v/>
      </c>
      <c r="T174" s="265"/>
      <c r="U174" s="3"/>
      <c r="V174" s="282"/>
      <c r="W174" s="316"/>
    </row>
    <row r="175" spans="3:23" ht="13.5" customHeight="1" x14ac:dyDescent="0.15">
      <c r="C175" s="283">
        <f t="shared" si="12"/>
        <v>163</v>
      </c>
      <c r="D175" s="44" t="str">
        <f t="shared" si="10"/>
        <v/>
      </c>
      <c r="E175" s="276"/>
      <c r="F175" s="368"/>
      <c r="G175" s="368"/>
      <c r="H175" s="368"/>
      <c r="I175" s="265"/>
      <c r="J175" s="265"/>
      <c r="K175" s="265"/>
      <c r="L175" s="307"/>
      <c r="M175" s="307"/>
      <c r="N175" s="308"/>
      <c r="O175" s="314"/>
      <c r="P175" s="314"/>
      <c r="Q175" s="265"/>
      <c r="R175" s="265"/>
      <c r="S175" s="280" t="str">
        <f t="shared" si="11"/>
        <v/>
      </c>
      <c r="T175" s="265"/>
      <c r="U175" s="3"/>
      <c r="V175" s="282"/>
      <c r="W175" s="316"/>
    </row>
    <row r="176" spans="3:23" ht="13.5" customHeight="1" x14ac:dyDescent="0.15">
      <c r="C176" s="283">
        <f t="shared" si="12"/>
        <v>164</v>
      </c>
      <c r="D176" s="44" t="str">
        <f t="shared" si="10"/>
        <v/>
      </c>
      <c r="E176" s="276"/>
      <c r="F176" s="368"/>
      <c r="G176" s="368"/>
      <c r="H176" s="368"/>
      <c r="I176" s="265"/>
      <c r="J176" s="265"/>
      <c r="K176" s="265"/>
      <c r="L176" s="307"/>
      <c r="M176" s="307"/>
      <c r="N176" s="308"/>
      <c r="O176" s="314"/>
      <c r="P176" s="314"/>
      <c r="Q176" s="265"/>
      <c r="R176" s="265"/>
      <c r="S176" s="280" t="str">
        <f t="shared" si="11"/>
        <v/>
      </c>
      <c r="T176" s="265"/>
      <c r="U176" s="3"/>
      <c r="V176" s="282"/>
      <c r="W176" s="316"/>
    </row>
    <row r="177" spans="3:23" ht="13.5" customHeight="1" x14ac:dyDescent="0.15">
      <c r="C177" s="283">
        <f t="shared" si="12"/>
        <v>165</v>
      </c>
      <c r="D177" s="44" t="str">
        <f t="shared" si="10"/>
        <v/>
      </c>
      <c r="E177" s="276"/>
      <c r="F177" s="368"/>
      <c r="G177" s="368"/>
      <c r="H177" s="368"/>
      <c r="I177" s="265"/>
      <c r="J177" s="265"/>
      <c r="K177" s="265"/>
      <c r="L177" s="307"/>
      <c r="M177" s="307"/>
      <c r="N177" s="308"/>
      <c r="O177" s="314"/>
      <c r="P177" s="314"/>
      <c r="Q177" s="265"/>
      <c r="R177" s="265"/>
      <c r="S177" s="280" t="str">
        <f t="shared" si="11"/>
        <v/>
      </c>
      <c r="T177" s="265"/>
      <c r="U177" s="3"/>
      <c r="V177" s="282"/>
      <c r="W177" s="316"/>
    </row>
    <row r="178" spans="3:23" ht="13.5" customHeight="1" x14ac:dyDescent="0.15">
      <c r="C178" s="283">
        <f t="shared" si="12"/>
        <v>166</v>
      </c>
      <c r="D178" s="44" t="str">
        <f t="shared" si="10"/>
        <v/>
      </c>
      <c r="E178" s="276"/>
      <c r="F178" s="368"/>
      <c r="G178" s="368"/>
      <c r="H178" s="368"/>
      <c r="I178" s="265"/>
      <c r="J178" s="265"/>
      <c r="K178" s="265"/>
      <c r="L178" s="307"/>
      <c r="M178" s="307"/>
      <c r="N178" s="308"/>
      <c r="O178" s="314"/>
      <c r="P178" s="314"/>
      <c r="Q178" s="265"/>
      <c r="R178" s="265"/>
      <c r="S178" s="280" t="str">
        <f t="shared" si="11"/>
        <v/>
      </c>
      <c r="T178" s="265"/>
      <c r="U178" s="3"/>
      <c r="V178" s="282"/>
      <c r="W178" s="316"/>
    </row>
    <row r="179" spans="3:23" ht="13.5" customHeight="1" x14ac:dyDescent="0.15">
      <c r="C179" s="283">
        <f t="shared" si="12"/>
        <v>167</v>
      </c>
      <c r="D179" s="44" t="str">
        <f t="shared" si="10"/>
        <v/>
      </c>
      <c r="E179" s="276"/>
      <c r="F179" s="368"/>
      <c r="G179" s="368"/>
      <c r="H179" s="368"/>
      <c r="I179" s="265"/>
      <c r="J179" s="265"/>
      <c r="K179" s="265"/>
      <c r="L179" s="307"/>
      <c r="M179" s="307"/>
      <c r="N179" s="308"/>
      <c r="O179" s="314"/>
      <c r="P179" s="314"/>
      <c r="Q179" s="265"/>
      <c r="R179" s="265"/>
      <c r="S179" s="280" t="str">
        <f t="shared" si="11"/>
        <v/>
      </c>
      <c r="T179" s="265"/>
      <c r="U179" s="3"/>
      <c r="V179" s="282"/>
      <c r="W179" s="316"/>
    </row>
    <row r="180" spans="3:23" ht="13.5" customHeight="1" x14ac:dyDescent="0.15">
      <c r="C180" s="283">
        <f t="shared" si="12"/>
        <v>168</v>
      </c>
      <c r="D180" s="44" t="str">
        <f t="shared" si="10"/>
        <v/>
      </c>
      <c r="E180" s="276"/>
      <c r="F180" s="368"/>
      <c r="G180" s="368"/>
      <c r="H180" s="368"/>
      <c r="I180" s="265"/>
      <c r="J180" s="265"/>
      <c r="K180" s="265"/>
      <c r="L180" s="307"/>
      <c r="M180" s="307"/>
      <c r="N180" s="308"/>
      <c r="O180" s="314"/>
      <c r="P180" s="314"/>
      <c r="Q180" s="265"/>
      <c r="R180" s="265"/>
      <c r="S180" s="280" t="str">
        <f t="shared" si="11"/>
        <v/>
      </c>
      <c r="T180" s="265"/>
      <c r="U180" s="3"/>
      <c r="V180" s="282"/>
      <c r="W180" s="316"/>
    </row>
    <row r="181" spans="3:23" ht="13.5" customHeight="1" x14ac:dyDescent="0.15">
      <c r="C181" s="283">
        <f t="shared" si="12"/>
        <v>169</v>
      </c>
      <c r="D181" s="44" t="str">
        <f t="shared" si="10"/>
        <v/>
      </c>
      <c r="E181" s="276"/>
      <c r="F181" s="368"/>
      <c r="G181" s="368"/>
      <c r="H181" s="368"/>
      <c r="I181" s="265"/>
      <c r="J181" s="265"/>
      <c r="K181" s="265"/>
      <c r="L181" s="307"/>
      <c r="M181" s="307"/>
      <c r="N181" s="308"/>
      <c r="O181" s="314"/>
      <c r="P181" s="314"/>
      <c r="Q181" s="265"/>
      <c r="R181" s="265"/>
      <c r="S181" s="280" t="str">
        <f t="shared" si="11"/>
        <v/>
      </c>
      <c r="T181" s="265"/>
      <c r="U181" s="3"/>
      <c r="V181" s="282"/>
      <c r="W181" s="316"/>
    </row>
    <row r="182" spans="3:23" ht="13.5" customHeight="1" x14ac:dyDescent="0.15">
      <c r="C182" s="283">
        <f t="shared" si="12"/>
        <v>170</v>
      </c>
      <c r="D182" s="44" t="str">
        <f t="shared" si="10"/>
        <v/>
      </c>
      <c r="E182" s="276"/>
      <c r="F182" s="368"/>
      <c r="G182" s="368"/>
      <c r="H182" s="368"/>
      <c r="I182" s="265"/>
      <c r="J182" s="265"/>
      <c r="K182" s="265"/>
      <c r="L182" s="307"/>
      <c r="M182" s="307"/>
      <c r="N182" s="308"/>
      <c r="O182" s="314"/>
      <c r="P182" s="314"/>
      <c r="Q182" s="265"/>
      <c r="R182" s="265"/>
      <c r="S182" s="280" t="str">
        <f t="shared" si="11"/>
        <v/>
      </c>
      <c r="T182" s="265"/>
      <c r="U182" s="3"/>
      <c r="V182" s="282"/>
      <c r="W182" s="316"/>
    </row>
    <row r="183" spans="3:23" ht="13.5" customHeight="1" x14ac:dyDescent="0.15">
      <c r="C183" s="283">
        <f t="shared" si="12"/>
        <v>171</v>
      </c>
      <c r="D183" s="44" t="str">
        <f t="shared" si="10"/>
        <v/>
      </c>
      <c r="E183" s="276"/>
      <c r="F183" s="368"/>
      <c r="G183" s="368"/>
      <c r="H183" s="368"/>
      <c r="I183" s="265"/>
      <c r="J183" s="265"/>
      <c r="K183" s="265"/>
      <c r="L183" s="307"/>
      <c r="M183" s="307"/>
      <c r="N183" s="308"/>
      <c r="O183" s="314"/>
      <c r="P183" s="314"/>
      <c r="Q183" s="265"/>
      <c r="R183" s="265"/>
      <c r="S183" s="280" t="str">
        <f t="shared" si="11"/>
        <v/>
      </c>
      <c r="T183" s="265"/>
      <c r="U183" s="3"/>
      <c r="V183" s="282"/>
      <c r="W183" s="316"/>
    </row>
    <row r="184" spans="3:23" ht="13.5" customHeight="1" x14ac:dyDescent="0.15">
      <c r="C184" s="283">
        <f t="shared" si="12"/>
        <v>172</v>
      </c>
      <c r="D184" s="44" t="str">
        <f t="shared" si="10"/>
        <v/>
      </c>
      <c r="E184" s="276"/>
      <c r="F184" s="368"/>
      <c r="G184" s="368"/>
      <c r="H184" s="368"/>
      <c r="I184" s="265"/>
      <c r="J184" s="265"/>
      <c r="K184" s="265"/>
      <c r="L184" s="307"/>
      <c r="M184" s="307"/>
      <c r="N184" s="308"/>
      <c r="O184" s="314"/>
      <c r="P184" s="314"/>
      <c r="Q184" s="265"/>
      <c r="R184" s="265"/>
      <c r="S184" s="280" t="str">
        <f t="shared" si="11"/>
        <v/>
      </c>
      <c r="T184" s="265"/>
      <c r="U184" s="3"/>
      <c r="V184" s="282"/>
      <c r="W184" s="316"/>
    </row>
    <row r="185" spans="3:23" ht="13.5" customHeight="1" x14ac:dyDescent="0.15">
      <c r="C185" s="283">
        <f t="shared" si="12"/>
        <v>173</v>
      </c>
      <c r="D185" s="44" t="str">
        <f t="shared" si="10"/>
        <v/>
      </c>
      <c r="E185" s="276"/>
      <c r="F185" s="368"/>
      <c r="G185" s="368"/>
      <c r="H185" s="368"/>
      <c r="I185" s="265"/>
      <c r="J185" s="265"/>
      <c r="K185" s="265"/>
      <c r="L185" s="307"/>
      <c r="M185" s="307"/>
      <c r="N185" s="308"/>
      <c r="O185" s="314"/>
      <c r="P185" s="314"/>
      <c r="Q185" s="265"/>
      <c r="R185" s="265"/>
      <c r="S185" s="280" t="str">
        <f t="shared" si="11"/>
        <v/>
      </c>
      <c r="T185" s="265"/>
      <c r="U185" s="3"/>
      <c r="V185" s="282"/>
      <c r="W185" s="316"/>
    </row>
    <row r="186" spans="3:23" ht="13.5" customHeight="1" x14ac:dyDescent="0.15">
      <c r="C186" s="283">
        <f t="shared" si="12"/>
        <v>174</v>
      </c>
      <c r="D186" s="44" t="str">
        <f t="shared" si="10"/>
        <v/>
      </c>
      <c r="E186" s="276"/>
      <c r="F186" s="368"/>
      <c r="G186" s="368"/>
      <c r="H186" s="368"/>
      <c r="I186" s="265"/>
      <c r="J186" s="265"/>
      <c r="K186" s="265"/>
      <c r="L186" s="307"/>
      <c r="M186" s="307"/>
      <c r="N186" s="308"/>
      <c r="O186" s="314"/>
      <c r="P186" s="314"/>
      <c r="Q186" s="265"/>
      <c r="R186" s="265"/>
      <c r="S186" s="280" t="str">
        <f t="shared" si="11"/>
        <v/>
      </c>
      <c r="T186" s="265"/>
      <c r="U186" s="3"/>
      <c r="V186" s="282"/>
      <c r="W186" s="316"/>
    </row>
    <row r="187" spans="3:23" ht="13.5" customHeight="1" x14ac:dyDescent="0.15">
      <c r="C187" s="283">
        <f t="shared" si="12"/>
        <v>175</v>
      </c>
      <c r="D187" s="44" t="str">
        <f t="shared" si="10"/>
        <v/>
      </c>
      <c r="E187" s="276"/>
      <c r="F187" s="368"/>
      <c r="G187" s="368"/>
      <c r="H187" s="368"/>
      <c r="I187" s="265"/>
      <c r="J187" s="265"/>
      <c r="K187" s="265"/>
      <c r="L187" s="307"/>
      <c r="M187" s="307"/>
      <c r="N187" s="308"/>
      <c r="O187" s="314"/>
      <c r="P187" s="314"/>
      <c r="Q187" s="265"/>
      <c r="R187" s="265"/>
      <c r="S187" s="280" t="str">
        <f t="shared" si="11"/>
        <v/>
      </c>
      <c r="T187" s="265"/>
      <c r="U187" s="3"/>
      <c r="V187" s="282"/>
      <c r="W187" s="316"/>
    </row>
    <row r="188" spans="3:23" ht="13.5" customHeight="1" x14ac:dyDescent="0.15">
      <c r="C188" s="283">
        <f t="shared" si="12"/>
        <v>176</v>
      </c>
      <c r="D188" s="44" t="str">
        <f t="shared" si="10"/>
        <v/>
      </c>
      <c r="E188" s="276"/>
      <c r="F188" s="368"/>
      <c r="G188" s="368"/>
      <c r="H188" s="368"/>
      <c r="I188" s="265"/>
      <c r="J188" s="265"/>
      <c r="K188" s="265"/>
      <c r="L188" s="307"/>
      <c r="M188" s="307"/>
      <c r="N188" s="308"/>
      <c r="O188" s="314"/>
      <c r="P188" s="314"/>
      <c r="Q188" s="265"/>
      <c r="R188" s="265"/>
      <c r="S188" s="280" t="str">
        <f t="shared" si="11"/>
        <v/>
      </c>
      <c r="T188" s="265"/>
      <c r="U188" s="3"/>
      <c r="V188" s="282"/>
      <c r="W188" s="316"/>
    </row>
    <row r="189" spans="3:23" ht="13.5" customHeight="1" x14ac:dyDescent="0.15">
      <c r="C189" s="283">
        <f t="shared" si="12"/>
        <v>177</v>
      </c>
      <c r="D189" s="44" t="str">
        <f t="shared" si="10"/>
        <v/>
      </c>
      <c r="E189" s="276"/>
      <c r="F189" s="368"/>
      <c r="G189" s="368"/>
      <c r="H189" s="368"/>
      <c r="I189" s="265"/>
      <c r="J189" s="265"/>
      <c r="K189" s="265"/>
      <c r="L189" s="307"/>
      <c r="M189" s="307"/>
      <c r="N189" s="308"/>
      <c r="O189" s="314"/>
      <c r="P189" s="314"/>
      <c r="Q189" s="265"/>
      <c r="R189" s="265"/>
      <c r="S189" s="280" t="str">
        <f t="shared" si="11"/>
        <v/>
      </c>
      <c r="T189" s="265"/>
      <c r="U189" s="3"/>
      <c r="V189" s="282"/>
      <c r="W189" s="316"/>
    </row>
    <row r="190" spans="3:23" ht="13.5" customHeight="1" x14ac:dyDescent="0.15">
      <c r="C190" s="283">
        <f t="shared" si="12"/>
        <v>178</v>
      </c>
      <c r="D190" s="44" t="str">
        <f t="shared" si="10"/>
        <v/>
      </c>
      <c r="E190" s="276"/>
      <c r="F190" s="368"/>
      <c r="G190" s="368"/>
      <c r="H190" s="368"/>
      <c r="I190" s="265"/>
      <c r="J190" s="265"/>
      <c r="K190" s="265"/>
      <c r="L190" s="307"/>
      <c r="M190" s="307"/>
      <c r="N190" s="308"/>
      <c r="O190" s="314"/>
      <c r="P190" s="314"/>
      <c r="Q190" s="265"/>
      <c r="R190" s="265"/>
      <c r="S190" s="280" t="str">
        <f t="shared" si="11"/>
        <v/>
      </c>
      <c r="T190" s="265"/>
      <c r="U190" s="3"/>
      <c r="V190" s="282"/>
      <c r="W190" s="316"/>
    </row>
    <row r="191" spans="3:23" ht="13.5" customHeight="1" x14ac:dyDescent="0.15">
      <c r="C191" s="283">
        <f t="shared" si="12"/>
        <v>179</v>
      </c>
      <c r="D191" s="44" t="str">
        <f t="shared" si="10"/>
        <v/>
      </c>
      <c r="E191" s="276"/>
      <c r="F191" s="368"/>
      <c r="G191" s="368"/>
      <c r="H191" s="368"/>
      <c r="I191" s="265"/>
      <c r="J191" s="265"/>
      <c r="K191" s="265"/>
      <c r="L191" s="307"/>
      <c r="M191" s="307"/>
      <c r="N191" s="308"/>
      <c r="O191" s="314"/>
      <c r="P191" s="314"/>
      <c r="Q191" s="265"/>
      <c r="R191" s="265"/>
      <c r="S191" s="280" t="str">
        <f t="shared" si="11"/>
        <v/>
      </c>
      <c r="T191" s="265"/>
      <c r="U191" s="3"/>
      <c r="V191" s="282"/>
      <c r="W191" s="316"/>
    </row>
    <row r="192" spans="3:23" ht="13.5" customHeight="1" x14ac:dyDescent="0.15">
      <c r="C192" s="283">
        <f t="shared" si="12"/>
        <v>180</v>
      </c>
      <c r="D192" s="44" t="str">
        <f t="shared" si="10"/>
        <v/>
      </c>
      <c r="E192" s="276"/>
      <c r="F192" s="368"/>
      <c r="G192" s="368"/>
      <c r="H192" s="368"/>
      <c r="I192" s="317"/>
      <c r="J192" s="317"/>
      <c r="K192" s="317"/>
      <c r="L192" s="307"/>
      <c r="M192" s="307"/>
      <c r="N192" s="308"/>
      <c r="O192" s="314"/>
      <c r="P192" s="314"/>
      <c r="Q192" s="265"/>
      <c r="R192" s="265"/>
      <c r="S192" s="280" t="str">
        <f t="shared" si="11"/>
        <v/>
      </c>
      <c r="T192" s="265"/>
      <c r="U192" s="3"/>
      <c r="V192" s="282"/>
      <c r="W192" s="316"/>
    </row>
    <row r="193" spans="3:23" ht="13.5" customHeight="1" x14ac:dyDescent="0.15">
      <c r="C193" s="283">
        <f t="shared" si="12"/>
        <v>181</v>
      </c>
      <c r="D193" s="44" t="str">
        <f t="shared" si="10"/>
        <v/>
      </c>
      <c r="E193" s="276"/>
      <c r="F193" s="368"/>
      <c r="G193" s="368"/>
      <c r="H193" s="368"/>
      <c r="I193" s="265"/>
      <c r="J193" s="265"/>
      <c r="K193" s="265"/>
      <c r="L193" s="307"/>
      <c r="M193" s="307"/>
      <c r="N193" s="308"/>
      <c r="O193" s="314"/>
      <c r="P193" s="314"/>
      <c r="Q193" s="265"/>
      <c r="R193" s="265"/>
      <c r="S193" s="280" t="str">
        <f t="shared" si="11"/>
        <v/>
      </c>
      <c r="T193" s="265"/>
      <c r="U193" s="3"/>
      <c r="V193" s="282"/>
      <c r="W193" s="316"/>
    </row>
    <row r="194" spans="3:23" ht="13.5" customHeight="1" x14ac:dyDescent="0.15">
      <c r="C194" s="283">
        <f>C193+1</f>
        <v>182</v>
      </c>
      <c r="D194" s="44" t="str">
        <f t="shared" si="10"/>
        <v/>
      </c>
      <c r="E194" s="276"/>
      <c r="F194" s="368"/>
      <c r="G194" s="368"/>
      <c r="H194" s="368"/>
      <c r="I194" s="265"/>
      <c r="J194" s="265"/>
      <c r="K194" s="265"/>
      <c r="L194" s="307"/>
      <c r="M194" s="307"/>
      <c r="N194" s="308"/>
      <c r="O194" s="314"/>
      <c r="P194" s="314"/>
      <c r="Q194" s="265"/>
      <c r="R194" s="265"/>
      <c r="S194" s="280" t="str">
        <f t="shared" si="11"/>
        <v/>
      </c>
      <c r="T194" s="265"/>
      <c r="U194" s="3"/>
      <c r="V194" s="282"/>
      <c r="W194" s="316"/>
    </row>
    <row r="195" spans="3:23" ht="13.5" customHeight="1" x14ac:dyDescent="0.15">
      <c r="C195" s="283">
        <f>C194+1</f>
        <v>183</v>
      </c>
      <c r="D195" s="44" t="str">
        <f t="shared" si="10"/>
        <v/>
      </c>
      <c r="E195" s="276"/>
      <c r="F195" s="368"/>
      <c r="G195" s="368"/>
      <c r="H195" s="368"/>
      <c r="I195" s="265"/>
      <c r="J195" s="265"/>
      <c r="K195" s="265"/>
      <c r="L195" s="307"/>
      <c r="M195" s="307"/>
      <c r="N195" s="308"/>
      <c r="O195" s="314"/>
      <c r="P195" s="314"/>
      <c r="Q195" s="265"/>
      <c r="R195" s="265"/>
      <c r="S195" s="280" t="str">
        <f t="shared" si="11"/>
        <v/>
      </c>
      <c r="T195" s="265"/>
      <c r="U195" s="3"/>
      <c r="V195" s="282"/>
      <c r="W195" s="316"/>
    </row>
    <row r="196" spans="3:23" ht="13.5" customHeight="1" x14ac:dyDescent="0.15">
      <c r="C196" s="283">
        <f t="shared" ref="C196:C222" si="13">C195+1</f>
        <v>184</v>
      </c>
      <c r="D196" s="44" t="str">
        <f t="shared" si="10"/>
        <v/>
      </c>
      <c r="E196" s="276"/>
      <c r="F196" s="368"/>
      <c r="G196" s="368"/>
      <c r="H196" s="368"/>
      <c r="I196" s="265"/>
      <c r="J196" s="265"/>
      <c r="K196" s="265"/>
      <c r="L196" s="307"/>
      <c r="M196" s="307"/>
      <c r="N196" s="308"/>
      <c r="O196" s="314"/>
      <c r="P196" s="314"/>
      <c r="Q196" s="265"/>
      <c r="R196" s="265"/>
      <c r="S196" s="280" t="str">
        <f t="shared" si="11"/>
        <v/>
      </c>
      <c r="T196" s="265"/>
      <c r="U196" s="3"/>
      <c r="V196" s="282"/>
      <c r="W196" s="316"/>
    </row>
    <row r="197" spans="3:23" ht="13.5" customHeight="1" x14ac:dyDescent="0.15">
      <c r="C197" s="283">
        <f t="shared" si="13"/>
        <v>185</v>
      </c>
      <c r="D197" s="44" t="str">
        <f t="shared" si="10"/>
        <v/>
      </c>
      <c r="E197" s="276"/>
      <c r="F197" s="368"/>
      <c r="G197" s="368"/>
      <c r="H197" s="368"/>
      <c r="I197" s="265"/>
      <c r="J197" s="265"/>
      <c r="K197" s="265"/>
      <c r="L197" s="307"/>
      <c r="M197" s="307"/>
      <c r="N197" s="308"/>
      <c r="O197" s="314"/>
      <c r="P197" s="314"/>
      <c r="Q197" s="265"/>
      <c r="R197" s="265"/>
      <c r="S197" s="280" t="str">
        <f t="shared" si="11"/>
        <v/>
      </c>
      <c r="T197" s="265"/>
      <c r="U197" s="3"/>
      <c r="V197" s="282"/>
      <c r="W197" s="316"/>
    </row>
    <row r="198" spans="3:23" ht="13.5" customHeight="1" x14ac:dyDescent="0.15">
      <c r="C198" s="283">
        <f t="shared" si="13"/>
        <v>186</v>
      </c>
      <c r="D198" s="44" t="str">
        <f t="shared" si="10"/>
        <v/>
      </c>
      <c r="E198" s="276"/>
      <c r="F198" s="368"/>
      <c r="G198" s="368"/>
      <c r="H198" s="368"/>
      <c r="I198" s="265"/>
      <c r="J198" s="265"/>
      <c r="K198" s="265"/>
      <c r="L198" s="307"/>
      <c r="M198" s="307"/>
      <c r="N198" s="308"/>
      <c r="O198" s="314"/>
      <c r="P198" s="314"/>
      <c r="Q198" s="265"/>
      <c r="R198" s="265"/>
      <c r="S198" s="280" t="str">
        <f t="shared" si="11"/>
        <v/>
      </c>
      <c r="T198" s="265"/>
      <c r="U198" s="3"/>
      <c r="V198" s="282"/>
      <c r="W198" s="316"/>
    </row>
    <row r="199" spans="3:23" ht="13.5" customHeight="1" x14ac:dyDescent="0.15">
      <c r="C199" s="283">
        <f t="shared" si="13"/>
        <v>187</v>
      </c>
      <c r="D199" s="44" t="str">
        <f t="shared" si="10"/>
        <v/>
      </c>
      <c r="E199" s="276"/>
      <c r="F199" s="368"/>
      <c r="G199" s="368"/>
      <c r="H199" s="368"/>
      <c r="I199" s="265"/>
      <c r="J199" s="265"/>
      <c r="K199" s="265"/>
      <c r="L199" s="307"/>
      <c r="M199" s="307"/>
      <c r="N199" s="308"/>
      <c r="O199" s="314"/>
      <c r="P199" s="314"/>
      <c r="Q199" s="265"/>
      <c r="R199" s="265"/>
      <c r="S199" s="280" t="str">
        <f t="shared" si="11"/>
        <v/>
      </c>
      <c r="T199" s="265"/>
      <c r="U199" s="3"/>
      <c r="V199" s="282"/>
      <c r="W199" s="316"/>
    </row>
    <row r="200" spans="3:23" ht="13.5" customHeight="1" x14ac:dyDescent="0.15">
      <c r="C200" s="283">
        <f t="shared" si="13"/>
        <v>188</v>
      </c>
      <c r="D200" s="44" t="str">
        <f t="shared" si="10"/>
        <v/>
      </c>
      <c r="E200" s="276"/>
      <c r="F200" s="368"/>
      <c r="G200" s="368"/>
      <c r="H200" s="368"/>
      <c r="I200" s="265"/>
      <c r="J200" s="265"/>
      <c r="K200" s="265"/>
      <c r="L200" s="307"/>
      <c r="M200" s="307"/>
      <c r="N200" s="308"/>
      <c r="O200" s="314"/>
      <c r="P200" s="314"/>
      <c r="Q200" s="265"/>
      <c r="R200" s="265"/>
      <c r="S200" s="280" t="str">
        <f t="shared" si="11"/>
        <v/>
      </c>
      <c r="T200" s="265"/>
      <c r="U200" s="3"/>
      <c r="V200" s="282"/>
      <c r="W200" s="316"/>
    </row>
    <row r="201" spans="3:23" ht="13.5" customHeight="1" x14ac:dyDescent="0.15">
      <c r="C201" s="283">
        <f t="shared" si="13"/>
        <v>189</v>
      </c>
      <c r="D201" s="44" t="str">
        <f t="shared" si="10"/>
        <v/>
      </c>
      <c r="E201" s="276"/>
      <c r="F201" s="368"/>
      <c r="G201" s="368"/>
      <c r="H201" s="368"/>
      <c r="I201" s="265"/>
      <c r="J201" s="265"/>
      <c r="K201" s="265"/>
      <c r="L201" s="307"/>
      <c r="M201" s="307"/>
      <c r="N201" s="308"/>
      <c r="O201" s="314"/>
      <c r="P201" s="314"/>
      <c r="Q201" s="265"/>
      <c r="R201" s="265"/>
      <c r="S201" s="280" t="str">
        <f t="shared" si="11"/>
        <v/>
      </c>
      <c r="T201" s="265"/>
      <c r="U201" s="3"/>
      <c r="V201" s="282"/>
      <c r="W201" s="316"/>
    </row>
    <row r="202" spans="3:23" ht="13.5" customHeight="1" x14ac:dyDescent="0.15">
      <c r="C202" s="283">
        <f t="shared" si="13"/>
        <v>190</v>
      </c>
      <c r="D202" s="44" t="str">
        <f t="shared" si="10"/>
        <v/>
      </c>
      <c r="E202" s="276"/>
      <c r="F202" s="368"/>
      <c r="G202" s="368"/>
      <c r="H202" s="368"/>
      <c r="I202" s="265"/>
      <c r="J202" s="265"/>
      <c r="K202" s="265"/>
      <c r="L202" s="307"/>
      <c r="M202" s="307"/>
      <c r="N202" s="308"/>
      <c r="O202" s="314"/>
      <c r="P202" s="314"/>
      <c r="Q202" s="265"/>
      <c r="R202" s="265"/>
      <c r="S202" s="280" t="str">
        <f t="shared" si="11"/>
        <v/>
      </c>
      <c r="T202" s="265"/>
      <c r="U202" s="3"/>
      <c r="V202" s="282"/>
      <c r="W202" s="316"/>
    </row>
    <row r="203" spans="3:23" ht="13.5" customHeight="1" x14ac:dyDescent="0.15">
      <c r="C203" s="283">
        <f t="shared" si="13"/>
        <v>191</v>
      </c>
      <c r="D203" s="44" t="str">
        <f t="shared" si="10"/>
        <v/>
      </c>
      <c r="E203" s="276"/>
      <c r="F203" s="368"/>
      <c r="G203" s="368"/>
      <c r="H203" s="368"/>
      <c r="I203" s="265"/>
      <c r="J203" s="265"/>
      <c r="K203" s="265"/>
      <c r="L203" s="307"/>
      <c r="M203" s="307"/>
      <c r="N203" s="308"/>
      <c r="O203" s="314"/>
      <c r="P203" s="314"/>
      <c r="Q203" s="265"/>
      <c r="R203" s="265"/>
      <c r="S203" s="280" t="str">
        <f t="shared" si="11"/>
        <v/>
      </c>
      <c r="T203" s="265"/>
      <c r="U203" s="3"/>
      <c r="V203" s="282"/>
      <c r="W203" s="316"/>
    </row>
    <row r="204" spans="3:23" ht="13.5" customHeight="1" x14ac:dyDescent="0.15">
      <c r="C204" s="283">
        <f t="shared" si="13"/>
        <v>192</v>
      </c>
      <c r="D204" s="44" t="str">
        <f t="shared" si="10"/>
        <v/>
      </c>
      <c r="E204" s="276"/>
      <c r="F204" s="368"/>
      <c r="G204" s="368"/>
      <c r="H204" s="368"/>
      <c r="I204" s="265"/>
      <c r="J204" s="265"/>
      <c r="K204" s="265"/>
      <c r="L204" s="307"/>
      <c r="M204" s="307"/>
      <c r="N204" s="308"/>
      <c r="O204" s="314"/>
      <c r="P204" s="314"/>
      <c r="Q204" s="265"/>
      <c r="R204" s="265"/>
      <c r="S204" s="280" t="str">
        <f t="shared" si="11"/>
        <v/>
      </c>
      <c r="T204" s="265"/>
      <c r="U204" s="3"/>
      <c r="V204" s="282"/>
      <c r="W204" s="316"/>
    </row>
    <row r="205" spans="3:23" ht="13.5" customHeight="1" x14ac:dyDescent="0.15">
      <c r="C205" s="283">
        <f t="shared" si="13"/>
        <v>193</v>
      </c>
      <c r="D205" s="44" t="str">
        <f t="shared" ref="D205:D268" si="14">IF(E205="","",IF(OR(AND(E205&lt;=$Z$2,K205&lt;&gt;"○"),AND(E205&lt;=$AA$2,K205="○")),"○",""))</f>
        <v/>
      </c>
      <c r="E205" s="276"/>
      <c r="F205" s="368"/>
      <c r="G205" s="368"/>
      <c r="H205" s="368"/>
      <c r="I205" s="265"/>
      <c r="J205" s="265"/>
      <c r="K205" s="265"/>
      <c r="L205" s="307"/>
      <c r="M205" s="307"/>
      <c r="N205" s="308"/>
      <c r="O205" s="314"/>
      <c r="P205" s="314"/>
      <c r="Q205" s="265"/>
      <c r="R205" s="265"/>
      <c r="S205" s="280" t="str">
        <f t="shared" ref="S205:S268" si="15">IF(OR(N205="",N205=0),"",IF(OR(AND(I205="○",$O205&gt;Z$5),AND(J205="○",$O205&gt;AA$5),AND(I205="○",$P205&gt;Z$6),AND(J205="○",$P205&gt;AA$6),AND(K205="○",$P205&gt;AB$6),AND(Q205="○",R205="○")),"○",""))</f>
        <v/>
      </c>
      <c r="T205" s="265"/>
      <c r="U205" s="3"/>
      <c r="V205" s="282"/>
      <c r="W205" s="316"/>
    </row>
    <row r="206" spans="3:23" ht="13.5" customHeight="1" x14ac:dyDescent="0.15">
      <c r="C206" s="283">
        <f t="shared" si="13"/>
        <v>194</v>
      </c>
      <c r="D206" s="44" t="str">
        <f t="shared" si="14"/>
        <v/>
      </c>
      <c r="E206" s="276"/>
      <c r="F206" s="368"/>
      <c r="G206" s="368"/>
      <c r="H206" s="368"/>
      <c r="I206" s="265"/>
      <c r="J206" s="265"/>
      <c r="K206" s="265"/>
      <c r="L206" s="307"/>
      <c r="M206" s="307"/>
      <c r="N206" s="308"/>
      <c r="O206" s="314"/>
      <c r="P206" s="314"/>
      <c r="Q206" s="265"/>
      <c r="R206" s="265"/>
      <c r="S206" s="280" t="str">
        <f t="shared" si="15"/>
        <v/>
      </c>
      <c r="T206" s="265"/>
      <c r="U206" s="3"/>
      <c r="V206" s="282"/>
      <c r="W206" s="316"/>
    </row>
    <row r="207" spans="3:23" ht="13.5" customHeight="1" x14ac:dyDescent="0.15">
      <c r="C207" s="283">
        <f t="shared" si="13"/>
        <v>195</v>
      </c>
      <c r="D207" s="44" t="str">
        <f t="shared" si="14"/>
        <v/>
      </c>
      <c r="E207" s="276"/>
      <c r="F207" s="368"/>
      <c r="G207" s="368"/>
      <c r="H207" s="368"/>
      <c r="I207" s="265"/>
      <c r="J207" s="265"/>
      <c r="K207" s="265"/>
      <c r="L207" s="307"/>
      <c r="M207" s="307"/>
      <c r="N207" s="308"/>
      <c r="O207" s="314"/>
      <c r="P207" s="314"/>
      <c r="Q207" s="265"/>
      <c r="R207" s="265"/>
      <c r="S207" s="280" t="str">
        <f t="shared" si="15"/>
        <v/>
      </c>
      <c r="T207" s="265"/>
      <c r="U207" s="3"/>
      <c r="V207" s="282"/>
      <c r="W207" s="316"/>
    </row>
    <row r="208" spans="3:23" ht="13.5" customHeight="1" x14ac:dyDescent="0.15">
      <c r="C208" s="283">
        <f t="shared" si="13"/>
        <v>196</v>
      </c>
      <c r="D208" s="44" t="str">
        <f t="shared" si="14"/>
        <v/>
      </c>
      <c r="E208" s="276"/>
      <c r="F208" s="368"/>
      <c r="G208" s="368"/>
      <c r="H208" s="368"/>
      <c r="I208" s="265"/>
      <c r="J208" s="265"/>
      <c r="K208" s="265"/>
      <c r="L208" s="307"/>
      <c r="M208" s="307"/>
      <c r="N208" s="308"/>
      <c r="O208" s="314"/>
      <c r="P208" s="314"/>
      <c r="Q208" s="265"/>
      <c r="R208" s="265"/>
      <c r="S208" s="280" t="str">
        <f t="shared" si="15"/>
        <v/>
      </c>
      <c r="T208" s="265"/>
      <c r="U208" s="3"/>
      <c r="V208" s="282"/>
      <c r="W208" s="316"/>
    </row>
    <row r="209" spans="3:23" ht="13.5" customHeight="1" x14ac:dyDescent="0.15">
      <c r="C209" s="283">
        <f t="shared" si="13"/>
        <v>197</v>
      </c>
      <c r="D209" s="44" t="str">
        <f t="shared" si="14"/>
        <v/>
      </c>
      <c r="E209" s="276"/>
      <c r="F209" s="368"/>
      <c r="G209" s="368"/>
      <c r="H209" s="368"/>
      <c r="I209" s="265"/>
      <c r="J209" s="265"/>
      <c r="K209" s="265"/>
      <c r="L209" s="307"/>
      <c r="M209" s="307"/>
      <c r="N209" s="308"/>
      <c r="O209" s="314"/>
      <c r="P209" s="314"/>
      <c r="Q209" s="265"/>
      <c r="R209" s="265"/>
      <c r="S209" s="280" t="str">
        <f t="shared" si="15"/>
        <v/>
      </c>
      <c r="T209" s="265"/>
      <c r="U209" s="3"/>
      <c r="V209" s="282"/>
      <c r="W209" s="316"/>
    </row>
    <row r="210" spans="3:23" ht="13.5" customHeight="1" x14ac:dyDescent="0.15">
      <c r="C210" s="283">
        <f t="shared" si="13"/>
        <v>198</v>
      </c>
      <c r="D210" s="44" t="str">
        <f t="shared" si="14"/>
        <v/>
      </c>
      <c r="E210" s="276"/>
      <c r="F210" s="368"/>
      <c r="G210" s="368"/>
      <c r="H210" s="368"/>
      <c r="I210" s="265"/>
      <c r="J210" s="265"/>
      <c r="K210" s="265"/>
      <c r="L210" s="307"/>
      <c r="M210" s="307"/>
      <c r="N210" s="308"/>
      <c r="O210" s="314"/>
      <c r="P210" s="314"/>
      <c r="Q210" s="265"/>
      <c r="R210" s="265"/>
      <c r="S210" s="280" t="str">
        <f t="shared" si="15"/>
        <v/>
      </c>
      <c r="T210" s="265"/>
      <c r="U210" s="3"/>
      <c r="V210" s="282"/>
      <c r="W210" s="316"/>
    </row>
    <row r="211" spans="3:23" ht="13.5" customHeight="1" x14ac:dyDescent="0.15">
      <c r="C211" s="283">
        <f t="shared" si="13"/>
        <v>199</v>
      </c>
      <c r="D211" s="44" t="str">
        <f t="shared" si="14"/>
        <v/>
      </c>
      <c r="E211" s="276"/>
      <c r="F211" s="368"/>
      <c r="G211" s="368"/>
      <c r="H211" s="368"/>
      <c r="I211" s="265"/>
      <c r="J211" s="265"/>
      <c r="K211" s="265"/>
      <c r="L211" s="307"/>
      <c r="M211" s="307"/>
      <c r="N211" s="308"/>
      <c r="O211" s="314"/>
      <c r="P211" s="314"/>
      <c r="Q211" s="265"/>
      <c r="R211" s="265"/>
      <c r="S211" s="280" t="str">
        <f t="shared" si="15"/>
        <v/>
      </c>
      <c r="T211" s="265"/>
      <c r="U211" s="3"/>
      <c r="V211" s="282"/>
      <c r="W211" s="316"/>
    </row>
    <row r="212" spans="3:23" ht="13.5" customHeight="1" x14ac:dyDescent="0.15">
      <c r="C212" s="283">
        <f t="shared" si="13"/>
        <v>200</v>
      </c>
      <c r="D212" s="44" t="str">
        <f t="shared" si="14"/>
        <v/>
      </c>
      <c r="E212" s="276"/>
      <c r="F212" s="368"/>
      <c r="G212" s="368"/>
      <c r="H212" s="368"/>
      <c r="I212" s="265"/>
      <c r="J212" s="265"/>
      <c r="K212" s="265"/>
      <c r="L212" s="307"/>
      <c r="M212" s="307"/>
      <c r="N212" s="308"/>
      <c r="O212" s="314"/>
      <c r="P212" s="314"/>
      <c r="Q212" s="265"/>
      <c r="R212" s="265"/>
      <c r="S212" s="280" t="str">
        <f t="shared" si="15"/>
        <v/>
      </c>
      <c r="T212" s="265"/>
      <c r="U212" s="3"/>
      <c r="V212" s="282"/>
      <c r="W212" s="316"/>
    </row>
    <row r="213" spans="3:23" ht="13.5" customHeight="1" x14ac:dyDescent="0.15">
      <c r="C213" s="283">
        <f t="shared" si="13"/>
        <v>201</v>
      </c>
      <c r="D213" s="44" t="str">
        <f t="shared" si="14"/>
        <v/>
      </c>
      <c r="E213" s="276"/>
      <c r="F213" s="368"/>
      <c r="G213" s="368"/>
      <c r="H213" s="368"/>
      <c r="I213" s="265"/>
      <c r="J213" s="265"/>
      <c r="K213" s="265"/>
      <c r="L213" s="307"/>
      <c r="M213" s="307"/>
      <c r="N213" s="308"/>
      <c r="O213" s="314"/>
      <c r="P213" s="314"/>
      <c r="Q213" s="265"/>
      <c r="R213" s="265"/>
      <c r="S213" s="280" t="str">
        <f t="shared" si="15"/>
        <v/>
      </c>
      <c r="T213" s="265"/>
      <c r="U213" s="3"/>
      <c r="V213" s="282"/>
      <c r="W213" s="316"/>
    </row>
    <row r="214" spans="3:23" ht="13.5" customHeight="1" x14ac:dyDescent="0.15">
      <c r="C214" s="283">
        <f t="shared" si="13"/>
        <v>202</v>
      </c>
      <c r="D214" s="44" t="str">
        <f t="shared" si="14"/>
        <v/>
      </c>
      <c r="E214" s="276"/>
      <c r="F214" s="368"/>
      <c r="G214" s="368"/>
      <c r="H214" s="368"/>
      <c r="I214" s="265"/>
      <c r="J214" s="265"/>
      <c r="K214" s="265"/>
      <c r="L214" s="307"/>
      <c r="M214" s="307"/>
      <c r="N214" s="308"/>
      <c r="O214" s="314"/>
      <c r="P214" s="314"/>
      <c r="Q214" s="265"/>
      <c r="R214" s="265"/>
      <c r="S214" s="280" t="str">
        <f t="shared" si="15"/>
        <v/>
      </c>
      <c r="T214" s="265"/>
      <c r="U214" s="3"/>
      <c r="V214" s="282"/>
      <c r="W214" s="316"/>
    </row>
    <row r="215" spans="3:23" ht="13.5" customHeight="1" x14ac:dyDescent="0.15">
      <c r="C215" s="283">
        <f t="shared" si="13"/>
        <v>203</v>
      </c>
      <c r="D215" s="44" t="str">
        <f t="shared" si="14"/>
        <v/>
      </c>
      <c r="E215" s="276"/>
      <c r="F215" s="368"/>
      <c r="G215" s="368"/>
      <c r="H215" s="368"/>
      <c r="I215" s="265"/>
      <c r="J215" s="265"/>
      <c r="K215" s="265"/>
      <c r="L215" s="307"/>
      <c r="M215" s="307"/>
      <c r="N215" s="308"/>
      <c r="O215" s="314"/>
      <c r="P215" s="314"/>
      <c r="Q215" s="265"/>
      <c r="R215" s="265"/>
      <c r="S215" s="280" t="str">
        <f t="shared" si="15"/>
        <v/>
      </c>
      <c r="T215" s="265"/>
      <c r="U215" s="3"/>
      <c r="V215" s="282"/>
      <c r="W215" s="316"/>
    </row>
    <row r="216" spans="3:23" ht="13.5" customHeight="1" x14ac:dyDescent="0.15">
      <c r="C216" s="283">
        <f t="shared" si="13"/>
        <v>204</v>
      </c>
      <c r="D216" s="44" t="str">
        <f t="shared" si="14"/>
        <v/>
      </c>
      <c r="E216" s="276"/>
      <c r="F216" s="368"/>
      <c r="G216" s="368"/>
      <c r="H216" s="368"/>
      <c r="I216" s="265"/>
      <c r="J216" s="265"/>
      <c r="K216" s="265"/>
      <c r="L216" s="307"/>
      <c r="M216" s="307"/>
      <c r="N216" s="308"/>
      <c r="O216" s="314"/>
      <c r="P216" s="314"/>
      <c r="Q216" s="265"/>
      <c r="R216" s="265"/>
      <c r="S216" s="280" t="str">
        <f t="shared" si="15"/>
        <v/>
      </c>
      <c r="T216" s="265"/>
      <c r="U216" s="3"/>
      <c r="V216" s="282"/>
      <c r="W216" s="316"/>
    </row>
    <row r="217" spans="3:23" ht="13.5" customHeight="1" x14ac:dyDescent="0.15">
      <c r="C217" s="283">
        <f t="shared" si="13"/>
        <v>205</v>
      </c>
      <c r="D217" s="44" t="str">
        <f t="shared" si="14"/>
        <v/>
      </c>
      <c r="E217" s="276"/>
      <c r="F217" s="368"/>
      <c r="G217" s="368"/>
      <c r="H217" s="368"/>
      <c r="I217" s="265"/>
      <c r="J217" s="265"/>
      <c r="K217" s="265"/>
      <c r="L217" s="307"/>
      <c r="M217" s="307"/>
      <c r="N217" s="308"/>
      <c r="O217" s="314"/>
      <c r="P217" s="314"/>
      <c r="Q217" s="265"/>
      <c r="R217" s="265"/>
      <c r="S217" s="280" t="str">
        <f t="shared" si="15"/>
        <v/>
      </c>
      <c r="T217" s="265"/>
      <c r="U217" s="3"/>
      <c r="V217" s="282"/>
      <c r="W217" s="316"/>
    </row>
    <row r="218" spans="3:23" ht="13.5" customHeight="1" x14ac:dyDescent="0.15">
      <c r="C218" s="283">
        <f t="shared" si="13"/>
        <v>206</v>
      </c>
      <c r="D218" s="44" t="str">
        <f t="shared" si="14"/>
        <v/>
      </c>
      <c r="E218" s="276"/>
      <c r="F218" s="368"/>
      <c r="G218" s="368"/>
      <c r="H218" s="368"/>
      <c r="I218" s="265"/>
      <c r="J218" s="265"/>
      <c r="K218" s="265"/>
      <c r="L218" s="307"/>
      <c r="M218" s="307"/>
      <c r="N218" s="308"/>
      <c r="O218" s="314"/>
      <c r="P218" s="314"/>
      <c r="Q218" s="265"/>
      <c r="R218" s="265"/>
      <c r="S218" s="280" t="str">
        <f t="shared" si="15"/>
        <v/>
      </c>
      <c r="T218" s="265"/>
      <c r="U218" s="3"/>
      <c r="V218" s="282"/>
      <c r="W218" s="316"/>
    </row>
    <row r="219" spans="3:23" ht="13.5" customHeight="1" x14ac:dyDescent="0.15">
      <c r="C219" s="283">
        <f t="shared" si="13"/>
        <v>207</v>
      </c>
      <c r="D219" s="44" t="str">
        <f t="shared" si="14"/>
        <v/>
      </c>
      <c r="E219" s="276"/>
      <c r="F219" s="368"/>
      <c r="G219" s="368"/>
      <c r="H219" s="368"/>
      <c r="I219" s="265"/>
      <c r="J219" s="265"/>
      <c r="K219" s="265"/>
      <c r="L219" s="307"/>
      <c r="M219" s="307"/>
      <c r="N219" s="308"/>
      <c r="O219" s="314"/>
      <c r="P219" s="314"/>
      <c r="Q219" s="265"/>
      <c r="R219" s="265"/>
      <c r="S219" s="280" t="str">
        <f t="shared" si="15"/>
        <v/>
      </c>
      <c r="T219" s="265"/>
      <c r="U219" s="3"/>
      <c r="V219" s="282"/>
      <c r="W219" s="316"/>
    </row>
    <row r="220" spans="3:23" ht="13.5" customHeight="1" x14ac:dyDescent="0.15">
      <c r="C220" s="283">
        <f t="shared" si="13"/>
        <v>208</v>
      </c>
      <c r="D220" s="44" t="str">
        <f t="shared" si="14"/>
        <v/>
      </c>
      <c r="E220" s="276"/>
      <c r="F220" s="368"/>
      <c r="G220" s="368"/>
      <c r="H220" s="368"/>
      <c r="I220" s="265"/>
      <c r="J220" s="265"/>
      <c r="K220" s="265"/>
      <c r="L220" s="307"/>
      <c r="M220" s="307"/>
      <c r="N220" s="308"/>
      <c r="O220" s="314"/>
      <c r="P220" s="314"/>
      <c r="Q220" s="265"/>
      <c r="R220" s="265"/>
      <c r="S220" s="280" t="str">
        <f t="shared" si="15"/>
        <v/>
      </c>
      <c r="T220" s="265"/>
      <c r="U220" s="3"/>
      <c r="V220" s="282"/>
      <c r="W220" s="316"/>
    </row>
    <row r="221" spans="3:23" ht="13.5" customHeight="1" x14ac:dyDescent="0.15">
      <c r="C221" s="283">
        <f t="shared" si="13"/>
        <v>209</v>
      </c>
      <c r="D221" s="44" t="str">
        <f t="shared" si="14"/>
        <v/>
      </c>
      <c r="E221" s="276"/>
      <c r="F221" s="368"/>
      <c r="G221" s="368"/>
      <c r="H221" s="368"/>
      <c r="I221" s="265"/>
      <c r="J221" s="265"/>
      <c r="K221" s="265"/>
      <c r="L221" s="307"/>
      <c r="M221" s="307"/>
      <c r="N221" s="308"/>
      <c r="O221" s="314"/>
      <c r="P221" s="314"/>
      <c r="Q221" s="265"/>
      <c r="R221" s="265"/>
      <c r="S221" s="280" t="str">
        <f t="shared" si="15"/>
        <v/>
      </c>
      <c r="T221" s="265"/>
      <c r="U221" s="3"/>
      <c r="V221" s="282"/>
      <c r="W221" s="316"/>
    </row>
    <row r="222" spans="3:23" ht="13.5" customHeight="1" x14ac:dyDescent="0.15">
      <c r="C222" s="283">
        <f t="shared" si="13"/>
        <v>210</v>
      </c>
      <c r="D222" s="44" t="str">
        <f t="shared" si="14"/>
        <v/>
      </c>
      <c r="E222" s="276"/>
      <c r="F222" s="368"/>
      <c r="G222" s="368"/>
      <c r="H222" s="368"/>
      <c r="I222" s="317"/>
      <c r="J222" s="317"/>
      <c r="K222" s="317"/>
      <c r="L222" s="307"/>
      <c r="M222" s="307"/>
      <c r="N222" s="308"/>
      <c r="O222" s="314"/>
      <c r="P222" s="314"/>
      <c r="Q222" s="265"/>
      <c r="R222" s="265"/>
      <c r="S222" s="280" t="str">
        <f t="shared" si="15"/>
        <v/>
      </c>
      <c r="T222" s="265"/>
      <c r="U222" s="3"/>
      <c r="V222" s="282"/>
      <c r="W222" s="316"/>
    </row>
    <row r="223" spans="3:23" ht="13.5" customHeight="1" x14ac:dyDescent="0.15">
      <c r="C223" s="283">
        <f>C222+1</f>
        <v>211</v>
      </c>
      <c r="D223" s="44" t="str">
        <f t="shared" si="14"/>
        <v/>
      </c>
      <c r="E223" s="276"/>
      <c r="F223" s="368"/>
      <c r="G223" s="368"/>
      <c r="H223" s="368"/>
      <c r="I223" s="265"/>
      <c r="J223" s="265"/>
      <c r="K223" s="265"/>
      <c r="L223" s="307"/>
      <c r="M223" s="307"/>
      <c r="N223" s="308"/>
      <c r="O223" s="314"/>
      <c r="P223" s="314"/>
      <c r="Q223" s="265"/>
      <c r="R223" s="265"/>
      <c r="S223" s="280" t="str">
        <f t="shared" si="15"/>
        <v/>
      </c>
      <c r="T223" s="265"/>
      <c r="U223" s="3"/>
      <c r="V223" s="282"/>
      <c r="W223" s="316"/>
    </row>
    <row r="224" spans="3:23" ht="13.5" customHeight="1" x14ac:dyDescent="0.15">
      <c r="C224" s="283">
        <f>C223+1</f>
        <v>212</v>
      </c>
      <c r="D224" s="44" t="str">
        <f t="shared" si="14"/>
        <v/>
      </c>
      <c r="E224" s="276"/>
      <c r="F224" s="368"/>
      <c r="G224" s="368"/>
      <c r="H224" s="368"/>
      <c r="I224" s="265"/>
      <c r="J224" s="265"/>
      <c r="K224" s="265"/>
      <c r="L224" s="307"/>
      <c r="M224" s="307"/>
      <c r="N224" s="308"/>
      <c r="O224" s="314"/>
      <c r="P224" s="314"/>
      <c r="Q224" s="265"/>
      <c r="R224" s="265"/>
      <c r="S224" s="280" t="str">
        <f t="shared" si="15"/>
        <v/>
      </c>
      <c r="T224" s="265"/>
      <c r="U224" s="3"/>
      <c r="V224" s="282"/>
      <c r="W224" s="316"/>
    </row>
    <row r="225" spans="3:23" ht="13.5" customHeight="1" x14ac:dyDescent="0.15">
      <c r="C225" s="283">
        <f>C224+1</f>
        <v>213</v>
      </c>
      <c r="D225" s="44" t="str">
        <f t="shared" si="14"/>
        <v/>
      </c>
      <c r="E225" s="276"/>
      <c r="F225" s="368"/>
      <c r="G225" s="368"/>
      <c r="H225" s="368"/>
      <c r="I225" s="265"/>
      <c r="J225" s="265"/>
      <c r="K225" s="265"/>
      <c r="L225" s="307"/>
      <c r="M225" s="307"/>
      <c r="N225" s="308"/>
      <c r="O225" s="314"/>
      <c r="P225" s="314"/>
      <c r="Q225" s="265"/>
      <c r="R225" s="265"/>
      <c r="S225" s="280" t="str">
        <f t="shared" si="15"/>
        <v/>
      </c>
      <c r="T225" s="265"/>
      <c r="U225" s="3"/>
      <c r="V225" s="282"/>
      <c r="W225" s="316"/>
    </row>
    <row r="226" spans="3:23" ht="13.5" customHeight="1" x14ac:dyDescent="0.15">
      <c r="C226" s="283">
        <f t="shared" ref="C226:C283" si="16">C225+1</f>
        <v>214</v>
      </c>
      <c r="D226" s="44" t="str">
        <f t="shared" si="14"/>
        <v/>
      </c>
      <c r="E226" s="276"/>
      <c r="F226" s="368"/>
      <c r="G226" s="368"/>
      <c r="H226" s="368"/>
      <c r="I226" s="265"/>
      <c r="J226" s="265"/>
      <c r="K226" s="265"/>
      <c r="L226" s="307"/>
      <c r="M226" s="307"/>
      <c r="N226" s="308"/>
      <c r="O226" s="314"/>
      <c r="P226" s="314"/>
      <c r="Q226" s="265"/>
      <c r="R226" s="265"/>
      <c r="S226" s="280" t="str">
        <f t="shared" si="15"/>
        <v/>
      </c>
      <c r="T226" s="265"/>
      <c r="U226" s="3"/>
      <c r="V226" s="282"/>
      <c r="W226" s="316"/>
    </row>
    <row r="227" spans="3:23" ht="13.5" customHeight="1" x14ac:dyDescent="0.15">
      <c r="C227" s="283">
        <f t="shared" si="16"/>
        <v>215</v>
      </c>
      <c r="D227" s="44" t="str">
        <f t="shared" si="14"/>
        <v/>
      </c>
      <c r="E227" s="276"/>
      <c r="F227" s="368"/>
      <c r="G227" s="368"/>
      <c r="H227" s="368"/>
      <c r="I227" s="265"/>
      <c r="J227" s="265"/>
      <c r="K227" s="265"/>
      <c r="L227" s="307"/>
      <c r="M227" s="307"/>
      <c r="N227" s="308"/>
      <c r="O227" s="314"/>
      <c r="P227" s="314"/>
      <c r="Q227" s="265"/>
      <c r="R227" s="265"/>
      <c r="S227" s="280" t="str">
        <f t="shared" si="15"/>
        <v/>
      </c>
      <c r="T227" s="265"/>
      <c r="U227" s="3"/>
      <c r="V227" s="282"/>
      <c r="W227" s="316"/>
    </row>
    <row r="228" spans="3:23" ht="13.5" customHeight="1" x14ac:dyDescent="0.15">
      <c r="C228" s="283">
        <f t="shared" si="16"/>
        <v>216</v>
      </c>
      <c r="D228" s="44" t="str">
        <f t="shared" si="14"/>
        <v/>
      </c>
      <c r="E228" s="276"/>
      <c r="F228" s="368"/>
      <c r="G228" s="368"/>
      <c r="H228" s="368"/>
      <c r="I228" s="265"/>
      <c r="J228" s="265"/>
      <c r="K228" s="265"/>
      <c r="L228" s="307"/>
      <c r="M228" s="307"/>
      <c r="N228" s="308"/>
      <c r="O228" s="314"/>
      <c r="P228" s="314"/>
      <c r="Q228" s="265"/>
      <c r="R228" s="265"/>
      <c r="S228" s="280" t="str">
        <f t="shared" si="15"/>
        <v/>
      </c>
      <c r="T228" s="265"/>
      <c r="U228" s="3"/>
      <c r="V228" s="282"/>
      <c r="W228" s="316"/>
    </row>
    <row r="229" spans="3:23" ht="13.5" customHeight="1" x14ac:dyDescent="0.15">
      <c r="C229" s="283">
        <f t="shared" si="16"/>
        <v>217</v>
      </c>
      <c r="D229" s="44" t="str">
        <f t="shared" si="14"/>
        <v/>
      </c>
      <c r="E229" s="276"/>
      <c r="F229" s="368"/>
      <c r="G229" s="368"/>
      <c r="H229" s="368"/>
      <c r="I229" s="265"/>
      <c r="J229" s="265"/>
      <c r="K229" s="265"/>
      <c r="L229" s="307"/>
      <c r="M229" s="307"/>
      <c r="N229" s="308"/>
      <c r="O229" s="314"/>
      <c r="P229" s="314"/>
      <c r="Q229" s="265"/>
      <c r="R229" s="265"/>
      <c r="S229" s="280" t="str">
        <f t="shared" si="15"/>
        <v/>
      </c>
      <c r="T229" s="265"/>
      <c r="U229" s="3"/>
      <c r="V229" s="282"/>
      <c r="W229" s="316"/>
    </row>
    <row r="230" spans="3:23" ht="13.5" customHeight="1" x14ac:dyDescent="0.15">
      <c r="C230" s="283">
        <f t="shared" si="16"/>
        <v>218</v>
      </c>
      <c r="D230" s="44" t="str">
        <f t="shared" si="14"/>
        <v/>
      </c>
      <c r="E230" s="276"/>
      <c r="F230" s="368"/>
      <c r="G230" s="368"/>
      <c r="H230" s="368"/>
      <c r="I230" s="265"/>
      <c r="J230" s="265"/>
      <c r="K230" s="265"/>
      <c r="L230" s="307"/>
      <c r="M230" s="307"/>
      <c r="N230" s="308"/>
      <c r="O230" s="314"/>
      <c r="P230" s="314"/>
      <c r="Q230" s="265"/>
      <c r="R230" s="265"/>
      <c r="S230" s="280" t="str">
        <f t="shared" si="15"/>
        <v/>
      </c>
      <c r="T230" s="265"/>
      <c r="U230" s="3"/>
      <c r="V230" s="282"/>
      <c r="W230" s="316"/>
    </row>
    <row r="231" spans="3:23" ht="13.5" customHeight="1" x14ac:dyDescent="0.15">
      <c r="C231" s="283">
        <f t="shared" si="16"/>
        <v>219</v>
      </c>
      <c r="D231" s="44" t="str">
        <f t="shared" si="14"/>
        <v/>
      </c>
      <c r="E231" s="276"/>
      <c r="F231" s="368"/>
      <c r="G231" s="368"/>
      <c r="H231" s="368"/>
      <c r="I231" s="265"/>
      <c r="J231" s="265"/>
      <c r="K231" s="265"/>
      <c r="L231" s="307"/>
      <c r="M231" s="307"/>
      <c r="N231" s="308"/>
      <c r="O231" s="314"/>
      <c r="P231" s="314"/>
      <c r="Q231" s="265"/>
      <c r="R231" s="265"/>
      <c r="S231" s="280" t="str">
        <f t="shared" si="15"/>
        <v/>
      </c>
      <c r="T231" s="265"/>
      <c r="U231" s="3"/>
      <c r="V231" s="282"/>
      <c r="W231" s="316"/>
    </row>
    <row r="232" spans="3:23" ht="13.5" customHeight="1" x14ac:dyDescent="0.15">
      <c r="C232" s="283">
        <f t="shared" si="16"/>
        <v>220</v>
      </c>
      <c r="D232" s="44" t="str">
        <f t="shared" si="14"/>
        <v/>
      </c>
      <c r="E232" s="276"/>
      <c r="F232" s="368"/>
      <c r="G232" s="368"/>
      <c r="H232" s="368"/>
      <c r="I232" s="265"/>
      <c r="J232" s="265"/>
      <c r="K232" s="265"/>
      <c r="L232" s="307"/>
      <c r="M232" s="307"/>
      <c r="N232" s="308"/>
      <c r="O232" s="314"/>
      <c r="P232" s="314"/>
      <c r="Q232" s="265"/>
      <c r="R232" s="265"/>
      <c r="S232" s="280" t="str">
        <f t="shared" si="15"/>
        <v/>
      </c>
      <c r="T232" s="265"/>
      <c r="U232" s="3"/>
      <c r="V232" s="282"/>
      <c r="W232" s="316"/>
    </row>
    <row r="233" spans="3:23" ht="13.5" customHeight="1" x14ac:dyDescent="0.15">
      <c r="C233" s="283">
        <f t="shared" si="16"/>
        <v>221</v>
      </c>
      <c r="D233" s="44" t="str">
        <f t="shared" si="14"/>
        <v/>
      </c>
      <c r="E233" s="276"/>
      <c r="F233" s="368"/>
      <c r="G233" s="368"/>
      <c r="H233" s="368"/>
      <c r="I233" s="265"/>
      <c r="J233" s="265"/>
      <c r="K233" s="265"/>
      <c r="L233" s="307"/>
      <c r="M233" s="307"/>
      <c r="N233" s="308"/>
      <c r="O233" s="314"/>
      <c r="P233" s="314"/>
      <c r="Q233" s="265"/>
      <c r="R233" s="265"/>
      <c r="S233" s="280" t="str">
        <f t="shared" si="15"/>
        <v/>
      </c>
      <c r="T233" s="265"/>
      <c r="U233" s="3"/>
      <c r="V233" s="282"/>
      <c r="W233" s="316"/>
    </row>
    <row r="234" spans="3:23" ht="13.5" customHeight="1" x14ac:dyDescent="0.15">
      <c r="C234" s="283">
        <f t="shared" si="16"/>
        <v>222</v>
      </c>
      <c r="D234" s="44" t="str">
        <f t="shared" si="14"/>
        <v/>
      </c>
      <c r="E234" s="276"/>
      <c r="F234" s="368"/>
      <c r="G234" s="368"/>
      <c r="H234" s="368"/>
      <c r="I234" s="265"/>
      <c r="J234" s="265"/>
      <c r="K234" s="265"/>
      <c r="L234" s="307"/>
      <c r="M234" s="307"/>
      <c r="N234" s="308"/>
      <c r="O234" s="314"/>
      <c r="P234" s="314"/>
      <c r="Q234" s="265"/>
      <c r="R234" s="265"/>
      <c r="S234" s="280" t="str">
        <f t="shared" si="15"/>
        <v/>
      </c>
      <c r="T234" s="265"/>
      <c r="U234" s="3"/>
      <c r="V234" s="282"/>
      <c r="W234" s="316"/>
    </row>
    <row r="235" spans="3:23" ht="13.5" customHeight="1" x14ac:dyDescent="0.15">
      <c r="C235" s="283">
        <f t="shared" si="16"/>
        <v>223</v>
      </c>
      <c r="D235" s="44" t="str">
        <f t="shared" si="14"/>
        <v/>
      </c>
      <c r="E235" s="276"/>
      <c r="F235" s="368"/>
      <c r="G235" s="368"/>
      <c r="H235" s="368"/>
      <c r="I235" s="265"/>
      <c r="J235" s="265"/>
      <c r="K235" s="265"/>
      <c r="L235" s="307"/>
      <c r="M235" s="307"/>
      <c r="N235" s="308"/>
      <c r="O235" s="314"/>
      <c r="P235" s="314"/>
      <c r="Q235" s="265"/>
      <c r="R235" s="265"/>
      <c r="S235" s="280" t="str">
        <f t="shared" si="15"/>
        <v/>
      </c>
      <c r="T235" s="265"/>
      <c r="U235" s="3"/>
      <c r="V235" s="282"/>
      <c r="W235" s="316"/>
    </row>
    <row r="236" spans="3:23" ht="13.5" customHeight="1" x14ac:dyDescent="0.15">
      <c r="C236" s="283">
        <f t="shared" si="16"/>
        <v>224</v>
      </c>
      <c r="D236" s="44" t="str">
        <f t="shared" si="14"/>
        <v/>
      </c>
      <c r="E236" s="276"/>
      <c r="F236" s="368"/>
      <c r="G236" s="368"/>
      <c r="H236" s="368"/>
      <c r="I236" s="265"/>
      <c r="J236" s="265"/>
      <c r="K236" s="265"/>
      <c r="L236" s="307"/>
      <c r="M236" s="307"/>
      <c r="N236" s="308"/>
      <c r="O236" s="314"/>
      <c r="P236" s="314"/>
      <c r="Q236" s="265"/>
      <c r="R236" s="265"/>
      <c r="S236" s="280" t="str">
        <f t="shared" si="15"/>
        <v/>
      </c>
      <c r="T236" s="265"/>
      <c r="U236" s="3"/>
      <c r="V236" s="282"/>
      <c r="W236" s="316"/>
    </row>
    <row r="237" spans="3:23" ht="13.5" customHeight="1" x14ac:dyDescent="0.15">
      <c r="C237" s="283">
        <f t="shared" si="16"/>
        <v>225</v>
      </c>
      <c r="D237" s="44" t="str">
        <f t="shared" si="14"/>
        <v/>
      </c>
      <c r="E237" s="276"/>
      <c r="F237" s="368"/>
      <c r="G237" s="368"/>
      <c r="H237" s="368"/>
      <c r="I237" s="265"/>
      <c r="J237" s="265"/>
      <c r="K237" s="265"/>
      <c r="L237" s="307"/>
      <c r="M237" s="307"/>
      <c r="N237" s="308"/>
      <c r="O237" s="314"/>
      <c r="P237" s="314"/>
      <c r="Q237" s="265"/>
      <c r="R237" s="265"/>
      <c r="S237" s="280" t="str">
        <f t="shared" si="15"/>
        <v/>
      </c>
      <c r="T237" s="265"/>
      <c r="U237" s="3"/>
      <c r="V237" s="282"/>
      <c r="W237" s="316"/>
    </row>
    <row r="238" spans="3:23" ht="13.5" customHeight="1" x14ac:dyDescent="0.15">
      <c r="C238" s="283">
        <f t="shared" si="16"/>
        <v>226</v>
      </c>
      <c r="D238" s="44" t="str">
        <f t="shared" si="14"/>
        <v/>
      </c>
      <c r="E238" s="276"/>
      <c r="F238" s="368"/>
      <c r="G238" s="368"/>
      <c r="H238" s="368"/>
      <c r="I238" s="265"/>
      <c r="J238" s="265"/>
      <c r="K238" s="265"/>
      <c r="L238" s="307"/>
      <c r="M238" s="307"/>
      <c r="N238" s="308"/>
      <c r="O238" s="314"/>
      <c r="P238" s="314"/>
      <c r="Q238" s="265"/>
      <c r="R238" s="265"/>
      <c r="S238" s="280" t="str">
        <f t="shared" si="15"/>
        <v/>
      </c>
      <c r="T238" s="265"/>
      <c r="U238" s="3"/>
      <c r="V238" s="282"/>
      <c r="W238" s="316"/>
    </row>
    <row r="239" spans="3:23" ht="13.5" customHeight="1" x14ac:dyDescent="0.15">
      <c r="C239" s="283">
        <f t="shared" si="16"/>
        <v>227</v>
      </c>
      <c r="D239" s="44" t="str">
        <f t="shared" si="14"/>
        <v/>
      </c>
      <c r="E239" s="276"/>
      <c r="F239" s="368"/>
      <c r="G239" s="368"/>
      <c r="H239" s="368"/>
      <c r="I239" s="265"/>
      <c r="J239" s="265"/>
      <c r="K239" s="265"/>
      <c r="L239" s="307"/>
      <c r="M239" s="307"/>
      <c r="N239" s="308"/>
      <c r="O239" s="314"/>
      <c r="P239" s="314"/>
      <c r="Q239" s="265"/>
      <c r="R239" s="265"/>
      <c r="S239" s="280" t="str">
        <f t="shared" si="15"/>
        <v/>
      </c>
      <c r="T239" s="265"/>
      <c r="U239" s="3"/>
      <c r="V239" s="282"/>
      <c r="W239" s="316"/>
    </row>
    <row r="240" spans="3:23" ht="13.5" customHeight="1" x14ac:dyDescent="0.15">
      <c r="C240" s="283">
        <f t="shared" si="16"/>
        <v>228</v>
      </c>
      <c r="D240" s="44" t="str">
        <f t="shared" si="14"/>
        <v/>
      </c>
      <c r="E240" s="276"/>
      <c r="F240" s="368"/>
      <c r="G240" s="368"/>
      <c r="H240" s="368"/>
      <c r="I240" s="265"/>
      <c r="J240" s="265"/>
      <c r="K240" s="265"/>
      <c r="L240" s="307"/>
      <c r="M240" s="307"/>
      <c r="N240" s="308"/>
      <c r="O240" s="314"/>
      <c r="P240" s="314"/>
      <c r="Q240" s="265"/>
      <c r="R240" s="265"/>
      <c r="S240" s="280" t="str">
        <f t="shared" si="15"/>
        <v/>
      </c>
      <c r="T240" s="265"/>
      <c r="U240" s="3"/>
      <c r="V240" s="282"/>
      <c r="W240" s="316"/>
    </row>
    <row r="241" spans="3:23" ht="13.5" customHeight="1" x14ac:dyDescent="0.15">
      <c r="C241" s="283">
        <f t="shared" si="16"/>
        <v>229</v>
      </c>
      <c r="D241" s="44" t="str">
        <f t="shared" si="14"/>
        <v/>
      </c>
      <c r="E241" s="276"/>
      <c r="F241" s="368"/>
      <c r="G241" s="368"/>
      <c r="H241" s="368"/>
      <c r="I241" s="265"/>
      <c r="J241" s="265"/>
      <c r="K241" s="265"/>
      <c r="L241" s="307"/>
      <c r="M241" s="307"/>
      <c r="N241" s="308"/>
      <c r="O241" s="314"/>
      <c r="P241" s="314"/>
      <c r="Q241" s="265"/>
      <c r="R241" s="265"/>
      <c r="S241" s="280" t="str">
        <f t="shared" si="15"/>
        <v/>
      </c>
      <c r="T241" s="265"/>
      <c r="U241" s="3"/>
      <c r="V241" s="282"/>
      <c r="W241" s="316"/>
    </row>
    <row r="242" spans="3:23" ht="13.5" customHeight="1" x14ac:dyDescent="0.15">
      <c r="C242" s="283">
        <f t="shared" si="16"/>
        <v>230</v>
      </c>
      <c r="D242" s="44" t="str">
        <f t="shared" si="14"/>
        <v/>
      </c>
      <c r="E242" s="276"/>
      <c r="F242" s="368"/>
      <c r="G242" s="368"/>
      <c r="H242" s="368"/>
      <c r="I242" s="265"/>
      <c r="J242" s="265"/>
      <c r="K242" s="265"/>
      <c r="L242" s="307"/>
      <c r="M242" s="307"/>
      <c r="N242" s="308"/>
      <c r="O242" s="314"/>
      <c r="P242" s="314"/>
      <c r="Q242" s="265"/>
      <c r="R242" s="265"/>
      <c r="S242" s="280" t="str">
        <f t="shared" si="15"/>
        <v/>
      </c>
      <c r="T242" s="265"/>
      <c r="U242" s="3"/>
      <c r="V242" s="282"/>
      <c r="W242" s="316"/>
    </row>
    <row r="243" spans="3:23" ht="13.5" customHeight="1" x14ac:dyDescent="0.15">
      <c r="C243" s="283">
        <f t="shared" si="16"/>
        <v>231</v>
      </c>
      <c r="D243" s="44" t="str">
        <f t="shared" si="14"/>
        <v/>
      </c>
      <c r="E243" s="276"/>
      <c r="F243" s="368"/>
      <c r="G243" s="368"/>
      <c r="H243" s="368"/>
      <c r="I243" s="265"/>
      <c r="J243" s="265"/>
      <c r="K243" s="265"/>
      <c r="L243" s="307"/>
      <c r="M243" s="307"/>
      <c r="N243" s="308"/>
      <c r="O243" s="314"/>
      <c r="P243" s="314"/>
      <c r="Q243" s="265"/>
      <c r="R243" s="265"/>
      <c r="S243" s="280" t="str">
        <f t="shared" si="15"/>
        <v/>
      </c>
      <c r="T243" s="265"/>
      <c r="U243" s="3"/>
      <c r="V243" s="282"/>
      <c r="W243" s="316"/>
    </row>
    <row r="244" spans="3:23" ht="13.5" customHeight="1" x14ac:dyDescent="0.15">
      <c r="C244" s="283">
        <f t="shared" si="16"/>
        <v>232</v>
      </c>
      <c r="D244" s="44" t="str">
        <f t="shared" si="14"/>
        <v/>
      </c>
      <c r="E244" s="276"/>
      <c r="F244" s="368"/>
      <c r="G244" s="368"/>
      <c r="H244" s="368"/>
      <c r="I244" s="265"/>
      <c r="J244" s="265"/>
      <c r="K244" s="265"/>
      <c r="L244" s="307"/>
      <c r="M244" s="307"/>
      <c r="N244" s="308"/>
      <c r="O244" s="314"/>
      <c r="P244" s="314"/>
      <c r="Q244" s="265"/>
      <c r="R244" s="265"/>
      <c r="S244" s="280" t="str">
        <f t="shared" si="15"/>
        <v/>
      </c>
      <c r="T244" s="265"/>
      <c r="U244" s="3"/>
      <c r="V244" s="282"/>
      <c r="W244" s="316"/>
    </row>
    <row r="245" spans="3:23" ht="13.5" customHeight="1" x14ac:dyDescent="0.15">
      <c r="C245" s="283">
        <f t="shared" si="16"/>
        <v>233</v>
      </c>
      <c r="D245" s="44" t="str">
        <f t="shared" si="14"/>
        <v/>
      </c>
      <c r="E245" s="276"/>
      <c r="F245" s="368"/>
      <c r="G245" s="368"/>
      <c r="H245" s="368"/>
      <c r="I245" s="265"/>
      <c r="J245" s="265"/>
      <c r="K245" s="265"/>
      <c r="L245" s="307"/>
      <c r="M245" s="307"/>
      <c r="N245" s="308"/>
      <c r="O245" s="314"/>
      <c r="P245" s="314"/>
      <c r="Q245" s="265"/>
      <c r="R245" s="265"/>
      <c r="S245" s="280" t="str">
        <f t="shared" si="15"/>
        <v/>
      </c>
      <c r="T245" s="265"/>
      <c r="U245" s="3"/>
      <c r="V245" s="282"/>
      <c r="W245" s="316"/>
    </row>
    <row r="246" spans="3:23" ht="13.5" customHeight="1" x14ac:dyDescent="0.15">
      <c r="C246" s="283">
        <f t="shared" si="16"/>
        <v>234</v>
      </c>
      <c r="D246" s="44" t="str">
        <f t="shared" si="14"/>
        <v/>
      </c>
      <c r="E246" s="276"/>
      <c r="F246" s="368"/>
      <c r="G246" s="368"/>
      <c r="H246" s="368"/>
      <c r="I246" s="265"/>
      <c r="J246" s="265"/>
      <c r="K246" s="265"/>
      <c r="L246" s="307"/>
      <c r="M246" s="307"/>
      <c r="N246" s="308"/>
      <c r="O246" s="314"/>
      <c r="P246" s="314"/>
      <c r="Q246" s="265"/>
      <c r="R246" s="265"/>
      <c r="S246" s="280" t="str">
        <f t="shared" si="15"/>
        <v/>
      </c>
      <c r="T246" s="265"/>
      <c r="U246" s="3"/>
      <c r="V246" s="282"/>
      <c r="W246" s="316"/>
    </row>
    <row r="247" spans="3:23" ht="13.5" customHeight="1" x14ac:dyDescent="0.15">
      <c r="C247" s="283">
        <f t="shared" si="16"/>
        <v>235</v>
      </c>
      <c r="D247" s="44" t="str">
        <f t="shared" si="14"/>
        <v/>
      </c>
      <c r="E247" s="276"/>
      <c r="F247" s="368"/>
      <c r="G247" s="368"/>
      <c r="H247" s="368"/>
      <c r="I247" s="265"/>
      <c r="J247" s="265"/>
      <c r="K247" s="265"/>
      <c r="L247" s="307"/>
      <c r="M247" s="307"/>
      <c r="N247" s="308"/>
      <c r="O247" s="314"/>
      <c r="P247" s="314"/>
      <c r="Q247" s="265"/>
      <c r="R247" s="265"/>
      <c r="S247" s="280" t="str">
        <f t="shared" si="15"/>
        <v/>
      </c>
      <c r="T247" s="265"/>
      <c r="U247" s="3"/>
      <c r="V247" s="282"/>
      <c r="W247" s="316"/>
    </row>
    <row r="248" spans="3:23" ht="13.5" customHeight="1" x14ac:dyDescent="0.15">
      <c r="C248" s="283">
        <f t="shared" si="16"/>
        <v>236</v>
      </c>
      <c r="D248" s="44" t="str">
        <f t="shared" si="14"/>
        <v/>
      </c>
      <c r="E248" s="276"/>
      <c r="F248" s="368"/>
      <c r="G248" s="368"/>
      <c r="H248" s="368"/>
      <c r="I248" s="265"/>
      <c r="J248" s="265"/>
      <c r="K248" s="265"/>
      <c r="L248" s="307"/>
      <c r="M248" s="307"/>
      <c r="N248" s="308"/>
      <c r="O248" s="314"/>
      <c r="P248" s="314"/>
      <c r="Q248" s="265"/>
      <c r="R248" s="265"/>
      <c r="S248" s="280" t="str">
        <f t="shared" si="15"/>
        <v/>
      </c>
      <c r="T248" s="265"/>
      <c r="U248" s="3"/>
      <c r="V248" s="282"/>
      <c r="W248" s="316"/>
    </row>
    <row r="249" spans="3:23" ht="13.5" customHeight="1" x14ac:dyDescent="0.15">
      <c r="C249" s="283">
        <f t="shared" si="16"/>
        <v>237</v>
      </c>
      <c r="D249" s="44" t="str">
        <f t="shared" si="14"/>
        <v/>
      </c>
      <c r="E249" s="276"/>
      <c r="F249" s="368"/>
      <c r="G249" s="368"/>
      <c r="H249" s="368"/>
      <c r="I249" s="265"/>
      <c r="J249" s="265"/>
      <c r="K249" s="265"/>
      <c r="L249" s="307"/>
      <c r="M249" s="307"/>
      <c r="N249" s="308"/>
      <c r="O249" s="314"/>
      <c r="P249" s="314"/>
      <c r="Q249" s="265"/>
      <c r="R249" s="265"/>
      <c r="S249" s="280" t="str">
        <f t="shared" si="15"/>
        <v/>
      </c>
      <c r="T249" s="265"/>
      <c r="U249" s="3"/>
      <c r="V249" s="282"/>
      <c r="W249" s="316"/>
    </row>
    <row r="250" spans="3:23" ht="13.5" customHeight="1" x14ac:dyDescent="0.15">
      <c r="C250" s="283">
        <f t="shared" si="16"/>
        <v>238</v>
      </c>
      <c r="D250" s="44" t="str">
        <f t="shared" si="14"/>
        <v/>
      </c>
      <c r="E250" s="276"/>
      <c r="F250" s="368"/>
      <c r="G250" s="368"/>
      <c r="H250" s="368"/>
      <c r="I250" s="265"/>
      <c r="J250" s="265"/>
      <c r="K250" s="265"/>
      <c r="L250" s="307"/>
      <c r="M250" s="307"/>
      <c r="N250" s="308"/>
      <c r="O250" s="314"/>
      <c r="P250" s="314"/>
      <c r="Q250" s="265"/>
      <c r="R250" s="265"/>
      <c r="S250" s="280" t="str">
        <f t="shared" si="15"/>
        <v/>
      </c>
      <c r="T250" s="265"/>
      <c r="U250" s="3"/>
      <c r="V250" s="282"/>
      <c r="W250" s="316"/>
    </row>
    <row r="251" spans="3:23" ht="13.5" customHeight="1" x14ac:dyDescent="0.15">
      <c r="C251" s="283">
        <f t="shared" si="16"/>
        <v>239</v>
      </c>
      <c r="D251" s="44" t="str">
        <f t="shared" si="14"/>
        <v/>
      </c>
      <c r="E251" s="276"/>
      <c r="F251" s="368"/>
      <c r="G251" s="368"/>
      <c r="H251" s="368"/>
      <c r="I251" s="265"/>
      <c r="J251" s="265"/>
      <c r="K251" s="265"/>
      <c r="L251" s="307"/>
      <c r="M251" s="307"/>
      <c r="N251" s="308"/>
      <c r="O251" s="314"/>
      <c r="P251" s="314"/>
      <c r="Q251" s="265"/>
      <c r="R251" s="265"/>
      <c r="S251" s="280" t="str">
        <f t="shared" si="15"/>
        <v/>
      </c>
      <c r="T251" s="265"/>
      <c r="U251" s="3"/>
      <c r="V251" s="282"/>
      <c r="W251" s="316"/>
    </row>
    <row r="252" spans="3:23" ht="13.5" customHeight="1" x14ac:dyDescent="0.15">
      <c r="C252" s="283">
        <f t="shared" si="16"/>
        <v>240</v>
      </c>
      <c r="D252" s="44" t="str">
        <f t="shared" si="14"/>
        <v/>
      </c>
      <c r="E252" s="276"/>
      <c r="F252" s="368"/>
      <c r="G252" s="368"/>
      <c r="H252" s="368"/>
      <c r="I252" s="317"/>
      <c r="J252" s="317"/>
      <c r="K252" s="317"/>
      <c r="L252" s="307"/>
      <c r="M252" s="307"/>
      <c r="N252" s="308"/>
      <c r="O252" s="314"/>
      <c r="P252" s="314"/>
      <c r="Q252" s="265"/>
      <c r="R252" s="265"/>
      <c r="S252" s="280" t="str">
        <f t="shared" si="15"/>
        <v/>
      </c>
      <c r="T252" s="265"/>
      <c r="U252" s="3"/>
      <c r="V252" s="282"/>
      <c r="W252" s="316"/>
    </row>
    <row r="253" spans="3:23" ht="13.5" customHeight="1" x14ac:dyDescent="0.15">
      <c r="C253" s="283">
        <f t="shared" si="16"/>
        <v>241</v>
      </c>
      <c r="D253" s="44" t="str">
        <f t="shared" si="14"/>
        <v/>
      </c>
      <c r="E253" s="276"/>
      <c r="F253" s="368"/>
      <c r="G253" s="368"/>
      <c r="H253" s="368"/>
      <c r="I253" s="265"/>
      <c r="J253" s="265"/>
      <c r="K253" s="265"/>
      <c r="L253" s="307"/>
      <c r="M253" s="307"/>
      <c r="N253" s="308"/>
      <c r="O253" s="314"/>
      <c r="P253" s="314"/>
      <c r="Q253" s="265"/>
      <c r="R253" s="265"/>
      <c r="S253" s="280" t="str">
        <f t="shared" si="15"/>
        <v/>
      </c>
      <c r="T253" s="265"/>
      <c r="U253" s="3"/>
      <c r="V253" s="282"/>
      <c r="W253" s="316"/>
    </row>
    <row r="254" spans="3:23" ht="13.5" customHeight="1" x14ac:dyDescent="0.15">
      <c r="C254" s="283">
        <f t="shared" si="16"/>
        <v>242</v>
      </c>
      <c r="D254" s="44" t="str">
        <f t="shared" si="14"/>
        <v/>
      </c>
      <c r="E254" s="276"/>
      <c r="F254" s="368"/>
      <c r="G254" s="368"/>
      <c r="H254" s="368"/>
      <c r="I254" s="265"/>
      <c r="J254" s="265"/>
      <c r="K254" s="265"/>
      <c r="L254" s="307"/>
      <c r="M254" s="307"/>
      <c r="N254" s="308"/>
      <c r="O254" s="314"/>
      <c r="P254" s="314"/>
      <c r="Q254" s="265"/>
      <c r="R254" s="265"/>
      <c r="S254" s="280" t="str">
        <f t="shared" si="15"/>
        <v/>
      </c>
      <c r="T254" s="265"/>
      <c r="U254" s="3"/>
      <c r="V254" s="282"/>
      <c r="W254" s="316"/>
    </row>
    <row r="255" spans="3:23" ht="13.5" customHeight="1" x14ac:dyDescent="0.15">
      <c r="C255" s="283">
        <f t="shared" si="16"/>
        <v>243</v>
      </c>
      <c r="D255" s="44" t="str">
        <f t="shared" si="14"/>
        <v/>
      </c>
      <c r="E255" s="276"/>
      <c r="F255" s="368"/>
      <c r="G255" s="368"/>
      <c r="H255" s="368"/>
      <c r="I255" s="265"/>
      <c r="J255" s="265"/>
      <c r="K255" s="265"/>
      <c r="L255" s="307"/>
      <c r="M255" s="307"/>
      <c r="N255" s="308"/>
      <c r="O255" s="314"/>
      <c r="P255" s="314"/>
      <c r="Q255" s="265"/>
      <c r="R255" s="265"/>
      <c r="S255" s="280" t="str">
        <f t="shared" si="15"/>
        <v/>
      </c>
      <c r="T255" s="265"/>
      <c r="U255" s="3"/>
      <c r="V255" s="282"/>
      <c r="W255" s="316"/>
    </row>
    <row r="256" spans="3:23" ht="13.5" customHeight="1" x14ac:dyDescent="0.15">
      <c r="C256" s="283">
        <f t="shared" si="16"/>
        <v>244</v>
      </c>
      <c r="D256" s="44" t="str">
        <f t="shared" si="14"/>
        <v/>
      </c>
      <c r="E256" s="276"/>
      <c r="F256" s="368"/>
      <c r="G256" s="368"/>
      <c r="H256" s="368"/>
      <c r="I256" s="265"/>
      <c r="J256" s="265"/>
      <c r="K256" s="265"/>
      <c r="L256" s="307"/>
      <c r="M256" s="307"/>
      <c r="N256" s="308"/>
      <c r="O256" s="314"/>
      <c r="P256" s="314"/>
      <c r="Q256" s="265"/>
      <c r="R256" s="265"/>
      <c r="S256" s="280" t="str">
        <f t="shared" si="15"/>
        <v/>
      </c>
      <c r="T256" s="265"/>
      <c r="U256" s="3"/>
      <c r="V256" s="282"/>
      <c r="W256" s="316"/>
    </row>
    <row r="257" spans="3:23" ht="13.5" customHeight="1" x14ac:dyDescent="0.15">
      <c r="C257" s="283">
        <f t="shared" si="16"/>
        <v>245</v>
      </c>
      <c r="D257" s="44" t="str">
        <f t="shared" si="14"/>
        <v/>
      </c>
      <c r="E257" s="276"/>
      <c r="F257" s="368"/>
      <c r="G257" s="368"/>
      <c r="H257" s="368"/>
      <c r="I257" s="265"/>
      <c r="J257" s="265"/>
      <c r="K257" s="265"/>
      <c r="L257" s="307"/>
      <c r="M257" s="307"/>
      <c r="N257" s="308"/>
      <c r="O257" s="314"/>
      <c r="P257" s="314"/>
      <c r="Q257" s="265"/>
      <c r="R257" s="265"/>
      <c r="S257" s="280" t="str">
        <f t="shared" si="15"/>
        <v/>
      </c>
      <c r="T257" s="265"/>
      <c r="U257" s="3"/>
      <c r="V257" s="282"/>
      <c r="W257" s="316"/>
    </row>
    <row r="258" spans="3:23" ht="13.5" customHeight="1" x14ac:dyDescent="0.15">
      <c r="C258" s="283">
        <f t="shared" si="16"/>
        <v>246</v>
      </c>
      <c r="D258" s="44" t="str">
        <f t="shared" si="14"/>
        <v/>
      </c>
      <c r="E258" s="276"/>
      <c r="F258" s="368"/>
      <c r="G258" s="368"/>
      <c r="H258" s="368"/>
      <c r="I258" s="265"/>
      <c r="J258" s="265"/>
      <c r="K258" s="265"/>
      <c r="L258" s="307"/>
      <c r="M258" s="307"/>
      <c r="N258" s="308"/>
      <c r="O258" s="314"/>
      <c r="P258" s="314"/>
      <c r="Q258" s="265"/>
      <c r="R258" s="265"/>
      <c r="S258" s="280" t="str">
        <f t="shared" si="15"/>
        <v/>
      </c>
      <c r="T258" s="265"/>
      <c r="U258" s="3"/>
      <c r="V258" s="282"/>
      <c r="W258" s="316"/>
    </row>
    <row r="259" spans="3:23" ht="13.5" customHeight="1" x14ac:dyDescent="0.15">
      <c r="C259" s="283">
        <f t="shared" si="16"/>
        <v>247</v>
      </c>
      <c r="D259" s="44" t="str">
        <f t="shared" si="14"/>
        <v/>
      </c>
      <c r="E259" s="276"/>
      <c r="F259" s="368"/>
      <c r="G259" s="368"/>
      <c r="H259" s="368"/>
      <c r="I259" s="265"/>
      <c r="J259" s="265"/>
      <c r="K259" s="265"/>
      <c r="L259" s="307"/>
      <c r="M259" s="307"/>
      <c r="N259" s="308"/>
      <c r="O259" s="314"/>
      <c r="P259" s="314"/>
      <c r="Q259" s="265"/>
      <c r="R259" s="265"/>
      <c r="S259" s="280" t="str">
        <f t="shared" si="15"/>
        <v/>
      </c>
      <c r="T259" s="265"/>
      <c r="U259" s="3"/>
      <c r="V259" s="282"/>
      <c r="W259" s="316"/>
    </row>
    <row r="260" spans="3:23" ht="13.5" customHeight="1" x14ac:dyDescent="0.15">
      <c r="C260" s="283">
        <f t="shared" si="16"/>
        <v>248</v>
      </c>
      <c r="D260" s="44" t="str">
        <f t="shared" si="14"/>
        <v/>
      </c>
      <c r="E260" s="276"/>
      <c r="F260" s="368"/>
      <c r="G260" s="368"/>
      <c r="H260" s="368"/>
      <c r="I260" s="265"/>
      <c r="J260" s="265"/>
      <c r="K260" s="265"/>
      <c r="L260" s="307"/>
      <c r="M260" s="307"/>
      <c r="N260" s="308"/>
      <c r="O260" s="314"/>
      <c r="P260" s="314"/>
      <c r="Q260" s="265"/>
      <c r="R260" s="265"/>
      <c r="S260" s="280" t="str">
        <f t="shared" si="15"/>
        <v/>
      </c>
      <c r="T260" s="265"/>
      <c r="U260" s="3"/>
      <c r="V260" s="282"/>
      <c r="W260" s="316"/>
    </row>
    <row r="261" spans="3:23" ht="13.5" customHeight="1" x14ac:dyDescent="0.15">
      <c r="C261" s="283">
        <f t="shared" si="16"/>
        <v>249</v>
      </c>
      <c r="D261" s="44" t="str">
        <f t="shared" si="14"/>
        <v/>
      </c>
      <c r="E261" s="276"/>
      <c r="F261" s="368"/>
      <c r="G261" s="368"/>
      <c r="H261" s="368"/>
      <c r="I261" s="265"/>
      <c r="J261" s="265"/>
      <c r="K261" s="265"/>
      <c r="L261" s="307"/>
      <c r="M261" s="307"/>
      <c r="N261" s="308"/>
      <c r="O261" s="314"/>
      <c r="P261" s="314"/>
      <c r="Q261" s="265"/>
      <c r="R261" s="265"/>
      <c r="S261" s="280" t="str">
        <f t="shared" si="15"/>
        <v/>
      </c>
      <c r="T261" s="265"/>
      <c r="U261" s="3"/>
      <c r="V261" s="282"/>
      <c r="W261" s="316"/>
    </row>
    <row r="262" spans="3:23" ht="13.5" customHeight="1" x14ac:dyDescent="0.15">
      <c r="C262" s="283">
        <f t="shared" si="16"/>
        <v>250</v>
      </c>
      <c r="D262" s="44" t="str">
        <f t="shared" si="14"/>
        <v/>
      </c>
      <c r="E262" s="276"/>
      <c r="F262" s="368"/>
      <c r="G262" s="368"/>
      <c r="H262" s="368"/>
      <c r="I262" s="265"/>
      <c r="J262" s="265"/>
      <c r="K262" s="265"/>
      <c r="L262" s="307"/>
      <c r="M262" s="307"/>
      <c r="N262" s="308"/>
      <c r="O262" s="314"/>
      <c r="P262" s="314"/>
      <c r="Q262" s="265"/>
      <c r="R262" s="265"/>
      <c r="S262" s="280" t="str">
        <f t="shared" si="15"/>
        <v/>
      </c>
      <c r="T262" s="265"/>
      <c r="U262" s="3"/>
      <c r="V262" s="282"/>
      <c r="W262" s="316"/>
    </row>
    <row r="263" spans="3:23" ht="13.5" customHeight="1" x14ac:dyDescent="0.15">
      <c r="C263" s="283">
        <f t="shared" si="16"/>
        <v>251</v>
      </c>
      <c r="D263" s="44" t="str">
        <f t="shared" si="14"/>
        <v/>
      </c>
      <c r="E263" s="276"/>
      <c r="F263" s="368"/>
      <c r="G263" s="368"/>
      <c r="H263" s="368"/>
      <c r="I263" s="265"/>
      <c r="J263" s="265"/>
      <c r="K263" s="265"/>
      <c r="L263" s="307"/>
      <c r="M263" s="307"/>
      <c r="N263" s="308"/>
      <c r="O263" s="314"/>
      <c r="P263" s="314"/>
      <c r="Q263" s="265"/>
      <c r="R263" s="265"/>
      <c r="S263" s="280" t="str">
        <f t="shared" si="15"/>
        <v/>
      </c>
      <c r="T263" s="265"/>
      <c r="U263" s="3"/>
      <c r="V263" s="282"/>
      <c r="W263" s="316"/>
    </row>
    <row r="264" spans="3:23" ht="13.5" customHeight="1" x14ac:dyDescent="0.15">
      <c r="C264" s="283">
        <f t="shared" si="16"/>
        <v>252</v>
      </c>
      <c r="D264" s="44" t="str">
        <f t="shared" si="14"/>
        <v/>
      </c>
      <c r="E264" s="276"/>
      <c r="F264" s="368"/>
      <c r="G264" s="368"/>
      <c r="H264" s="368"/>
      <c r="I264" s="265"/>
      <c r="J264" s="265"/>
      <c r="K264" s="265"/>
      <c r="L264" s="307"/>
      <c r="M264" s="307"/>
      <c r="N264" s="308"/>
      <c r="O264" s="314"/>
      <c r="P264" s="314"/>
      <c r="Q264" s="265"/>
      <c r="R264" s="265"/>
      <c r="S264" s="280" t="str">
        <f t="shared" si="15"/>
        <v/>
      </c>
      <c r="T264" s="265"/>
      <c r="U264" s="3"/>
      <c r="V264" s="282"/>
      <c r="W264" s="316"/>
    </row>
    <row r="265" spans="3:23" ht="13.5" customHeight="1" x14ac:dyDescent="0.15">
      <c r="C265" s="283">
        <f t="shared" si="16"/>
        <v>253</v>
      </c>
      <c r="D265" s="44" t="str">
        <f t="shared" si="14"/>
        <v/>
      </c>
      <c r="E265" s="276"/>
      <c r="F265" s="368"/>
      <c r="G265" s="368"/>
      <c r="H265" s="368"/>
      <c r="I265" s="265"/>
      <c r="J265" s="265"/>
      <c r="K265" s="265"/>
      <c r="L265" s="307"/>
      <c r="M265" s="307"/>
      <c r="N265" s="308"/>
      <c r="O265" s="314"/>
      <c r="P265" s="314"/>
      <c r="Q265" s="265"/>
      <c r="R265" s="265"/>
      <c r="S265" s="280" t="str">
        <f t="shared" si="15"/>
        <v/>
      </c>
      <c r="T265" s="265"/>
      <c r="U265" s="3"/>
      <c r="V265" s="282"/>
      <c r="W265" s="316"/>
    </row>
    <row r="266" spans="3:23" ht="13.5" customHeight="1" x14ac:dyDescent="0.15">
      <c r="C266" s="283">
        <f t="shared" si="16"/>
        <v>254</v>
      </c>
      <c r="D266" s="44" t="str">
        <f t="shared" si="14"/>
        <v/>
      </c>
      <c r="E266" s="276"/>
      <c r="F266" s="368"/>
      <c r="G266" s="368"/>
      <c r="H266" s="368"/>
      <c r="I266" s="265"/>
      <c r="J266" s="265"/>
      <c r="K266" s="265"/>
      <c r="L266" s="307"/>
      <c r="M266" s="307"/>
      <c r="N266" s="308"/>
      <c r="O266" s="314"/>
      <c r="P266" s="314"/>
      <c r="Q266" s="265"/>
      <c r="R266" s="265"/>
      <c r="S266" s="280" t="str">
        <f t="shared" si="15"/>
        <v/>
      </c>
      <c r="T266" s="265"/>
      <c r="U266" s="3"/>
      <c r="V266" s="282"/>
      <c r="W266" s="316"/>
    </row>
    <row r="267" spans="3:23" ht="13.5" customHeight="1" x14ac:dyDescent="0.15">
      <c r="C267" s="283">
        <f t="shared" si="16"/>
        <v>255</v>
      </c>
      <c r="D267" s="44" t="str">
        <f t="shared" si="14"/>
        <v/>
      </c>
      <c r="E267" s="276"/>
      <c r="F267" s="368"/>
      <c r="G267" s="368"/>
      <c r="H267" s="368"/>
      <c r="I267" s="265"/>
      <c r="J267" s="265"/>
      <c r="K267" s="265"/>
      <c r="L267" s="307"/>
      <c r="M267" s="307"/>
      <c r="N267" s="308"/>
      <c r="O267" s="314"/>
      <c r="P267" s="314"/>
      <c r="Q267" s="265"/>
      <c r="R267" s="265"/>
      <c r="S267" s="280" t="str">
        <f t="shared" si="15"/>
        <v/>
      </c>
      <c r="T267" s="265"/>
      <c r="U267" s="3"/>
      <c r="V267" s="282"/>
      <c r="W267" s="316"/>
    </row>
    <row r="268" spans="3:23" ht="13.5" customHeight="1" x14ac:dyDescent="0.15">
      <c r="C268" s="283">
        <f t="shared" si="16"/>
        <v>256</v>
      </c>
      <c r="D268" s="44" t="str">
        <f t="shared" si="14"/>
        <v/>
      </c>
      <c r="E268" s="276"/>
      <c r="F268" s="368"/>
      <c r="G268" s="368"/>
      <c r="H268" s="368"/>
      <c r="I268" s="265"/>
      <c r="J268" s="265"/>
      <c r="K268" s="265"/>
      <c r="L268" s="307"/>
      <c r="M268" s="307"/>
      <c r="N268" s="308"/>
      <c r="O268" s="314"/>
      <c r="P268" s="314"/>
      <c r="Q268" s="265"/>
      <c r="R268" s="265"/>
      <c r="S268" s="280" t="str">
        <f t="shared" si="15"/>
        <v/>
      </c>
      <c r="T268" s="265"/>
      <c r="U268" s="3"/>
      <c r="V268" s="282"/>
      <c r="W268" s="316"/>
    </row>
    <row r="269" spans="3:23" ht="13.5" customHeight="1" x14ac:dyDescent="0.15">
      <c r="C269" s="283">
        <f t="shared" si="16"/>
        <v>257</v>
      </c>
      <c r="D269" s="44" t="str">
        <f t="shared" ref="D269:D332" si="17">IF(E269="","",IF(OR(AND(E269&lt;=$Z$2,K269&lt;&gt;"○"),AND(E269&lt;=$AA$2,K269="○")),"○",""))</f>
        <v/>
      </c>
      <c r="E269" s="276"/>
      <c r="F269" s="368"/>
      <c r="G269" s="368"/>
      <c r="H269" s="368"/>
      <c r="I269" s="265"/>
      <c r="J269" s="265"/>
      <c r="K269" s="265"/>
      <c r="L269" s="307"/>
      <c r="M269" s="307"/>
      <c r="N269" s="308"/>
      <c r="O269" s="314"/>
      <c r="P269" s="314"/>
      <c r="Q269" s="265"/>
      <c r="R269" s="265"/>
      <c r="S269" s="280" t="str">
        <f t="shared" ref="S269:S332" si="18">IF(OR(N269="",N269=0),"",IF(OR(AND(I269="○",$O269&gt;Z$5),AND(J269="○",$O269&gt;AA$5),AND(I269="○",$P269&gt;Z$6),AND(J269="○",$P269&gt;AA$6),AND(K269="○",$P269&gt;AB$6),AND(Q269="○",R269="○")),"○",""))</f>
        <v/>
      </c>
      <c r="T269" s="265"/>
      <c r="U269" s="3"/>
      <c r="V269" s="282"/>
      <c r="W269" s="316"/>
    </row>
    <row r="270" spans="3:23" ht="13.5" customHeight="1" x14ac:dyDescent="0.15">
      <c r="C270" s="283">
        <f t="shared" si="16"/>
        <v>258</v>
      </c>
      <c r="D270" s="44" t="str">
        <f t="shared" si="17"/>
        <v/>
      </c>
      <c r="E270" s="276"/>
      <c r="F270" s="368"/>
      <c r="G270" s="368"/>
      <c r="H270" s="368"/>
      <c r="I270" s="265"/>
      <c r="J270" s="265"/>
      <c r="K270" s="265"/>
      <c r="L270" s="307"/>
      <c r="M270" s="307"/>
      <c r="N270" s="308"/>
      <c r="O270" s="314"/>
      <c r="P270" s="314"/>
      <c r="Q270" s="265"/>
      <c r="R270" s="265"/>
      <c r="S270" s="280" t="str">
        <f t="shared" si="18"/>
        <v/>
      </c>
      <c r="T270" s="265"/>
      <c r="U270" s="3"/>
      <c r="V270" s="282"/>
      <c r="W270" s="316"/>
    </row>
    <row r="271" spans="3:23" ht="13.5" customHeight="1" x14ac:dyDescent="0.15">
      <c r="C271" s="283">
        <f t="shared" si="16"/>
        <v>259</v>
      </c>
      <c r="D271" s="44" t="str">
        <f t="shared" si="17"/>
        <v/>
      </c>
      <c r="E271" s="276"/>
      <c r="F271" s="368"/>
      <c r="G271" s="368"/>
      <c r="H271" s="368"/>
      <c r="I271" s="265"/>
      <c r="J271" s="265"/>
      <c r="K271" s="265"/>
      <c r="L271" s="307"/>
      <c r="M271" s="307"/>
      <c r="N271" s="308"/>
      <c r="O271" s="314"/>
      <c r="P271" s="314"/>
      <c r="Q271" s="265"/>
      <c r="R271" s="265"/>
      <c r="S271" s="280" t="str">
        <f t="shared" si="18"/>
        <v/>
      </c>
      <c r="T271" s="265"/>
      <c r="U271" s="3"/>
      <c r="V271" s="282"/>
      <c r="W271" s="316"/>
    </row>
    <row r="272" spans="3:23" ht="13.5" customHeight="1" x14ac:dyDescent="0.15">
      <c r="C272" s="283">
        <f t="shared" si="16"/>
        <v>260</v>
      </c>
      <c r="D272" s="44" t="str">
        <f t="shared" si="17"/>
        <v/>
      </c>
      <c r="E272" s="276"/>
      <c r="F272" s="368"/>
      <c r="G272" s="368"/>
      <c r="H272" s="368"/>
      <c r="I272" s="265"/>
      <c r="J272" s="265"/>
      <c r="K272" s="265"/>
      <c r="L272" s="307"/>
      <c r="M272" s="307"/>
      <c r="N272" s="308"/>
      <c r="O272" s="314"/>
      <c r="P272" s="314"/>
      <c r="Q272" s="265"/>
      <c r="R272" s="265"/>
      <c r="S272" s="280" t="str">
        <f t="shared" si="18"/>
        <v/>
      </c>
      <c r="T272" s="265"/>
      <c r="U272" s="3"/>
      <c r="V272" s="282"/>
      <c r="W272" s="316"/>
    </row>
    <row r="273" spans="3:23" ht="13.5" customHeight="1" x14ac:dyDescent="0.15">
      <c r="C273" s="283">
        <f t="shared" si="16"/>
        <v>261</v>
      </c>
      <c r="D273" s="44" t="str">
        <f t="shared" si="17"/>
        <v/>
      </c>
      <c r="E273" s="276"/>
      <c r="F273" s="368"/>
      <c r="G273" s="368"/>
      <c r="H273" s="368"/>
      <c r="I273" s="265"/>
      <c r="J273" s="265"/>
      <c r="K273" s="265"/>
      <c r="L273" s="307"/>
      <c r="M273" s="307"/>
      <c r="N273" s="308"/>
      <c r="O273" s="314"/>
      <c r="P273" s="314"/>
      <c r="Q273" s="265"/>
      <c r="R273" s="265"/>
      <c r="S273" s="280" t="str">
        <f t="shared" si="18"/>
        <v/>
      </c>
      <c r="T273" s="265"/>
      <c r="U273" s="3"/>
      <c r="V273" s="282"/>
      <c r="W273" s="316"/>
    </row>
    <row r="274" spans="3:23" ht="13.5" customHeight="1" x14ac:dyDescent="0.15">
      <c r="C274" s="283">
        <f t="shared" si="16"/>
        <v>262</v>
      </c>
      <c r="D274" s="44" t="str">
        <f t="shared" si="17"/>
        <v/>
      </c>
      <c r="E274" s="276"/>
      <c r="F274" s="368"/>
      <c r="G274" s="368"/>
      <c r="H274" s="368"/>
      <c r="I274" s="265"/>
      <c r="J274" s="265"/>
      <c r="K274" s="265"/>
      <c r="L274" s="307"/>
      <c r="M274" s="307"/>
      <c r="N274" s="308"/>
      <c r="O274" s="314"/>
      <c r="P274" s="314"/>
      <c r="Q274" s="265"/>
      <c r="R274" s="265"/>
      <c r="S274" s="280" t="str">
        <f t="shared" si="18"/>
        <v/>
      </c>
      <c r="T274" s="265"/>
      <c r="U274" s="3"/>
      <c r="V274" s="282"/>
      <c r="W274" s="316"/>
    </row>
    <row r="275" spans="3:23" ht="13.5" customHeight="1" x14ac:dyDescent="0.15">
      <c r="C275" s="283">
        <f t="shared" si="16"/>
        <v>263</v>
      </c>
      <c r="D275" s="44" t="str">
        <f t="shared" si="17"/>
        <v/>
      </c>
      <c r="E275" s="276"/>
      <c r="F275" s="368"/>
      <c r="G275" s="368"/>
      <c r="H275" s="368"/>
      <c r="I275" s="265"/>
      <c r="J275" s="265"/>
      <c r="K275" s="265"/>
      <c r="L275" s="307"/>
      <c r="M275" s="307"/>
      <c r="N275" s="308"/>
      <c r="O275" s="314"/>
      <c r="P275" s="314"/>
      <c r="Q275" s="265"/>
      <c r="R275" s="265"/>
      <c r="S275" s="280" t="str">
        <f t="shared" si="18"/>
        <v/>
      </c>
      <c r="T275" s="265"/>
      <c r="U275" s="3"/>
      <c r="V275" s="282"/>
      <c r="W275" s="316"/>
    </row>
    <row r="276" spans="3:23" ht="13.5" customHeight="1" x14ac:dyDescent="0.15">
      <c r="C276" s="283">
        <f t="shared" si="16"/>
        <v>264</v>
      </c>
      <c r="D276" s="44" t="str">
        <f t="shared" si="17"/>
        <v/>
      </c>
      <c r="E276" s="276"/>
      <c r="F276" s="368"/>
      <c r="G276" s="368"/>
      <c r="H276" s="368"/>
      <c r="I276" s="265"/>
      <c r="J276" s="265"/>
      <c r="K276" s="265"/>
      <c r="L276" s="307"/>
      <c r="M276" s="307"/>
      <c r="N276" s="308"/>
      <c r="O276" s="314"/>
      <c r="P276" s="314"/>
      <c r="Q276" s="265"/>
      <c r="R276" s="265"/>
      <c r="S276" s="280" t="str">
        <f t="shared" si="18"/>
        <v/>
      </c>
      <c r="T276" s="265"/>
      <c r="U276" s="3"/>
      <c r="V276" s="282"/>
      <c r="W276" s="316"/>
    </row>
    <row r="277" spans="3:23" ht="13.5" customHeight="1" x14ac:dyDescent="0.15">
      <c r="C277" s="283">
        <f t="shared" si="16"/>
        <v>265</v>
      </c>
      <c r="D277" s="44" t="str">
        <f t="shared" si="17"/>
        <v/>
      </c>
      <c r="E277" s="276"/>
      <c r="F277" s="368"/>
      <c r="G277" s="368"/>
      <c r="H277" s="368"/>
      <c r="I277" s="265"/>
      <c r="J277" s="265"/>
      <c r="K277" s="265"/>
      <c r="L277" s="307"/>
      <c r="M277" s="307"/>
      <c r="N277" s="308"/>
      <c r="O277" s="314"/>
      <c r="P277" s="314"/>
      <c r="Q277" s="265"/>
      <c r="R277" s="265"/>
      <c r="S277" s="280" t="str">
        <f t="shared" si="18"/>
        <v/>
      </c>
      <c r="T277" s="265"/>
      <c r="U277" s="3"/>
      <c r="V277" s="282"/>
      <c r="W277" s="316"/>
    </row>
    <row r="278" spans="3:23" ht="13.5" customHeight="1" x14ac:dyDescent="0.15">
      <c r="C278" s="283">
        <f t="shared" si="16"/>
        <v>266</v>
      </c>
      <c r="D278" s="44" t="str">
        <f t="shared" si="17"/>
        <v/>
      </c>
      <c r="E278" s="276"/>
      <c r="F278" s="368"/>
      <c r="G278" s="368"/>
      <c r="H278" s="368"/>
      <c r="I278" s="265"/>
      <c r="J278" s="265"/>
      <c r="K278" s="265"/>
      <c r="L278" s="307"/>
      <c r="M278" s="307"/>
      <c r="N278" s="308"/>
      <c r="O278" s="314"/>
      <c r="P278" s="314"/>
      <c r="Q278" s="265"/>
      <c r="R278" s="265"/>
      <c r="S278" s="280" t="str">
        <f t="shared" si="18"/>
        <v/>
      </c>
      <c r="T278" s="265"/>
      <c r="U278" s="3"/>
      <c r="V278" s="282"/>
      <c r="W278" s="316"/>
    </row>
    <row r="279" spans="3:23" ht="13.5" customHeight="1" x14ac:dyDescent="0.15">
      <c r="C279" s="283">
        <f t="shared" si="16"/>
        <v>267</v>
      </c>
      <c r="D279" s="44" t="str">
        <f t="shared" si="17"/>
        <v/>
      </c>
      <c r="E279" s="276"/>
      <c r="F279" s="368"/>
      <c r="G279" s="368"/>
      <c r="H279" s="368"/>
      <c r="I279" s="265"/>
      <c r="J279" s="265"/>
      <c r="K279" s="265"/>
      <c r="L279" s="307"/>
      <c r="M279" s="307"/>
      <c r="N279" s="308"/>
      <c r="O279" s="314"/>
      <c r="P279" s="314"/>
      <c r="Q279" s="265"/>
      <c r="R279" s="265"/>
      <c r="S279" s="280" t="str">
        <f t="shared" si="18"/>
        <v/>
      </c>
      <c r="T279" s="265"/>
      <c r="U279" s="3"/>
      <c r="V279" s="282"/>
      <c r="W279" s="316"/>
    </row>
    <row r="280" spans="3:23" ht="13.5" customHeight="1" x14ac:dyDescent="0.15">
      <c r="C280" s="283">
        <f t="shared" si="16"/>
        <v>268</v>
      </c>
      <c r="D280" s="44" t="str">
        <f t="shared" si="17"/>
        <v/>
      </c>
      <c r="E280" s="276"/>
      <c r="F280" s="368"/>
      <c r="G280" s="368"/>
      <c r="H280" s="368"/>
      <c r="I280" s="265"/>
      <c r="J280" s="265"/>
      <c r="K280" s="265"/>
      <c r="L280" s="307"/>
      <c r="M280" s="307"/>
      <c r="N280" s="308"/>
      <c r="O280" s="314"/>
      <c r="P280" s="314"/>
      <c r="Q280" s="265"/>
      <c r="R280" s="265"/>
      <c r="S280" s="280" t="str">
        <f t="shared" si="18"/>
        <v/>
      </c>
      <c r="T280" s="265"/>
      <c r="U280" s="3"/>
      <c r="V280" s="282"/>
      <c r="W280" s="316"/>
    </row>
    <row r="281" spans="3:23" ht="13.5" customHeight="1" x14ac:dyDescent="0.15">
      <c r="C281" s="283">
        <f t="shared" si="16"/>
        <v>269</v>
      </c>
      <c r="D281" s="44" t="str">
        <f t="shared" si="17"/>
        <v/>
      </c>
      <c r="E281" s="276"/>
      <c r="F281" s="368"/>
      <c r="G281" s="368"/>
      <c r="H281" s="368"/>
      <c r="I281" s="265"/>
      <c r="J281" s="265"/>
      <c r="K281" s="265"/>
      <c r="L281" s="307"/>
      <c r="M281" s="307"/>
      <c r="N281" s="308"/>
      <c r="O281" s="314"/>
      <c r="P281" s="314"/>
      <c r="Q281" s="265"/>
      <c r="R281" s="265"/>
      <c r="S281" s="280" t="str">
        <f t="shared" si="18"/>
        <v/>
      </c>
      <c r="T281" s="265"/>
      <c r="U281" s="3"/>
      <c r="V281" s="282"/>
      <c r="W281" s="316"/>
    </row>
    <row r="282" spans="3:23" ht="13.5" customHeight="1" x14ac:dyDescent="0.15">
      <c r="C282" s="283">
        <f t="shared" si="16"/>
        <v>270</v>
      </c>
      <c r="D282" s="44" t="str">
        <f t="shared" si="17"/>
        <v/>
      </c>
      <c r="E282" s="276"/>
      <c r="F282" s="368"/>
      <c r="G282" s="368"/>
      <c r="H282" s="368"/>
      <c r="I282" s="317"/>
      <c r="J282" s="317"/>
      <c r="K282" s="317"/>
      <c r="L282" s="307"/>
      <c r="M282" s="307"/>
      <c r="N282" s="308"/>
      <c r="O282" s="314"/>
      <c r="P282" s="314"/>
      <c r="Q282" s="265"/>
      <c r="R282" s="265"/>
      <c r="S282" s="280" t="str">
        <f t="shared" si="18"/>
        <v/>
      </c>
      <c r="T282" s="265"/>
      <c r="U282" s="3"/>
      <c r="V282" s="282"/>
      <c r="W282" s="316"/>
    </row>
    <row r="283" spans="3:23" ht="13.5" customHeight="1" x14ac:dyDescent="0.15">
      <c r="C283" s="283">
        <f t="shared" si="16"/>
        <v>271</v>
      </c>
      <c r="D283" s="44" t="str">
        <f t="shared" si="17"/>
        <v/>
      </c>
      <c r="E283" s="276"/>
      <c r="F283" s="368"/>
      <c r="G283" s="368"/>
      <c r="H283" s="368"/>
      <c r="I283" s="265"/>
      <c r="J283" s="265"/>
      <c r="K283" s="265"/>
      <c r="L283" s="307"/>
      <c r="M283" s="307"/>
      <c r="N283" s="308"/>
      <c r="O283" s="314"/>
      <c r="P283" s="314"/>
      <c r="Q283" s="265"/>
      <c r="R283" s="265"/>
      <c r="S283" s="280" t="str">
        <f t="shared" si="18"/>
        <v/>
      </c>
      <c r="T283" s="265"/>
      <c r="U283" s="3"/>
      <c r="V283" s="282"/>
      <c r="W283" s="316"/>
    </row>
    <row r="284" spans="3:23" ht="13.5" customHeight="1" x14ac:dyDescent="0.15">
      <c r="C284" s="283">
        <f>C283+1</f>
        <v>272</v>
      </c>
      <c r="D284" s="44" t="str">
        <f t="shared" si="17"/>
        <v/>
      </c>
      <c r="E284" s="276"/>
      <c r="F284" s="368"/>
      <c r="G284" s="368"/>
      <c r="H284" s="368"/>
      <c r="I284" s="265"/>
      <c r="J284" s="265"/>
      <c r="K284" s="265"/>
      <c r="L284" s="307"/>
      <c r="M284" s="307"/>
      <c r="N284" s="308"/>
      <c r="O284" s="314"/>
      <c r="P284" s="314"/>
      <c r="Q284" s="265"/>
      <c r="R284" s="265"/>
      <c r="S284" s="280" t="str">
        <f t="shared" si="18"/>
        <v/>
      </c>
      <c r="T284" s="265"/>
      <c r="U284" s="3"/>
      <c r="V284" s="282"/>
      <c r="W284" s="316"/>
    </row>
    <row r="285" spans="3:23" ht="13.5" customHeight="1" x14ac:dyDescent="0.15">
      <c r="C285" s="283">
        <f>C284+1</f>
        <v>273</v>
      </c>
      <c r="D285" s="44" t="str">
        <f t="shared" si="17"/>
        <v/>
      </c>
      <c r="E285" s="276"/>
      <c r="F285" s="368"/>
      <c r="G285" s="368"/>
      <c r="H285" s="368"/>
      <c r="I285" s="265"/>
      <c r="J285" s="265"/>
      <c r="K285" s="265"/>
      <c r="L285" s="307"/>
      <c r="M285" s="307"/>
      <c r="N285" s="308"/>
      <c r="O285" s="314"/>
      <c r="P285" s="314"/>
      <c r="Q285" s="265"/>
      <c r="R285" s="265"/>
      <c r="S285" s="280" t="str">
        <f t="shared" si="18"/>
        <v/>
      </c>
      <c r="T285" s="265"/>
      <c r="U285" s="3"/>
      <c r="V285" s="282"/>
      <c r="W285" s="316"/>
    </row>
    <row r="286" spans="3:23" ht="13.5" customHeight="1" x14ac:dyDescent="0.15">
      <c r="C286" s="283">
        <f t="shared" ref="C286:C312" si="19">C285+1</f>
        <v>274</v>
      </c>
      <c r="D286" s="44" t="str">
        <f t="shared" si="17"/>
        <v/>
      </c>
      <c r="E286" s="276"/>
      <c r="F286" s="368"/>
      <c r="G286" s="368"/>
      <c r="H286" s="368"/>
      <c r="I286" s="265"/>
      <c r="J286" s="265"/>
      <c r="K286" s="265"/>
      <c r="L286" s="307"/>
      <c r="M286" s="307"/>
      <c r="N286" s="308"/>
      <c r="O286" s="314"/>
      <c r="P286" s="314"/>
      <c r="Q286" s="265"/>
      <c r="R286" s="265"/>
      <c r="S286" s="280" t="str">
        <f t="shared" si="18"/>
        <v/>
      </c>
      <c r="T286" s="265"/>
      <c r="U286" s="3"/>
      <c r="V286" s="282"/>
      <c r="W286" s="316"/>
    </row>
    <row r="287" spans="3:23" ht="13.5" customHeight="1" x14ac:dyDescent="0.15">
      <c r="C287" s="283">
        <f t="shared" si="19"/>
        <v>275</v>
      </c>
      <c r="D287" s="44" t="str">
        <f t="shared" si="17"/>
        <v/>
      </c>
      <c r="E287" s="276"/>
      <c r="F287" s="368"/>
      <c r="G287" s="368"/>
      <c r="H287" s="368"/>
      <c r="I287" s="265"/>
      <c r="J287" s="265"/>
      <c r="K287" s="265"/>
      <c r="L287" s="307"/>
      <c r="M287" s="307"/>
      <c r="N287" s="308"/>
      <c r="O287" s="314"/>
      <c r="P287" s="314"/>
      <c r="Q287" s="265"/>
      <c r="R287" s="265"/>
      <c r="S287" s="280" t="str">
        <f t="shared" si="18"/>
        <v/>
      </c>
      <c r="T287" s="265"/>
      <c r="U287" s="3"/>
      <c r="V287" s="282"/>
      <c r="W287" s="316"/>
    </row>
    <row r="288" spans="3:23" ht="13.5" customHeight="1" x14ac:dyDescent="0.15">
      <c r="C288" s="283">
        <f t="shared" si="19"/>
        <v>276</v>
      </c>
      <c r="D288" s="44" t="str">
        <f t="shared" si="17"/>
        <v/>
      </c>
      <c r="E288" s="276"/>
      <c r="F288" s="368"/>
      <c r="G288" s="368"/>
      <c r="H288" s="368"/>
      <c r="I288" s="265"/>
      <c r="J288" s="265"/>
      <c r="K288" s="265"/>
      <c r="L288" s="307"/>
      <c r="M288" s="307"/>
      <c r="N288" s="308"/>
      <c r="O288" s="314"/>
      <c r="P288" s="314"/>
      <c r="Q288" s="265"/>
      <c r="R288" s="265"/>
      <c r="S288" s="280" t="str">
        <f t="shared" si="18"/>
        <v/>
      </c>
      <c r="T288" s="265"/>
      <c r="U288" s="3"/>
      <c r="V288" s="282"/>
      <c r="W288" s="316"/>
    </row>
    <row r="289" spans="3:23" ht="13.5" customHeight="1" x14ac:dyDescent="0.15">
      <c r="C289" s="283">
        <f t="shared" si="19"/>
        <v>277</v>
      </c>
      <c r="D289" s="44" t="str">
        <f t="shared" si="17"/>
        <v/>
      </c>
      <c r="E289" s="276"/>
      <c r="F289" s="368"/>
      <c r="G289" s="368"/>
      <c r="H289" s="368"/>
      <c r="I289" s="265"/>
      <c r="J289" s="265"/>
      <c r="K289" s="265"/>
      <c r="L289" s="307"/>
      <c r="M289" s="307"/>
      <c r="N289" s="308"/>
      <c r="O289" s="314"/>
      <c r="P289" s="314"/>
      <c r="Q289" s="265"/>
      <c r="R289" s="265"/>
      <c r="S289" s="280" t="str">
        <f t="shared" si="18"/>
        <v/>
      </c>
      <c r="T289" s="265"/>
      <c r="U289" s="3"/>
      <c r="V289" s="282"/>
      <c r="W289" s="316"/>
    </row>
    <row r="290" spans="3:23" ht="13.5" customHeight="1" x14ac:dyDescent="0.15">
      <c r="C290" s="283">
        <f t="shared" si="19"/>
        <v>278</v>
      </c>
      <c r="D290" s="44" t="str">
        <f t="shared" si="17"/>
        <v/>
      </c>
      <c r="E290" s="276"/>
      <c r="F290" s="368"/>
      <c r="G290" s="368"/>
      <c r="H290" s="368"/>
      <c r="I290" s="265"/>
      <c r="J290" s="265"/>
      <c r="K290" s="265"/>
      <c r="L290" s="307"/>
      <c r="M290" s="307"/>
      <c r="N290" s="308"/>
      <c r="O290" s="314"/>
      <c r="P290" s="314"/>
      <c r="Q290" s="265"/>
      <c r="R290" s="265"/>
      <c r="S290" s="280" t="str">
        <f t="shared" si="18"/>
        <v/>
      </c>
      <c r="T290" s="265"/>
      <c r="U290" s="3"/>
      <c r="V290" s="282"/>
      <c r="W290" s="316"/>
    </row>
    <row r="291" spans="3:23" ht="13.5" customHeight="1" x14ac:dyDescent="0.15">
      <c r="C291" s="283">
        <f t="shared" si="19"/>
        <v>279</v>
      </c>
      <c r="D291" s="44" t="str">
        <f t="shared" si="17"/>
        <v/>
      </c>
      <c r="E291" s="276"/>
      <c r="F291" s="368"/>
      <c r="G291" s="368"/>
      <c r="H291" s="368"/>
      <c r="I291" s="265"/>
      <c r="J291" s="265"/>
      <c r="K291" s="265"/>
      <c r="L291" s="307"/>
      <c r="M291" s="307"/>
      <c r="N291" s="308"/>
      <c r="O291" s="314"/>
      <c r="P291" s="314"/>
      <c r="Q291" s="265"/>
      <c r="R291" s="265"/>
      <c r="S291" s="280" t="str">
        <f t="shared" si="18"/>
        <v/>
      </c>
      <c r="T291" s="265"/>
      <c r="U291" s="3"/>
      <c r="V291" s="282"/>
      <c r="W291" s="316"/>
    </row>
    <row r="292" spans="3:23" ht="13.5" customHeight="1" x14ac:dyDescent="0.15">
      <c r="C292" s="283">
        <f t="shared" si="19"/>
        <v>280</v>
      </c>
      <c r="D292" s="44" t="str">
        <f t="shared" si="17"/>
        <v/>
      </c>
      <c r="E292" s="276"/>
      <c r="F292" s="368"/>
      <c r="G292" s="368"/>
      <c r="H292" s="368"/>
      <c r="I292" s="265"/>
      <c r="J292" s="265"/>
      <c r="K292" s="265"/>
      <c r="L292" s="307"/>
      <c r="M292" s="307"/>
      <c r="N292" s="308"/>
      <c r="O292" s="314"/>
      <c r="P292" s="314"/>
      <c r="Q292" s="265"/>
      <c r="R292" s="265"/>
      <c r="S292" s="280" t="str">
        <f t="shared" si="18"/>
        <v/>
      </c>
      <c r="T292" s="265"/>
      <c r="U292" s="3"/>
      <c r="V292" s="282"/>
      <c r="W292" s="316"/>
    </row>
    <row r="293" spans="3:23" ht="13.5" customHeight="1" x14ac:dyDescent="0.15">
      <c r="C293" s="283">
        <f t="shared" si="19"/>
        <v>281</v>
      </c>
      <c r="D293" s="44" t="str">
        <f t="shared" si="17"/>
        <v/>
      </c>
      <c r="E293" s="276"/>
      <c r="F293" s="368"/>
      <c r="G293" s="368"/>
      <c r="H293" s="368"/>
      <c r="I293" s="265"/>
      <c r="J293" s="265"/>
      <c r="K293" s="265"/>
      <c r="L293" s="307"/>
      <c r="M293" s="307"/>
      <c r="N293" s="308"/>
      <c r="O293" s="314"/>
      <c r="P293" s="314"/>
      <c r="Q293" s="265"/>
      <c r="R293" s="265"/>
      <c r="S293" s="280" t="str">
        <f t="shared" si="18"/>
        <v/>
      </c>
      <c r="T293" s="265"/>
      <c r="U293" s="3"/>
      <c r="V293" s="282"/>
      <c r="W293" s="316"/>
    </row>
    <row r="294" spans="3:23" ht="13.5" customHeight="1" x14ac:dyDescent="0.15">
      <c r="C294" s="283">
        <f t="shared" si="19"/>
        <v>282</v>
      </c>
      <c r="D294" s="44" t="str">
        <f t="shared" si="17"/>
        <v/>
      </c>
      <c r="E294" s="276"/>
      <c r="F294" s="368"/>
      <c r="G294" s="368"/>
      <c r="H294" s="368"/>
      <c r="I294" s="265"/>
      <c r="J294" s="265"/>
      <c r="K294" s="265"/>
      <c r="L294" s="307"/>
      <c r="M294" s="307"/>
      <c r="N294" s="308"/>
      <c r="O294" s="314"/>
      <c r="P294" s="314"/>
      <c r="Q294" s="265"/>
      <c r="R294" s="265"/>
      <c r="S294" s="280" t="str">
        <f t="shared" si="18"/>
        <v/>
      </c>
      <c r="T294" s="265"/>
      <c r="U294" s="3"/>
      <c r="V294" s="282"/>
      <c r="W294" s="316"/>
    </row>
    <row r="295" spans="3:23" ht="13.5" customHeight="1" x14ac:dyDescent="0.15">
      <c r="C295" s="283">
        <f t="shared" si="19"/>
        <v>283</v>
      </c>
      <c r="D295" s="44" t="str">
        <f t="shared" si="17"/>
        <v/>
      </c>
      <c r="E295" s="276"/>
      <c r="F295" s="368"/>
      <c r="G295" s="368"/>
      <c r="H295" s="368"/>
      <c r="I295" s="265"/>
      <c r="J295" s="265"/>
      <c r="K295" s="265"/>
      <c r="L295" s="307"/>
      <c r="M295" s="307"/>
      <c r="N295" s="308"/>
      <c r="O295" s="314"/>
      <c r="P295" s="314"/>
      <c r="Q295" s="265"/>
      <c r="R295" s="265"/>
      <c r="S295" s="280" t="str">
        <f t="shared" si="18"/>
        <v/>
      </c>
      <c r="T295" s="265"/>
      <c r="U295" s="3"/>
      <c r="V295" s="282"/>
      <c r="W295" s="316"/>
    </row>
    <row r="296" spans="3:23" ht="13.5" customHeight="1" x14ac:dyDescent="0.15">
      <c r="C296" s="283">
        <f t="shared" si="19"/>
        <v>284</v>
      </c>
      <c r="D296" s="44" t="str">
        <f t="shared" si="17"/>
        <v/>
      </c>
      <c r="E296" s="276"/>
      <c r="F296" s="368"/>
      <c r="G296" s="368"/>
      <c r="H296" s="368"/>
      <c r="I296" s="265"/>
      <c r="J296" s="265"/>
      <c r="K296" s="265"/>
      <c r="L296" s="307"/>
      <c r="M296" s="307"/>
      <c r="N296" s="308"/>
      <c r="O296" s="314"/>
      <c r="P296" s="314"/>
      <c r="Q296" s="265"/>
      <c r="R296" s="265"/>
      <c r="S296" s="280" t="str">
        <f t="shared" si="18"/>
        <v/>
      </c>
      <c r="T296" s="265"/>
      <c r="U296" s="3"/>
      <c r="V296" s="282"/>
      <c r="W296" s="316"/>
    </row>
    <row r="297" spans="3:23" ht="13.5" customHeight="1" x14ac:dyDescent="0.15">
      <c r="C297" s="283">
        <f t="shared" si="19"/>
        <v>285</v>
      </c>
      <c r="D297" s="44" t="str">
        <f t="shared" si="17"/>
        <v/>
      </c>
      <c r="E297" s="276"/>
      <c r="F297" s="368"/>
      <c r="G297" s="368"/>
      <c r="H297" s="368"/>
      <c r="I297" s="265"/>
      <c r="J297" s="265"/>
      <c r="K297" s="265"/>
      <c r="L297" s="307"/>
      <c r="M297" s="307"/>
      <c r="N297" s="308"/>
      <c r="O297" s="314"/>
      <c r="P297" s="314"/>
      <c r="Q297" s="265"/>
      <c r="R297" s="265"/>
      <c r="S297" s="280" t="str">
        <f t="shared" si="18"/>
        <v/>
      </c>
      <c r="T297" s="265"/>
      <c r="U297" s="3"/>
      <c r="V297" s="282"/>
      <c r="W297" s="316"/>
    </row>
    <row r="298" spans="3:23" ht="13.5" customHeight="1" x14ac:dyDescent="0.15">
      <c r="C298" s="283">
        <f t="shared" si="19"/>
        <v>286</v>
      </c>
      <c r="D298" s="44" t="str">
        <f t="shared" si="17"/>
        <v/>
      </c>
      <c r="E298" s="276"/>
      <c r="F298" s="368"/>
      <c r="G298" s="368"/>
      <c r="H298" s="368"/>
      <c r="I298" s="265"/>
      <c r="J298" s="265"/>
      <c r="K298" s="265"/>
      <c r="L298" s="307"/>
      <c r="M298" s="307"/>
      <c r="N298" s="308"/>
      <c r="O298" s="314"/>
      <c r="P298" s="314"/>
      <c r="Q298" s="265"/>
      <c r="R298" s="265"/>
      <c r="S298" s="280" t="str">
        <f t="shared" si="18"/>
        <v/>
      </c>
      <c r="T298" s="265"/>
      <c r="U298" s="3"/>
      <c r="V298" s="282"/>
      <c r="W298" s="316"/>
    </row>
    <row r="299" spans="3:23" ht="13.5" customHeight="1" x14ac:dyDescent="0.15">
      <c r="C299" s="283">
        <f t="shared" si="19"/>
        <v>287</v>
      </c>
      <c r="D299" s="44" t="str">
        <f t="shared" si="17"/>
        <v/>
      </c>
      <c r="E299" s="276"/>
      <c r="F299" s="368"/>
      <c r="G299" s="368"/>
      <c r="H299" s="368"/>
      <c r="I299" s="265"/>
      <c r="J299" s="265"/>
      <c r="K299" s="265"/>
      <c r="L299" s="307"/>
      <c r="M299" s="307"/>
      <c r="N299" s="308"/>
      <c r="O299" s="314"/>
      <c r="P299" s="314"/>
      <c r="Q299" s="265"/>
      <c r="R299" s="265"/>
      <c r="S299" s="280" t="str">
        <f t="shared" si="18"/>
        <v/>
      </c>
      <c r="T299" s="265"/>
      <c r="U299" s="3"/>
      <c r="V299" s="282"/>
      <c r="W299" s="316"/>
    </row>
    <row r="300" spans="3:23" ht="13.5" customHeight="1" x14ac:dyDescent="0.15">
      <c r="C300" s="283">
        <f t="shared" si="19"/>
        <v>288</v>
      </c>
      <c r="D300" s="44" t="str">
        <f t="shared" si="17"/>
        <v/>
      </c>
      <c r="E300" s="276"/>
      <c r="F300" s="368"/>
      <c r="G300" s="368"/>
      <c r="H300" s="368"/>
      <c r="I300" s="265"/>
      <c r="J300" s="265"/>
      <c r="K300" s="265"/>
      <c r="L300" s="307"/>
      <c r="M300" s="307"/>
      <c r="N300" s="308"/>
      <c r="O300" s="314"/>
      <c r="P300" s="314"/>
      <c r="Q300" s="265"/>
      <c r="R300" s="265"/>
      <c r="S300" s="280" t="str">
        <f t="shared" si="18"/>
        <v/>
      </c>
      <c r="T300" s="265"/>
      <c r="U300" s="3"/>
      <c r="V300" s="282"/>
      <c r="W300" s="316"/>
    </row>
    <row r="301" spans="3:23" ht="13.5" customHeight="1" x14ac:dyDescent="0.15">
      <c r="C301" s="283">
        <f t="shared" si="19"/>
        <v>289</v>
      </c>
      <c r="D301" s="44" t="str">
        <f t="shared" si="17"/>
        <v/>
      </c>
      <c r="E301" s="276"/>
      <c r="F301" s="368"/>
      <c r="G301" s="368"/>
      <c r="H301" s="368"/>
      <c r="I301" s="265"/>
      <c r="J301" s="265"/>
      <c r="K301" s="265"/>
      <c r="L301" s="307"/>
      <c r="M301" s="307"/>
      <c r="N301" s="308"/>
      <c r="O301" s="314"/>
      <c r="P301" s="314"/>
      <c r="Q301" s="265"/>
      <c r="R301" s="265"/>
      <c r="S301" s="280" t="str">
        <f t="shared" si="18"/>
        <v/>
      </c>
      <c r="T301" s="265"/>
      <c r="U301" s="3"/>
      <c r="V301" s="282"/>
      <c r="W301" s="316"/>
    </row>
    <row r="302" spans="3:23" ht="13.5" customHeight="1" x14ac:dyDescent="0.15">
      <c r="C302" s="283">
        <f t="shared" si="19"/>
        <v>290</v>
      </c>
      <c r="D302" s="44" t="str">
        <f t="shared" si="17"/>
        <v/>
      </c>
      <c r="E302" s="276"/>
      <c r="F302" s="368"/>
      <c r="G302" s="368"/>
      <c r="H302" s="368"/>
      <c r="I302" s="265"/>
      <c r="J302" s="265"/>
      <c r="K302" s="265"/>
      <c r="L302" s="307"/>
      <c r="M302" s="307"/>
      <c r="N302" s="308"/>
      <c r="O302" s="314"/>
      <c r="P302" s="314"/>
      <c r="Q302" s="265"/>
      <c r="R302" s="265"/>
      <c r="S302" s="280" t="str">
        <f t="shared" si="18"/>
        <v/>
      </c>
      <c r="T302" s="265"/>
      <c r="U302" s="3"/>
      <c r="V302" s="282"/>
      <c r="W302" s="316"/>
    </row>
    <row r="303" spans="3:23" ht="13.5" customHeight="1" x14ac:dyDescent="0.15">
      <c r="C303" s="283">
        <f t="shared" si="19"/>
        <v>291</v>
      </c>
      <c r="D303" s="44" t="str">
        <f t="shared" si="17"/>
        <v/>
      </c>
      <c r="E303" s="276"/>
      <c r="F303" s="368"/>
      <c r="G303" s="368"/>
      <c r="H303" s="368"/>
      <c r="I303" s="265"/>
      <c r="J303" s="265"/>
      <c r="K303" s="265"/>
      <c r="L303" s="307"/>
      <c r="M303" s="307"/>
      <c r="N303" s="308"/>
      <c r="O303" s="314"/>
      <c r="P303" s="314"/>
      <c r="Q303" s="265"/>
      <c r="R303" s="265"/>
      <c r="S303" s="280" t="str">
        <f t="shared" si="18"/>
        <v/>
      </c>
      <c r="T303" s="265"/>
      <c r="U303" s="3"/>
      <c r="V303" s="282"/>
      <c r="W303" s="316"/>
    </row>
    <row r="304" spans="3:23" ht="13.5" customHeight="1" x14ac:dyDescent="0.15">
      <c r="C304" s="283">
        <f t="shared" si="19"/>
        <v>292</v>
      </c>
      <c r="D304" s="44" t="str">
        <f t="shared" si="17"/>
        <v/>
      </c>
      <c r="E304" s="276"/>
      <c r="F304" s="368"/>
      <c r="G304" s="368"/>
      <c r="H304" s="368"/>
      <c r="I304" s="265"/>
      <c r="J304" s="265"/>
      <c r="K304" s="265"/>
      <c r="L304" s="307"/>
      <c r="M304" s="307"/>
      <c r="N304" s="308"/>
      <c r="O304" s="314"/>
      <c r="P304" s="314"/>
      <c r="Q304" s="265"/>
      <c r="R304" s="265"/>
      <c r="S304" s="280" t="str">
        <f t="shared" si="18"/>
        <v/>
      </c>
      <c r="T304" s="265"/>
      <c r="U304" s="3"/>
      <c r="V304" s="282"/>
      <c r="W304" s="316"/>
    </row>
    <row r="305" spans="3:23" ht="13.5" customHeight="1" x14ac:dyDescent="0.15">
      <c r="C305" s="283">
        <f t="shared" si="19"/>
        <v>293</v>
      </c>
      <c r="D305" s="44" t="str">
        <f t="shared" si="17"/>
        <v/>
      </c>
      <c r="E305" s="276"/>
      <c r="F305" s="368"/>
      <c r="G305" s="368"/>
      <c r="H305" s="368"/>
      <c r="I305" s="265"/>
      <c r="J305" s="265"/>
      <c r="K305" s="265"/>
      <c r="L305" s="307"/>
      <c r="M305" s="307"/>
      <c r="N305" s="308"/>
      <c r="O305" s="314"/>
      <c r="P305" s="314"/>
      <c r="Q305" s="265"/>
      <c r="R305" s="265"/>
      <c r="S305" s="280" t="str">
        <f t="shared" si="18"/>
        <v/>
      </c>
      <c r="T305" s="265"/>
      <c r="U305" s="3"/>
      <c r="V305" s="282"/>
      <c r="W305" s="316"/>
    </row>
    <row r="306" spans="3:23" ht="13.5" customHeight="1" x14ac:dyDescent="0.15">
      <c r="C306" s="283">
        <f t="shared" si="19"/>
        <v>294</v>
      </c>
      <c r="D306" s="44" t="str">
        <f t="shared" si="17"/>
        <v/>
      </c>
      <c r="E306" s="276"/>
      <c r="F306" s="368"/>
      <c r="G306" s="368"/>
      <c r="H306" s="368"/>
      <c r="I306" s="265"/>
      <c r="J306" s="265"/>
      <c r="K306" s="265"/>
      <c r="L306" s="307"/>
      <c r="M306" s="307"/>
      <c r="N306" s="308"/>
      <c r="O306" s="314"/>
      <c r="P306" s="314"/>
      <c r="Q306" s="265"/>
      <c r="R306" s="265"/>
      <c r="S306" s="280" t="str">
        <f t="shared" si="18"/>
        <v/>
      </c>
      <c r="T306" s="265"/>
      <c r="U306" s="3"/>
      <c r="V306" s="282"/>
      <c r="W306" s="316"/>
    </row>
    <row r="307" spans="3:23" ht="13.5" customHeight="1" x14ac:dyDescent="0.15">
      <c r="C307" s="283">
        <f t="shared" si="19"/>
        <v>295</v>
      </c>
      <c r="D307" s="44" t="str">
        <f t="shared" si="17"/>
        <v/>
      </c>
      <c r="E307" s="276"/>
      <c r="F307" s="368"/>
      <c r="G307" s="368"/>
      <c r="H307" s="368"/>
      <c r="I307" s="265"/>
      <c r="J307" s="265"/>
      <c r="K307" s="265"/>
      <c r="L307" s="307"/>
      <c r="M307" s="307"/>
      <c r="N307" s="308"/>
      <c r="O307" s="314"/>
      <c r="P307" s="314"/>
      <c r="Q307" s="265"/>
      <c r="R307" s="265"/>
      <c r="S307" s="280" t="str">
        <f t="shared" si="18"/>
        <v/>
      </c>
      <c r="T307" s="265"/>
      <c r="U307" s="3"/>
      <c r="V307" s="282"/>
      <c r="W307" s="316"/>
    </row>
    <row r="308" spans="3:23" ht="13.5" customHeight="1" x14ac:dyDescent="0.15">
      <c r="C308" s="283">
        <f t="shared" si="19"/>
        <v>296</v>
      </c>
      <c r="D308" s="44" t="str">
        <f t="shared" si="17"/>
        <v/>
      </c>
      <c r="E308" s="276"/>
      <c r="F308" s="368"/>
      <c r="G308" s="368"/>
      <c r="H308" s="368"/>
      <c r="I308" s="265"/>
      <c r="J308" s="265"/>
      <c r="K308" s="265"/>
      <c r="L308" s="307"/>
      <c r="M308" s="307"/>
      <c r="N308" s="308"/>
      <c r="O308" s="314"/>
      <c r="P308" s="314"/>
      <c r="Q308" s="265"/>
      <c r="R308" s="265"/>
      <c r="S308" s="280" t="str">
        <f t="shared" si="18"/>
        <v/>
      </c>
      <c r="T308" s="265"/>
      <c r="U308" s="3"/>
      <c r="V308" s="282"/>
      <c r="W308" s="316"/>
    </row>
    <row r="309" spans="3:23" ht="13.5" customHeight="1" x14ac:dyDescent="0.15">
      <c r="C309" s="283">
        <f t="shared" si="19"/>
        <v>297</v>
      </c>
      <c r="D309" s="44" t="str">
        <f t="shared" si="17"/>
        <v/>
      </c>
      <c r="E309" s="276"/>
      <c r="F309" s="368"/>
      <c r="G309" s="368"/>
      <c r="H309" s="368"/>
      <c r="I309" s="265"/>
      <c r="J309" s="265"/>
      <c r="K309" s="265"/>
      <c r="L309" s="307"/>
      <c r="M309" s="307"/>
      <c r="N309" s="308"/>
      <c r="O309" s="314"/>
      <c r="P309" s="314"/>
      <c r="Q309" s="265"/>
      <c r="R309" s="265"/>
      <c r="S309" s="280" t="str">
        <f t="shared" si="18"/>
        <v/>
      </c>
      <c r="T309" s="265"/>
      <c r="U309" s="3"/>
      <c r="V309" s="282"/>
      <c r="W309" s="316"/>
    </row>
    <row r="310" spans="3:23" ht="13.5" customHeight="1" x14ac:dyDescent="0.15">
      <c r="C310" s="283">
        <f t="shared" si="19"/>
        <v>298</v>
      </c>
      <c r="D310" s="44" t="str">
        <f t="shared" si="17"/>
        <v/>
      </c>
      <c r="E310" s="276"/>
      <c r="F310" s="368"/>
      <c r="G310" s="368"/>
      <c r="H310" s="368"/>
      <c r="I310" s="265"/>
      <c r="J310" s="265"/>
      <c r="K310" s="265"/>
      <c r="L310" s="307"/>
      <c r="M310" s="307"/>
      <c r="N310" s="308"/>
      <c r="O310" s="314"/>
      <c r="P310" s="314"/>
      <c r="Q310" s="265"/>
      <c r="R310" s="265"/>
      <c r="S310" s="280" t="str">
        <f t="shared" si="18"/>
        <v/>
      </c>
      <c r="T310" s="265"/>
      <c r="U310" s="3"/>
      <c r="V310" s="282"/>
      <c r="W310" s="316"/>
    </row>
    <row r="311" spans="3:23" ht="13.5" customHeight="1" x14ac:dyDescent="0.15">
      <c r="C311" s="283">
        <f t="shared" si="19"/>
        <v>299</v>
      </c>
      <c r="D311" s="44" t="str">
        <f t="shared" si="17"/>
        <v/>
      </c>
      <c r="E311" s="276"/>
      <c r="F311" s="368"/>
      <c r="G311" s="368"/>
      <c r="H311" s="368"/>
      <c r="I311" s="265"/>
      <c r="J311" s="265"/>
      <c r="K311" s="265"/>
      <c r="L311" s="307"/>
      <c r="M311" s="307"/>
      <c r="N311" s="308"/>
      <c r="O311" s="314"/>
      <c r="P311" s="314"/>
      <c r="Q311" s="265"/>
      <c r="R311" s="265"/>
      <c r="S311" s="280" t="str">
        <f t="shared" si="18"/>
        <v/>
      </c>
      <c r="T311" s="265"/>
      <c r="U311" s="3"/>
      <c r="V311" s="282"/>
      <c r="W311" s="316"/>
    </row>
    <row r="312" spans="3:23" ht="13.5" customHeight="1" x14ac:dyDescent="0.15">
      <c r="C312" s="283">
        <f t="shared" si="19"/>
        <v>300</v>
      </c>
      <c r="D312" s="44" t="str">
        <f t="shared" si="17"/>
        <v/>
      </c>
      <c r="E312" s="276"/>
      <c r="F312" s="368"/>
      <c r="G312" s="368"/>
      <c r="H312" s="368"/>
      <c r="I312" s="317"/>
      <c r="J312" s="317"/>
      <c r="K312" s="317"/>
      <c r="L312" s="307"/>
      <c r="M312" s="307"/>
      <c r="N312" s="308"/>
      <c r="O312" s="314"/>
      <c r="P312" s="314"/>
      <c r="Q312" s="265"/>
      <c r="R312" s="265"/>
      <c r="S312" s="280" t="str">
        <f t="shared" si="18"/>
        <v/>
      </c>
      <c r="T312" s="265"/>
      <c r="U312" s="3"/>
      <c r="V312" s="282"/>
      <c r="W312" s="316"/>
    </row>
    <row r="313" spans="3:23" ht="13.5" customHeight="1" x14ac:dyDescent="0.15">
      <c r="C313" s="283">
        <f>C312+1</f>
        <v>301</v>
      </c>
      <c r="D313" s="44" t="str">
        <f t="shared" si="17"/>
        <v/>
      </c>
      <c r="E313" s="276"/>
      <c r="F313" s="368"/>
      <c r="G313" s="368"/>
      <c r="H313" s="368"/>
      <c r="I313" s="265"/>
      <c r="J313" s="265"/>
      <c r="K313" s="265"/>
      <c r="L313" s="307"/>
      <c r="M313" s="307"/>
      <c r="N313" s="308"/>
      <c r="O313" s="314"/>
      <c r="P313" s="314"/>
      <c r="Q313" s="265"/>
      <c r="R313" s="265"/>
      <c r="S313" s="280" t="str">
        <f t="shared" si="18"/>
        <v/>
      </c>
      <c r="T313" s="265"/>
      <c r="U313" s="3"/>
      <c r="V313" s="282"/>
      <c r="W313" s="316"/>
    </row>
    <row r="314" spans="3:23" ht="13.5" customHeight="1" x14ac:dyDescent="0.15">
      <c r="C314" s="283">
        <f>C313+1</f>
        <v>302</v>
      </c>
      <c r="D314" s="44" t="str">
        <f t="shared" si="17"/>
        <v/>
      </c>
      <c r="E314" s="276"/>
      <c r="F314" s="368"/>
      <c r="G314" s="368"/>
      <c r="H314" s="368"/>
      <c r="I314" s="265"/>
      <c r="J314" s="265"/>
      <c r="K314" s="265"/>
      <c r="L314" s="307"/>
      <c r="M314" s="307"/>
      <c r="N314" s="308"/>
      <c r="O314" s="314"/>
      <c r="P314" s="314"/>
      <c r="Q314" s="265"/>
      <c r="R314" s="265"/>
      <c r="S314" s="280" t="str">
        <f t="shared" si="18"/>
        <v/>
      </c>
      <c r="T314" s="265"/>
      <c r="U314" s="3"/>
      <c r="V314" s="282"/>
      <c r="W314" s="316"/>
    </row>
    <row r="315" spans="3:23" ht="13.5" customHeight="1" x14ac:dyDescent="0.15">
      <c r="C315" s="283">
        <f>C314+1</f>
        <v>303</v>
      </c>
      <c r="D315" s="44" t="str">
        <f t="shared" si="17"/>
        <v/>
      </c>
      <c r="E315" s="276"/>
      <c r="F315" s="368"/>
      <c r="G315" s="368"/>
      <c r="H315" s="368"/>
      <c r="I315" s="265"/>
      <c r="J315" s="265"/>
      <c r="K315" s="265"/>
      <c r="L315" s="307"/>
      <c r="M315" s="307"/>
      <c r="N315" s="308"/>
      <c r="O315" s="314"/>
      <c r="P315" s="314"/>
      <c r="Q315" s="265"/>
      <c r="R315" s="265"/>
      <c r="S315" s="280" t="str">
        <f t="shared" si="18"/>
        <v/>
      </c>
      <c r="T315" s="265"/>
      <c r="U315" s="3"/>
      <c r="V315" s="282"/>
      <c r="W315" s="316"/>
    </row>
    <row r="316" spans="3:23" ht="13.5" customHeight="1" x14ac:dyDescent="0.15">
      <c r="C316" s="283">
        <f t="shared" ref="C316:C373" si="20">C315+1</f>
        <v>304</v>
      </c>
      <c r="D316" s="44" t="str">
        <f t="shared" si="17"/>
        <v/>
      </c>
      <c r="E316" s="276"/>
      <c r="F316" s="368"/>
      <c r="G316" s="368"/>
      <c r="H316" s="368"/>
      <c r="I316" s="265"/>
      <c r="J316" s="265"/>
      <c r="K316" s="265"/>
      <c r="L316" s="307"/>
      <c r="M316" s="307"/>
      <c r="N316" s="308"/>
      <c r="O316" s="314"/>
      <c r="P316" s="314"/>
      <c r="Q316" s="265"/>
      <c r="R316" s="265"/>
      <c r="S316" s="280" t="str">
        <f t="shared" si="18"/>
        <v/>
      </c>
      <c r="T316" s="265"/>
      <c r="U316" s="3"/>
      <c r="V316" s="282"/>
      <c r="W316" s="316"/>
    </row>
    <row r="317" spans="3:23" ht="13.5" customHeight="1" x14ac:dyDescent="0.15">
      <c r="C317" s="283">
        <f t="shared" si="20"/>
        <v>305</v>
      </c>
      <c r="D317" s="44" t="str">
        <f t="shared" si="17"/>
        <v/>
      </c>
      <c r="E317" s="276"/>
      <c r="F317" s="368"/>
      <c r="G317" s="368"/>
      <c r="H317" s="368"/>
      <c r="I317" s="265"/>
      <c r="J317" s="265"/>
      <c r="K317" s="265"/>
      <c r="L317" s="307"/>
      <c r="M317" s="307"/>
      <c r="N317" s="308"/>
      <c r="O317" s="314"/>
      <c r="P317" s="314"/>
      <c r="Q317" s="265"/>
      <c r="R317" s="265"/>
      <c r="S317" s="280" t="str">
        <f t="shared" si="18"/>
        <v/>
      </c>
      <c r="T317" s="265"/>
      <c r="U317" s="3"/>
      <c r="V317" s="282"/>
      <c r="W317" s="316"/>
    </row>
    <row r="318" spans="3:23" ht="13.5" customHeight="1" x14ac:dyDescent="0.15">
      <c r="C318" s="283">
        <f t="shared" si="20"/>
        <v>306</v>
      </c>
      <c r="D318" s="44" t="str">
        <f t="shared" si="17"/>
        <v/>
      </c>
      <c r="E318" s="276"/>
      <c r="F318" s="368"/>
      <c r="G318" s="368"/>
      <c r="H318" s="368"/>
      <c r="I318" s="265"/>
      <c r="J318" s="265"/>
      <c r="K318" s="265"/>
      <c r="L318" s="307"/>
      <c r="M318" s="307"/>
      <c r="N318" s="308"/>
      <c r="O318" s="314"/>
      <c r="P318" s="314"/>
      <c r="Q318" s="265"/>
      <c r="R318" s="265"/>
      <c r="S318" s="280" t="str">
        <f t="shared" si="18"/>
        <v/>
      </c>
      <c r="T318" s="265"/>
      <c r="U318" s="3"/>
      <c r="V318" s="282"/>
      <c r="W318" s="316"/>
    </row>
    <row r="319" spans="3:23" ht="13.5" customHeight="1" x14ac:dyDescent="0.15">
      <c r="C319" s="283">
        <f t="shared" si="20"/>
        <v>307</v>
      </c>
      <c r="D319" s="44" t="str">
        <f t="shared" si="17"/>
        <v/>
      </c>
      <c r="E319" s="276"/>
      <c r="F319" s="368"/>
      <c r="G319" s="368"/>
      <c r="H319" s="368"/>
      <c r="I319" s="265"/>
      <c r="J319" s="265"/>
      <c r="K319" s="265"/>
      <c r="L319" s="307"/>
      <c r="M319" s="307"/>
      <c r="N319" s="308"/>
      <c r="O319" s="314"/>
      <c r="P319" s="314"/>
      <c r="Q319" s="265"/>
      <c r="R319" s="265"/>
      <c r="S319" s="280" t="str">
        <f t="shared" si="18"/>
        <v/>
      </c>
      <c r="T319" s="265"/>
      <c r="U319" s="3"/>
      <c r="V319" s="282"/>
      <c r="W319" s="316"/>
    </row>
    <row r="320" spans="3:23" ht="13.5" customHeight="1" x14ac:dyDescent="0.15">
      <c r="C320" s="283">
        <f t="shared" si="20"/>
        <v>308</v>
      </c>
      <c r="D320" s="44" t="str">
        <f t="shared" si="17"/>
        <v/>
      </c>
      <c r="E320" s="276"/>
      <c r="F320" s="368"/>
      <c r="G320" s="368"/>
      <c r="H320" s="368"/>
      <c r="I320" s="265"/>
      <c r="J320" s="265"/>
      <c r="K320" s="265"/>
      <c r="L320" s="307"/>
      <c r="M320" s="307"/>
      <c r="N320" s="308"/>
      <c r="O320" s="314"/>
      <c r="P320" s="314"/>
      <c r="Q320" s="265"/>
      <c r="R320" s="265"/>
      <c r="S320" s="280" t="str">
        <f t="shared" si="18"/>
        <v/>
      </c>
      <c r="T320" s="265"/>
      <c r="U320" s="3"/>
      <c r="V320" s="282"/>
      <c r="W320" s="316"/>
    </row>
    <row r="321" spans="3:23" ht="13.5" customHeight="1" x14ac:dyDescent="0.15">
      <c r="C321" s="283">
        <f t="shared" si="20"/>
        <v>309</v>
      </c>
      <c r="D321" s="44" t="str">
        <f t="shared" si="17"/>
        <v/>
      </c>
      <c r="E321" s="276"/>
      <c r="F321" s="368"/>
      <c r="G321" s="368"/>
      <c r="H321" s="368"/>
      <c r="I321" s="265"/>
      <c r="J321" s="265"/>
      <c r="K321" s="265"/>
      <c r="L321" s="307"/>
      <c r="M321" s="307"/>
      <c r="N321" s="308"/>
      <c r="O321" s="314"/>
      <c r="P321" s="314"/>
      <c r="Q321" s="265"/>
      <c r="R321" s="265"/>
      <c r="S321" s="280" t="str">
        <f t="shared" si="18"/>
        <v/>
      </c>
      <c r="T321" s="265"/>
      <c r="U321" s="3"/>
      <c r="V321" s="282"/>
      <c r="W321" s="316"/>
    </row>
    <row r="322" spans="3:23" ht="13.5" customHeight="1" x14ac:dyDescent="0.15">
      <c r="C322" s="283">
        <f t="shared" si="20"/>
        <v>310</v>
      </c>
      <c r="D322" s="44" t="str">
        <f t="shared" si="17"/>
        <v/>
      </c>
      <c r="E322" s="276"/>
      <c r="F322" s="368"/>
      <c r="G322" s="368"/>
      <c r="H322" s="368"/>
      <c r="I322" s="265"/>
      <c r="J322" s="265"/>
      <c r="K322" s="265"/>
      <c r="L322" s="307"/>
      <c r="M322" s="307"/>
      <c r="N322" s="308"/>
      <c r="O322" s="314"/>
      <c r="P322" s="314"/>
      <c r="Q322" s="265"/>
      <c r="R322" s="265"/>
      <c r="S322" s="280" t="str">
        <f t="shared" si="18"/>
        <v/>
      </c>
      <c r="T322" s="265"/>
      <c r="U322" s="3"/>
      <c r="V322" s="282"/>
      <c r="W322" s="316"/>
    </row>
    <row r="323" spans="3:23" ht="13.5" customHeight="1" x14ac:dyDescent="0.15">
      <c r="C323" s="283">
        <f t="shared" si="20"/>
        <v>311</v>
      </c>
      <c r="D323" s="44" t="str">
        <f t="shared" si="17"/>
        <v/>
      </c>
      <c r="E323" s="276"/>
      <c r="F323" s="368"/>
      <c r="G323" s="368"/>
      <c r="H323" s="368"/>
      <c r="I323" s="265"/>
      <c r="J323" s="265"/>
      <c r="K323" s="265"/>
      <c r="L323" s="307"/>
      <c r="M323" s="307"/>
      <c r="N323" s="308"/>
      <c r="O323" s="314"/>
      <c r="P323" s="314"/>
      <c r="Q323" s="265"/>
      <c r="R323" s="265"/>
      <c r="S323" s="280" t="str">
        <f t="shared" si="18"/>
        <v/>
      </c>
      <c r="T323" s="265"/>
      <c r="U323" s="3"/>
      <c r="V323" s="282"/>
      <c r="W323" s="316"/>
    </row>
    <row r="324" spans="3:23" ht="13.5" customHeight="1" x14ac:dyDescent="0.15">
      <c r="C324" s="283">
        <f t="shared" si="20"/>
        <v>312</v>
      </c>
      <c r="D324" s="44" t="str">
        <f t="shared" si="17"/>
        <v/>
      </c>
      <c r="E324" s="276"/>
      <c r="F324" s="368"/>
      <c r="G324" s="368"/>
      <c r="H324" s="368"/>
      <c r="I324" s="265"/>
      <c r="J324" s="265"/>
      <c r="K324" s="265"/>
      <c r="L324" s="307"/>
      <c r="M324" s="307"/>
      <c r="N324" s="308"/>
      <c r="O324" s="314"/>
      <c r="P324" s="314"/>
      <c r="Q324" s="265"/>
      <c r="R324" s="265"/>
      <c r="S324" s="280" t="str">
        <f t="shared" si="18"/>
        <v/>
      </c>
      <c r="T324" s="265"/>
      <c r="U324" s="3"/>
      <c r="V324" s="282"/>
      <c r="W324" s="316"/>
    </row>
    <row r="325" spans="3:23" ht="13.5" customHeight="1" x14ac:dyDescent="0.15">
      <c r="C325" s="283">
        <f t="shared" si="20"/>
        <v>313</v>
      </c>
      <c r="D325" s="44" t="str">
        <f t="shared" si="17"/>
        <v/>
      </c>
      <c r="E325" s="276"/>
      <c r="F325" s="368"/>
      <c r="G325" s="368"/>
      <c r="H325" s="368"/>
      <c r="I325" s="265"/>
      <c r="J325" s="265"/>
      <c r="K325" s="265"/>
      <c r="L325" s="307"/>
      <c r="M325" s="307"/>
      <c r="N325" s="308"/>
      <c r="O325" s="314"/>
      <c r="P325" s="314"/>
      <c r="Q325" s="265"/>
      <c r="R325" s="265"/>
      <c r="S325" s="280" t="str">
        <f t="shared" si="18"/>
        <v/>
      </c>
      <c r="T325" s="265"/>
      <c r="U325" s="3"/>
      <c r="V325" s="282"/>
      <c r="W325" s="316"/>
    </row>
    <row r="326" spans="3:23" ht="13.5" customHeight="1" x14ac:dyDescent="0.15">
      <c r="C326" s="283">
        <f t="shared" si="20"/>
        <v>314</v>
      </c>
      <c r="D326" s="44" t="str">
        <f t="shared" si="17"/>
        <v/>
      </c>
      <c r="E326" s="276"/>
      <c r="F326" s="368"/>
      <c r="G326" s="368"/>
      <c r="H326" s="368"/>
      <c r="I326" s="265"/>
      <c r="J326" s="265"/>
      <c r="K326" s="265"/>
      <c r="L326" s="307"/>
      <c r="M326" s="307"/>
      <c r="N326" s="308"/>
      <c r="O326" s="314"/>
      <c r="P326" s="314"/>
      <c r="Q326" s="265"/>
      <c r="R326" s="265"/>
      <c r="S326" s="280" t="str">
        <f t="shared" si="18"/>
        <v/>
      </c>
      <c r="T326" s="265"/>
      <c r="U326" s="3"/>
      <c r="V326" s="282"/>
      <c r="W326" s="316"/>
    </row>
    <row r="327" spans="3:23" ht="13.5" customHeight="1" x14ac:dyDescent="0.15">
      <c r="C327" s="283">
        <f t="shared" si="20"/>
        <v>315</v>
      </c>
      <c r="D327" s="44" t="str">
        <f t="shared" si="17"/>
        <v/>
      </c>
      <c r="E327" s="276"/>
      <c r="F327" s="368"/>
      <c r="G327" s="368"/>
      <c r="H327" s="368"/>
      <c r="I327" s="265"/>
      <c r="J327" s="265"/>
      <c r="K327" s="265"/>
      <c r="L327" s="307"/>
      <c r="M327" s="307"/>
      <c r="N327" s="308"/>
      <c r="O327" s="314"/>
      <c r="P327" s="314"/>
      <c r="Q327" s="265"/>
      <c r="R327" s="265"/>
      <c r="S327" s="280" t="str">
        <f t="shared" si="18"/>
        <v/>
      </c>
      <c r="T327" s="265"/>
      <c r="U327" s="3"/>
      <c r="V327" s="282"/>
      <c r="W327" s="316"/>
    </row>
    <row r="328" spans="3:23" ht="13.5" customHeight="1" x14ac:dyDescent="0.15">
      <c r="C328" s="283">
        <f t="shared" si="20"/>
        <v>316</v>
      </c>
      <c r="D328" s="44" t="str">
        <f t="shared" si="17"/>
        <v/>
      </c>
      <c r="E328" s="276"/>
      <c r="F328" s="368"/>
      <c r="G328" s="368"/>
      <c r="H328" s="368"/>
      <c r="I328" s="265"/>
      <c r="J328" s="265"/>
      <c r="K328" s="265"/>
      <c r="L328" s="307"/>
      <c r="M328" s="307"/>
      <c r="N328" s="308"/>
      <c r="O328" s="314"/>
      <c r="P328" s="314"/>
      <c r="Q328" s="265"/>
      <c r="R328" s="265"/>
      <c r="S328" s="280" t="str">
        <f t="shared" si="18"/>
        <v/>
      </c>
      <c r="T328" s="265"/>
      <c r="U328" s="3"/>
      <c r="V328" s="282"/>
      <c r="W328" s="316"/>
    </row>
    <row r="329" spans="3:23" ht="13.5" customHeight="1" x14ac:dyDescent="0.15">
      <c r="C329" s="283">
        <f t="shared" si="20"/>
        <v>317</v>
      </c>
      <c r="D329" s="44" t="str">
        <f t="shared" si="17"/>
        <v/>
      </c>
      <c r="E329" s="276"/>
      <c r="F329" s="368"/>
      <c r="G329" s="368"/>
      <c r="H329" s="368"/>
      <c r="I329" s="265"/>
      <c r="J329" s="265"/>
      <c r="K329" s="265"/>
      <c r="L329" s="307"/>
      <c r="M329" s="307"/>
      <c r="N329" s="308"/>
      <c r="O329" s="314"/>
      <c r="P329" s="314"/>
      <c r="Q329" s="265"/>
      <c r="R329" s="265"/>
      <c r="S329" s="280" t="str">
        <f t="shared" si="18"/>
        <v/>
      </c>
      <c r="T329" s="265"/>
      <c r="U329" s="3"/>
      <c r="V329" s="282"/>
      <c r="W329" s="316"/>
    </row>
    <row r="330" spans="3:23" ht="13.5" customHeight="1" x14ac:dyDescent="0.15">
      <c r="C330" s="283">
        <f t="shared" si="20"/>
        <v>318</v>
      </c>
      <c r="D330" s="44" t="str">
        <f t="shared" si="17"/>
        <v/>
      </c>
      <c r="E330" s="276"/>
      <c r="F330" s="368"/>
      <c r="G330" s="368"/>
      <c r="H330" s="368"/>
      <c r="I330" s="265"/>
      <c r="J330" s="265"/>
      <c r="K330" s="265"/>
      <c r="L330" s="307"/>
      <c r="M330" s="307"/>
      <c r="N330" s="308"/>
      <c r="O330" s="314"/>
      <c r="P330" s="314"/>
      <c r="Q330" s="265"/>
      <c r="R330" s="265"/>
      <c r="S330" s="280" t="str">
        <f t="shared" si="18"/>
        <v/>
      </c>
      <c r="T330" s="265"/>
      <c r="U330" s="3"/>
      <c r="V330" s="282"/>
      <c r="W330" s="316"/>
    </row>
    <row r="331" spans="3:23" ht="13.5" customHeight="1" x14ac:dyDescent="0.15">
      <c r="C331" s="283">
        <f t="shared" si="20"/>
        <v>319</v>
      </c>
      <c r="D331" s="44" t="str">
        <f t="shared" si="17"/>
        <v/>
      </c>
      <c r="E331" s="276"/>
      <c r="F331" s="368"/>
      <c r="G331" s="368"/>
      <c r="H331" s="368"/>
      <c r="I331" s="265"/>
      <c r="J331" s="265"/>
      <c r="K331" s="265"/>
      <c r="L331" s="307"/>
      <c r="M331" s="307"/>
      <c r="N331" s="308"/>
      <c r="O331" s="314"/>
      <c r="P331" s="314"/>
      <c r="Q331" s="265"/>
      <c r="R331" s="265"/>
      <c r="S331" s="280" t="str">
        <f t="shared" si="18"/>
        <v/>
      </c>
      <c r="T331" s="265"/>
      <c r="U331" s="3"/>
      <c r="V331" s="282"/>
      <c r="W331" s="316"/>
    </row>
    <row r="332" spans="3:23" ht="13.5" customHeight="1" x14ac:dyDescent="0.15">
      <c r="C332" s="283">
        <f t="shared" si="20"/>
        <v>320</v>
      </c>
      <c r="D332" s="44" t="str">
        <f t="shared" si="17"/>
        <v/>
      </c>
      <c r="E332" s="276"/>
      <c r="F332" s="368"/>
      <c r="G332" s="368"/>
      <c r="H332" s="368"/>
      <c r="I332" s="265"/>
      <c r="J332" s="265"/>
      <c r="K332" s="265"/>
      <c r="L332" s="307"/>
      <c r="M332" s="307"/>
      <c r="N332" s="308"/>
      <c r="O332" s="314"/>
      <c r="P332" s="314"/>
      <c r="Q332" s="265"/>
      <c r="R332" s="265"/>
      <c r="S332" s="280" t="str">
        <f t="shared" si="18"/>
        <v/>
      </c>
      <c r="T332" s="265"/>
      <c r="U332" s="3"/>
      <c r="V332" s="282"/>
      <c r="W332" s="316"/>
    </row>
    <row r="333" spans="3:23" ht="13.5" customHeight="1" x14ac:dyDescent="0.15">
      <c r="C333" s="283">
        <f t="shared" si="20"/>
        <v>321</v>
      </c>
      <c r="D333" s="44" t="str">
        <f t="shared" ref="D333:D396" si="21">IF(E333="","",IF(OR(AND(E333&lt;=$Z$2,K333&lt;&gt;"○"),AND(E333&lt;=$AA$2,K333="○")),"○",""))</f>
        <v/>
      </c>
      <c r="E333" s="276"/>
      <c r="F333" s="368"/>
      <c r="G333" s="368"/>
      <c r="H333" s="368"/>
      <c r="I333" s="265"/>
      <c r="J333" s="265"/>
      <c r="K333" s="265"/>
      <c r="L333" s="307"/>
      <c r="M333" s="307"/>
      <c r="N333" s="308"/>
      <c r="O333" s="314"/>
      <c r="P333" s="314"/>
      <c r="Q333" s="265"/>
      <c r="R333" s="265"/>
      <c r="S333" s="280" t="str">
        <f t="shared" ref="S333:S396" si="22">IF(OR(N333="",N333=0),"",IF(OR(AND(I333="○",$O333&gt;Z$5),AND(J333="○",$O333&gt;AA$5),AND(I333="○",$P333&gt;Z$6),AND(J333="○",$P333&gt;AA$6),AND(K333="○",$P333&gt;AB$6),AND(Q333="○",R333="○")),"○",""))</f>
        <v/>
      </c>
      <c r="T333" s="265"/>
      <c r="U333" s="3"/>
      <c r="V333" s="282"/>
      <c r="W333" s="316"/>
    </row>
    <row r="334" spans="3:23" ht="13.5" customHeight="1" x14ac:dyDescent="0.15">
      <c r="C334" s="283">
        <f t="shared" si="20"/>
        <v>322</v>
      </c>
      <c r="D334" s="44" t="str">
        <f t="shared" si="21"/>
        <v/>
      </c>
      <c r="E334" s="276"/>
      <c r="F334" s="368"/>
      <c r="G334" s="368"/>
      <c r="H334" s="368"/>
      <c r="I334" s="265"/>
      <c r="J334" s="265"/>
      <c r="K334" s="265"/>
      <c r="L334" s="307"/>
      <c r="M334" s="307"/>
      <c r="N334" s="308"/>
      <c r="O334" s="314"/>
      <c r="P334" s="314"/>
      <c r="Q334" s="265"/>
      <c r="R334" s="265"/>
      <c r="S334" s="280" t="str">
        <f t="shared" si="22"/>
        <v/>
      </c>
      <c r="T334" s="265"/>
      <c r="U334" s="3"/>
      <c r="V334" s="282"/>
      <c r="W334" s="316"/>
    </row>
    <row r="335" spans="3:23" ht="13.5" customHeight="1" x14ac:dyDescent="0.15">
      <c r="C335" s="283">
        <f t="shared" si="20"/>
        <v>323</v>
      </c>
      <c r="D335" s="44" t="str">
        <f t="shared" si="21"/>
        <v/>
      </c>
      <c r="E335" s="276"/>
      <c r="F335" s="368"/>
      <c r="G335" s="368"/>
      <c r="H335" s="368"/>
      <c r="I335" s="265"/>
      <c r="J335" s="265"/>
      <c r="K335" s="265"/>
      <c r="L335" s="307"/>
      <c r="M335" s="307"/>
      <c r="N335" s="308"/>
      <c r="O335" s="314"/>
      <c r="P335" s="314"/>
      <c r="Q335" s="265"/>
      <c r="R335" s="265"/>
      <c r="S335" s="280" t="str">
        <f t="shared" si="22"/>
        <v/>
      </c>
      <c r="T335" s="265"/>
      <c r="U335" s="3"/>
      <c r="V335" s="282"/>
      <c r="W335" s="316"/>
    </row>
    <row r="336" spans="3:23" ht="13.5" customHeight="1" x14ac:dyDescent="0.15">
      <c r="C336" s="283">
        <f t="shared" si="20"/>
        <v>324</v>
      </c>
      <c r="D336" s="44" t="str">
        <f t="shared" si="21"/>
        <v/>
      </c>
      <c r="E336" s="276"/>
      <c r="F336" s="368"/>
      <c r="G336" s="368"/>
      <c r="H336" s="368"/>
      <c r="I336" s="265"/>
      <c r="J336" s="265"/>
      <c r="K336" s="265"/>
      <c r="L336" s="307"/>
      <c r="M336" s="307"/>
      <c r="N336" s="308"/>
      <c r="O336" s="314"/>
      <c r="P336" s="314"/>
      <c r="Q336" s="265"/>
      <c r="R336" s="265"/>
      <c r="S336" s="280" t="str">
        <f t="shared" si="22"/>
        <v/>
      </c>
      <c r="T336" s="265"/>
      <c r="U336" s="3"/>
      <c r="V336" s="282"/>
      <c r="W336" s="316"/>
    </row>
    <row r="337" spans="3:23" ht="13.5" customHeight="1" x14ac:dyDescent="0.15">
      <c r="C337" s="283">
        <f t="shared" si="20"/>
        <v>325</v>
      </c>
      <c r="D337" s="44" t="str">
        <f t="shared" si="21"/>
        <v/>
      </c>
      <c r="E337" s="276"/>
      <c r="F337" s="368"/>
      <c r="G337" s="368"/>
      <c r="H337" s="368"/>
      <c r="I337" s="265"/>
      <c r="J337" s="265"/>
      <c r="K337" s="265"/>
      <c r="L337" s="307"/>
      <c r="M337" s="307"/>
      <c r="N337" s="308"/>
      <c r="O337" s="314"/>
      <c r="P337" s="314"/>
      <c r="Q337" s="265"/>
      <c r="R337" s="265"/>
      <c r="S337" s="280" t="str">
        <f t="shared" si="22"/>
        <v/>
      </c>
      <c r="T337" s="265"/>
      <c r="U337" s="3"/>
      <c r="V337" s="282"/>
      <c r="W337" s="316"/>
    </row>
    <row r="338" spans="3:23" ht="13.5" customHeight="1" x14ac:dyDescent="0.15">
      <c r="C338" s="283">
        <f t="shared" si="20"/>
        <v>326</v>
      </c>
      <c r="D338" s="44" t="str">
        <f t="shared" si="21"/>
        <v/>
      </c>
      <c r="E338" s="276"/>
      <c r="F338" s="368"/>
      <c r="G338" s="368"/>
      <c r="H338" s="368"/>
      <c r="I338" s="265"/>
      <c r="J338" s="265"/>
      <c r="K338" s="265"/>
      <c r="L338" s="307"/>
      <c r="M338" s="307"/>
      <c r="N338" s="308"/>
      <c r="O338" s="314"/>
      <c r="P338" s="314"/>
      <c r="Q338" s="265"/>
      <c r="R338" s="265"/>
      <c r="S338" s="280" t="str">
        <f t="shared" si="22"/>
        <v/>
      </c>
      <c r="T338" s="265"/>
      <c r="U338" s="3"/>
      <c r="V338" s="282"/>
      <c r="W338" s="316"/>
    </row>
    <row r="339" spans="3:23" ht="13.5" customHeight="1" x14ac:dyDescent="0.15">
      <c r="C339" s="283">
        <f t="shared" si="20"/>
        <v>327</v>
      </c>
      <c r="D339" s="44" t="str">
        <f t="shared" si="21"/>
        <v/>
      </c>
      <c r="E339" s="276"/>
      <c r="F339" s="368"/>
      <c r="G339" s="368"/>
      <c r="H339" s="368"/>
      <c r="I339" s="265"/>
      <c r="J339" s="265"/>
      <c r="K339" s="265"/>
      <c r="L339" s="307"/>
      <c r="M339" s="307"/>
      <c r="N339" s="308"/>
      <c r="O339" s="314"/>
      <c r="P339" s="314"/>
      <c r="Q339" s="265"/>
      <c r="R339" s="265"/>
      <c r="S339" s="280" t="str">
        <f t="shared" si="22"/>
        <v/>
      </c>
      <c r="T339" s="265"/>
      <c r="U339" s="3"/>
      <c r="V339" s="282"/>
      <c r="W339" s="316"/>
    </row>
    <row r="340" spans="3:23" ht="13.5" customHeight="1" x14ac:dyDescent="0.15">
      <c r="C340" s="283">
        <f t="shared" si="20"/>
        <v>328</v>
      </c>
      <c r="D340" s="44" t="str">
        <f t="shared" si="21"/>
        <v/>
      </c>
      <c r="E340" s="276"/>
      <c r="F340" s="368"/>
      <c r="G340" s="368"/>
      <c r="H340" s="368"/>
      <c r="I340" s="265"/>
      <c r="J340" s="265"/>
      <c r="K340" s="265"/>
      <c r="L340" s="307"/>
      <c r="M340" s="307"/>
      <c r="N340" s="308"/>
      <c r="O340" s="314"/>
      <c r="P340" s="314"/>
      <c r="Q340" s="265"/>
      <c r="R340" s="265"/>
      <c r="S340" s="280" t="str">
        <f t="shared" si="22"/>
        <v/>
      </c>
      <c r="T340" s="265"/>
      <c r="U340" s="3"/>
      <c r="V340" s="282"/>
      <c r="W340" s="316"/>
    </row>
    <row r="341" spans="3:23" ht="13.5" customHeight="1" x14ac:dyDescent="0.15">
      <c r="C341" s="283">
        <f t="shared" si="20"/>
        <v>329</v>
      </c>
      <c r="D341" s="44" t="str">
        <f t="shared" si="21"/>
        <v/>
      </c>
      <c r="E341" s="276"/>
      <c r="F341" s="368"/>
      <c r="G341" s="368"/>
      <c r="H341" s="368"/>
      <c r="I341" s="265"/>
      <c r="J341" s="265"/>
      <c r="K341" s="265"/>
      <c r="L341" s="307"/>
      <c r="M341" s="307"/>
      <c r="N341" s="308"/>
      <c r="O341" s="314"/>
      <c r="P341" s="314"/>
      <c r="Q341" s="265"/>
      <c r="R341" s="265"/>
      <c r="S341" s="280" t="str">
        <f t="shared" si="22"/>
        <v/>
      </c>
      <c r="T341" s="265"/>
      <c r="U341" s="3"/>
      <c r="V341" s="282"/>
      <c r="W341" s="316"/>
    </row>
    <row r="342" spans="3:23" ht="13.5" customHeight="1" x14ac:dyDescent="0.15">
      <c r="C342" s="283">
        <f t="shared" si="20"/>
        <v>330</v>
      </c>
      <c r="D342" s="44" t="str">
        <f t="shared" si="21"/>
        <v/>
      </c>
      <c r="E342" s="276"/>
      <c r="F342" s="368"/>
      <c r="G342" s="368"/>
      <c r="H342" s="368"/>
      <c r="I342" s="317"/>
      <c r="J342" s="317"/>
      <c r="K342" s="317"/>
      <c r="L342" s="307"/>
      <c r="M342" s="307"/>
      <c r="N342" s="308"/>
      <c r="O342" s="314"/>
      <c r="P342" s="314"/>
      <c r="Q342" s="265"/>
      <c r="R342" s="265"/>
      <c r="S342" s="280" t="str">
        <f t="shared" si="22"/>
        <v/>
      </c>
      <c r="T342" s="265"/>
      <c r="U342" s="3"/>
      <c r="V342" s="282"/>
      <c r="W342" s="316"/>
    </row>
    <row r="343" spans="3:23" ht="13.5" customHeight="1" x14ac:dyDescent="0.15">
      <c r="C343" s="283">
        <f t="shared" si="20"/>
        <v>331</v>
      </c>
      <c r="D343" s="44" t="str">
        <f t="shared" si="21"/>
        <v/>
      </c>
      <c r="E343" s="276"/>
      <c r="F343" s="368"/>
      <c r="G343" s="368"/>
      <c r="H343" s="368"/>
      <c r="I343" s="265"/>
      <c r="J343" s="265"/>
      <c r="K343" s="265"/>
      <c r="L343" s="307"/>
      <c r="M343" s="307"/>
      <c r="N343" s="308"/>
      <c r="O343" s="314"/>
      <c r="P343" s="314"/>
      <c r="Q343" s="265"/>
      <c r="R343" s="265"/>
      <c r="S343" s="280" t="str">
        <f t="shared" si="22"/>
        <v/>
      </c>
      <c r="T343" s="265"/>
      <c r="U343" s="3"/>
      <c r="V343" s="282"/>
      <c r="W343" s="316"/>
    </row>
    <row r="344" spans="3:23" ht="13.5" customHeight="1" x14ac:dyDescent="0.15">
      <c r="C344" s="283">
        <f t="shared" si="20"/>
        <v>332</v>
      </c>
      <c r="D344" s="44" t="str">
        <f t="shared" si="21"/>
        <v/>
      </c>
      <c r="E344" s="276"/>
      <c r="F344" s="368"/>
      <c r="G344" s="368"/>
      <c r="H344" s="368"/>
      <c r="I344" s="265"/>
      <c r="J344" s="265"/>
      <c r="K344" s="265"/>
      <c r="L344" s="307"/>
      <c r="M344" s="307"/>
      <c r="N344" s="308"/>
      <c r="O344" s="314"/>
      <c r="P344" s="314"/>
      <c r="Q344" s="265"/>
      <c r="R344" s="265"/>
      <c r="S344" s="280" t="str">
        <f t="shared" si="22"/>
        <v/>
      </c>
      <c r="T344" s="265"/>
      <c r="U344" s="3"/>
      <c r="V344" s="282"/>
      <c r="W344" s="316"/>
    </row>
    <row r="345" spans="3:23" ht="13.5" customHeight="1" x14ac:dyDescent="0.15">
      <c r="C345" s="283">
        <f t="shared" si="20"/>
        <v>333</v>
      </c>
      <c r="D345" s="44" t="str">
        <f t="shared" si="21"/>
        <v/>
      </c>
      <c r="E345" s="276"/>
      <c r="F345" s="368"/>
      <c r="G345" s="368"/>
      <c r="H345" s="368"/>
      <c r="I345" s="265"/>
      <c r="J345" s="265"/>
      <c r="K345" s="265"/>
      <c r="L345" s="307"/>
      <c r="M345" s="307"/>
      <c r="N345" s="308"/>
      <c r="O345" s="314"/>
      <c r="P345" s="314"/>
      <c r="Q345" s="265"/>
      <c r="R345" s="265"/>
      <c r="S345" s="280" t="str">
        <f t="shared" si="22"/>
        <v/>
      </c>
      <c r="T345" s="265"/>
      <c r="U345" s="3"/>
      <c r="V345" s="282"/>
      <c r="W345" s="316"/>
    </row>
    <row r="346" spans="3:23" ht="13.5" customHeight="1" x14ac:dyDescent="0.15">
      <c r="C346" s="283">
        <f t="shared" si="20"/>
        <v>334</v>
      </c>
      <c r="D346" s="44" t="str">
        <f t="shared" si="21"/>
        <v/>
      </c>
      <c r="E346" s="276"/>
      <c r="F346" s="368"/>
      <c r="G346" s="368"/>
      <c r="H346" s="368"/>
      <c r="I346" s="265"/>
      <c r="J346" s="265"/>
      <c r="K346" s="265"/>
      <c r="L346" s="307"/>
      <c r="M346" s="307"/>
      <c r="N346" s="308"/>
      <c r="O346" s="314"/>
      <c r="P346" s="314"/>
      <c r="Q346" s="265"/>
      <c r="R346" s="265"/>
      <c r="S346" s="280" t="str">
        <f t="shared" si="22"/>
        <v/>
      </c>
      <c r="T346" s="265"/>
      <c r="U346" s="3"/>
      <c r="V346" s="282"/>
      <c r="W346" s="316"/>
    </row>
    <row r="347" spans="3:23" ht="13.5" customHeight="1" x14ac:dyDescent="0.15">
      <c r="C347" s="283">
        <f t="shared" si="20"/>
        <v>335</v>
      </c>
      <c r="D347" s="44" t="str">
        <f t="shared" si="21"/>
        <v/>
      </c>
      <c r="E347" s="276"/>
      <c r="F347" s="368"/>
      <c r="G347" s="368"/>
      <c r="H347" s="368"/>
      <c r="I347" s="265"/>
      <c r="J347" s="265"/>
      <c r="K347" s="265"/>
      <c r="L347" s="307"/>
      <c r="M347" s="307"/>
      <c r="N347" s="308"/>
      <c r="O347" s="314"/>
      <c r="P347" s="314"/>
      <c r="Q347" s="265"/>
      <c r="R347" s="265"/>
      <c r="S347" s="280" t="str">
        <f t="shared" si="22"/>
        <v/>
      </c>
      <c r="T347" s="265"/>
      <c r="U347" s="3"/>
      <c r="V347" s="282"/>
      <c r="W347" s="316"/>
    </row>
    <row r="348" spans="3:23" ht="13.5" customHeight="1" x14ac:dyDescent="0.15">
      <c r="C348" s="283">
        <f t="shared" si="20"/>
        <v>336</v>
      </c>
      <c r="D348" s="44" t="str">
        <f t="shared" si="21"/>
        <v/>
      </c>
      <c r="E348" s="276"/>
      <c r="F348" s="368"/>
      <c r="G348" s="368"/>
      <c r="H348" s="368"/>
      <c r="I348" s="265"/>
      <c r="J348" s="265"/>
      <c r="K348" s="265"/>
      <c r="L348" s="307"/>
      <c r="M348" s="307"/>
      <c r="N348" s="308"/>
      <c r="O348" s="314"/>
      <c r="P348" s="314"/>
      <c r="Q348" s="265"/>
      <c r="R348" s="265"/>
      <c r="S348" s="280" t="str">
        <f t="shared" si="22"/>
        <v/>
      </c>
      <c r="T348" s="265"/>
      <c r="U348" s="3"/>
      <c r="V348" s="282"/>
      <c r="W348" s="316"/>
    </row>
    <row r="349" spans="3:23" ht="13.5" customHeight="1" x14ac:dyDescent="0.15">
      <c r="C349" s="283">
        <f t="shared" si="20"/>
        <v>337</v>
      </c>
      <c r="D349" s="44" t="str">
        <f t="shared" si="21"/>
        <v/>
      </c>
      <c r="E349" s="276"/>
      <c r="F349" s="368"/>
      <c r="G349" s="368"/>
      <c r="H349" s="368"/>
      <c r="I349" s="265"/>
      <c r="J349" s="265"/>
      <c r="K349" s="265"/>
      <c r="L349" s="307"/>
      <c r="M349" s="307"/>
      <c r="N349" s="308"/>
      <c r="O349" s="314"/>
      <c r="P349" s="314"/>
      <c r="Q349" s="265"/>
      <c r="R349" s="265"/>
      <c r="S349" s="280" t="str">
        <f t="shared" si="22"/>
        <v/>
      </c>
      <c r="T349" s="265"/>
      <c r="U349" s="3"/>
      <c r="V349" s="282"/>
      <c r="W349" s="316"/>
    </row>
    <row r="350" spans="3:23" ht="13.5" customHeight="1" x14ac:dyDescent="0.15">
      <c r="C350" s="283">
        <f t="shared" si="20"/>
        <v>338</v>
      </c>
      <c r="D350" s="44" t="str">
        <f t="shared" si="21"/>
        <v/>
      </c>
      <c r="E350" s="276"/>
      <c r="F350" s="368"/>
      <c r="G350" s="368"/>
      <c r="H350" s="368"/>
      <c r="I350" s="265"/>
      <c r="J350" s="265"/>
      <c r="K350" s="265"/>
      <c r="L350" s="307"/>
      <c r="M350" s="307"/>
      <c r="N350" s="308"/>
      <c r="O350" s="314"/>
      <c r="P350" s="314"/>
      <c r="Q350" s="265"/>
      <c r="R350" s="265"/>
      <c r="S350" s="280" t="str">
        <f t="shared" si="22"/>
        <v/>
      </c>
      <c r="T350" s="265"/>
      <c r="U350" s="3"/>
      <c r="V350" s="282"/>
      <c r="W350" s="316"/>
    </row>
    <row r="351" spans="3:23" ht="13.5" customHeight="1" x14ac:dyDescent="0.15">
      <c r="C351" s="283">
        <f t="shared" si="20"/>
        <v>339</v>
      </c>
      <c r="D351" s="44" t="str">
        <f t="shared" si="21"/>
        <v/>
      </c>
      <c r="E351" s="276"/>
      <c r="F351" s="368"/>
      <c r="G351" s="368"/>
      <c r="H351" s="368"/>
      <c r="I351" s="265"/>
      <c r="J351" s="265"/>
      <c r="K351" s="265"/>
      <c r="L351" s="307"/>
      <c r="M351" s="307"/>
      <c r="N351" s="308"/>
      <c r="O351" s="314"/>
      <c r="P351" s="314"/>
      <c r="Q351" s="265"/>
      <c r="R351" s="265"/>
      <c r="S351" s="280" t="str">
        <f t="shared" si="22"/>
        <v/>
      </c>
      <c r="T351" s="265"/>
      <c r="U351" s="3"/>
      <c r="V351" s="282"/>
      <c r="W351" s="316"/>
    </row>
    <row r="352" spans="3:23" ht="13.5" customHeight="1" x14ac:dyDescent="0.15">
      <c r="C352" s="283">
        <f t="shared" si="20"/>
        <v>340</v>
      </c>
      <c r="D352" s="44" t="str">
        <f t="shared" si="21"/>
        <v/>
      </c>
      <c r="E352" s="276"/>
      <c r="F352" s="368"/>
      <c r="G352" s="368"/>
      <c r="H352" s="368"/>
      <c r="I352" s="265"/>
      <c r="J352" s="265"/>
      <c r="K352" s="265"/>
      <c r="L352" s="307"/>
      <c r="M352" s="307"/>
      <c r="N352" s="308"/>
      <c r="O352" s="314"/>
      <c r="P352" s="314"/>
      <c r="Q352" s="265"/>
      <c r="R352" s="265"/>
      <c r="S352" s="280" t="str">
        <f t="shared" si="22"/>
        <v/>
      </c>
      <c r="T352" s="265"/>
      <c r="U352" s="3"/>
      <c r="V352" s="282"/>
      <c r="W352" s="316"/>
    </row>
    <row r="353" spans="3:23" ht="13.5" customHeight="1" x14ac:dyDescent="0.15">
      <c r="C353" s="283">
        <f t="shared" si="20"/>
        <v>341</v>
      </c>
      <c r="D353" s="44" t="str">
        <f t="shared" si="21"/>
        <v/>
      </c>
      <c r="E353" s="276"/>
      <c r="F353" s="368"/>
      <c r="G353" s="368"/>
      <c r="H353" s="368"/>
      <c r="I353" s="265"/>
      <c r="J353" s="265"/>
      <c r="K353" s="265"/>
      <c r="L353" s="307"/>
      <c r="M353" s="307"/>
      <c r="N353" s="308"/>
      <c r="O353" s="314"/>
      <c r="P353" s="314"/>
      <c r="Q353" s="265"/>
      <c r="R353" s="265"/>
      <c r="S353" s="280" t="str">
        <f t="shared" si="22"/>
        <v/>
      </c>
      <c r="T353" s="265"/>
      <c r="U353" s="3"/>
      <c r="V353" s="282"/>
      <c r="W353" s="316"/>
    </row>
    <row r="354" spans="3:23" ht="13.5" customHeight="1" x14ac:dyDescent="0.15">
      <c r="C354" s="283">
        <f t="shared" si="20"/>
        <v>342</v>
      </c>
      <c r="D354" s="44" t="str">
        <f t="shared" si="21"/>
        <v/>
      </c>
      <c r="E354" s="276"/>
      <c r="F354" s="368"/>
      <c r="G354" s="368"/>
      <c r="H354" s="368"/>
      <c r="I354" s="265"/>
      <c r="J354" s="265"/>
      <c r="K354" s="265"/>
      <c r="L354" s="307"/>
      <c r="M354" s="307"/>
      <c r="N354" s="308"/>
      <c r="O354" s="314"/>
      <c r="P354" s="314"/>
      <c r="Q354" s="265"/>
      <c r="R354" s="265"/>
      <c r="S354" s="280" t="str">
        <f t="shared" si="22"/>
        <v/>
      </c>
      <c r="T354" s="265"/>
      <c r="U354" s="3"/>
      <c r="V354" s="282"/>
      <c r="W354" s="316"/>
    </row>
    <row r="355" spans="3:23" ht="13.5" customHeight="1" x14ac:dyDescent="0.15">
      <c r="C355" s="283">
        <f t="shared" si="20"/>
        <v>343</v>
      </c>
      <c r="D355" s="44" t="str">
        <f t="shared" si="21"/>
        <v/>
      </c>
      <c r="E355" s="276"/>
      <c r="F355" s="368"/>
      <c r="G355" s="368"/>
      <c r="H355" s="368"/>
      <c r="I355" s="265"/>
      <c r="J355" s="265"/>
      <c r="K355" s="265"/>
      <c r="L355" s="307"/>
      <c r="M355" s="307"/>
      <c r="N355" s="308"/>
      <c r="O355" s="314"/>
      <c r="P355" s="314"/>
      <c r="Q355" s="265"/>
      <c r="R355" s="265"/>
      <c r="S355" s="280" t="str">
        <f t="shared" si="22"/>
        <v/>
      </c>
      <c r="T355" s="265"/>
      <c r="U355" s="3"/>
      <c r="V355" s="282"/>
      <c r="W355" s="316"/>
    </row>
    <row r="356" spans="3:23" ht="13.5" customHeight="1" x14ac:dyDescent="0.15">
      <c r="C356" s="283">
        <f t="shared" si="20"/>
        <v>344</v>
      </c>
      <c r="D356" s="44" t="str">
        <f t="shared" si="21"/>
        <v/>
      </c>
      <c r="E356" s="276"/>
      <c r="F356" s="368"/>
      <c r="G356" s="368"/>
      <c r="H356" s="368"/>
      <c r="I356" s="265"/>
      <c r="J356" s="265"/>
      <c r="K356" s="265"/>
      <c r="L356" s="307"/>
      <c r="M356" s="307"/>
      <c r="N356" s="308"/>
      <c r="O356" s="314"/>
      <c r="P356" s="314"/>
      <c r="Q356" s="265"/>
      <c r="R356" s="265"/>
      <c r="S356" s="280" t="str">
        <f t="shared" si="22"/>
        <v/>
      </c>
      <c r="T356" s="265"/>
      <c r="U356" s="3"/>
      <c r="V356" s="282"/>
      <c r="W356" s="316"/>
    </row>
    <row r="357" spans="3:23" ht="13.5" customHeight="1" x14ac:dyDescent="0.15">
      <c r="C357" s="283">
        <f t="shared" si="20"/>
        <v>345</v>
      </c>
      <c r="D357" s="44" t="str">
        <f t="shared" si="21"/>
        <v/>
      </c>
      <c r="E357" s="276"/>
      <c r="F357" s="368"/>
      <c r="G357" s="368"/>
      <c r="H357" s="368"/>
      <c r="I357" s="265"/>
      <c r="J357" s="265"/>
      <c r="K357" s="265"/>
      <c r="L357" s="307"/>
      <c r="M357" s="307"/>
      <c r="N357" s="308"/>
      <c r="O357" s="314"/>
      <c r="P357" s="314"/>
      <c r="Q357" s="265"/>
      <c r="R357" s="265"/>
      <c r="S357" s="280" t="str">
        <f t="shared" si="22"/>
        <v/>
      </c>
      <c r="T357" s="265"/>
      <c r="U357" s="3"/>
      <c r="V357" s="282"/>
      <c r="W357" s="316"/>
    </row>
    <row r="358" spans="3:23" ht="13.5" customHeight="1" x14ac:dyDescent="0.15">
      <c r="C358" s="283">
        <f t="shared" si="20"/>
        <v>346</v>
      </c>
      <c r="D358" s="44" t="str">
        <f t="shared" si="21"/>
        <v/>
      </c>
      <c r="E358" s="276"/>
      <c r="F358" s="368"/>
      <c r="G358" s="368"/>
      <c r="H358" s="368"/>
      <c r="I358" s="265"/>
      <c r="J358" s="265"/>
      <c r="K358" s="265"/>
      <c r="L358" s="307"/>
      <c r="M358" s="307"/>
      <c r="N358" s="308"/>
      <c r="O358" s="314"/>
      <c r="P358" s="314"/>
      <c r="Q358" s="265"/>
      <c r="R358" s="265"/>
      <c r="S358" s="280" t="str">
        <f t="shared" si="22"/>
        <v/>
      </c>
      <c r="T358" s="265"/>
      <c r="U358" s="3"/>
      <c r="V358" s="282"/>
      <c r="W358" s="316"/>
    </row>
    <row r="359" spans="3:23" ht="13.5" customHeight="1" x14ac:dyDescent="0.15">
      <c r="C359" s="283">
        <f t="shared" si="20"/>
        <v>347</v>
      </c>
      <c r="D359" s="44" t="str">
        <f t="shared" si="21"/>
        <v/>
      </c>
      <c r="E359" s="276"/>
      <c r="F359" s="368"/>
      <c r="G359" s="368"/>
      <c r="H359" s="368"/>
      <c r="I359" s="265"/>
      <c r="J359" s="265"/>
      <c r="K359" s="265"/>
      <c r="L359" s="307"/>
      <c r="M359" s="307"/>
      <c r="N359" s="308"/>
      <c r="O359" s="314"/>
      <c r="P359" s="314"/>
      <c r="Q359" s="265"/>
      <c r="R359" s="265"/>
      <c r="S359" s="280" t="str">
        <f t="shared" si="22"/>
        <v/>
      </c>
      <c r="T359" s="265"/>
      <c r="U359" s="3"/>
      <c r="V359" s="282"/>
      <c r="W359" s="316"/>
    </row>
    <row r="360" spans="3:23" ht="13.5" customHeight="1" x14ac:dyDescent="0.15">
      <c r="C360" s="283">
        <f t="shared" si="20"/>
        <v>348</v>
      </c>
      <c r="D360" s="44" t="str">
        <f t="shared" si="21"/>
        <v/>
      </c>
      <c r="E360" s="276"/>
      <c r="F360" s="368"/>
      <c r="G360" s="368"/>
      <c r="H360" s="368"/>
      <c r="I360" s="265"/>
      <c r="J360" s="265"/>
      <c r="K360" s="265"/>
      <c r="L360" s="307"/>
      <c r="M360" s="307"/>
      <c r="N360" s="308"/>
      <c r="O360" s="314"/>
      <c r="P360" s="314"/>
      <c r="Q360" s="265"/>
      <c r="R360" s="265"/>
      <c r="S360" s="280" t="str">
        <f t="shared" si="22"/>
        <v/>
      </c>
      <c r="T360" s="265"/>
      <c r="U360" s="3"/>
      <c r="V360" s="282"/>
      <c r="W360" s="316"/>
    </row>
    <row r="361" spans="3:23" ht="13.5" customHeight="1" x14ac:dyDescent="0.15">
      <c r="C361" s="283">
        <f t="shared" si="20"/>
        <v>349</v>
      </c>
      <c r="D361" s="44" t="str">
        <f t="shared" si="21"/>
        <v/>
      </c>
      <c r="E361" s="276"/>
      <c r="F361" s="368"/>
      <c r="G361" s="368"/>
      <c r="H361" s="368"/>
      <c r="I361" s="265"/>
      <c r="J361" s="265"/>
      <c r="K361" s="265"/>
      <c r="L361" s="307"/>
      <c r="M361" s="307"/>
      <c r="N361" s="308"/>
      <c r="O361" s="314"/>
      <c r="P361" s="314"/>
      <c r="Q361" s="265"/>
      <c r="R361" s="265"/>
      <c r="S361" s="280" t="str">
        <f t="shared" si="22"/>
        <v/>
      </c>
      <c r="T361" s="265"/>
      <c r="U361" s="3"/>
      <c r="V361" s="282"/>
      <c r="W361" s="316"/>
    </row>
    <row r="362" spans="3:23" ht="13.5" customHeight="1" x14ac:dyDescent="0.15">
      <c r="C362" s="283">
        <f t="shared" si="20"/>
        <v>350</v>
      </c>
      <c r="D362" s="44" t="str">
        <f t="shared" si="21"/>
        <v/>
      </c>
      <c r="E362" s="276"/>
      <c r="F362" s="368"/>
      <c r="G362" s="368"/>
      <c r="H362" s="368"/>
      <c r="I362" s="265"/>
      <c r="J362" s="265"/>
      <c r="K362" s="265"/>
      <c r="L362" s="307"/>
      <c r="M362" s="307"/>
      <c r="N362" s="308"/>
      <c r="O362" s="314"/>
      <c r="P362" s="314"/>
      <c r="Q362" s="265"/>
      <c r="R362" s="265"/>
      <c r="S362" s="280" t="str">
        <f t="shared" si="22"/>
        <v/>
      </c>
      <c r="T362" s="265"/>
      <c r="U362" s="3"/>
      <c r="V362" s="282"/>
      <c r="W362" s="316"/>
    </row>
    <row r="363" spans="3:23" ht="13.5" customHeight="1" x14ac:dyDescent="0.15">
      <c r="C363" s="283">
        <f t="shared" si="20"/>
        <v>351</v>
      </c>
      <c r="D363" s="44" t="str">
        <f t="shared" si="21"/>
        <v/>
      </c>
      <c r="E363" s="276"/>
      <c r="F363" s="368"/>
      <c r="G363" s="368"/>
      <c r="H363" s="368"/>
      <c r="I363" s="265"/>
      <c r="J363" s="265"/>
      <c r="K363" s="265"/>
      <c r="L363" s="307"/>
      <c r="M363" s="307"/>
      <c r="N363" s="308"/>
      <c r="O363" s="314"/>
      <c r="P363" s="314"/>
      <c r="Q363" s="265"/>
      <c r="R363" s="265"/>
      <c r="S363" s="280" t="str">
        <f t="shared" si="22"/>
        <v/>
      </c>
      <c r="T363" s="265"/>
      <c r="U363" s="3"/>
      <c r="V363" s="282"/>
      <c r="W363" s="316"/>
    </row>
    <row r="364" spans="3:23" ht="13.5" customHeight="1" x14ac:dyDescent="0.15">
      <c r="C364" s="283">
        <f t="shared" si="20"/>
        <v>352</v>
      </c>
      <c r="D364" s="44" t="str">
        <f t="shared" si="21"/>
        <v/>
      </c>
      <c r="E364" s="276"/>
      <c r="F364" s="368"/>
      <c r="G364" s="368"/>
      <c r="H364" s="368"/>
      <c r="I364" s="265"/>
      <c r="J364" s="265"/>
      <c r="K364" s="265"/>
      <c r="L364" s="307"/>
      <c r="M364" s="307"/>
      <c r="N364" s="308"/>
      <c r="O364" s="314"/>
      <c r="P364" s="314"/>
      <c r="Q364" s="265"/>
      <c r="R364" s="265"/>
      <c r="S364" s="280" t="str">
        <f t="shared" si="22"/>
        <v/>
      </c>
      <c r="T364" s="265"/>
      <c r="U364" s="3"/>
      <c r="V364" s="282"/>
      <c r="W364" s="316"/>
    </row>
    <row r="365" spans="3:23" ht="13.5" customHeight="1" x14ac:dyDescent="0.15">
      <c r="C365" s="283">
        <f t="shared" si="20"/>
        <v>353</v>
      </c>
      <c r="D365" s="44" t="str">
        <f t="shared" si="21"/>
        <v/>
      </c>
      <c r="E365" s="276"/>
      <c r="F365" s="368"/>
      <c r="G365" s="368"/>
      <c r="H365" s="368"/>
      <c r="I365" s="265"/>
      <c r="J365" s="265"/>
      <c r="K365" s="265"/>
      <c r="L365" s="307"/>
      <c r="M365" s="307"/>
      <c r="N365" s="308"/>
      <c r="O365" s="314"/>
      <c r="P365" s="314"/>
      <c r="Q365" s="265"/>
      <c r="R365" s="265"/>
      <c r="S365" s="280" t="str">
        <f t="shared" si="22"/>
        <v/>
      </c>
      <c r="T365" s="265"/>
      <c r="U365" s="3"/>
      <c r="V365" s="282"/>
      <c r="W365" s="316"/>
    </row>
    <row r="366" spans="3:23" ht="13.5" customHeight="1" x14ac:dyDescent="0.15">
      <c r="C366" s="283">
        <f t="shared" si="20"/>
        <v>354</v>
      </c>
      <c r="D366" s="44" t="str">
        <f t="shared" si="21"/>
        <v/>
      </c>
      <c r="E366" s="276"/>
      <c r="F366" s="368"/>
      <c r="G366" s="368"/>
      <c r="H366" s="368"/>
      <c r="I366" s="265"/>
      <c r="J366" s="265"/>
      <c r="K366" s="265"/>
      <c r="L366" s="307"/>
      <c r="M366" s="307"/>
      <c r="N366" s="308"/>
      <c r="O366" s="314"/>
      <c r="P366" s="314"/>
      <c r="Q366" s="265"/>
      <c r="R366" s="265"/>
      <c r="S366" s="280" t="str">
        <f t="shared" si="22"/>
        <v/>
      </c>
      <c r="T366" s="265"/>
      <c r="U366" s="3"/>
      <c r="V366" s="282"/>
      <c r="W366" s="316"/>
    </row>
    <row r="367" spans="3:23" ht="13.5" customHeight="1" x14ac:dyDescent="0.15">
      <c r="C367" s="283">
        <f t="shared" si="20"/>
        <v>355</v>
      </c>
      <c r="D367" s="44" t="str">
        <f t="shared" si="21"/>
        <v/>
      </c>
      <c r="E367" s="276"/>
      <c r="F367" s="368"/>
      <c r="G367" s="368"/>
      <c r="H367" s="368"/>
      <c r="I367" s="265"/>
      <c r="J367" s="265"/>
      <c r="K367" s="265"/>
      <c r="L367" s="307"/>
      <c r="M367" s="307"/>
      <c r="N367" s="308"/>
      <c r="O367" s="314"/>
      <c r="P367" s="314"/>
      <c r="Q367" s="265"/>
      <c r="R367" s="265"/>
      <c r="S367" s="280" t="str">
        <f t="shared" si="22"/>
        <v/>
      </c>
      <c r="T367" s="265"/>
      <c r="U367" s="3"/>
      <c r="V367" s="282"/>
      <c r="W367" s="316"/>
    </row>
    <row r="368" spans="3:23" ht="13.5" customHeight="1" x14ac:dyDescent="0.15">
      <c r="C368" s="283">
        <f t="shared" si="20"/>
        <v>356</v>
      </c>
      <c r="D368" s="44" t="str">
        <f t="shared" si="21"/>
        <v/>
      </c>
      <c r="E368" s="276"/>
      <c r="F368" s="368"/>
      <c r="G368" s="368"/>
      <c r="H368" s="368"/>
      <c r="I368" s="265"/>
      <c r="J368" s="265"/>
      <c r="K368" s="265"/>
      <c r="L368" s="307"/>
      <c r="M368" s="307"/>
      <c r="N368" s="308"/>
      <c r="O368" s="314"/>
      <c r="P368" s="314"/>
      <c r="Q368" s="265"/>
      <c r="R368" s="265"/>
      <c r="S368" s="280" t="str">
        <f t="shared" si="22"/>
        <v/>
      </c>
      <c r="T368" s="265"/>
      <c r="U368" s="3"/>
      <c r="V368" s="282"/>
      <c r="W368" s="316"/>
    </row>
    <row r="369" spans="3:23" ht="13.5" customHeight="1" x14ac:dyDescent="0.15">
      <c r="C369" s="283">
        <f t="shared" si="20"/>
        <v>357</v>
      </c>
      <c r="D369" s="44" t="str">
        <f t="shared" si="21"/>
        <v/>
      </c>
      <c r="E369" s="276"/>
      <c r="F369" s="368"/>
      <c r="G369" s="368"/>
      <c r="H369" s="368"/>
      <c r="I369" s="265"/>
      <c r="J369" s="265"/>
      <c r="K369" s="265"/>
      <c r="L369" s="307"/>
      <c r="M369" s="307"/>
      <c r="N369" s="308"/>
      <c r="O369" s="314"/>
      <c r="P369" s="314"/>
      <c r="Q369" s="265"/>
      <c r="R369" s="265"/>
      <c r="S369" s="280" t="str">
        <f t="shared" si="22"/>
        <v/>
      </c>
      <c r="T369" s="265"/>
      <c r="U369" s="3"/>
      <c r="V369" s="282"/>
      <c r="W369" s="316"/>
    </row>
    <row r="370" spans="3:23" ht="13.5" customHeight="1" x14ac:dyDescent="0.15">
      <c r="C370" s="283">
        <f t="shared" si="20"/>
        <v>358</v>
      </c>
      <c r="D370" s="44" t="str">
        <f t="shared" si="21"/>
        <v/>
      </c>
      <c r="E370" s="276"/>
      <c r="F370" s="368"/>
      <c r="G370" s="368"/>
      <c r="H370" s="368"/>
      <c r="I370" s="265"/>
      <c r="J370" s="265"/>
      <c r="K370" s="265"/>
      <c r="L370" s="307"/>
      <c r="M370" s="307"/>
      <c r="N370" s="308"/>
      <c r="O370" s="314"/>
      <c r="P370" s="314"/>
      <c r="Q370" s="265"/>
      <c r="R370" s="265"/>
      <c r="S370" s="280" t="str">
        <f t="shared" si="22"/>
        <v/>
      </c>
      <c r="T370" s="265"/>
      <c r="U370" s="3"/>
      <c r="V370" s="282"/>
      <c r="W370" s="316"/>
    </row>
    <row r="371" spans="3:23" ht="13.5" customHeight="1" x14ac:dyDescent="0.15">
      <c r="C371" s="283">
        <f t="shared" si="20"/>
        <v>359</v>
      </c>
      <c r="D371" s="44" t="str">
        <f t="shared" si="21"/>
        <v/>
      </c>
      <c r="E371" s="276"/>
      <c r="F371" s="368"/>
      <c r="G371" s="368"/>
      <c r="H371" s="368"/>
      <c r="I371" s="265"/>
      <c r="J371" s="265"/>
      <c r="K371" s="265"/>
      <c r="L371" s="307"/>
      <c r="M371" s="307"/>
      <c r="N371" s="308"/>
      <c r="O371" s="314"/>
      <c r="P371" s="314"/>
      <c r="Q371" s="265"/>
      <c r="R371" s="265"/>
      <c r="S371" s="280" t="str">
        <f t="shared" si="22"/>
        <v/>
      </c>
      <c r="T371" s="265"/>
      <c r="U371" s="3"/>
      <c r="V371" s="282"/>
      <c r="W371" s="316"/>
    </row>
    <row r="372" spans="3:23" ht="13.5" customHeight="1" x14ac:dyDescent="0.15">
      <c r="C372" s="283">
        <f t="shared" si="20"/>
        <v>360</v>
      </c>
      <c r="D372" s="44" t="str">
        <f t="shared" si="21"/>
        <v/>
      </c>
      <c r="E372" s="276"/>
      <c r="F372" s="368"/>
      <c r="G372" s="368"/>
      <c r="H372" s="368"/>
      <c r="I372" s="317"/>
      <c r="J372" s="317"/>
      <c r="K372" s="317"/>
      <c r="L372" s="307"/>
      <c r="M372" s="307"/>
      <c r="N372" s="308"/>
      <c r="O372" s="314"/>
      <c r="P372" s="314"/>
      <c r="Q372" s="265"/>
      <c r="R372" s="265"/>
      <c r="S372" s="280" t="str">
        <f t="shared" si="22"/>
        <v/>
      </c>
      <c r="T372" s="265"/>
      <c r="U372" s="3"/>
      <c r="V372" s="282"/>
      <c r="W372" s="316"/>
    </row>
    <row r="373" spans="3:23" ht="13.5" customHeight="1" x14ac:dyDescent="0.15">
      <c r="C373" s="283">
        <f t="shared" si="20"/>
        <v>361</v>
      </c>
      <c r="D373" s="44" t="str">
        <f t="shared" si="21"/>
        <v/>
      </c>
      <c r="E373" s="276"/>
      <c r="F373" s="368"/>
      <c r="G373" s="368"/>
      <c r="H373" s="368"/>
      <c r="I373" s="265"/>
      <c r="J373" s="265"/>
      <c r="K373" s="265"/>
      <c r="L373" s="307"/>
      <c r="M373" s="307"/>
      <c r="N373" s="308"/>
      <c r="O373" s="314"/>
      <c r="P373" s="314"/>
      <c r="Q373" s="265"/>
      <c r="R373" s="265"/>
      <c r="S373" s="280" t="str">
        <f t="shared" si="22"/>
        <v/>
      </c>
      <c r="T373" s="265"/>
      <c r="U373" s="3"/>
      <c r="V373" s="282"/>
      <c r="W373" s="316"/>
    </row>
    <row r="374" spans="3:23" ht="13.5" customHeight="1" x14ac:dyDescent="0.15">
      <c r="C374" s="283">
        <f>C373+1</f>
        <v>362</v>
      </c>
      <c r="D374" s="44" t="str">
        <f t="shared" si="21"/>
        <v/>
      </c>
      <c r="E374" s="276"/>
      <c r="F374" s="368"/>
      <c r="G374" s="368"/>
      <c r="H374" s="368"/>
      <c r="I374" s="265"/>
      <c r="J374" s="265"/>
      <c r="K374" s="265"/>
      <c r="L374" s="307"/>
      <c r="M374" s="307"/>
      <c r="N374" s="308"/>
      <c r="O374" s="314"/>
      <c r="P374" s="314"/>
      <c r="Q374" s="265"/>
      <c r="R374" s="265"/>
      <c r="S374" s="280" t="str">
        <f t="shared" si="22"/>
        <v/>
      </c>
      <c r="T374" s="265"/>
      <c r="U374" s="3"/>
      <c r="V374" s="282"/>
      <c r="W374" s="316"/>
    </row>
    <row r="375" spans="3:23" ht="13.5" customHeight="1" x14ac:dyDescent="0.15">
      <c r="C375" s="283">
        <f>C374+1</f>
        <v>363</v>
      </c>
      <c r="D375" s="44" t="str">
        <f t="shared" si="21"/>
        <v/>
      </c>
      <c r="E375" s="276"/>
      <c r="F375" s="368"/>
      <c r="G375" s="368"/>
      <c r="H375" s="368"/>
      <c r="I375" s="265"/>
      <c r="J375" s="265"/>
      <c r="K375" s="265"/>
      <c r="L375" s="307"/>
      <c r="M375" s="307"/>
      <c r="N375" s="308"/>
      <c r="O375" s="314"/>
      <c r="P375" s="314"/>
      <c r="Q375" s="265"/>
      <c r="R375" s="265"/>
      <c r="S375" s="280" t="str">
        <f t="shared" si="22"/>
        <v/>
      </c>
      <c r="T375" s="265"/>
      <c r="U375" s="3"/>
      <c r="V375" s="282"/>
      <c r="W375" s="316"/>
    </row>
    <row r="376" spans="3:23" ht="13.5" customHeight="1" x14ac:dyDescent="0.15">
      <c r="C376" s="283">
        <f t="shared" ref="C376:C402" si="23">C375+1</f>
        <v>364</v>
      </c>
      <c r="D376" s="44" t="str">
        <f t="shared" si="21"/>
        <v/>
      </c>
      <c r="E376" s="276"/>
      <c r="F376" s="368"/>
      <c r="G376" s="368"/>
      <c r="H376" s="368"/>
      <c r="I376" s="265"/>
      <c r="J376" s="265"/>
      <c r="K376" s="265"/>
      <c r="L376" s="307"/>
      <c r="M376" s="307"/>
      <c r="N376" s="308"/>
      <c r="O376" s="314"/>
      <c r="P376" s="314"/>
      <c r="Q376" s="265"/>
      <c r="R376" s="265"/>
      <c r="S376" s="280" t="str">
        <f t="shared" si="22"/>
        <v/>
      </c>
      <c r="T376" s="265"/>
      <c r="U376" s="3"/>
      <c r="V376" s="282"/>
      <c r="W376" s="316"/>
    </row>
    <row r="377" spans="3:23" ht="13.5" customHeight="1" x14ac:dyDescent="0.15">
      <c r="C377" s="283">
        <f t="shared" si="23"/>
        <v>365</v>
      </c>
      <c r="D377" s="44" t="str">
        <f t="shared" si="21"/>
        <v/>
      </c>
      <c r="E377" s="276"/>
      <c r="F377" s="368"/>
      <c r="G377" s="368"/>
      <c r="H377" s="368"/>
      <c r="I377" s="265"/>
      <c r="J377" s="265"/>
      <c r="K377" s="265"/>
      <c r="L377" s="307"/>
      <c r="M377" s="307"/>
      <c r="N377" s="308"/>
      <c r="O377" s="314"/>
      <c r="P377" s="314"/>
      <c r="Q377" s="265"/>
      <c r="R377" s="265"/>
      <c r="S377" s="280" t="str">
        <f t="shared" si="22"/>
        <v/>
      </c>
      <c r="T377" s="265"/>
      <c r="U377" s="3"/>
      <c r="V377" s="282"/>
      <c r="W377" s="316"/>
    </row>
    <row r="378" spans="3:23" ht="13.5" customHeight="1" x14ac:dyDescent="0.15">
      <c r="C378" s="283">
        <f t="shared" si="23"/>
        <v>366</v>
      </c>
      <c r="D378" s="44" t="str">
        <f t="shared" si="21"/>
        <v/>
      </c>
      <c r="E378" s="276"/>
      <c r="F378" s="368"/>
      <c r="G378" s="368"/>
      <c r="H378" s="368"/>
      <c r="I378" s="265"/>
      <c r="J378" s="265"/>
      <c r="K378" s="265"/>
      <c r="L378" s="307"/>
      <c r="M378" s="307"/>
      <c r="N378" s="308"/>
      <c r="O378" s="314"/>
      <c r="P378" s="314"/>
      <c r="Q378" s="265"/>
      <c r="R378" s="265"/>
      <c r="S378" s="280" t="str">
        <f t="shared" si="22"/>
        <v/>
      </c>
      <c r="T378" s="265"/>
      <c r="U378" s="3"/>
      <c r="V378" s="282"/>
      <c r="W378" s="316"/>
    </row>
    <row r="379" spans="3:23" ht="13.5" customHeight="1" x14ac:dyDescent="0.15">
      <c r="C379" s="283">
        <f t="shared" si="23"/>
        <v>367</v>
      </c>
      <c r="D379" s="44" t="str">
        <f t="shared" si="21"/>
        <v/>
      </c>
      <c r="E379" s="276"/>
      <c r="F379" s="368"/>
      <c r="G379" s="368"/>
      <c r="H379" s="368"/>
      <c r="I379" s="265"/>
      <c r="J379" s="265"/>
      <c r="K379" s="265"/>
      <c r="L379" s="307"/>
      <c r="M379" s="307"/>
      <c r="N379" s="308"/>
      <c r="O379" s="314"/>
      <c r="P379" s="314"/>
      <c r="Q379" s="265"/>
      <c r="R379" s="265"/>
      <c r="S379" s="280" t="str">
        <f t="shared" si="22"/>
        <v/>
      </c>
      <c r="T379" s="265"/>
      <c r="U379" s="3"/>
      <c r="V379" s="282"/>
      <c r="W379" s="316"/>
    </row>
    <row r="380" spans="3:23" ht="13.5" customHeight="1" x14ac:dyDescent="0.15">
      <c r="C380" s="283">
        <f t="shared" si="23"/>
        <v>368</v>
      </c>
      <c r="D380" s="44" t="str">
        <f t="shared" si="21"/>
        <v/>
      </c>
      <c r="E380" s="276"/>
      <c r="F380" s="368"/>
      <c r="G380" s="368"/>
      <c r="H380" s="368"/>
      <c r="I380" s="265"/>
      <c r="J380" s="265"/>
      <c r="K380" s="265"/>
      <c r="L380" s="307"/>
      <c r="M380" s="307"/>
      <c r="N380" s="308"/>
      <c r="O380" s="314"/>
      <c r="P380" s="314"/>
      <c r="Q380" s="265"/>
      <c r="R380" s="265"/>
      <c r="S380" s="280" t="str">
        <f t="shared" si="22"/>
        <v/>
      </c>
      <c r="T380" s="265"/>
      <c r="U380" s="3"/>
      <c r="V380" s="282"/>
      <c r="W380" s="316"/>
    </row>
    <row r="381" spans="3:23" ht="13.5" customHeight="1" x14ac:dyDescent="0.15">
      <c r="C381" s="283">
        <f t="shared" si="23"/>
        <v>369</v>
      </c>
      <c r="D381" s="44" t="str">
        <f t="shared" si="21"/>
        <v/>
      </c>
      <c r="E381" s="276"/>
      <c r="F381" s="368"/>
      <c r="G381" s="368"/>
      <c r="H381" s="368"/>
      <c r="I381" s="265"/>
      <c r="J381" s="265"/>
      <c r="K381" s="265"/>
      <c r="L381" s="307"/>
      <c r="M381" s="307"/>
      <c r="N381" s="308"/>
      <c r="O381" s="314"/>
      <c r="P381" s="314"/>
      <c r="Q381" s="265"/>
      <c r="R381" s="265"/>
      <c r="S381" s="280" t="str">
        <f t="shared" si="22"/>
        <v/>
      </c>
      <c r="T381" s="265"/>
      <c r="U381" s="3"/>
      <c r="V381" s="282"/>
      <c r="W381" s="316"/>
    </row>
    <row r="382" spans="3:23" ht="13.5" customHeight="1" x14ac:dyDescent="0.15">
      <c r="C382" s="283">
        <f t="shared" si="23"/>
        <v>370</v>
      </c>
      <c r="D382" s="44" t="str">
        <f t="shared" si="21"/>
        <v/>
      </c>
      <c r="E382" s="276"/>
      <c r="F382" s="368"/>
      <c r="G382" s="368"/>
      <c r="H382" s="368"/>
      <c r="I382" s="265"/>
      <c r="J382" s="265"/>
      <c r="K382" s="265"/>
      <c r="L382" s="307"/>
      <c r="M382" s="307"/>
      <c r="N382" s="308"/>
      <c r="O382" s="314"/>
      <c r="P382" s="314"/>
      <c r="Q382" s="265"/>
      <c r="R382" s="265"/>
      <c r="S382" s="280" t="str">
        <f t="shared" si="22"/>
        <v/>
      </c>
      <c r="T382" s="265"/>
      <c r="U382" s="3"/>
      <c r="V382" s="282"/>
      <c r="W382" s="316"/>
    </row>
    <row r="383" spans="3:23" ht="13.5" customHeight="1" x14ac:dyDescent="0.15">
      <c r="C383" s="283">
        <f t="shared" si="23"/>
        <v>371</v>
      </c>
      <c r="D383" s="44" t="str">
        <f t="shared" si="21"/>
        <v/>
      </c>
      <c r="E383" s="276"/>
      <c r="F383" s="368"/>
      <c r="G383" s="368"/>
      <c r="H383" s="368"/>
      <c r="I383" s="265"/>
      <c r="J383" s="265"/>
      <c r="K383" s="265"/>
      <c r="L383" s="307"/>
      <c r="M383" s="307"/>
      <c r="N383" s="308"/>
      <c r="O383" s="314"/>
      <c r="P383" s="314"/>
      <c r="Q383" s="265"/>
      <c r="R383" s="265"/>
      <c r="S383" s="280" t="str">
        <f t="shared" si="22"/>
        <v/>
      </c>
      <c r="T383" s="265"/>
      <c r="U383" s="3"/>
      <c r="V383" s="282"/>
      <c r="W383" s="316"/>
    </row>
    <row r="384" spans="3:23" ht="13.5" customHeight="1" x14ac:dyDescent="0.15">
      <c r="C384" s="283">
        <f t="shared" si="23"/>
        <v>372</v>
      </c>
      <c r="D384" s="44" t="str">
        <f t="shared" si="21"/>
        <v/>
      </c>
      <c r="E384" s="276"/>
      <c r="F384" s="368"/>
      <c r="G384" s="368"/>
      <c r="H384" s="368"/>
      <c r="I384" s="265"/>
      <c r="J384" s="265"/>
      <c r="K384" s="265"/>
      <c r="L384" s="307"/>
      <c r="M384" s="307"/>
      <c r="N384" s="308"/>
      <c r="O384" s="314"/>
      <c r="P384" s="314"/>
      <c r="Q384" s="265"/>
      <c r="R384" s="265"/>
      <c r="S384" s="280" t="str">
        <f t="shared" si="22"/>
        <v/>
      </c>
      <c r="T384" s="265"/>
      <c r="U384" s="3"/>
      <c r="V384" s="282"/>
      <c r="W384" s="316"/>
    </row>
    <row r="385" spans="3:23" ht="13.5" customHeight="1" x14ac:dyDescent="0.15">
      <c r="C385" s="283">
        <f t="shared" si="23"/>
        <v>373</v>
      </c>
      <c r="D385" s="44" t="str">
        <f t="shared" si="21"/>
        <v/>
      </c>
      <c r="E385" s="276"/>
      <c r="F385" s="368"/>
      <c r="G385" s="368"/>
      <c r="H385" s="368"/>
      <c r="I385" s="265"/>
      <c r="J385" s="265"/>
      <c r="K385" s="265"/>
      <c r="L385" s="307"/>
      <c r="M385" s="307"/>
      <c r="N385" s="308"/>
      <c r="O385" s="314"/>
      <c r="P385" s="314"/>
      <c r="Q385" s="265"/>
      <c r="R385" s="265"/>
      <c r="S385" s="280" t="str">
        <f t="shared" si="22"/>
        <v/>
      </c>
      <c r="T385" s="265"/>
      <c r="U385" s="3"/>
      <c r="V385" s="282"/>
      <c r="W385" s="316"/>
    </row>
    <row r="386" spans="3:23" ht="13.5" customHeight="1" x14ac:dyDescent="0.15">
      <c r="C386" s="283">
        <f t="shared" si="23"/>
        <v>374</v>
      </c>
      <c r="D386" s="44" t="str">
        <f t="shared" si="21"/>
        <v/>
      </c>
      <c r="E386" s="276"/>
      <c r="F386" s="368"/>
      <c r="G386" s="368"/>
      <c r="H386" s="368"/>
      <c r="I386" s="265"/>
      <c r="J386" s="265"/>
      <c r="K386" s="265"/>
      <c r="L386" s="307"/>
      <c r="M386" s="307"/>
      <c r="N386" s="308"/>
      <c r="O386" s="314"/>
      <c r="P386" s="314"/>
      <c r="Q386" s="265"/>
      <c r="R386" s="265"/>
      <c r="S386" s="280" t="str">
        <f t="shared" si="22"/>
        <v/>
      </c>
      <c r="T386" s="265"/>
      <c r="U386" s="3"/>
      <c r="V386" s="282"/>
      <c r="W386" s="316"/>
    </row>
    <row r="387" spans="3:23" ht="13.5" customHeight="1" x14ac:dyDescent="0.15">
      <c r="C387" s="283">
        <f t="shared" si="23"/>
        <v>375</v>
      </c>
      <c r="D387" s="44" t="str">
        <f t="shared" si="21"/>
        <v/>
      </c>
      <c r="E387" s="276"/>
      <c r="F387" s="368"/>
      <c r="G387" s="368"/>
      <c r="H387" s="368"/>
      <c r="I387" s="265"/>
      <c r="J387" s="265"/>
      <c r="K387" s="265"/>
      <c r="L387" s="307"/>
      <c r="M387" s="307"/>
      <c r="N387" s="308"/>
      <c r="O387" s="314"/>
      <c r="P387" s="314"/>
      <c r="Q387" s="265"/>
      <c r="R387" s="265"/>
      <c r="S387" s="280" t="str">
        <f t="shared" si="22"/>
        <v/>
      </c>
      <c r="T387" s="265"/>
      <c r="U387" s="3"/>
      <c r="V387" s="282"/>
      <c r="W387" s="316"/>
    </row>
    <row r="388" spans="3:23" ht="13.5" customHeight="1" x14ac:dyDescent="0.15">
      <c r="C388" s="283">
        <f t="shared" si="23"/>
        <v>376</v>
      </c>
      <c r="D388" s="44" t="str">
        <f t="shared" si="21"/>
        <v/>
      </c>
      <c r="E388" s="276"/>
      <c r="F388" s="368"/>
      <c r="G388" s="368"/>
      <c r="H388" s="368"/>
      <c r="I388" s="265"/>
      <c r="J388" s="265"/>
      <c r="K388" s="265"/>
      <c r="L388" s="307"/>
      <c r="M388" s="307"/>
      <c r="N388" s="308"/>
      <c r="O388" s="314"/>
      <c r="P388" s="314"/>
      <c r="Q388" s="265"/>
      <c r="R388" s="265"/>
      <c r="S388" s="280" t="str">
        <f t="shared" si="22"/>
        <v/>
      </c>
      <c r="T388" s="265"/>
      <c r="U388" s="3"/>
      <c r="V388" s="282"/>
      <c r="W388" s="316"/>
    </row>
    <row r="389" spans="3:23" ht="13.5" customHeight="1" x14ac:dyDescent="0.15">
      <c r="C389" s="283">
        <f t="shared" si="23"/>
        <v>377</v>
      </c>
      <c r="D389" s="44" t="str">
        <f t="shared" si="21"/>
        <v/>
      </c>
      <c r="E389" s="276"/>
      <c r="F389" s="368"/>
      <c r="G389" s="368"/>
      <c r="H389" s="368"/>
      <c r="I389" s="265"/>
      <c r="J389" s="265"/>
      <c r="K389" s="265"/>
      <c r="L389" s="307"/>
      <c r="M389" s="307"/>
      <c r="N389" s="308"/>
      <c r="O389" s="314"/>
      <c r="P389" s="314"/>
      <c r="Q389" s="265"/>
      <c r="R389" s="265"/>
      <c r="S389" s="280" t="str">
        <f t="shared" si="22"/>
        <v/>
      </c>
      <c r="T389" s="265"/>
      <c r="U389" s="3"/>
      <c r="V389" s="282"/>
      <c r="W389" s="316"/>
    </row>
    <row r="390" spans="3:23" ht="13.5" customHeight="1" x14ac:dyDescent="0.15">
      <c r="C390" s="283">
        <f t="shared" si="23"/>
        <v>378</v>
      </c>
      <c r="D390" s="44" t="str">
        <f t="shared" si="21"/>
        <v/>
      </c>
      <c r="E390" s="276"/>
      <c r="F390" s="368"/>
      <c r="G390" s="368"/>
      <c r="H390" s="368"/>
      <c r="I390" s="265"/>
      <c r="J390" s="265"/>
      <c r="K390" s="265"/>
      <c r="L390" s="307"/>
      <c r="M390" s="307"/>
      <c r="N390" s="308"/>
      <c r="O390" s="314"/>
      <c r="P390" s="314"/>
      <c r="Q390" s="265"/>
      <c r="R390" s="265"/>
      <c r="S390" s="280" t="str">
        <f t="shared" si="22"/>
        <v/>
      </c>
      <c r="T390" s="265"/>
      <c r="U390" s="3"/>
      <c r="V390" s="282"/>
      <c r="W390" s="316"/>
    </row>
    <row r="391" spans="3:23" ht="13.5" customHeight="1" x14ac:dyDescent="0.15">
      <c r="C391" s="283">
        <f t="shared" si="23"/>
        <v>379</v>
      </c>
      <c r="D391" s="44" t="str">
        <f t="shared" si="21"/>
        <v/>
      </c>
      <c r="E391" s="276"/>
      <c r="F391" s="368"/>
      <c r="G391" s="368"/>
      <c r="H391" s="368"/>
      <c r="I391" s="265"/>
      <c r="J391" s="265"/>
      <c r="K391" s="265"/>
      <c r="L391" s="307"/>
      <c r="M391" s="307"/>
      <c r="N391" s="308"/>
      <c r="O391" s="314"/>
      <c r="P391" s="314"/>
      <c r="Q391" s="265"/>
      <c r="R391" s="265"/>
      <c r="S391" s="280" t="str">
        <f t="shared" si="22"/>
        <v/>
      </c>
      <c r="T391" s="265"/>
      <c r="U391" s="3"/>
      <c r="V391" s="282"/>
      <c r="W391" s="316"/>
    </row>
    <row r="392" spans="3:23" ht="13.5" customHeight="1" x14ac:dyDescent="0.15">
      <c r="C392" s="283">
        <f t="shared" si="23"/>
        <v>380</v>
      </c>
      <c r="D392" s="44" t="str">
        <f t="shared" si="21"/>
        <v/>
      </c>
      <c r="E392" s="276"/>
      <c r="F392" s="368"/>
      <c r="G392" s="368"/>
      <c r="H392" s="368"/>
      <c r="I392" s="265"/>
      <c r="J392" s="265"/>
      <c r="K392" s="265"/>
      <c r="L392" s="307"/>
      <c r="M392" s="307"/>
      <c r="N392" s="308"/>
      <c r="O392" s="314"/>
      <c r="P392" s="314"/>
      <c r="Q392" s="265"/>
      <c r="R392" s="265"/>
      <c r="S392" s="280" t="str">
        <f t="shared" si="22"/>
        <v/>
      </c>
      <c r="T392" s="265"/>
      <c r="U392" s="3"/>
      <c r="V392" s="282"/>
      <c r="W392" s="316"/>
    </row>
    <row r="393" spans="3:23" ht="13.5" customHeight="1" x14ac:dyDescent="0.15">
      <c r="C393" s="283">
        <f t="shared" si="23"/>
        <v>381</v>
      </c>
      <c r="D393" s="44" t="str">
        <f t="shared" si="21"/>
        <v/>
      </c>
      <c r="E393" s="276"/>
      <c r="F393" s="368"/>
      <c r="G393" s="368"/>
      <c r="H393" s="368"/>
      <c r="I393" s="265"/>
      <c r="J393" s="265"/>
      <c r="K393" s="265"/>
      <c r="L393" s="307"/>
      <c r="M393" s="307"/>
      <c r="N393" s="308"/>
      <c r="O393" s="314"/>
      <c r="P393" s="314"/>
      <c r="Q393" s="265"/>
      <c r="R393" s="265"/>
      <c r="S393" s="280" t="str">
        <f t="shared" si="22"/>
        <v/>
      </c>
      <c r="T393" s="265"/>
      <c r="U393" s="3"/>
      <c r="V393" s="282"/>
      <c r="W393" s="316"/>
    </row>
    <row r="394" spans="3:23" ht="13.5" customHeight="1" x14ac:dyDescent="0.15">
      <c r="C394" s="283">
        <f t="shared" si="23"/>
        <v>382</v>
      </c>
      <c r="D394" s="44" t="str">
        <f t="shared" si="21"/>
        <v/>
      </c>
      <c r="E394" s="276"/>
      <c r="F394" s="368"/>
      <c r="G394" s="368"/>
      <c r="H394" s="368"/>
      <c r="I394" s="265"/>
      <c r="J394" s="265"/>
      <c r="K394" s="265"/>
      <c r="L394" s="307"/>
      <c r="M394" s="307"/>
      <c r="N394" s="308"/>
      <c r="O394" s="314"/>
      <c r="P394" s="314"/>
      <c r="Q394" s="265"/>
      <c r="R394" s="265"/>
      <c r="S394" s="280" t="str">
        <f t="shared" si="22"/>
        <v/>
      </c>
      <c r="T394" s="265"/>
      <c r="U394" s="3"/>
      <c r="V394" s="282"/>
      <c r="W394" s="316"/>
    </row>
    <row r="395" spans="3:23" ht="13.5" customHeight="1" x14ac:dyDescent="0.15">
      <c r="C395" s="283">
        <f t="shared" si="23"/>
        <v>383</v>
      </c>
      <c r="D395" s="44" t="str">
        <f t="shared" si="21"/>
        <v/>
      </c>
      <c r="E395" s="276"/>
      <c r="F395" s="368"/>
      <c r="G395" s="368"/>
      <c r="H395" s="368"/>
      <c r="I395" s="265"/>
      <c r="J395" s="265"/>
      <c r="K395" s="265"/>
      <c r="L395" s="307"/>
      <c r="M395" s="307"/>
      <c r="N395" s="308"/>
      <c r="O395" s="314"/>
      <c r="P395" s="314"/>
      <c r="Q395" s="265"/>
      <c r="R395" s="265"/>
      <c r="S395" s="280" t="str">
        <f t="shared" si="22"/>
        <v/>
      </c>
      <c r="T395" s="265"/>
      <c r="U395" s="3"/>
      <c r="V395" s="282"/>
      <c r="W395" s="316"/>
    </row>
    <row r="396" spans="3:23" ht="13.5" customHeight="1" x14ac:dyDescent="0.15">
      <c r="C396" s="283">
        <f t="shared" si="23"/>
        <v>384</v>
      </c>
      <c r="D396" s="44" t="str">
        <f t="shared" si="21"/>
        <v/>
      </c>
      <c r="E396" s="276"/>
      <c r="F396" s="368"/>
      <c r="G396" s="368"/>
      <c r="H396" s="368"/>
      <c r="I396" s="265"/>
      <c r="J396" s="265"/>
      <c r="K396" s="265"/>
      <c r="L396" s="307"/>
      <c r="M396" s="307"/>
      <c r="N396" s="308"/>
      <c r="O396" s="314"/>
      <c r="P396" s="314"/>
      <c r="Q396" s="265"/>
      <c r="R396" s="265"/>
      <c r="S396" s="280" t="str">
        <f t="shared" si="22"/>
        <v/>
      </c>
      <c r="T396" s="265"/>
      <c r="U396" s="3"/>
      <c r="V396" s="282"/>
      <c r="W396" s="316"/>
    </row>
    <row r="397" spans="3:23" ht="13.5" customHeight="1" x14ac:dyDescent="0.15">
      <c r="C397" s="283">
        <f t="shared" si="23"/>
        <v>385</v>
      </c>
      <c r="D397" s="44" t="str">
        <f t="shared" ref="D397:D460" si="24">IF(E397="","",IF(OR(AND(E397&lt;=$Z$2,K397&lt;&gt;"○"),AND(E397&lt;=$AA$2,K397="○")),"○",""))</f>
        <v/>
      </c>
      <c r="E397" s="276"/>
      <c r="F397" s="368"/>
      <c r="G397" s="368"/>
      <c r="H397" s="368"/>
      <c r="I397" s="265"/>
      <c r="J397" s="265"/>
      <c r="K397" s="265"/>
      <c r="L397" s="307"/>
      <c r="M397" s="307"/>
      <c r="N397" s="308"/>
      <c r="O397" s="314"/>
      <c r="P397" s="314"/>
      <c r="Q397" s="265"/>
      <c r="R397" s="265"/>
      <c r="S397" s="280" t="str">
        <f t="shared" ref="S397:S460" si="25">IF(OR(N397="",N397=0),"",IF(OR(AND(I397="○",$O397&gt;Z$5),AND(J397="○",$O397&gt;AA$5),AND(I397="○",$P397&gt;Z$6),AND(J397="○",$P397&gt;AA$6),AND(K397="○",$P397&gt;AB$6),AND(Q397="○",R397="○")),"○",""))</f>
        <v/>
      </c>
      <c r="T397" s="265"/>
      <c r="U397" s="3"/>
      <c r="V397" s="282"/>
      <c r="W397" s="316"/>
    </row>
    <row r="398" spans="3:23" ht="13.5" customHeight="1" x14ac:dyDescent="0.15">
      <c r="C398" s="283">
        <f t="shared" si="23"/>
        <v>386</v>
      </c>
      <c r="D398" s="44" t="str">
        <f t="shared" si="24"/>
        <v/>
      </c>
      <c r="E398" s="276"/>
      <c r="F398" s="368"/>
      <c r="G398" s="368"/>
      <c r="H398" s="368"/>
      <c r="I398" s="265"/>
      <c r="J398" s="265"/>
      <c r="K398" s="265"/>
      <c r="L398" s="307"/>
      <c r="M398" s="307"/>
      <c r="N398" s="308"/>
      <c r="O398" s="314"/>
      <c r="P398" s="314"/>
      <c r="Q398" s="265"/>
      <c r="R398" s="265"/>
      <c r="S398" s="280" t="str">
        <f t="shared" si="25"/>
        <v/>
      </c>
      <c r="T398" s="265"/>
      <c r="U398" s="3"/>
      <c r="V398" s="282"/>
      <c r="W398" s="316"/>
    </row>
    <row r="399" spans="3:23" ht="13.5" customHeight="1" x14ac:dyDescent="0.15">
      <c r="C399" s="283">
        <f t="shared" si="23"/>
        <v>387</v>
      </c>
      <c r="D399" s="44" t="str">
        <f t="shared" si="24"/>
        <v/>
      </c>
      <c r="E399" s="276"/>
      <c r="F399" s="368"/>
      <c r="G399" s="368"/>
      <c r="H399" s="368"/>
      <c r="I399" s="265"/>
      <c r="J399" s="265"/>
      <c r="K399" s="265"/>
      <c r="L399" s="307"/>
      <c r="M399" s="307"/>
      <c r="N399" s="308"/>
      <c r="O399" s="314"/>
      <c r="P399" s="314"/>
      <c r="Q399" s="265"/>
      <c r="R399" s="265"/>
      <c r="S399" s="280" t="str">
        <f t="shared" si="25"/>
        <v/>
      </c>
      <c r="T399" s="265"/>
      <c r="U399" s="3"/>
      <c r="V399" s="282"/>
      <c r="W399" s="316"/>
    </row>
    <row r="400" spans="3:23" ht="13.5" customHeight="1" x14ac:dyDescent="0.15">
      <c r="C400" s="283">
        <f t="shared" si="23"/>
        <v>388</v>
      </c>
      <c r="D400" s="44" t="str">
        <f t="shared" si="24"/>
        <v/>
      </c>
      <c r="E400" s="276"/>
      <c r="F400" s="368"/>
      <c r="G400" s="368"/>
      <c r="H400" s="368"/>
      <c r="I400" s="265"/>
      <c r="J400" s="265"/>
      <c r="K400" s="265"/>
      <c r="L400" s="307"/>
      <c r="M400" s="307"/>
      <c r="N400" s="308"/>
      <c r="O400" s="314"/>
      <c r="P400" s="314"/>
      <c r="Q400" s="265"/>
      <c r="R400" s="265"/>
      <c r="S400" s="280" t="str">
        <f t="shared" si="25"/>
        <v/>
      </c>
      <c r="T400" s="265"/>
      <c r="U400" s="3"/>
      <c r="V400" s="282"/>
      <c r="W400" s="316"/>
    </row>
    <row r="401" spans="3:23" ht="13.5" customHeight="1" x14ac:dyDescent="0.15">
      <c r="C401" s="283">
        <f t="shared" si="23"/>
        <v>389</v>
      </c>
      <c r="D401" s="44" t="str">
        <f t="shared" si="24"/>
        <v/>
      </c>
      <c r="E401" s="276"/>
      <c r="F401" s="368"/>
      <c r="G401" s="368"/>
      <c r="H401" s="368"/>
      <c r="I401" s="265"/>
      <c r="J401" s="265"/>
      <c r="K401" s="265"/>
      <c r="L401" s="307"/>
      <c r="M401" s="307"/>
      <c r="N401" s="308"/>
      <c r="O401" s="314"/>
      <c r="P401" s="314"/>
      <c r="Q401" s="265"/>
      <c r="R401" s="265"/>
      <c r="S401" s="280" t="str">
        <f t="shared" si="25"/>
        <v/>
      </c>
      <c r="T401" s="265"/>
      <c r="U401" s="3"/>
      <c r="V401" s="282"/>
      <c r="W401" s="316"/>
    </row>
    <row r="402" spans="3:23" ht="13.5" customHeight="1" x14ac:dyDescent="0.15">
      <c r="C402" s="283">
        <f t="shared" si="23"/>
        <v>390</v>
      </c>
      <c r="D402" s="44" t="str">
        <f t="shared" si="24"/>
        <v/>
      </c>
      <c r="E402" s="276"/>
      <c r="F402" s="368"/>
      <c r="G402" s="368"/>
      <c r="H402" s="368"/>
      <c r="I402" s="317"/>
      <c r="J402" s="317"/>
      <c r="K402" s="317"/>
      <c r="L402" s="307"/>
      <c r="M402" s="307"/>
      <c r="N402" s="308"/>
      <c r="O402" s="314"/>
      <c r="P402" s="314"/>
      <c r="Q402" s="265"/>
      <c r="R402" s="265"/>
      <c r="S402" s="280" t="str">
        <f t="shared" si="25"/>
        <v/>
      </c>
      <c r="T402" s="265"/>
      <c r="U402" s="3"/>
      <c r="V402" s="282"/>
      <c r="W402" s="316"/>
    </row>
    <row r="403" spans="3:23" ht="13.5" customHeight="1" x14ac:dyDescent="0.15">
      <c r="C403" s="283">
        <f>C402+1</f>
        <v>391</v>
      </c>
      <c r="D403" s="44" t="str">
        <f t="shared" si="24"/>
        <v/>
      </c>
      <c r="E403" s="276"/>
      <c r="F403" s="368"/>
      <c r="G403" s="368"/>
      <c r="H403" s="368"/>
      <c r="I403" s="265"/>
      <c r="J403" s="265"/>
      <c r="K403" s="265"/>
      <c r="L403" s="307"/>
      <c r="M403" s="307"/>
      <c r="N403" s="308"/>
      <c r="O403" s="314"/>
      <c r="P403" s="314"/>
      <c r="Q403" s="265"/>
      <c r="R403" s="265"/>
      <c r="S403" s="280" t="str">
        <f t="shared" si="25"/>
        <v/>
      </c>
      <c r="T403" s="265"/>
      <c r="U403" s="3"/>
      <c r="V403" s="282"/>
      <c r="W403" s="316"/>
    </row>
    <row r="404" spans="3:23" ht="13.5" customHeight="1" x14ac:dyDescent="0.15">
      <c r="C404" s="283">
        <f>C403+1</f>
        <v>392</v>
      </c>
      <c r="D404" s="44" t="str">
        <f t="shared" si="24"/>
        <v/>
      </c>
      <c r="E404" s="276"/>
      <c r="F404" s="368"/>
      <c r="G404" s="368"/>
      <c r="H404" s="368"/>
      <c r="I404" s="265"/>
      <c r="J404" s="265"/>
      <c r="K404" s="265"/>
      <c r="L404" s="307"/>
      <c r="M404" s="307"/>
      <c r="N404" s="308"/>
      <c r="O404" s="314"/>
      <c r="P404" s="314"/>
      <c r="Q404" s="265"/>
      <c r="R404" s="265"/>
      <c r="S404" s="280" t="str">
        <f t="shared" si="25"/>
        <v/>
      </c>
      <c r="T404" s="265"/>
      <c r="U404" s="3"/>
      <c r="V404" s="282"/>
      <c r="W404" s="316"/>
    </row>
    <row r="405" spans="3:23" ht="13.5" customHeight="1" x14ac:dyDescent="0.15">
      <c r="C405" s="283">
        <f>C404+1</f>
        <v>393</v>
      </c>
      <c r="D405" s="44" t="str">
        <f t="shared" si="24"/>
        <v/>
      </c>
      <c r="E405" s="276"/>
      <c r="F405" s="368"/>
      <c r="G405" s="368"/>
      <c r="H405" s="368"/>
      <c r="I405" s="265"/>
      <c r="J405" s="265"/>
      <c r="K405" s="265"/>
      <c r="L405" s="307"/>
      <c r="M405" s="307"/>
      <c r="N405" s="308"/>
      <c r="O405" s="314"/>
      <c r="P405" s="314"/>
      <c r="Q405" s="265"/>
      <c r="R405" s="265"/>
      <c r="S405" s="280" t="str">
        <f t="shared" si="25"/>
        <v/>
      </c>
      <c r="T405" s="265"/>
      <c r="U405" s="3"/>
      <c r="V405" s="282"/>
      <c r="W405" s="316"/>
    </row>
    <row r="406" spans="3:23" ht="13.5" customHeight="1" x14ac:dyDescent="0.15">
      <c r="C406" s="283">
        <f t="shared" ref="C406:C463" si="26">C405+1</f>
        <v>394</v>
      </c>
      <c r="D406" s="44" t="str">
        <f t="shared" si="24"/>
        <v/>
      </c>
      <c r="E406" s="276"/>
      <c r="F406" s="368"/>
      <c r="G406" s="368"/>
      <c r="H406" s="368"/>
      <c r="I406" s="265"/>
      <c r="J406" s="265"/>
      <c r="K406" s="265"/>
      <c r="L406" s="307"/>
      <c r="M406" s="307"/>
      <c r="N406" s="308"/>
      <c r="O406" s="314"/>
      <c r="P406" s="314"/>
      <c r="Q406" s="265"/>
      <c r="R406" s="265"/>
      <c r="S406" s="280" t="str">
        <f t="shared" si="25"/>
        <v/>
      </c>
      <c r="T406" s="265"/>
      <c r="U406" s="3"/>
      <c r="V406" s="282"/>
      <c r="W406" s="316"/>
    </row>
    <row r="407" spans="3:23" ht="13.5" customHeight="1" x14ac:dyDescent="0.15">
      <c r="C407" s="283">
        <f t="shared" si="26"/>
        <v>395</v>
      </c>
      <c r="D407" s="44" t="str">
        <f t="shared" si="24"/>
        <v/>
      </c>
      <c r="E407" s="276"/>
      <c r="F407" s="368"/>
      <c r="G407" s="368"/>
      <c r="H407" s="368"/>
      <c r="I407" s="265"/>
      <c r="J407" s="265"/>
      <c r="K407" s="265"/>
      <c r="L407" s="307"/>
      <c r="M407" s="307"/>
      <c r="N407" s="308"/>
      <c r="O407" s="314"/>
      <c r="P407" s="314"/>
      <c r="Q407" s="265"/>
      <c r="R407" s="265"/>
      <c r="S407" s="280" t="str">
        <f t="shared" si="25"/>
        <v/>
      </c>
      <c r="T407" s="265"/>
      <c r="U407" s="3"/>
      <c r="V407" s="282"/>
      <c r="W407" s="316"/>
    </row>
    <row r="408" spans="3:23" ht="13.5" customHeight="1" x14ac:dyDescent="0.15">
      <c r="C408" s="283">
        <f t="shared" si="26"/>
        <v>396</v>
      </c>
      <c r="D408" s="44" t="str">
        <f t="shared" si="24"/>
        <v/>
      </c>
      <c r="E408" s="276"/>
      <c r="F408" s="368"/>
      <c r="G408" s="368"/>
      <c r="H408" s="368"/>
      <c r="I408" s="265"/>
      <c r="J408" s="265"/>
      <c r="K408" s="265"/>
      <c r="L408" s="307"/>
      <c r="M408" s="307"/>
      <c r="N408" s="308"/>
      <c r="O408" s="314"/>
      <c r="P408" s="314"/>
      <c r="Q408" s="265"/>
      <c r="R408" s="265"/>
      <c r="S408" s="280" t="str">
        <f t="shared" si="25"/>
        <v/>
      </c>
      <c r="T408" s="265"/>
      <c r="U408" s="3"/>
      <c r="V408" s="282"/>
      <c r="W408" s="316"/>
    </row>
    <row r="409" spans="3:23" ht="13.5" customHeight="1" x14ac:dyDescent="0.15">
      <c r="C409" s="283">
        <f t="shared" si="26"/>
        <v>397</v>
      </c>
      <c r="D409" s="44" t="str">
        <f t="shared" si="24"/>
        <v/>
      </c>
      <c r="E409" s="276"/>
      <c r="F409" s="368"/>
      <c r="G409" s="368"/>
      <c r="H409" s="368"/>
      <c r="I409" s="265"/>
      <c r="J409" s="265"/>
      <c r="K409" s="265"/>
      <c r="L409" s="307"/>
      <c r="M409" s="307"/>
      <c r="N409" s="308"/>
      <c r="O409" s="314"/>
      <c r="P409" s="314"/>
      <c r="Q409" s="265"/>
      <c r="R409" s="265"/>
      <c r="S409" s="280" t="str">
        <f t="shared" si="25"/>
        <v/>
      </c>
      <c r="T409" s="265"/>
      <c r="U409" s="3"/>
      <c r="V409" s="282"/>
      <c r="W409" s="316"/>
    </row>
    <row r="410" spans="3:23" ht="13.5" customHeight="1" x14ac:dyDescent="0.15">
      <c r="C410" s="283">
        <f t="shared" si="26"/>
        <v>398</v>
      </c>
      <c r="D410" s="44" t="str">
        <f t="shared" si="24"/>
        <v/>
      </c>
      <c r="E410" s="276"/>
      <c r="F410" s="368"/>
      <c r="G410" s="368"/>
      <c r="H410" s="368"/>
      <c r="I410" s="265"/>
      <c r="J410" s="265"/>
      <c r="K410" s="265"/>
      <c r="L410" s="307"/>
      <c r="M410" s="307"/>
      <c r="N410" s="308"/>
      <c r="O410" s="314"/>
      <c r="P410" s="314"/>
      <c r="Q410" s="265"/>
      <c r="R410" s="265"/>
      <c r="S410" s="280" t="str">
        <f t="shared" si="25"/>
        <v/>
      </c>
      <c r="T410" s="265"/>
      <c r="U410" s="3"/>
      <c r="V410" s="282"/>
      <c r="W410" s="316"/>
    </row>
    <row r="411" spans="3:23" ht="13.5" customHeight="1" x14ac:dyDescent="0.15">
      <c r="C411" s="283">
        <f t="shared" si="26"/>
        <v>399</v>
      </c>
      <c r="D411" s="44" t="str">
        <f t="shared" si="24"/>
        <v/>
      </c>
      <c r="E411" s="276"/>
      <c r="F411" s="368"/>
      <c r="G411" s="368"/>
      <c r="H411" s="368"/>
      <c r="I411" s="265"/>
      <c r="J411" s="265"/>
      <c r="K411" s="265"/>
      <c r="L411" s="307"/>
      <c r="M411" s="307"/>
      <c r="N411" s="308"/>
      <c r="O411" s="314"/>
      <c r="P411" s="314"/>
      <c r="Q411" s="265"/>
      <c r="R411" s="265"/>
      <c r="S411" s="280" t="str">
        <f t="shared" si="25"/>
        <v/>
      </c>
      <c r="T411" s="265"/>
      <c r="U411" s="3"/>
      <c r="V411" s="282"/>
      <c r="W411" s="316"/>
    </row>
    <row r="412" spans="3:23" ht="13.5" customHeight="1" x14ac:dyDescent="0.15">
      <c r="C412" s="283">
        <f t="shared" si="26"/>
        <v>400</v>
      </c>
      <c r="D412" s="44" t="str">
        <f t="shared" si="24"/>
        <v/>
      </c>
      <c r="E412" s="276"/>
      <c r="F412" s="368"/>
      <c r="G412" s="368"/>
      <c r="H412" s="368"/>
      <c r="I412" s="265"/>
      <c r="J412" s="265"/>
      <c r="K412" s="265"/>
      <c r="L412" s="307"/>
      <c r="M412" s="307"/>
      <c r="N412" s="308"/>
      <c r="O412" s="314"/>
      <c r="P412" s="314"/>
      <c r="Q412" s="265"/>
      <c r="R412" s="265"/>
      <c r="S412" s="280" t="str">
        <f t="shared" si="25"/>
        <v/>
      </c>
      <c r="T412" s="265"/>
      <c r="U412" s="3"/>
      <c r="V412" s="282"/>
      <c r="W412" s="316"/>
    </row>
    <row r="413" spans="3:23" ht="13.5" customHeight="1" x14ac:dyDescent="0.15">
      <c r="C413" s="283">
        <f t="shared" si="26"/>
        <v>401</v>
      </c>
      <c r="D413" s="44" t="str">
        <f t="shared" si="24"/>
        <v/>
      </c>
      <c r="E413" s="276"/>
      <c r="F413" s="368"/>
      <c r="G413" s="368"/>
      <c r="H413" s="368"/>
      <c r="I413" s="265"/>
      <c r="J413" s="265"/>
      <c r="K413" s="265"/>
      <c r="L413" s="307"/>
      <c r="M413" s="307"/>
      <c r="N413" s="308"/>
      <c r="O413" s="314"/>
      <c r="P413" s="314"/>
      <c r="Q413" s="265"/>
      <c r="R413" s="265"/>
      <c r="S413" s="280" t="str">
        <f t="shared" si="25"/>
        <v/>
      </c>
      <c r="T413" s="265"/>
      <c r="U413" s="3"/>
      <c r="V413" s="282"/>
      <c r="W413" s="316"/>
    </row>
    <row r="414" spans="3:23" ht="13.5" customHeight="1" x14ac:dyDescent="0.15">
      <c r="C414" s="283">
        <f t="shared" si="26"/>
        <v>402</v>
      </c>
      <c r="D414" s="44" t="str">
        <f t="shared" si="24"/>
        <v/>
      </c>
      <c r="E414" s="276"/>
      <c r="F414" s="368"/>
      <c r="G414" s="368"/>
      <c r="H414" s="368"/>
      <c r="I414" s="265"/>
      <c r="J414" s="265"/>
      <c r="K414" s="265"/>
      <c r="L414" s="307"/>
      <c r="M414" s="307"/>
      <c r="N414" s="308"/>
      <c r="O414" s="314"/>
      <c r="P414" s="314"/>
      <c r="Q414" s="265"/>
      <c r="R414" s="265"/>
      <c r="S414" s="280" t="str">
        <f t="shared" si="25"/>
        <v/>
      </c>
      <c r="T414" s="265"/>
      <c r="U414" s="3"/>
      <c r="V414" s="282"/>
      <c r="W414" s="316"/>
    </row>
    <row r="415" spans="3:23" ht="13.5" customHeight="1" x14ac:dyDescent="0.15">
      <c r="C415" s="283">
        <f t="shared" si="26"/>
        <v>403</v>
      </c>
      <c r="D415" s="44" t="str">
        <f t="shared" si="24"/>
        <v/>
      </c>
      <c r="E415" s="276"/>
      <c r="F415" s="368"/>
      <c r="G415" s="368"/>
      <c r="H415" s="368"/>
      <c r="I415" s="265"/>
      <c r="J415" s="265"/>
      <c r="K415" s="265"/>
      <c r="L415" s="307"/>
      <c r="M415" s="307"/>
      <c r="N415" s="308"/>
      <c r="O415" s="314"/>
      <c r="P415" s="314"/>
      <c r="Q415" s="265"/>
      <c r="R415" s="265"/>
      <c r="S415" s="280" t="str">
        <f t="shared" si="25"/>
        <v/>
      </c>
      <c r="T415" s="265"/>
      <c r="U415" s="3"/>
      <c r="V415" s="282"/>
      <c r="W415" s="316"/>
    </row>
    <row r="416" spans="3:23" ht="13.5" customHeight="1" x14ac:dyDescent="0.15">
      <c r="C416" s="283">
        <f t="shared" si="26"/>
        <v>404</v>
      </c>
      <c r="D416" s="44" t="str">
        <f t="shared" si="24"/>
        <v/>
      </c>
      <c r="E416" s="276"/>
      <c r="F416" s="368"/>
      <c r="G416" s="368"/>
      <c r="H416" s="368"/>
      <c r="I416" s="265"/>
      <c r="J416" s="265"/>
      <c r="K416" s="265"/>
      <c r="L416" s="307"/>
      <c r="M416" s="307"/>
      <c r="N416" s="308"/>
      <c r="O416" s="314"/>
      <c r="P416" s="314"/>
      <c r="Q416" s="265"/>
      <c r="R416" s="265"/>
      <c r="S416" s="280" t="str">
        <f t="shared" si="25"/>
        <v/>
      </c>
      <c r="T416" s="265"/>
      <c r="U416" s="3"/>
      <c r="V416" s="282"/>
      <c r="W416" s="316"/>
    </row>
    <row r="417" spans="3:23" ht="13.5" customHeight="1" x14ac:dyDescent="0.15">
      <c r="C417" s="283">
        <f t="shared" si="26"/>
        <v>405</v>
      </c>
      <c r="D417" s="44" t="str">
        <f t="shared" si="24"/>
        <v/>
      </c>
      <c r="E417" s="276"/>
      <c r="F417" s="368"/>
      <c r="G417" s="368"/>
      <c r="H417" s="368"/>
      <c r="I417" s="265"/>
      <c r="J417" s="265"/>
      <c r="K417" s="265"/>
      <c r="L417" s="307"/>
      <c r="M417" s="307"/>
      <c r="N417" s="308"/>
      <c r="O417" s="314"/>
      <c r="P417" s="314"/>
      <c r="Q417" s="265"/>
      <c r="R417" s="265"/>
      <c r="S417" s="280" t="str">
        <f t="shared" si="25"/>
        <v/>
      </c>
      <c r="T417" s="265"/>
      <c r="U417" s="3"/>
      <c r="V417" s="282"/>
      <c r="W417" s="316"/>
    </row>
    <row r="418" spans="3:23" ht="13.5" customHeight="1" x14ac:dyDescent="0.15">
      <c r="C418" s="283">
        <f t="shared" si="26"/>
        <v>406</v>
      </c>
      <c r="D418" s="44" t="str">
        <f t="shared" si="24"/>
        <v/>
      </c>
      <c r="E418" s="276"/>
      <c r="F418" s="368"/>
      <c r="G418" s="368"/>
      <c r="H418" s="368"/>
      <c r="I418" s="265"/>
      <c r="J418" s="265"/>
      <c r="K418" s="265"/>
      <c r="L418" s="307"/>
      <c r="M418" s="307"/>
      <c r="N418" s="308"/>
      <c r="O418" s="314"/>
      <c r="P418" s="314"/>
      <c r="Q418" s="265"/>
      <c r="R418" s="265"/>
      <c r="S418" s="280" t="str">
        <f t="shared" si="25"/>
        <v/>
      </c>
      <c r="T418" s="265"/>
      <c r="U418" s="3"/>
      <c r="V418" s="282"/>
      <c r="W418" s="316"/>
    </row>
    <row r="419" spans="3:23" ht="13.5" customHeight="1" x14ac:dyDescent="0.15">
      <c r="C419" s="283">
        <f t="shared" si="26"/>
        <v>407</v>
      </c>
      <c r="D419" s="44" t="str">
        <f t="shared" si="24"/>
        <v/>
      </c>
      <c r="E419" s="276"/>
      <c r="F419" s="368"/>
      <c r="G419" s="368"/>
      <c r="H419" s="368"/>
      <c r="I419" s="265"/>
      <c r="J419" s="265"/>
      <c r="K419" s="265"/>
      <c r="L419" s="307"/>
      <c r="M419" s="307"/>
      <c r="N419" s="308"/>
      <c r="O419" s="314"/>
      <c r="P419" s="314"/>
      <c r="Q419" s="265"/>
      <c r="R419" s="265"/>
      <c r="S419" s="280" t="str">
        <f t="shared" si="25"/>
        <v/>
      </c>
      <c r="T419" s="265"/>
      <c r="U419" s="3"/>
      <c r="V419" s="282"/>
      <c r="W419" s="316"/>
    </row>
    <row r="420" spans="3:23" ht="13.5" customHeight="1" x14ac:dyDescent="0.15">
      <c r="C420" s="283">
        <f t="shared" si="26"/>
        <v>408</v>
      </c>
      <c r="D420" s="44" t="str">
        <f t="shared" si="24"/>
        <v/>
      </c>
      <c r="E420" s="276"/>
      <c r="F420" s="368"/>
      <c r="G420" s="368"/>
      <c r="H420" s="368"/>
      <c r="I420" s="265"/>
      <c r="J420" s="265"/>
      <c r="K420" s="265"/>
      <c r="L420" s="307"/>
      <c r="M420" s="307"/>
      <c r="N420" s="308"/>
      <c r="O420" s="314"/>
      <c r="P420" s="314"/>
      <c r="Q420" s="265"/>
      <c r="R420" s="265"/>
      <c r="S420" s="280" t="str">
        <f t="shared" si="25"/>
        <v/>
      </c>
      <c r="T420" s="265"/>
      <c r="U420" s="3"/>
      <c r="V420" s="282"/>
      <c r="W420" s="316"/>
    </row>
    <row r="421" spans="3:23" ht="13.5" customHeight="1" x14ac:dyDescent="0.15">
      <c r="C421" s="283">
        <f t="shared" si="26"/>
        <v>409</v>
      </c>
      <c r="D421" s="44" t="str">
        <f t="shared" si="24"/>
        <v/>
      </c>
      <c r="E421" s="276"/>
      <c r="F421" s="368"/>
      <c r="G421" s="368"/>
      <c r="H421" s="368"/>
      <c r="I421" s="265"/>
      <c r="J421" s="265"/>
      <c r="K421" s="265"/>
      <c r="L421" s="307"/>
      <c r="M421" s="307"/>
      <c r="N421" s="308"/>
      <c r="O421" s="314"/>
      <c r="P421" s="314"/>
      <c r="Q421" s="265"/>
      <c r="R421" s="265"/>
      <c r="S421" s="280" t="str">
        <f t="shared" si="25"/>
        <v/>
      </c>
      <c r="T421" s="265"/>
      <c r="U421" s="3"/>
      <c r="V421" s="282"/>
      <c r="W421" s="316"/>
    </row>
    <row r="422" spans="3:23" ht="13.5" customHeight="1" x14ac:dyDescent="0.15">
      <c r="C422" s="283">
        <f t="shared" si="26"/>
        <v>410</v>
      </c>
      <c r="D422" s="44" t="str">
        <f t="shared" si="24"/>
        <v/>
      </c>
      <c r="E422" s="276"/>
      <c r="F422" s="368"/>
      <c r="G422" s="368"/>
      <c r="H422" s="368"/>
      <c r="I422" s="265"/>
      <c r="J422" s="265"/>
      <c r="K422" s="265"/>
      <c r="L422" s="307"/>
      <c r="M422" s="307"/>
      <c r="N422" s="308"/>
      <c r="O422" s="314"/>
      <c r="P422" s="314"/>
      <c r="Q422" s="265"/>
      <c r="R422" s="265"/>
      <c r="S422" s="280" t="str">
        <f t="shared" si="25"/>
        <v/>
      </c>
      <c r="T422" s="265"/>
      <c r="U422" s="3"/>
      <c r="V422" s="282"/>
      <c r="W422" s="316"/>
    </row>
    <row r="423" spans="3:23" ht="13.5" customHeight="1" x14ac:dyDescent="0.15">
      <c r="C423" s="283">
        <f t="shared" si="26"/>
        <v>411</v>
      </c>
      <c r="D423" s="44" t="str">
        <f t="shared" si="24"/>
        <v/>
      </c>
      <c r="E423" s="276"/>
      <c r="F423" s="368"/>
      <c r="G423" s="368"/>
      <c r="H423" s="368"/>
      <c r="I423" s="265"/>
      <c r="J423" s="265"/>
      <c r="K423" s="265"/>
      <c r="L423" s="307"/>
      <c r="M423" s="307"/>
      <c r="N423" s="308"/>
      <c r="O423" s="314"/>
      <c r="P423" s="314"/>
      <c r="Q423" s="265"/>
      <c r="R423" s="265"/>
      <c r="S423" s="280" t="str">
        <f t="shared" si="25"/>
        <v/>
      </c>
      <c r="T423" s="265"/>
      <c r="U423" s="3"/>
      <c r="V423" s="282"/>
      <c r="W423" s="316"/>
    </row>
    <row r="424" spans="3:23" ht="13.5" customHeight="1" x14ac:dyDescent="0.15">
      <c r="C424" s="283">
        <f t="shared" si="26"/>
        <v>412</v>
      </c>
      <c r="D424" s="44" t="str">
        <f t="shared" si="24"/>
        <v/>
      </c>
      <c r="E424" s="276"/>
      <c r="F424" s="368"/>
      <c r="G424" s="368"/>
      <c r="H424" s="368"/>
      <c r="I424" s="265"/>
      <c r="J424" s="265"/>
      <c r="K424" s="265"/>
      <c r="L424" s="307"/>
      <c r="M424" s="307"/>
      <c r="N424" s="308"/>
      <c r="O424" s="314"/>
      <c r="P424" s="314"/>
      <c r="Q424" s="265"/>
      <c r="R424" s="265"/>
      <c r="S424" s="280" t="str">
        <f t="shared" si="25"/>
        <v/>
      </c>
      <c r="T424" s="265"/>
      <c r="U424" s="3"/>
      <c r="V424" s="282"/>
      <c r="W424" s="316"/>
    </row>
    <row r="425" spans="3:23" ht="13.5" customHeight="1" x14ac:dyDescent="0.15">
      <c r="C425" s="283">
        <f t="shared" si="26"/>
        <v>413</v>
      </c>
      <c r="D425" s="44" t="str">
        <f t="shared" si="24"/>
        <v/>
      </c>
      <c r="E425" s="276"/>
      <c r="F425" s="368"/>
      <c r="G425" s="368"/>
      <c r="H425" s="368"/>
      <c r="I425" s="265"/>
      <c r="J425" s="265"/>
      <c r="K425" s="265"/>
      <c r="L425" s="307"/>
      <c r="M425" s="307"/>
      <c r="N425" s="308"/>
      <c r="O425" s="314"/>
      <c r="P425" s="314"/>
      <c r="Q425" s="265"/>
      <c r="R425" s="265"/>
      <c r="S425" s="280" t="str">
        <f t="shared" si="25"/>
        <v/>
      </c>
      <c r="T425" s="265"/>
      <c r="U425" s="3"/>
      <c r="V425" s="282"/>
      <c r="W425" s="316"/>
    </row>
    <row r="426" spans="3:23" ht="13.5" customHeight="1" x14ac:dyDescent="0.15">
      <c r="C426" s="283">
        <f t="shared" si="26"/>
        <v>414</v>
      </c>
      <c r="D426" s="44" t="str">
        <f t="shared" si="24"/>
        <v/>
      </c>
      <c r="E426" s="276"/>
      <c r="F426" s="368"/>
      <c r="G426" s="368"/>
      <c r="H426" s="368"/>
      <c r="I426" s="265"/>
      <c r="J426" s="265"/>
      <c r="K426" s="265"/>
      <c r="L426" s="307"/>
      <c r="M426" s="307"/>
      <c r="N426" s="308"/>
      <c r="O426" s="314"/>
      <c r="P426" s="314"/>
      <c r="Q426" s="265"/>
      <c r="R426" s="265"/>
      <c r="S426" s="280" t="str">
        <f t="shared" si="25"/>
        <v/>
      </c>
      <c r="T426" s="265"/>
      <c r="U426" s="3"/>
      <c r="V426" s="282"/>
      <c r="W426" s="316"/>
    </row>
    <row r="427" spans="3:23" ht="13.5" customHeight="1" x14ac:dyDescent="0.15">
      <c r="C427" s="283">
        <f t="shared" si="26"/>
        <v>415</v>
      </c>
      <c r="D427" s="44" t="str">
        <f t="shared" si="24"/>
        <v/>
      </c>
      <c r="E427" s="276"/>
      <c r="F427" s="368"/>
      <c r="G427" s="368"/>
      <c r="H427" s="368"/>
      <c r="I427" s="265"/>
      <c r="J427" s="265"/>
      <c r="K427" s="265"/>
      <c r="L427" s="307"/>
      <c r="M427" s="307"/>
      <c r="N427" s="308"/>
      <c r="O427" s="314"/>
      <c r="P427" s="314"/>
      <c r="Q427" s="265"/>
      <c r="R427" s="265"/>
      <c r="S427" s="280" t="str">
        <f t="shared" si="25"/>
        <v/>
      </c>
      <c r="T427" s="265"/>
      <c r="U427" s="3"/>
      <c r="V427" s="282"/>
      <c r="W427" s="316"/>
    </row>
    <row r="428" spans="3:23" ht="13.5" customHeight="1" x14ac:dyDescent="0.15">
      <c r="C428" s="283">
        <f t="shared" si="26"/>
        <v>416</v>
      </c>
      <c r="D428" s="44" t="str">
        <f t="shared" si="24"/>
        <v/>
      </c>
      <c r="E428" s="276"/>
      <c r="F428" s="368"/>
      <c r="G428" s="368"/>
      <c r="H428" s="368"/>
      <c r="I428" s="265"/>
      <c r="J428" s="265"/>
      <c r="K428" s="265"/>
      <c r="L428" s="307"/>
      <c r="M428" s="307"/>
      <c r="N428" s="308"/>
      <c r="O428" s="314"/>
      <c r="P428" s="314"/>
      <c r="Q428" s="265"/>
      <c r="R428" s="265"/>
      <c r="S428" s="280" t="str">
        <f t="shared" si="25"/>
        <v/>
      </c>
      <c r="T428" s="265"/>
      <c r="U428" s="3"/>
      <c r="V428" s="282"/>
      <c r="W428" s="316"/>
    </row>
    <row r="429" spans="3:23" ht="13.5" customHeight="1" x14ac:dyDescent="0.15">
      <c r="C429" s="283">
        <f t="shared" si="26"/>
        <v>417</v>
      </c>
      <c r="D429" s="44" t="str">
        <f t="shared" si="24"/>
        <v/>
      </c>
      <c r="E429" s="276"/>
      <c r="F429" s="368"/>
      <c r="G429" s="368"/>
      <c r="H429" s="368"/>
      <c r="I429" s="265"/>
      <c r="J429" s="265"/>
      <c r="K429" s="265"/>
      <c r="L429" s="307"/>
      <c r="M429" s="307"/>
      <c r="N429" s="308"/>
      <c r="O429" s="314"/>
      <c r="P429" s="314"/>
      <c r="Q429" s="265"/>
      <c r="R429" s="265"/>
      <c r="S429" s="280" t="str">
        <f t="shared" si="25"/>
        <v/>
      </c>
      <c r="T429" s="265"/>
      <c r="U429" s="3"/>
      <c r="V429" s="282"/>
      <c r="W429" s="316"/>
    </row>
    <row r="430" spans="3:23" ht="13.5" customHeight="1" x14ac:dyDescent="0.15">
      <c r="C430" s="283">
        <f t="shared" si="26"/>
        <v>418</v>
      </c>
      <c r="D430" s="44" t="str">
        <f t="shared" si="24"/>
        <v/>
      </c>
      <c r="E430" s="276"/>
      <c r="F430" s="368"/>
      <c r="G430" s="368"/>
      <c r="H430" s="368"/>
      <c r="I430" s="265"/>
      <c r="J430" s="265"/>
      <c r="K430" s="265"/>
      <c r="L430" s="307"/>
      <c r="M430" s="307"/>
      <c r="N430" s="308"/>
      <c r="O430" s="314"/>
      <c r="P430" s="314"/>
      <c r="Q430" s="265"/>
      <c r="R430" s="265"/>
      <c r="S430" s="280" t="str">
        <f t="shared" si="25"/>
        <v/>
      </c>
      <c r="T430" s="265"/>
      <c r="U430" s="3"/>
      <c r="V430" s="282"/>
      <c r="W430" s="316"/>
    </row>
    <row r="431" spans="3:23" ht="13.5" customHeight="1" x14ac:dyDescent="0.15">
      <c r="C431" s="283">
        <f t="shared" si="26"/>
        <v>419</v>
      </c>
      <c r="D431" s="44" t="str">
        <f t="shared" si="24"/>
        <v/>
      </c>
      <c r="E431" s="276"/>
      <c r="F431" s="368"/>
      <c r="G431" s="368"/>
      <c r="H431" s="368"/>
      <c r="I431" s="265"/>
      <c r="J431" s="265"/>
      <c r="K431" s="265"/>
      <c r="L431" s="307"/>
      <c r="M431" s="307"/>
      <c r="N431" s="308"/>
      <c r="O431" s="314"/>
      <c r="P431" s="314"/>
      <c r="Q431" s="265"/>
      <c r="R431" s="265"/>
      <c r="S431" s="280" t="str">
        <f t="shared" si="25"/>
        <v/>
      </c>
      <c r="T431" s="265"/>
      <c r="U431" s="3"/>
      <c r="V431" s="282"/>
      <c r="W431" s="316"/>
    </row>
    <row r="432" spans="3:23" ht="13.5" customHeight="1" x14ac:dyDescent="0.15">
      <c r="C432" s="283">
        <f t="shared" si="26"/>
        <v>420</v>
      </c>
      <c r="D432" s="44" t="str">
        <f t="shared" si="24"/>
        <v/>
      </c>
      <c r="E432" s="276"/>
      <c r="F432" s="368"/>
      <c r="G432" s="368"/>
      <c r="H432" s="368"/>
      <c r="I432" s="317"/>
      <c r="J432" s="317"/>
      <c r="K432" s="317"/>
      <c r="L432" s="307"/>
      <c r="M432" s="307"/>
      <c r="N432" s="308"/>
      <c r="O432" s="314"/>
      <c r="P432" s="314"/>
      <c r="Q432" s="265"/>
      <c r="R432" s="265"/>
      <c r="S432" s="280" t="str">
        <f t="shared" si="25"/>
        <v/>
      </c>
      <c r="T432" s="265"/>
      <c r="U432" s="3"/>
      <c r="V432" s="282"/>
      <c r="W432" s="316"/>
    </row>
    <row r="433" spans="3:23" ht="13.5" customHeight="1" x14ac:dyDescent="0.15">
      <c r="C433" s="283">
        <f t="shared" si="26"/>
        <v>421</v>
      </c>
      <c r="D433" s="44" t="str">
        <f t="shared" si="24"/>
        <v/>
      </c>
      <c r="E433" s="276"/>
      <c r="F433" s="368"/>
      <c r="G433" s="368"/>
      <c r="H433" s="368"/>
      <c r="I433" s="265"/>
      <c r="J433" s="265"/>
      <c r="K433" s="265"/>
      <c r="L433" s="307"/>
      <c r="M433" s="307"/>
      <c r="N433" s="308"/>
      <c r="O433" s="314"/>
      <c r="P433" s="314"/>
      <c r="Q433" s="265"/>
      <c r="R433" s="265"/>
      <c r="S433" s="280" t="str">
        <f t="shared" si="25"/>
        <v/>
      </c>
      <c r="T433" s="265"/>
      <c r="U433" s="3"/>
      <c r="V433" s="282"/>
      <c r="W433" s="316"/>
    </row>
    <row r="434" spans="3:23" ht="13.5" customHeight="1" x14ac:dyDescent="0.15">
      <c r="C434" s="283">
        <f t="shared" si="26"/>
        <v>422</v>
      </c>
      <c r="D434" s="44" t="str">
        <f t="shared" si="24"/>
        <v/>
      </c>
      <c r="E434" s="276"/>
      <c r="F434" s="368"/>
      <c r="G434" s="368"/>
      <c r="H434" s="368"/>
      <c r="I434" s="265"/>
      <c r="J434" s="265"/>
      <c r="K434" s="265"/>
      <c r="L434" s="307"/>
      <c r="M434" s="307"/>
      <c r="N434" s="308"/>
      <c r="O434" s="314"/>
      <c r="P434" s="314"/>
      <c r="Q434" s="265"/>
      <c r="R434" s="265"/>
      <c r="S434" s="280" t="str">
        <f t="shared" si="25"/>
        <v/>
      </c>
      <c r="T434" s="265"/>
      <c r="U434" s="3"/>
      <c r="V434" s="282"/>
      <c r="W434" s="316"/>
    </row>
    <row r="435" spans="3:23" ht="13.5" customHeight="1" x14ac:dyDescent="0.15">
      <c r="C435" s="283">
        <f t="shared" si="26"/>
        <v>423</v>
      </c>
      <c r="D435" s="44" t="str">
        <f t="shared" si="24"/>
        <v/>
      </c>
      <c r="E435" s="276"/>
      <c r="F435" s="368"/>
      <c r="G435" s="368"/>
      <c r="H435" s="368"/>
      <c r="I435" s="265"/>
      <c r="J435" s="265"/>
      <c r="K435" s="265"/>
      <c r="L435" s="307"/>
      <c r="M435" s="307"/>
      <c r="N435" s="308"/>
      <c r="O435" s="314"/>
      <c r="P435" s="314"/>
      <c r="Q435" s="265"/>
      <c r="R435" s="265"/>
      <c r="S435" s="280" t="str">
        <f t="shared" si="25"/>
        <v/>
      </c>
      <c r="T435" s="265"/>
      <c r="U435" s="3"/>
      <c r="V435" s="282"/>
      <c r="W435" s="316"/>
    </row>
    <row r="436" spans="3:23" ht="13.5" customHeight="1" x14ac:dyDescent="0.15">
      <c r="C436" s="283">
        <f t="shared" si="26"/>
        <v>424</v>
      </c>
      <c r="D436" s="44" t="str">
        <f t="shared" si="24"/>
        <v/>
      </c>
      <c r="E436" s="276"/>
      <c r="F436" s="368"/>
      <c r="G436" s="368"/>
      <c r="H436" s="368"/>
      <c r="I436" s="265"/>
      <c r="J436" s="265"/>
      <c r="K436" s="265"/>
      <c r="L436" s="307"/>
      <c r="M436" s="307"/>
      <c r="N436" s="308"/>
      <c r="O436" s="314"/>
      <c r="P436" s="314"/>
      <c r="Q436" s="265"/>
      <c r="R436" s="265"/>
      <c r="S436" s="280" t="str">
        <f t="shared" si="25"/>
        <v/>
      </c>
      <c r="T436" s="265"/>
      <c r="U436" s="3"/>
      <c r="V436" s="282"/>
      <c r="W436" s="316"/>
    </row>
    <row r="437" spans="3:23" ht="13.5" customHeight="1" x14ac:dyDescent="0.15">
      <c r="C437" s="283">
        <f t="shared" si="26"/>
        <v>425</v>
      </c>
      <c r="D437" s="44" t="str">
        <f t="shared" si="24"/>
        <v/>
      </c>
      <c r="E437" s="276"/>
      <c r="F437" s="368"/>
      <c r="G437" s="368"/>
      <c r="H437" s="368"/>
      <c r="I437" s="265"/>
      <c r="J437" s="265"/>
      <c r="K437" s="265"/>
      <c r="L437" s="307"/>
      <c r="M437" s="307"/>
      <c r="N437" s="308"/>
      <c r="O437" s="314"/>
      <c r="P437" s="314"/>
      <c r="Q437" s="265"/>
      <c r="R437" s="265"/>
      <c r="S437" s="280" t="str">
        <f t="shared" si="25"/>
        <v/>
      </c>
      <c r="T437" s="265"/>
      <c r="U437" s="3"/>
      <c r="V437" s="282"/>
      <c r="W437" s="316"/>
    </row>
    <row r="438" spans="3:23" ht="13.5" customHeight="1" x14ac:dyDescent="0.15">
      <c r="C438" s="283">
        <f t="shared" si="26"/>
        <v>426</v>
      </c>
      <c r="D438" s="44" t="str">
        <f t="shared" si="24"/>
        <v/>
      </c>
      <c r="E438" s="276"/>
      <c r="F438" s="368"/>
      <c r="G438" s="368"/>
      <c r="H438" s="368"/>
      <c r="I438" s="265"/>
      <c r="J438" s="265"/>
      <c r="K438" s="265"/>
      <c r="L438" s="307"/>
      <c r="M438" s="307"/>
      <c r="N438" s="308"/>
      <c r="O438" s="314"/>
      <c r="P438" s="314"/>
      <c r="Q438" s="265"/>
      <c r="R438" s="265"/>
      <c r="S438" s="280" t="str">
        <f t="shared" si="25"/>
        <v/>
      </c>
      <c r="T438" s="265"/>
      <c r="U438" s="3"/>
      <c r="V438" s="282"/>
      <c r="W438" s="316"/>
    </row>
    <row r="439" spans="3:23" ht="13.5" customHeight="1" x14ac:dyDescent="0.15">
      <c r="C439" s="283">
        <f t="shared" si="26"/>
        <v>427</v>
      </c>
      <c r="D439" s="44" t="str">
        <f t="shared" si="24"/>
        <v/>
      </c>
      <c r="E439" s="276"/>
      <c r="F439" s="368"/>
      <c r="G439" s="368"/>
      <c r="H439" s="368"/>
      <c r="I439" s="265"/>
      <c r="J439" s="265"/>
      <c r="K439" s="265"/>
      <c r="L439" s="307"/>
      <c r="M439" s="307"/>
      <c r="N439" s="308"/>
      <c r="O439" s="314"/>
      <c r="P439" s="314"/>
      <c r="Q439" s="265"/>
      <c r="R439" s="265"/>
      <c r="S439" s="280" t="str">
        <f t="shared" si="25"/>
        <v/>
      </c>
      <c r="T439" s="265"/>
      <c r="U439" s="3"/>
      <c r="V439" s="282"/>
      <c r="W439" s="316"/>
    </row>
    <row r="440" spans="3:23" ht="13.5" customHeight="1" x14ac:dyDescent="0.15">
      <c r="C440" s="283">
        <f t="shared" si="26"/>
        <v>428</v>
      </c>
      <c r="D440" s="44" t="str">
        <f t="shared" si="24"/>
        <v/>
      </c>
      <c r="E440" s="276"/>
      <c r="F440" s="368"/>
      <c r="G440" s="368"/>
      <c r="H440" s="368"/>
      <c r="I440" s="265"/>
      <c r="J440" s="265"/>
      <c r="K440" s="265"/>
      <c r="L440" s="307"/>
      <c r="M440" s="307"/>
      <c r="N440" s="308"/>
      <c r="O440" s="314"/>
      <c r="P440" s="314"/>
      <c r="Q440" s="265"/>
      <c r="R440" s="265"/>
      <c r="S440" s="280" t="str">
        <f t="shared" si="25"/>
        <v/>
      </c>
      <c r="T440" s="265"/>
      <c r="U440" s="3"/>
      <c r="V440" s="282"/>
      <c r="W440" s="316"/>
    </row>
    <row r="441" spans="3:23" ht="13.5" customHeight="1" x14ac:dyDescent="0.15">
      <c r="C441" s="283">
        <f t="shared" si="26"/>
        <v>429</v>
      </c>
      <c r="D441" s="44" t="str">
        <f t="shared" si="24"/>
        <v/>
      </c>
      <c r="E441" s="276"/>
      <c r="F441" s="368"/>
      <c r="G441" s="368"/>
      <c r="H441" s="368"/>
      <c r="I441" s="265"/>
      <c r="J441" s="265"/>
      <c r="K441" s="265"/>
      <c r="L441" s="307"/>
      <c r="M441" s="307"/>
      <c r="N441" s="308"/>
      <c r="O441" s="314"/>
      <c r="P441" s="314"/>
      <c r="Q441" s="265"/>
      <c r="R441" s="265"/>
      <c r="S441" s="280" t="str">
        <f t="shared" si="25"/>
        <v/>
      </c>
      <c r="T441" s="265"/>
      <c r="U441" s="3"/>
      <c r="V441" s="282"/>
      <c r="W441" s="316"/>
    </row>
    <row r="442" spans="3:23" ht="13.5" customHeight="1" x14ac:dyDescent="0.15">
      <c r="C442" s="283">
        <f t="shared" si="26"/>
        <v>430</v>
      </c>
      <c r="D442" s="44" t="str">
        <f t="shared" si="24"/>
        <v/>
      </c>
      <c r="E442" s="276"/>
      <c r="F442" s="368"/>
      <c r="G442" s="368"/>
      <c r="H442" s="368"/>
      <c r="I442" s="265"/>
      <c r="J442" s="265"/>
      <c r="K442" s="265"/>
      <c r="L442" s="307"/>
      <c r="M442" s="307"/>
      <c r="N442" s="308"/>
      <c r="O442" s="314"/>
      <c r="P442" s="314"/>
      <c r="Q442" s="265"/>
      <c r="R442" s="265"/>
      <c r="S442" s="280" t="str">
        <f t="shared" si="25"/>
        <v/>
      </c>
      <c r="T442" s="265"/>
      <c r="U442" s="3"/>
      <c r="V442" s="282"/>
      <c r="W442" s="316"/>
    </row>
    <row r="443" spans="3:23" ht="13.5" customHeight="1" x14ac:dyDescent="0.15">
      <c r="C443" s="283">
        <f t="shared" si="26"/>
        <v>431</v>
      </c>
      <c r="D443" s="44" t="str">
        <f t="shared" si="24"/>
        <v/>
      </c>
      <c r="E443" s="276"/>
      <c r="F443" s="368"/>
      <c r="G443" s="368"/>
      <c r="H443" s="368"/>
      <c r="I443" s="265"/>
      <c r="J443" s="265"/>
      <c r="K443" s="265"/>
      <c r="L443" s="307"/>
      <c r="M443" s="307"/>
      <c r="N443" s="308"/>
      <c r="O443" s="314"/>
      <c r="P443" s="314"/>
      <c r="Q443" s="265"/>
      <c r="R443" s="265"/>
      <c r="S443" s="280" t="str">
        <f t="shared" si="25"/>
        <v/>
      </c>
      <c r="T443" s="265"/>
      <c r="U443" s="3"/>
      <c r="V443" s="282"/>
      <c r="W443" s="316"/>
    </row>
    <row r="444" spans="3:23" ht="13.5" customHeight="1" x14ac:dyDescent="0.15">
      <c r="C444" s="283">
        <f t="shared" si="26"/>
        <v>432</v>
      </c>
      <c r="D444" s="44" t="str">
        <f t="shared" si="24"/>
        <v/>
      </c>
      <c r="E444" s="276"/>
      <c r="F444" s="368"/>
      <c r="G444" s="368"/>
      <c r="H444" s="368"/>
      <c r="I444" s="265"/>
      <c r="J444" s="265"/>
      <c r="K444" s="265"/>
      <c r="L444" s="307"/>
      <c r="M444" s="307"/>
      <c r="N444" s="308"/>
      <c r="O444" s="314"/>
      <c r="P444" s="314"/>
      <c r="Q444" s="265"/>
      <c r="R444" s="265"/>
      <c r="S444" s="280" t="str">
        <f t="shared" si="25"/>
        <v/>
      </c>
      <c r="T444" s="265"/>
      <c r="U444" s="3"/>
      <c r="V444" s="282"/>
      <c r="W444" s="316"/>
    </row>
    <row r="445" spans="3:23" ht="13.5" customHeight="1" x14ac:dyDescent="0.15">
      <c r="C445" s="283">
        <f t="shared" si="26"/>
        <v>433</v>
      </c>
      <c r="D445" s="44" t="str">
        <f t="shared" si="24"/>
        <v/>
      </c>
      <c r="E445" s="276"/>
      <c r="F445" s="368"/>
      <c r="G445" s="368"/>
      <c r="H445" s="368"/>
      <c r="I445" s="265"/>
      <c r="J445" s="265"/>
      <c r="K445" s="265"/>
      <c r="L445" s="307"/>
      <c r="M445" s="307"/>
      <c r="N445" s="308"/>
      <c r="O445" s="314"/>
      <c r="P445" s="314"/>
      <c r="Q445" s="265"/>
      <c r="R445" s="265"/>
      <c r="S445" s="280" t="str">
        <f t="shared" si="25"/>
        <v/>
      </c>
      <c r="T445" s="265"/>
      <c r="U445" s="3"/>
      <c r="V445" s="282"/>
      <c r="W445" s="316"/>
    </row>
    <row r="446" spans="3:23" ht="13.5" customHeight="1" x14ac:dyDescent="0.15">
      <c r="C446" s="283">
        <f t="shared" si="26"/>
        <v>434</v>
      </c>
      <c r="D446" s="44" t="str">
        <f t="shared" si="24"/>
        <v/>
      </c>
      <c r="E446" s="276"/>
      <c r="F446" s="368"/>
      <c r="G446" s="368"/>
      <c r="H446" s="368"/>
      <c r="I446" s="265"/>
      <c r="J446" s="265"/>
      <c r="K446" s="265"/>
      <c r="L446" s="307"/>
      <c r="M446" s="307"/>
      <c r="N446" s="308"/>
      <c r="O446" s="314"/>
      <c r="P446" s="314"/>
      <c r="Q446" s="265"/>
      <c r="R446" s="265"/>
      <c r="S446" s="280" t="str">
        <f t="shared" si="25"/>
        <v/>
      </c>
      <c r="T446" s="265"/>
      <c r="U446" s="3"/>
      <c r="V446" s="282"/>
      <c r="W446" s="316"/>
    </row>
    <row r="447" spans="3:23" ht="13.5" customHeight="1" x14ac:dyDescent="0.15">
      <c r="C447" s="283">
        <f t="shared" si="26"/>
        <v>435</v>
      </c>
      <c r="D447" s="44" t="str">
        <f t="shared" si="24"/>
        <v/>
      </c>
      <c r="E447" s="276"/>
      <c r="F447" s="368"/>
      <c r="G447" s="368"/>
      <c r="H447" s="368"/>
      <c r="I447" s="265"/>
      <c r="J447" s="265"/>
      <c r="K447" s="265"/>
      <c r="L447" s="307"/>
      <c r="M447" s="307"/>
      <c r="N447" s="308"/>
      <c r="O447" s="314"/>
      <c r="P447" s="314"/>
      <c r="Q447" s="265"/>
      <c r="R447" s="265"/>
      <c r="S447" s="280" t="str">
        <f t="shared" si="25"/>
        <v/>
      </c>
      <c r="T447" s="265"/>
      <c r="U447" s="3"/>
      <c r="V447" s="282"/>
      <c r="W447" s="316"/>
    </row>
    <row r="448" spans="3:23" ht="13.5" customHeight="1" x14ac:dyDescent="0.15">
      <c r="C448" s="283">
        <f t="shared" si="26"/>
        <v>436</v>
      </c>
      <c r="D448" s="44" t="str">
        <f t="shared" si="24"/>
        <v/>
      </c>
      <c r="E448" s="276"/>
      <c r="F448" s="368"/>
      <c r="G448" s="368"/>
      <c r="H448" s="368"/>
      <c r="I448" s="265"/>
      <c r="J448" s="265"/>
      <c r="K448" s="265"/>
      <c r="L448" s="307"/>
      <c r="M448" s="307"/>
      <c r="N448" s="308"/>
      <c r="O448" s="314"/>
      <c r="P448" s="314"/>
      <c r="Q448" s="265"/>
      <c r="R448" s="265"/>
      <c r="S448" s="280" t="str">
        <f t="shared" si="25"/>
        <v/>
      </c>
      <c r="T448" s="265"/>
      <c r="U448" s="3"/>
      <c r="V448" s="282"/>
      <c r="W448" s="316"/>
    </row>
    <row r="449" spans="3:23" ht="13.5" customHeight="1" x14ac:dyDescent="0.15">
      <c r="C449" s="283">
        <f t="shared" si="26"/>
        <v>437</v>
      </c>
      <c r="D449" s="44" t="str">
        <f t="shared" si="24"/>
        <v/>
      </c>
      <c r="E449" s="276"/>
      <c r="F449" s="368"/>
      <c r="G449" s="368"/>
      <c r="H449" s="368"/>
      <c r="I449" s="265"/>
      <c r="J449" s="265"/>
      <c r="K449" s="265"/>
      <c r="L449" s="307"/>
      <c r="M449" s="307"/>
      <c r="N449" s="308"/>
      <c r="O449" s="314"/>
      <c r="P449" s="314"/>
      <c r="Q449" s="265"/>
      <c r="R449" s="265"/>
      <c r="S449" s="280" t="str">
        <f t="shared" si="25"/>
        <v/>
      </c>
      <c r="T449" s="265"/>
      <c r="U449" s="3"/>
      <c r="V449" s="282"/>
      <c r="W449" s="316"/>
    </row>
    <row r="450" spans="3:23" ht="13.5" customHeight="1" x14ac:dyDescent="0.15">
      <c r="C450" s="283">
        <f t="shared" si="26"/>
        <v>438</v>
      </c>
      <c r="D450" s="44" t="str">
        <f t="shared" si="24"/>
        <v/>
      </c>
      <c r="E450" s="276"/>
      <c r="F450" s="368"/>
      <c r="G450" s="368"/>
      <c r="H450" s="368"/>
      <c r="I450" s="265"/>
      <c r="J450" s="265"/>
      <c r="K450" s="265"/>
      <c r="L450" s="307"/>
      <c r="M450" s="307"/>
      <c r="N450" s="308"/>
      <c r="O450" s="314"/>
      <c r="P450" s="314"/>
      <c r="Q450" s="265"/>
      <c r="R450" s="265"/>
      <c r="S450" s="280" t="str">
        <f t="shared" si="25"/>
        <v/>
      </c>
      <c r="T450" s="265"/>
      <c r="U450" s="3"/>
      <c r="V450" s="282"/>
      <c r="W450" s="316"/>
    </row>
    <row r="451" spans="3:23" ht="13.5" customHeight="1" x14ac:dyDescent="0.15">
      <c r="C451" s="283">
        <f t="shared" si="26"/>
        <v>439</v>
      </c>
      <c r="D451" s="44" t="str">
        <f t="shared" si="24"/>
        <v/>
      </c>
      <c r="E451" s="276"/>
      <c r="F451" s="368"/>
      <c r="G451" s="368"/>
      <c r="H451" s="368"/>
      <c r="I451" s="265"/>
      <c r="J451" s="265"/>
      <c r="K451" s="265"/>
      <c r="L451" s="307"/>
      <c r="M451" s="307"/>
      <c r="N451" s="308"/>
      <c r="O451" s="314"/>
      <c r="P451" s="314"/>
      <c r="Q451" s="265"/>
      <c r="R451" s="265"/>
      <c r="S451" s="280" t="str">
        <f t="shared" si="25"/>
        <v/>
      </c>
      <c r="T451" s="265"/>
      <c r="U451" s="3"/>
      <c r="V451" s="282"/>
      <c r="W451" s="316"/>
    </row>
    <row r="452" spans="3:23" ht="13.5" customHeight="1" x14ac:dyDescent="0.15">
      <c r="C452" s="283">
        <f t="shared" si="26"/>
        <v>440</v>
      </c>
      <c r="D452" s="44" t="str">
        <f t="shared" si="24"/>
        <v/>
      </c>
      <c r="E452" s="276"/>
      <c r="F452" s="368"/>
      <c r="G452" s="368"/>
      <c r="H452" s="368"/>
      <c r="I452" s="265"/>
      <c r="J452" s="265"/>
      <c r="K452" s="265"/>
      <c r="L452" s="307"/>
      <c r="M452" s="307"/>
      <c r="N452" s="308"/>
      <c r="O452" s="314"/>
      <c r="P452" s="314"/>
      <c r="Q452" s="265"/>
      <c r="R452" s="265"/>
      <c r="S452" s="280" t="str">
        <f t="shared" si="25"/>
        <v/>
      </c>
      <c r="T452" s="265"/>
      <c r="U452" s="3"/>
      <c r="V452" s="282"/>
      <c r="W452" s="316"/>
    </row>
    <row r="453" spans="3:23" ht="13.5" customHeight="1" x14ac:dyDescent="0.15">
      <c r="C453" s="283">
        <f t="shared" si="26"/>
        <v>441</v>
      </c>
      <c r="D453" s="44" t="str">
        <f t="shared" si="24"/>
        <v/>
      </c>
      <c r="E453" s="276"/>
      <c r="F453" s="368"/>
      <c r="G453" s="368"/>
      <c r="H453" s="368"/>
      <c r="I453" s="265"/>
      <c r="J453" s="265"/>
      <c r="K453" s="265"/>
      <c r="L453" s="307"/>
      <c r="M453" s="307"/>
      <c r="N453" s="308"/>
      <c r="O453" s="314"/>
      <c r="P453" s="314"/>
      <c r="Q453" s="265"/>
      <c r="R453" s="265"/>
      <c r="S453" s="280" t="str">
        <f t="shared" si="25"/>
        <v/>
      </c>
      <c r="T453" s="265"/>
      <c r="U453" s="3"/>
      <c r="V453" s="282"/>
      <c r="W453" s="316"/>
    </row>
    <row r="454" spans="3:23" ht="13.5" customHeight="1" x14ac:dyDescent="0.15">
      <c r="C454" s="283">
        <f t="shared" si="26"/>
        <v>442</v>
      </c>
      <c r="D454" s="44" t="str">
        <f t="shared" si="24"/>
        <v/>
      </c>
      <c r="E454" s="276"/>
      <c r="F454" s="368"/>
      <c r="G454" s="368"/>
      <c r="H454" s="368"/>
      <c r="I454" s="265"/>
      <c r="J454" s="265"/>
      <c r="K454" s="265"/>
      <c r="L454" s="307"/>
      <c r="M454" s="307"/>
      <c r="N454" s="308"/>
      <c r="O454" s="314"/>
      <c r="P454" s="314"/>
      <c r="Q454" s="265"/>
      <c r="R454" s="265"/>
      <c r="S454" s="280" t="str">
        <f t="shared" si="25"/>
        <v/>
      </c>
      <c r="T454" s="265"/>
      <c r="U454" s="3"/>
      <c r="V454" s="282"/>
      <c r="W454" s="316"/>
    </row>
    <row r="455" spans="3:23" ht="13.5" customHeight="1" x14ac:dyDescent="0.15">
      <c r="C455" s="283">
        <f t="shared" si="26"/>
        <v>443</v>
      </c>
      <c r="D455" s="44" t="str">
        <f t="shared" si="24"/>
        <v/>
      </c>
      <c r="E455" s="276"/>
      <c r="F455" s="368"/>
      <c r="G455" s="368"/>
      <c r="H455" s="368"/>
      <c r="I455" s="265"/>
      <c r="J455" s="265"/>
      <c r="K455" s="265"/>
      <c r="L455" s="307"/>
      <c r="M455" s="307"/>
      <c r="N455" s="308"/>
      <c r="O455" s="314"/>
      <c r="P455" s="314"/>
      <c r="Q455" s="265"/>
      <c r="R455" s="265"/>
      <c r="S455" s="280" t="str">
        <f t="shared" si="25"/>
        <v/>
      </c>
      <c r="T455" s="265"/>
      <c r="U455" s="3"/>
      <c r="V455" s="282"/>
      <c r="W455" s="316"/>
    </row>
    <row r="456" spans="3:23" ht="13.5" customHeight="1" x14ac:dyDescent="0.15">
      <c r="C456" s="283">
        <f t="shared" si="26"/>
        <v>444</v>
      </c>
      <c r="D456" s="44" t="str">
        <f t="shared" si="24"/>
        <v/>
      </c>
      <c r="E456" s="276"/>
      <c r="F456" s="368"/>
      <c r="G456" s="368"/>
      <c r="H456" s="368"/>
      <c r="I456" s="265"/>
      <c r="J456" s="265"/>
      <c r="K456" s="265"/>
      <c r="L456" s="307"/>
      <c r="M456" s="307"/>
      <c r="N456" s="308"/>
      <c r="O456" s="314"/>
      <c r="P456" s="314"/>
      <c r="Q456" s="265"/>
      <c r="R456" s="265"/>
      <c r="S456" s="280" t="str">
        <f t="shared" si="25"/>
        <v/>
      </c>
      <c r="T456" s="265"/>
      <c r="U456" s="3"/>
      <c r="V456" s="282"/>
      <c r="W456" s="316"/>
    </row>
    <row r="457" spans="3:23" ht="13.5" customHeight="1" x14ac:dyDescent="0.15">
      <c r="C457" s="283">
        <f t="shared" si="26"/>
        <v>445</v>
      </c>
      <c r="D457" s="44" t="str">
        <f t="shared" si="24"/>
        <v/>
      </c>
      <c r="E457" s="276"/>
      <c r="F457" s="368"/>
      <c r="G457" s="368"/>
      <c r="H457" s="368"/>
      <c r="I457" s="265"/>
      <c r="J457" s="265"/>
      <c r="K457" s="265"/>
      <c r="L457" s="307"/>
      <c r="M457" s="307"/>
      <c r="N457" s="308"/>
      <c r="O457" s="314"/>
      <c r="P457" s="314"/>
      <c r="Q457" s="265"/>
      <c r="R457" s="265"/>
      <c r="S457" s="280" t="str">
        <f t="shared" si="25"/>
        <v/>
      </c>
      <c r="T457" s="265"/>
      <c r="U457" s="3"/>
      <c r="V457" s="282"/>
      <c r="W457" s="316"/>
    </row>
    <row r="458" spans="3:23" ht="13.5" customHeight="1" x14ac:dyDescent="0.15">
      <c r="C458" s="283">
        <f t="shared" si="26"/>
        <v>446</v>
      </c>
      <c r="D458" s="44" t="str">
        <f t="shared" si="24"/>
        <v/>
      </c>
      <c r="E458" s="276"/>
      <c r="F458" s="368"/>
      <c r="G458" s="368"/>
      <c r="H458" s="368"/>
      <c r="I458" s="265"/>
      <c r="J458" s="265"/>
      <c r="K458" s="265"/>
      <c r="L458" s="307"/>
      <c r="M458" s="307"/>
      <c r="N458" s="308"/>
      <c r="O458" s="314"/>
      <c r="P458" s="314"/>
      <c r="Q458" s="265"/>
      <c r="R458" s="265"/>
      <c r="S458" s="280" t="str">
        <f t="shared" si="25"/>
        <v/>
      </c>
      <c r="T458" s="265"/>
      <c r="U458" s="3"/>
      <c r="V458" s="282"/>
      <c r="W458" s="316"/>
    </row>
    <row r="459" spans="3:23" ht="13.5" customHeight="1" x14ac:dyDescent="0.15">
      <c r="C459" s="283">
        <f t="shared" si="26"/>
        <v>447</v>
      </c>
      <c r="D459" s="44" t="str">
        <f t="shared" si="24"/>
        <v/>
      </c>
      <c r="E459" s="276"/>
      <c r="F459" s="368"/>
      <c r="G459" s="368"/>
      <c r="H459" s="368"/>
      <c r="I459" s="265"/>
      <c r="J459" s="265"/>
      <c r="K459" s="265"/>
      <c r="L459" s="307"/>
      <c r="M459" s="307"/>
      <c r="N459" s="308"/>
      <c r="O459" s="314"/>
      <c r="P459" s="314"/>
      <c r="Q459" s="265"/>
      <c r="R459" s="265"/>
      <c r="S459" s="280" t="str">
        <f t="shared" si="25"/>
        <v/>
      </c>
      <c r="T459" s="265"/>
      <c r="U459" s="3"/>
      <c r="V459" s="282"/>
      <c r="W459" s="316"/>
    </row>
    <row r="460" spans="3:23" ht="13.5" customHeight="1" x14ac:dyDescent="0.15">
      <c r="C460" s="283">
        <f t="shared" si="26"/>
        <v>448</v>
      </c>
      <c r="D460" s="44" t="str">
        <f t="shared" si="24"/>
        <v/>
      </c>
      <c r="E460" s="276"/>
      <c r="F460" s="368"/>
      <c r="G460" s="368"/>
      <c r="H460" s="368"/>
      <c r="I460" s="265"/>
      <c r="J460" s="265"/>
      <c r="K460" s="265"/>
      <c r="L460" s="307"/>
      <c r="M460" s="307"/>
      <c r="N460" s="308"/>
      <c r="O460" s="314"/>
      <c r="P460" s="314"/>
      <c r="Q460" s="265"/>
      <c r="R460" s="265"/>
      <c r="S460" s="280" t="str">
        <f t="shared" si="25"/>
        <v/>
      </c>
      <c r="T460" s="265"/>
      <c r="U460" s="3"/>
      <c r="V460" s="282"/>
      <c r="W460" s="316"/>
    </row>
    <row r="461" spans="3:23" ht="13.5" customHeight="1" x14ac:dyDescent="0.15">
      <c r="C461" s="283">
        <f t="shared" si="26"/>
        <v>449</v>
      </c>
      <c r="D461" s="44" t="str">
        <f t="shared" ref="D461:D524" si="27">IF(E461="","",IF(OR(AND(E461&lt;=$Z$2,K461&lt;&gt;"○"),AND(E461&lt;=$AA$2,K461="○")),"○",""))</f>
        <v/>
      </c>
      <c r="E461" s="276"/>
      <c r="F461" s="368"/>
      <c r="G461" s="368"/>
      <c r="H461" s="368"/>
      <c r="I461" s="265"/>
      <c r="J461" s="265"/>
      <c r="K461" s="265"/>
      <c r="L461" s="307"/>
      <c r="M461" s="307"/>
      <c r="N461" s="308"/>
      <c r="O461" s="314"/>
      <c r="P461" s="314"/>
      <c r="Q461" s="265"/>
      <c r="R461" s="265"/>
      <c r="S461" s="280" t="str">
        <f t="shared" ref="S461:S524" si="28">IF(OR(N461="",N461=0),"",IF(OR(AND(I461="○",$O461&gt;Z$5),AND(J461="○",$O461&gt;AA$5),AND(I461="○",$P461&gt;Z$6),AND(J461="○",$P461&gt;AA$6),AND(K461="○",$P461&gt;AB$6),AND(Q461="○",R461="○")),"○",""))</f>
        <v/>
      </c>
      <c r="T461" s="265"/>
      <c r="U461" s="3"/>
      <c r="V461" s="282"/>
      <c r="W461" s="316"/>
    </row>
    <row r="462" spans="3:23" ht="13.5" customHeight="1" x14ac:dyDescent="0.15">
      <c r="C462" s="283">
        <f t="shared" si="26"/>
        <v>450</v>
      </c>
      <c r="D462" s="44" t="str">
        <f t="shared" si="27"/>
        <v/>
      </c>
      <c r="E462" s="276"/>
      <c r="F462" s="368"/>
      <c r="G462" s="368"/>
      <c r="H462" s="368"/>
      <c r="I462" s="317"/>
      <c r="J462" s="317"/>
      <c r="K462" s="317"/>
      <c r="L462" s="307"/>
      <c r="M462" s="307"/>
      <c r="N462" s="308"/>
      <c r="O462" s="314"/>
      <c r="P462" s="314"/>
      <c r="Q462" s="265"/>
      <c r="R462" s="265"/>
      <c r="S462" s="280" t="str">
        <f t="shared" si="28"/>
        <v/>
      </c>
      <c r="T462" s="265"/>
      <c r="U462" s="3"/>
      <c r="V462" s="282"/>
      <c r="W462" s="316"/>
    </row>
    <row r="463" spans="3:23" ht="13.5" customHeight="1" x14ac:dyDescent="0.15">
      <c r="C463" s="283">
        <f t="shared" si="26"/>
        <v>451</v>
      </c>
      <c r="D463" s="44" t="str">
        <f t="shared" si="27"/>
        <v/>
      </c>
      <c r="E463" s="276"/>
      <c r="F463" s="368"/>
      <c r="G463" s="368"/>
      <c r="H463" s="368"/>
      <c r="I463" s="265"/>
      <c r="J463" s="265"/>
      <c r="K463" s="265"/>
      <c r="L463" s="307"/>
      <c r="M463" s="307"/>
      <c r="N463" s="308"/>
      <c r="O463" s="314"/>
      <c r="P463" s="314"/>
      <c r="Q463" s="265"/>
      <c r="R463" s="265"/>
      <c r="S463" s="280" t="str">
        <f t="shared" si="28"/>
        <v/>
      </c>
      <c r="T463" s="265"/>
      <c r="U463" s="3"/>
      <c r="V463" s="282"/>
      <c r="W463" s="316"/>
    </row>
    <row r="464" spans="3:23" ht="13.5" customHeight="1" x14ac:dyDescent="0.15">
      <c r="C464" s="283">
        <f>C463+1</f>
        <v>452</v>
      </c>
      <c r="D464" s="44" t="str">
        <f t="shared" si="27"/>
        <v/>
      </c>
      <c r="E464" s="276"/>
      <c r="F464" s="368"/>
      <c r="G464" s="368"/>
      <c r="H464" s="368"/>
      <c r="I464" s="265"/>
      <c r="J464" s="265"/>
      <c r="K464" s="265"/>
      <c r="L464" s="307"/>
      <c r="M464" s="307"/>
      <c r="N464" s="308"/>
      <c r="O464" s="314"/>
      <c r="P464" s="314"/>
      <c r="Q464" s="265"/>
      <c r="R464" s="265"/>
      <c r="S464" s="280" t="str">
        <f t="shared" si="28"/>
        <v/>
      </c>
      <c r="T464" s="265"/>
      <c r="U464" s="3"/>
      <c r="V464" s="282"/>
      <c r="W464" s="316"/>
    </row>
    <row r="465" spans="3:23" ht="13.5" customHeight="1" x14ac:dyDescent="0.15">
      <c r="C465" s="283">
        <f>C464+1</f>
        <v>453</v>
      </c>
      <c r="D465" s="44" t="str">
        <f t="shared" si="27"/>
        <v/>
      </c>
      <c r="E465" s="276"/>
      <c r="F465" s="368"/>
      <c r="G465" s="368"/>
      <c r="H465" s="368"/>
      <c r="I465" s="265"/>
      <c r="J465" s="265"/>
      <c r="K465" s="265"/>
      <c r="L465" s="307"/>
      <c r="M465" s="307"/>
      <c r="N465" s="308"/>
      <c r="O465" s="314"/>
      <c r="P465" s="314"/>
      <c r="Q465" s="265"/>
      <c r="R465" s="265"/>
      <c r="S465" s="280" t="str">
        <f t="shared" si="28"/>
        <v/>
      </c>
      <c r="T465" s="265"/>
      <c r="U465" s="3"/>
      <c r="V465" s="282"/>
      <c r="W465" s="316"/>
    </row>
    <row r="466" spans="3:23" ht="13.5" customHeight="1" x14ac:dyDescent="0.15">
      <c r="C466" s="283">
        <f t="shared" ref="C466:C492" si="29">C465+1</f>
        <v>454</v>
      </c>
      <c r="D466" s="44" t="str">
        <f t="shared" si="27"/>
        <v/>
      </c>
      <c r="E466" s="276"/>
      <c r="F466" s="368"/>
      <c r="G466" s="368"/>
      <c r="H466" s="368"/>
      <c r="I466" s="265"/>
      <c r="J466" s="265"/>
      <c r="K466" s="265"/>
      <c r="L466" s="307"/>
      <c r="M466" s="307"/>
      <c r="N466" s="308"/>
      <c r="O466" s="314"/>
      <c r="P466" s="314"/>
      <c r="Q466" s="265"/>
      <c r="R466" s="265"/>
      <c r="S466" s="280" t="str">
        <f t="shared" si="28"/>
        <v/>
      </c>
      <c r="T466" s="265"/>
      <c r="U466" s="3"/>
      <c r="V466" s="282"/>
      <c r="W466" s="316"/>
    </row>
    <row r="467" spans="3:23" ht="13.5" customHeight="1" x14ac:dyDescent="0.15">
      <c r="C467" s="283">
        <f t="shared" si="29"/>
        <v>455</v>
      </c>
      <c r="D467" s="44" t="str">
        <f t="shared" si="27"/>
        <v/>
      </c>
      <c r="E467" s="276"/>
      <c r="F467" s="368"/>
      <c r="G467" s="368"/>
      <c r="H467" s="368"/>
      <c r="I467" s="265"/>
      <c r="J467" s="265"/>
      <c r="K467" s="265"/>
      <c r="L467" s="307"/>
      <c r="M467" s="307"/>
      <c r="N467" s="308"/>
      <c r="O467" s="314"/>
      <c r="P467" s="314"/>
      <c r="Q467" s="265"/>
      <c r="R467" s="265"/>
      <c r="S467" s="280" t="str">
        <f t="shared" si="28"/>
        <v/>
      </c>
      <c r="T467" s="265"/>
      <c r="U467" s="3"/>
      <c r="V467" s="282"/>
      <c r="W467" s="316"/>
    </row>
    <row r="468" spans="3:23" ht="13.5" customHeight="1" x14ac:dyDescent="0.15">
      <c r="C468" s="283">
        <f t="shared" si="29"/>
        <v>456</v>
      </c>
      <c r="D468" s="44" t="str">
        <f t="shared" si="27"/>
        <v/>
      </c>
      <c r="E468" s="276"/>
      <c r="F468" s="368"/>
      <c r="G468" s="368"/>
      <c r="H468" s="368"/>
      <c r="I468" s="265"/>
      <c r="J468" s="265"/>
      <c r="K468" s="265"/>
      <c r="L468" s="307"/>
      <c r="M468" s="307"/>
      <c r="N468" s="308"/>
      <c r="O468" s="314"/>
      <c r="P468" s="314"/>
      <c r="Q468" s="265"/>
      <c r="R468" s="265"/>
      <c r="S468" s="280" t="str">
        <f t="shared" si="28"/>
        <v/>
      </c>
      <c r="T468" s="265"/>
      <c r="U468" s="3"/>
      <c r="V468" s="282"/>
      <c r="W468" s="316"/>
    </row>
    <row r="469" spans="3:23" ht="13.5" customHeight="1" x14ac:dyDescent="0.15">
      <c r="C469" s="283">
        <f t="shared" si="29"/>
        <v>457</v>
      </c>
      <c r="D469" s="44" t="str">
        <f t="shared" si="27"/>
        <v/>
      </c>
      <c r="E469" s="276"/>
      <c r="F469" s="368"/>
      <c r="G469" s="368"/>
      <c r="H469" s="368"/>
      <c r="I469" s="265"/>
      <c r="J469" s="265"/>
      <c r="K469" s="265"/>
      <c r="L469" s="307"/>
      <c r="M469" s="307"/>
      <c r="N469" s="308"/>
      <c r="O469" s="314"/>
      <c r="P469" s="314"/>
      <c r="Q469" s="265"/>
      <c r="R469" s="265"/>
      <c r="S469" s="280" t="str">
        <f t="shared" si="28"/>
        <v/>
      </c>
      <c r="T469" s="265"/>
      <c r="U469" s="3"/>
      <c r="V469" s="282"/>
      <c r="W469" s="316"/>
    </row>
    <row r="470" spans="3:23" ht="13.5" customHeight="1" x14ac:dyDescent="0.15">
      <c r="C470" s="283">
        <f t="shared" si="29"/>
        <v>458</v>
      </c>
      <c r="D470" s="44" t="str">
        <f t="shared" si="27"/>
        <v/>
      </c>
      <c r="E470" s="276"/>
      <c r="F470" s="368"/>
      <c r="G470" s="368"/>
      <c r="H470" s="368"/>
      <c r="I470" s="265"/>
      <c r="J470" s="265"/>
      <c r="K470" s="265"/>
      <c r="L470" s="307"/>
      <c r="M470" s="307"/>
      <c r="N470" s="308"/>
      <c r="O470" s="314"/>
      <c r="P470" s="314"/>
      <c r="Q470" s="265"/>
      <c r="R470" s="265"/>
      <c r="S470" s="280" t="str">
        <f t="shared" si="28"/>
        <v/>
      </c>
      <c r="T470" s="265"/>
      <c r="U470" s="3"/>
      <c r="V470" s="282"/>
      <c r="W470" s="316"/>
    </row>
    <row r="471" spans="3:23" ht="13.5" customHeight="1" x14ac:dyDescent="0.15">
      <c r="C471" s="283">
        <f t="shared" si="29"/>
        <v>459</v>
      </c>
      <c r="D471" s="44" t="str">
        <f t="shared" si="27"/>
        <v/>
      </c>
      <c r="E471" s="276"/>
      <c r="F471" s="368"/>
      <c r="G471" s="368"/>
      <c r="H471" s="368"/>
      <c r="I471" s="265"/>
      <c r="J471" s="265"/>
      <c r="K471" s="265"/>
      <c r="L471" s="307"/>
      <c r="M471" s="307"/>
      <c r="N471" s="308"/>
      <c r="O471" s="314"/>
      <c r="P471" s="314"/>
      <c r="Q471" s="265"/>
      <c r="R471" s="265"/>
      <c r="S471" s="280" t="str">
        <f t="shared" si="28"/>
        <v/>
      </c>
      <c r="T471" s="265"/>
      <c r="U471" s="3"/>
      <c r="V471" s="282"/>
      <c r="W471" s="316"/>
    </row>
    <row r="472" spans="3:23" ht="13.5" customHeight="1" x14ac:dyDescent="0.15">
      <c r="C472" s="283">
        <f t="shared" si="29"/>
        <v>460</v>
      </c>
      <c r="D472" s="44" t="str">
        <f t="shared" si="27"/>
        <v/>
      </c>
      <c r="E472" s="276"/>
      <c r="F472" s="368"/>
      <c r="G472" s="368"/>
      <c r="H472" s="368"/>
      <c r="I472" s="265"/>
      <c r="J472" s="265"/>
      <c r="K472" s="265"/>
      <c r="L472" s="307"/>
      <c r="M472" s="307"/>
      <c r="N472" s="308"/>
      <c r="O472" s="314"/>
      <c r="P472" s="314"/>
      <c r="Q472" s="265"/>
      <c r="R472" s="265"/>
      <c r="S472" s="280" t="str">
        <f t="shared" si="28"/>
        <v/>
      </c>
      <c r="T472" s="265"/>
      <c r="U472" s="3"/>
      <c r="V472" s="282"/>
      <c r="W472" s="316"/>
    </row>
    <row r="473" spans="3:23" ht="13.5" customHeight="1" x14ac:dyDescent="0.15">
      <c r="C473" s="283">
        <f t="shared" si="29"/>
        <v>461</v>
      </c>
      <c r="D473" s="44" t="str">
        <f t="shared" si="27"/>
        <v/>
      </c>
      <c r="E473" s="276"/>
      <c r="F473" s="368"/>
      <c r="G473" s="368"/>
      <c r="H473" s="368"/>
      <c r="I473" s="265"/>
      <c r="J473" s="265"/>
      <c r="K473" s="265"/>
      <c r="L473" s="307"/>
      <c r="M473" s="307"/>
      <c r="N473" s="308"/>
      <c r="O473" s="314"/>
      <c r="P473" s="314"/>
      <c r="Q473" s="265"/>
      <c r="R473" s="265"/>
      <c r="S473" s="280" t="str">
        <f t="shared" si="28"/>
        <v/>
      </c>
      <c r="T473" s="265"/>
      <c r="U473" s="3"/>
      <c r="V473" s="282"/>
      <c r="W473" s="316"/>
    </row>
    <row r="474" spans="3:23" ht="13.5" customHeight="1" x14ac:dyDescent="0.15">
      <c r="C474" s="283">
        <f t="shared" si="29"/>
        <v>462</v>
      </c>
      <c r="D474" s="44" t="str">
        <f t="shared" si="27"/>
        <v/>
      </c>
      <c r="E474" s="276"/>
      <c r="F474" s="368"/>
      <c r="G474" s="368"/>
      <c r="H474" s="368"/>
      <c r="I474" s="265"/>
      <c r="J474" s="265"/>
      <c r="K474" s="265"/>
      <c r="L474" s="307"/>
      <c r="M474" s="307"/>
      <c r="N474" s="308"/>
      <c r="O474" s="314"/>
      <c r="P474" s="314"/>
      <c r="Q474" s="265"/>
      <c r="R474" s="265"/>
      <c r="S474" s="280" t="str">
        <f t="shared" si="28"/>
        <v/>
      </c>
      <c r="T474" s="265"/>
      <c r="U474" s="3"/>
      <c r="V474" s="282"/>
      <c r="W474" s="316"/>
    </row>
    <row r="475" spans="3:23" ht="13.5" customHeight="1" x14ac:dyDescent="0.15">
      <c r="C475" s="283">
        <f t="shared" si="29"/>
        <v>463</v>
      </c>
      <c r="D475" s="44" t="str">
        <f t="shared" si="27"/>
        <v/>
      </c>
      <c r="E475" s="276"/>
      <c r="F475" s="368"/>
      <c r="G475" s="368"/>
      <c r="H475" s="368"/>
      <c r="I475" s="265"/>
      <c r="J475" s="265"/>
      <c r="K475" s="265"/>
      <c r="L475" s="307"/>
      <c r="M475" s="307"/>
      <c r="N475" s="308"/>
      <c r="O475" s="314"/>
      <c r="P475" s="314"/>
      <c r="Q475" s="265"/>
      <c r="R475" s="265"/>
      <c r="S475" s="280" t="str">
        <f t="shared" si="28"/>
        <v/>
      </c>
      <c r="T475" s="265"/>
      <c r="U475" s="3"/>
      <c r="V475" s="282"/>
      <c r="W475" s="316"/>
    </row>
    <row r="476" spans="3:23" ht="13.5" customHeight="1" x14ac:dyDescent="0.15">
      <c r="C476" s="283">
        <f t="shared" si="29"/>
        <v>464</v>
      </c>
      <c r="D476" s="44" t="str">
        <f t="shared" si="27"/>
        <v/>
      </c>
      <c r="E476" s="276"/>
      <c r="F476" s="368"/>
      <c r="G476" s="368"/>
      <c r="H476" s="368"/>
      <c r="I476" s="265"/>
      <c r="J476" s="265"/>
      <c r="K476" s="265"/>
      <c r="L476" s="307"/>
      <c r="M476" s="307"/>
      <c r="N476" s="308"/>
      <c r="O476" s="314"/>
      <c r="P476" s="314"/>
      <c r="Q476" s="265"/>
      <c r="R476" s="265"/>
      <c r="S476" s="280" t="str">
        <f t="shared" si="28"/>
        <v/>
      </c>
      <c r="T476" s="265"/>
      <c r="U476" s="3"/>
      <c r="V476" s="282"/>
      <c r="W476" s="316"/>
    </row>
    <row r="477" spans="3:23" ht="13.5" customHeight="1" x14ac:dyDescent="0.15">
      <c r="C477" s="283">
        <f t="shared" si="29"/>
        <v>465</v>
      </c>
      <c r="D477" s="44" t="str">
        <f t="shared" si="27"/>
        <v/>
      </c>
      <c r="E477" s="276"/>
      <c r="F477" s="368"/>
      <c r="G477" s="368"/>
      <c r="H477" s="368"/>
      <c r="I477" s="265"/>
      <c r="J477" s="265"/>
      <c r="K477" s="265"/>
      <c r="L477" s="307"/>
      <c r="M477" s="307"/>
      <c r="N477" s="308"/>
      <c r="O477" s="314"/>
      <c r="P477" s="314"/>
      <c r="Q477" s="265"/>
      <c r="R477" s="265"/>
      <c r="S477" s="280" t="str">
        <f t="shared" si="28"/>
        <v/>
      </c>
      <c r="T477" s="265"/>
      <c r="U477" s="3"/>
      <c r="V477" s="282"/>
      <c r="W477" s="316"/>
    </row>
    <row r="478" spans="3:23" ht="13.5" customHeight="1" x14ac:dyDescent="0.15">
      <c r="C478" s="283">
        <f t="shared" si="29"/>
        <v>466</v>
      </c>
      <c r="D478" s="44" t="str">
        <f t="shared" si="27"/>
        <v/>
      </c>
      <c r="E478" s="276"/>
      <c r="F478" s="368"/>
      <c r="G478" s="368"/>
      <c r="H478" s="368"/>
      <c r="I478" s="265"/>
      <c r="J478" s="265"/>
      <c r="K478" s="265"/>
      <c r="L478" s="307"/>
      <c r="M478" s="307"/>
      <c r="N478" s="308"/>
      <c r="O478" s="314"/>
      <c r="P478" s="314"/>
      <c r="Q478" s="265"/>
      <c r="R478" s="265"/>
      <c r="S478" s="280" t="str">
        <f t="shared" si="28"/>
        <v/>
      </c>
      <c r="T478" s="265"/>
      <c r="U478" s="3"/>
      <c r="V478" s="282"/>
      <c r="W478" s="316"/>
    </row>
    <row r="479" spans="3:23" ht="13.5" customHeight="1" x14ac:dyDescent="0.15">
      <c r="C479" s="283">
        <f t="shared" si="29"/>
        <v>467</v>
      </c>
      <c r="D479" s="44" t="str">
        <f t="shared" si="27"/>
        <v/>
      </c>
      <c r="E479" s="276"/>
      <c r="F479" s="368"/>
      <c r="G479" s="368"/>
      <c r="H479" s="368"/>
      <c r="I479" s="265"/>
      <c r="J479" s="265"/>
      <c r="K479" s="265"/>
      <c r="L479" s="307"/>
      <c r="M479" s="307"/>
      <c r="N479" s="308"/>
      <c r="O479" s="314"/>
      <c r="P479" s="314"/>
      <c r="Q479" s="265"/>
      <c r="R479" s="265"/>
      <c r="S479" s="280" t="str">
        <f t="shared" si="28"/>
        <v/>
      </c>
      <c r="T479" s="265"/>
      <c r="U479" s="3"/>
      <c r="V479" s="282"/>
      <c r="W479" s="316"/>
    </row>
    <row r="480" spans="3:23" ht="13.5" customHeight="1" x14ac:dyDescent="0.15">
      <c r="C480" s="283">
        <f t="shared" si="29"/>
        <v>468</v>
      </c>
      <c r="D480" s="44" t="str">
        <f t="shared" si="27"/>
        <v/>
      </c>
      <c r="E480" s="276"/>
      <c r="F480" s="368"/>
      <c r="G480" s="368"/>
      <c r="H480" s="368"/>
      <c r="I480" s="265"/>
      <c r="J480" s="265"/>
      <c r="K480" s="265"/>
      <c r="L480" s="307"/>
      <c r="M480" s="307"/>
      <c r="N480" s="308"/>
      <c r="O480" s="314"/>
      <c r="P480" s="314"/>
      <c r="Q480" s="265"/>
      <c r="R480" s="265"/>
      <c r="S480" s="280" t="str">
        <f t="shared" si="28"/>
        <v/>
      </c>
      <c r="T480" s="265"/>
      <c r="U480" s="3"/>
      <c r="V480" s="282"/>
      <c r="W480" s="316"/>
    </row>
    <row r="481" spans="3:23" ht="13.5" customHeight="1" x14ac:dyDescent="0.15">
      <c r="C481" s="283">
        <f t="shared" si="29"/>
        <v>469</v>
      </c>
      <c r="D481" s="44" t="str">
        <f t="shared" si="27"/>
        <v/>
      </c>
      <c r="E481" s="276"/>
      <c r="F481" s="368"/>
      <c r="G481" s="368"/>
      <c r="H481" s="368"/>
      <c r="I481" s="265"/>
      <c r="J481" s="265"/>
      <c r="K481" s="265"/>
      <c r="L481" s="307"/>
      <c r="M481" s="307"/>
      <c r="N481" s="308"/>
      <c r="O481" s="314"/>
      <c r="P481" s="314"/>
      <c r="Q481" s="265"/>
      <c r="R481" s="265"/>
      <c r="S481" s="280" t="str">
        <f t="shared" si="28"/>
        <v/>
      </c>
      <c r="T481" s="265"/>
      <c r="U481" s="3"/>
      <c r="V481" s="282"/>
      <c r="W481" s="316"/>
    </row>
    <row r="482" spans="3:23" ht="13.5" customHeight="1" x14ac:dyDescent="0.15">
      <c r="C482" s="283">
        <f t="shared" si="29"/>
        <v>470</v>
      </c>
      <c r="D482" s="44" t="str">
        <f t="shared" si="27"/>
        <v/>
      </c>
      <c r="E482" s="276"/>
      <c r="F482" s="368"/>
      <c r="G482" s="368"/>
      <c r="H482" s="368"/>
      <c r="I482" s="265"/>
      <c r="J482" s="265"/>
      <c r="K482" s="265"/>
      <c r="L482" s="307"/>
      <c r="M482" s="307"/>
      <c r="N482" s="308"/>
      <c r="O482" s="314"/>
      <c r="P482" s="314"/>
      <c r="Q482" s="265"/>
      <c r="R482" s="265"/>
      <c r="S482" s="280" t="str">
        <f t="shared" si="28"/>
        <v/>
      </c>
      <c r="T482" s="265"/>
      <c r="U482" s="3"/>
      <c r="V482" s="282"/>
      <c r="W482" s="316"/>
    </row>
    <row r="483" spans="3:23" ht="13.5" customHeight="1" x14ac:dyDescent="0.15">
      <c r="C483" s="283">
        <f t="shared" si="29"/>
        <v>471</v>
      </c>
      <c r="D483" s="44" t="str">
        <f t="shared" si="27"/>
        <v/>
      </c>
      <c r="E483" s="276"/>
      <c r="F483" s="368"/>
      <c r="G483" s="368"/>
      <c r="H483" s="368"/>
      <c r="I483" s="265"/>
      <c r="J483" s="265"/>
      <c r="K483" s="265"/>
      <c r="L483" s="307"/>
      <c r="M483" s="307"/>
      <c r="N483" s="308"/>
      <c r="O483" s="314"/>
      <c r="P483" s="314"/>
      <c r="Q483" s="265"/>
      <c r="R483" s="265"/>
      <c r="S483" s="280" t="str">
        <f t="shared" si="28"/>
        <v/>
      </c>
      <c r="T483" s="265"/>
      <c r="U483" s="3"/>
      <c r="V483" s="282"/>
      <c r="W483" s="316"/>
    </row>
    <row r="484" spans="3:23" ht="13.5" customHeight="1" x14ac:dyDescent="0.15">
      <c r="C484" s="283">
        <f t="shared" si="29"/>
        <v>472</v>
      </c>
      <c r="D484" s="44" t="str">
        <f t="shared" si="27"/>
        <v/>
      </c>
      <c r="E484" s="276"/>
      <c r="F484" s="368"/>
      <c r="G484" s="368"/>
      <c r="H484" s="368"/>
      <c r="I484" s="265"/>
      <c r="J484" s="265"/>
      <c r="K484" s="265"/>
      <c r="L484" s="307"/>
      <c r="M484" s="307"/>
      <c r="N484" s="308"/>
      <c r="O484" s="314"/>
      <c r="P484" s="314"/>
      <c r="Q484" s="265"/>
      <c r="R484" s="265"/>
      <c r="S484" s="280" t="str">
        <f t="shared" si="28"/>
        <v/>
      </c>
      <c r="T484" s="265"/>
      <c r="U484" s="3"/>
      <c r="V484" s="282"/>
      <c r="W484" s="316"/>
    </row>
    <row r="485" spans="3:23" ht="13.5" customHeight="1" x14ac:dyDescent="0.15">
      <c r="C485" s="283">
        <f t="shared" si="29"/>
        <v>473</v>
      </c>
      <c r="D485" s="44" t="str">
        <f t="shared" si="27"/>
        <v/>
      </c>
      <c r="E485" s="276"/>
      <c r="F485" s="368"/>
      <c r="G485" s="368"/>
      <c r="H485" s="368"/>
      <c r="I485" s="265"/>
      <c r="J485" s="265"/>
      <c r="K485" s="265"/>
      <c r="L485" s="307"/>
      <c r="M485" s="307"/>
      <c r="N485" s="308"/>
      <c r="O485" s="314"/>
      <c r="P485" s="314"/>
      <c r="Q485" s="265"/>
      <c r="R485" s="265"/>
      <c r="S485" s="280" t="str">
        <f t="shared" si="28"/>
        <v/>
      </c>
      <c r="T485" s="265"/>
      <c r="U485" s="3"/>
      <c r="V485" s="282"/>
      <c r="W485" s="316"/>
    </row>
    <row r="486" spans="3:23" ht="13.5" customHeight="1" x14ac:dyDescent="0.15">
      <c r="C486" s="283">
        <f t="shared" si="29"/>
        <v>474</v>
      </c>
      <c r="D486" s="44" t="str">
        <f t="shared" si="27"/>
        <v/>
      </c>
      <c r="E486" s="276"/>
      <c r="F486" s="368"/>
      <c r="G486" s="368"/>
      <c r="H486" s="368"/>
      <c r="I486" s="265"/>
      <c r="J486" s="265"/>
      <c r="K486" s="265"/>
      <c r="L486" s="307"/>
      <c r="M486" s="307"/>
      <c r="N486" s="308"/>
      <c r="O486" s="314"/>
      <c r="P486" s="314"/>
      <c r="Q486" s="265"/>
      <c r="R486" s="265"/>
      <c r="S486" s="280" t="str">
        <f t="shared" si="28"/>
        <v/>
      </c>
      <c r="T486" s="265"/>
      <c r="U486" s="3"/>
      <c r="V486" s="282"/>
      <c r="W486" s="316"/>
    </row>
    <row r="487" spans="3:23" ht="13.5" customHeight="1" x14ac:dyDescent="0.15">
      <c r="C487" s="283">
        <f t="shared" si="29"/>
        <v>475</v>
      </c>
      <c r="D487" s="44" t="str">
        <f t="shared" si="27"/>
        <v/>
      </c>
      <c r="E487" s="276"/>
      <c r="F487" s="368"/>
      <c r="G487" s="368"/>
      <c r="H487" s="368"/>
      <c r="I487" s="265"/>
      <c r="J487" s="265"/>
      <c r="K487" s="265"/>
      <c r="L487" s="307"/>
      <c r="M487" s="307"/>
      <c r="N487" s="308"/>
      <c r="O487" s="314"/>
      <c r="P487" s="314"/>
      <c r="Q487" s="265"/>
      <c r="R487" s="265"/>
      <c r="S487" s="280" t="str">
        <f t="shared" si="28"/>
        <v/>
      </c>
      <c r="T487" s="265"/>
      <c r="U487" s="3"/>
      <c r="V487" s="282"/>
      <c r="W487" s="316"/>
    </row>
    <row r="488" spans="3:23" ht="13.5" customHeight="1" x14ac:dyDescent="0.15">
      <c r="C488" s="283">
        <f t="shared" si="29"/>
        <v>476</v>
      </c>
      <c r="D488" s="44" t="str">
        <f t="shared" si="27"/>
        <v/>
      </c>
      <c r="E488" s="276"/>
      <c r="F488" s="368"/>
      <c r="G488" s="368"/>
      <c r="H488" s="368"/>
      <c r="I488" s="265"/>
      <c r="J488" s="265"/>
      <c r="K488" s="265"/>
      <c r="L488" s="307"/>
      <c r="M488" s="307"/>
      <c r="N488" s="308"/>
      <c r="O488" s="314"/>
      <c r="P488" s="314"/>
      <c r="Q488" s="265"/>
      <c r="R488" s="265"/>
      <c r="S488" s="280" t="str">
        <f t="shared" si="28"/>
        <v/>
      </c>
      <c r="T488" s="265"/>
      <c r="U488" s="3"/>
      <c r="V488" s="282"/>
      <c r="W488" s="316"/>
    </row>
    <row r="489" spans="3:23" ht="13.5" customHeight="1" x14ac:dyDescent="0.15">
      <c r="C489" s="283">
        <f t="shared" si="29"/>
        <v>477</v>
      </c>
      <c r="D489" s="44" t="str">
        <f t="shared" si="27"/>
        <v/>
      </c>
      <c r="E489" s="276"/>
      <c r="F489" s="368"/>
      <c r="G489" s="368"/>
      <c r="H489" s="368"/>
      <c r="I489" s="265"/>
      <c r="J489" s="265"/>
      <c r="K489" s="265"/>
      <c r="L489" s="307"/>
      <c r="M489" s="307"/>
      <c r="N489" s="308"/>
      <c r="O489" s="314"/>
      <c r="P489" s="314"/>
      <c r="Q489" s="265"/>
      <c r="R489" s="265"/>
      <c r="S489" s="280" t="str">
        <f t="shared" si="28"/>
        <v/>
      </c>
      <c r="T489" s="265"/>
      <c r="U489" s="3"/>
      <c r="V489" s="282"/>
      <c r="W489" s="316"/>
    </row>
    <row r="490" spans="3:23" ht="13.5" customHeight="1" x14ac:dyDescent="0.15">
      <c r="C490" s="283">
        <f t="shared" si="29"/>
        <v>478</v>
      </c>
      <c r="D490" s="44" t="str">
        <f t="shared" si="27"/>
        <v/>
      </c>
      <c r="E490" s="276"/>
      <c r="F490" s="368"/>
      <c r="G490" s="368"/>
      <c r="H490" s="368"/>
      <c r="I490" s="265"/>
      <c r="J490" s="265"/>
      <c r="K490" s="265"/>
      <c r="L490" s="307"/>
      <c r="M490" s="307"/>
      <c r="N490" s="308"/>
      <c r="O490" s="314"/>
      <c r="P490" s="314"/>
      <c r="Q490" s="265"/>
      <c r="R490" s="265"/>
      <c r="S490" s="280" t="str">
        <f t="shared" si="28"/>
        <v/>
      </c>
      <c r="T490" s="265"/>
      <c r="U490" s="3"/>
      <c r="V490" s="282"/>
      <c r="W490" s="316"/>
    </row>
    <row r="491" spans="3:23" ht="13.5" customHeight="1" x14ac:dyDescent="0.15">
      <c r="C491" s="283">
        <f t="shared" si="29"/>
        <v>479</v>
      </c>
      <c r="D491" s="44" t="str">
        <f t="shared" si="27"/>
        <v/>
      </c>
      <c r="E491" s="276"/>
      <c r="F491" s="368"/>
      <c r="G491" s="368"/>
      <c r="H491" s="368"/>
      <c r="I491" s="265"/>
      <c r="J491" s="265"/>
      <c r="K491" s="265"/>
      <c r="L491" s="307"/>
      <c r="M491" s="307"/>
      <c r="N491" s="308"/>
      <c r="O491" s="314"/>
      <c r="P491" s="314"/>
      <c r="Q491" s="265"/>
      <c r="R491" s="265"/>
      <c r="S491" s="280" t="str">
        <f t="shared" si="28"/>
        <v/>
      </c>
      <c r="T491" s="265"/>
      <c r="U491" s="3"/>
      <c r="V491" s="282"/>
      <c r="W491" s="316"/>
    </row>
    <row r="492" spans="3:23" ht="13.5" customHeight="1" x14ac:dyDescent="0.15">
      <c r="C492" s="283">
        <f t="shared" si="29"/>
        <v>480</v>
      </c>
      <c r="D492" s="44" t="str">
        <f t="shared" si="27"/>
        <v/>
      </c>
      <c r="E492" s="276"/>
      <c r="F492" s="368"/>
      <c r="G492" s="368"/>
      <c r="H492" s="368"/>
      <c r="I492" s="317"/>
      <c r="J492" s="317"/>
      <c r="K492" s="317"/>
      <c r="L492" s="307"/>
      <c r="M492" s="307"/>
      <c r="N492" s="308"/>
      <c r="O492" s="314"/>
      <c r="P492" s="314"/>
      <c r="Q492" s="265"/>
      <c r="R492" s="265"/>
      <c r="S492" s="280" t="str">
        <f t="shared" si="28"/>
        <v/>
      </c>
      <c r="T492" s="265"/>
      <c r="U492" s="3"/>
      <c r="V492" s="282"/>
      <c r="W492" s="316"/>
    </row>
    <row r="493" spans="3:23" ht="13.5" customHeight="1" x14ac:dyDescent="0.15">
      <c r="C493" s="283">
        <f>C492+1</f>
        <v>481</v>
      </c>
      <c r="D493" s="44" t="str">
        <f t="shared" si="27"/>
        <v/>
      </c>
      <c r="E493" s="276"/>
      <c r="F493" s="368"/>
      <c r="G493" s="368"/>
      <c r="H493" s="368"/>
      <c r="I493" s="265"/>
      <c r="J493" s="265"/>
      <c r="K493" s="265"/>
      <c r="L493" s="307"/>
      <c r="M493" s="307"/>
      <c r="N493" s="308"/>
      <c r="O493" s="314"/>
      <c r="P493" s="314"/>
      <c r="Q493" s="265"/>
      <c r="R493" s="265"/>
      <c r="S493" s="280" t="str">
        <f t="shared" si="28"/>
        <v/>
      </c>
      <c r="T493" s="265"/>
      <c r="U493" s="3"/>
      <c r="V493" s="282"/>
      <c r="W493" s="316"/>
    </row>
    <row r="494" spans="3:23" ht="13.5" customHeight="1" x14ac:dyDescent="0.15">
      <c r="C494" s="283">
        <f>C493+1</f>
        <v>482</v>
      </c>
      <c r="D494" s="44" t="str">
        <f t="shared" si="27"/>
        <v/>
      </c>
      <c r="E494" s="276"/>
      <c r="F494" s="368"/>
      <c r="G494" s="368"/>
      <c r="H494" s="368"/>
      <c r="I494" s="265"/>
      <c r="J494" s="265"/>
      <c r="K494" s="265"/>
      <c r="L494" s="307"/>
      <c r="M494" s="307"/>
      <c r="N494" s="308"/>
      <c r="O494" s="314"/>
      <c r="P494" s="314"/>
      <c r="Q494" s="265"/>
      <c r="R494" s="265"/>
      <c r="S494" s="280" t="str">
        <f t="shared" si="28"/>
        <v/>
      </c>
      <c r="T494" s="265"/>
      <c r="U494" s="3"/>
      <c r="V494" s="282"/>
      <c r="W494" s="316"/>
    </row>
    <row r="495" spans="3:23" ht="13.5" customHeight="1" x14ac:dyDescent="0.15">
      <c r="C495" s="283">
        <f>C494+1</f>
        <v>483</v>
      </c>
      <c r="D495" s="44" t="str">
        <f t="shared" si="27"/>
        <v/>
      </c>
      <c r="E495" s="276"/>
      <c r="F495" s="368"/>
      <c r="G495" s="368"/>
      <c r="H495" s="368"/>
      <c r="I495" s="265"/>
      <c r="J495" s="265"/>
      <c r="K495" s="265"/>
      <c r="L495" s="307"/>
      <c r="M495" s="307"/>
      <c r="N495" s="308"/>
      <c r="O495" s="314"/>
      <c r="P495" s="314"/>
      <c r="Q495" s="265"/>
      <c r="R495" s="265"/>
      <c r="S495" s="280" t="str">
        <f t="shared" si="28"/>
        <v/>
      </c>
      <c r="T495" s="265"/>
      <c r="U495" s="3"/>
      <c r="V495" s="282"/>
      <c r="W495" s="316"/>
    </row>
    <row r="496" spans="3:23" ht="13.5" customHeight="1" x14ac:dyDescent="0.15">
      <c r="C496" s="283">
        <f t="shared" ref="C496:C553" si="30">C495+1</f>
        <v>484</v>
      </c>
      <c r="D496" s="44" t="str">
        <f t="shared" si="27"/>
        <v/>
      </c>
      <c r="E496" s="276"/>
      <c r="F496" s="368"/>
      <c r="G496" s="368"/>
      <c r="H496" s="368"/>
      <c r="I496" s="265"/>
      <c r="J496" s="265"/>
      <c r="K496" s="265"/>
      <c r="L496" s="307"/>
      <c r="M496" s="307"/>
      <c r="N496" s="308"/>
      <c r="O496" s="314"/>
      <c r="P496" s="314"/>
      <c r="Q496" s="265"/>
      <c r="R496" s="265"/>
      <c r="S496" s="280" t="str">
        <f t="shared" si="28"/>
        <v/>
      </c>
      <c r="T496" s="265"/>
      <c r="U496" s="3"/>
      <c r="V496" s="282"/>
      <c r="W496" s="316"/>
    </row>
    <row r="497" spans="3:23" ht="13.5" customHeight="1" x14ac:dyDescent="0.15">
      <c r="C497" s="283">
        <f t="shared" si="30"/>
        <v>485</v>
      </c>
      <c r="D497" s="44" t="str">
        <f t="shared" si="27"/>
        <v/>
      </c>
      <c r="E497" s="276"/>
      <c r="F497" s="368"/>
      <c r="G497" s="368"/>
      <c r="H497" s="368"/>
      <c r="I497" s="265"/>
      <c r="J497" s="265"/>
      <c r="K497" s="265"/>
      <c r="L497" s="307"/>
      <c r="M497" s="307"/>
      <c r="N497" s="308"/>
      <c r="O497" s="314"/>
      <c r="P497" s="314"/>
      <c r="Q497" s="265"/>
      <c r="R497" s="265"/>
      <c r="S497" s="280" t="str">
        <f t="shared" si="28"/>
        <v/>
      </c>
      <c r="T497" s="265"/>
      <c r="U497" s="3"/>
      <c r="V497" s="282"/>
      <c r="W497" s="316"/>
    </row>
    <row r="498" spans="3:23" ht="13.5" customHeight="1" x14ac:dyDescent="0.15">
      <c r="C498" s="283">
        <f t="shared" si="30"/>
        <v>486</v>
      </c>
      <c r="D498" s="44" t="str">
        <f t="shared" si="27"/>
        <v/>
      </c>
      <c r="E498" s="276"/>
      <c r="F498" s="368"/>
      <c r="G498" s="368"/>
      <c r="H498" s="368"/>
      <c r="I498" s="265"/>
      <c r="J498" s="265"/>
      <c r="K498" s="265"/>
      <c r="L498" s="307"/>
      <c r="M498" s="307"/>
      <c r="N498" s="308"/>
      <c r="O498" s="314"/>
      <c r="P498" s="314"/>
      <c r="Q498" s="265"/>
      <c r="R498" s="265"/>
      <c r="S498" s="280" t="str">
        <f t="shared" si="28"/>
        <v/>
      </c>
      <c r="T498" s="265"/>
      <c r="U498" s="3"/>
      <c r="V498" s="282"/>
      <c r="W498" s="316"/>
    </row>
    <row r="499" spans="3:23" ht="13.5" customHeight="1" x14ac:dyDescent="0.15">
      <c r="C499" s="283">
        <f t="shared" si="30"/>
        <v>487</v>
      </c>
      <c r="D499" s="44" t="str">
        <f t="shared" si="27"/>
        <v/>
      </c>
      <c r="E499" s="276"/>
      <c r="F499" s="368"/>
      <c r="G499" s="368"/>
      <c r="H499" s="368"/>
      <c r="I499" s="265"/>
      <c r="J499" s="265"/>
      <c r="K499" s="265"/>
      <c r="L499" s="307"/>
      <c r="M499" s="307"/>
      <c r="N499" s="308"/>
      <c r="O499" s="314"/>
      <c r="P499" s="314"/>
      <c r="Q499" s="265"/>
      <c r="R499" s="265"/>
      <c r="S499" s="280" t="str">
        <f t="shared" si="28"/>
        <v/>
      </c>
      <c r="T499" s="265"/>
      <c r="U499" s="3"/>
      <c r="V499" s="282"/>
      <c r="W499" s="316"/>
    </row>
    <row r="500" spans="3:23" ht="13.5" customHeight="1" x14ac:dyDescent="0.15">
      <c r="C500" s="283">
        <f t="shared" si="30"/>
        <v>488</v>
      </c>
      <c r="D500" s="44" t="str">
        <f t="shared" si="27"/>
        <v/>
      </c>
      <c r="E500" s="276"/>
      <c r="F500" s="368"/>
      <c r="G500" s="368"/>
      <c r="H500" s="368"/>
      <c r="I500" s="265"/>
      <c r="J500" s="265"/>
      <c r="K500" s="265"/>
      <c r="L500" s="307"/>
      <c r="M500" s="307"/>
      <c r="N500" s="308"/>
      <c r="O500" s="314"/>
      <c r="P500" s="314"/>
      <c r="Q500" s="265"/>
      <c r="R500" s="265"/>
      <c r="S500" s="280" t="str">
        <f t="shared" si="28"/>
        <v/>
      </c>
      <c r="T500" s="265"/>
      <c r="U500" s="3"/>
      <c r="V500" s="282"/>
      <c r="W500" s="316"/>
    </row>
    <row r="501" spans="3:23" ht="13.5" customHeight="1" x14ac:dyDescent="0.15">
      <c r="C501" s="283">
        <f t="shared" si="30"/>
        <v>489</v>
      </c>
      <c r="D501" s="44" t="str">
        <f t="shared" si="27"/>
        <v/>
      </c>
      <c r="E501" s="276"/>
      <c r="F501" s="368"/>
      <c r="G501" s="368"/>
      <c r="H501" s="368"/>
      <c r="I501" s="265"/>
      <c r="J501" s="265"/>
      <c r="K501" s="265"/>
      <c r="L501" s="307"/>
      <c r="M501" s="307"/>
      <c r="N501" s="308"/>
      <c r="O501" s="314"/>
      <c r="P501" s="314"/>
      <c r="Q501" s="265"/>
      <c r="R501" s="265"/>
      <c r="S501" s="280" t="str">
        <f t="shared" si="28"/>
        <v/>
      </c>
      <c r="T501" s="265"/>
      <c r="U501" s="3"/>
      <c r="V501" s="282"/>
      <c r="W501" s="316"/>
    </row>
    <row r="502" spans="3:23" ht="13.5" customHeight="1" x14ac:dyDescent="0.15">
      <c r="C502" s="283">
        <f t="shared" si="30"/>
        <v>490</v>
      </c>
      <c r="D502" s="44" t="str">
        <f t="shared" si="27"/>
        <v/>
      </c>
      <c r="E502" s="276"/>
      <c r="F502" s="368"/>
      <c r="G502" s="368"/>
      <c r="H502" s="368"/>
      <c r="I502" s="265"/>
      <c r="J502" s="265"/>
      <c r="K502" s="265"/>
      <c r="L502" s="307"/>
      <c r="M502" s="307"/>
      <c r="N502" s="308"/>
      <c r="O502" s="314"/>
      <c r="P502" s="314"/>
      <c r="Q502" s="265"/>
      <c r="R502" s="265"/>
      <c r="S502" s="280" t="str">
        <f t="shared" si="28"/>
        <v/>
      </c>
      <c r="T502" s="265"/>
      <c r="U502" s="3"/>
      <c r="V502" s="282"/>
      <c r="W502" s="316"/>
    </row>
    <row r="503" spans="3:23" ht="13.5" customHeight="1" x14ac:dyDescent="0.15">
      <c r="C503" s="283">
        <f t="shared" si="30"/>
        <v>491</v>
      </c>
      <c r="D503" s="44" t="str">
        <f t="shared" si="27"/>
        <v/>
      </c>
      <c r="E503" s="276"/>
      <c r="F503" s="368"/>
      <c r="G503" s="368"/>
      <c r="H503" s="368"/>
      <c r="I503" s="265"/>
      <c r="J503" s="265"/>
      <c r="K503" s="265"/>
      <c r="L503" s="307"/>
      <c r="M503" s="307"/>
      <c r="N503" s="308"/>
      <c r="O503" s="314"/>
      <c r="P503" s="314"/>
      <c r="Q503" s="265"/>
      <c r="R503" s="265"/>
      <c r="S503" s="280" t="str">
        <f t="shared" si="28"/>
        <v/>
      </c>
      <c r="T503" s="265"/>
      <c r="U503" s="3"/>
      <c r="V503" s="282"/>
      <c r="W503" s="316"/>
    </row>
    <row r="504" spans="3:23" ht="13.5" customHeight="1" x14ac:dyDescent="0.15">
      <c r="C504" s="283">
        <f t="shared" si="30"/>
        <v>492</v>
      </c>
      <c r="D504" s="44" t="str">
        <f t="shared" si="27"/>
        <v/>
      </c>
      <c r="E504" s="276"/>
      <c r="F504" s="368"/>
      <c r="G504" s="368"/>
      <c r="H504" s="368"/>
      <c r="I504" s="265"/>
      <c r="J504" s="265"/>
      <c r="K504" s="265"/>
      <c r="L504" s="307"/>
      <c r="M504" s="307"/>
      <c r="N504" s="308"/>
      <c r="O504" s="314"/>
      <c r="P504" s="314"/>
      <c r="Q504" s="265"/>
      <c r="R504" s="265"/>
      <c r="S504" s="280" t="str">
        <f t="shared" si="28"/>
        <v/>
      </c>
      <c r="T504" s="265"/>
      <c r="U504" s="3"/>
      <c r="V504" s="282"/>
      <c r="W504" s="316"/>
    </row>
    <row r="505" spans="3:23" ht="13.5" customHeight="1" x14ac:dyDescent="0.15">
      <c r="C505" s="283">
        <f t="shared" si="30"/>
        <v>493</v>
      </c>
      <c r="D505" s="44" t="str">
        <f t="shared" si="27"/>
        <v/>
      </c>
      <c r="E505" s="276"/>
      <c r="F505" s="368"/>
      <c r="G505" s="368"/>
      <c r="H505" s="368"/>
      <c r="I505" s="265"/>
      <c r="J505" s="265"/>
      <c r="K505" s="265"/>
      <c r="L505" s="307"/>
      <c r="M505" s="307"/>
      <c r="N505" s="308"/>
      <c r="O505" s="314"/>
      <c r="P505" s="314"/>
      <c r="Q505" s="265"/>
      <c r="R505" s="265"/>
      <c r="S505" s="280" t="str">
        <f t="shared" si="28"/>
        <v/>
      </c>
      <c r="T505" s="265"/>
      <c r="U505" s="3"/>
      <c r="V505" s="282"/>
      <c r="W505" s="316"/>
    </row>
    <row r="506" spans="3:23" ht="13.5" customHeight="1" x14ac:dyDescent="0.15">
      <c r="C506" s="283">
        <f t="shared" si="30"/>
        <v>494</v>
      </c>
      <c r="D506" s="44" t="str">
        <f t="shared" si="27"/>
        <v/>
      </c>
      <c r="E506" s="276"/>
      <c r="F506" s="368"/>
      <c r="G506" s="368"/>
      <c r="H506" s="368"/>
      <c r="I506" s="265"/>
      <c r="J506" s="265"/>
      <c r="K506" s="265"/>
      <c r="L506" s="307"/>
      <c r="M506" s="307"/>
      <c r="N506" s="308"/>
      <c r="O506" s="314"/>
      <c r="P506" s="314"/>
      <c r="Q506" s="265"/>
      <c r="R506" s="265"/>
      <c r="S506" s="280" t="str">
        <f t="shared" si="28"/>
        <v/>
      </c>
      <c r="T506" s="265"/>
      <c r="U506" s="3"/>
      <c r="V506" s="282"/>
      <c r="W506" s="316"/>
    </row>
    <row r="507" spans="3:23" ht="13.5" customHeight="1" x14ac:dyDescent="0.15">
      <c r="C507" s="283">
        <f t="shared" si="30"/>
        <v>495</v>
      </c>
      <c r="D507" s="44" t="str">
        <f t="shared" si="27"/>
        <v/>
      </c>
      <c r="E507" s="276"/>
      <c r="F507" s="368"/>
      <c r="G507" s="368"/>
      <c r="H507" s="368"/>
      <c r="I507" s="265"/>
      <c r="J507" s="265"/>
      <c r="K507" s="265"/>
      <c r="L507" s="307"/>
      <c r="M507" s="307"/>
      <c r="N507" s="308"/>
      <c r="O507" s="314"/>
      <c r="P507" s="314"/>
      <c r="Q507" s="265"/>
      <c r="R507" s="265"/>
      <c r="S507" s="280" t="str">
        <f t="shared" si="28"/>
        <v/>
      </c>
      <c r="T507" s="265"/>
      <c r="U507" s="3"/>
      <c r="V507" s="282"/>
      <c r="W507" s="316"/>
    </row>
    <row r="508" spans="3:23" ht="13.5" customHeight="1" x14ac:dyDescent="0.15">
      <c r="C508" s="283">
        <f t="shared" si="30"/>
        <v>496</v>
      </c>
      <c r="D508" s="44" t="str">
        <f t="shared" si="27"/>
        <v/>
      </c>
      <c r="E508" s="276"/>
      <c r="F508" s="368"/>
      <c r="G508" s="368"/>
      <c r="H508" s="368"/>
      <c r="I508" s="265"/>
      <c r="J508" s="265"/>
      <c r="K508" s="265"/>
      <c r="L508" s="307"/>
      <c r="M508" s="307"/>
      <c r="N508" s="308"/>
      <c r="O508" s="314"/>
      <c r="P508" s="314"/>
      <c r="Q508" s="265"/>
      <c r="R508" s="265"/>
      <c r="S508" s="280" t="str">
        <f t="shared" si="28"/>
        <v/>
      </c>
      <c r="T508" s="265"/>
      <c r="U508" s="3"/>
      <c r="V508" s="282"/>
      <c r="W508" s="316"/>
    </row>
    <row r="509" spans="3:23" ht="13.5" customHeight="1" x14ac:dyDescent="0.15">
      <c r="C509" s="283">
        <f t="shared" si="30"/>
        <v>497</v>
      </c>
      <c r="D509" s="44" t="str">
        <f t="shared" si="27"/>
        <v/>
      </c>
      <c r="E509" s="276"/>
      <c r="F509" s="368"/>
      <c r="G509" s="368"/>
      <c r="H509" s="368"/>
      <c r="I509" s="265"/>
      <c r="J509" s="265"/>
      <c r="K509" s="265"/>
      <c r="L509" s="307"/>
      <c r="M509" s="307"/>
      <c r="N509" s="308"/>
      <c r="O509" s="314"/>
      <c r="P509" s="314"/>
      <c r="Q509" s="265"/>
      <c r="R509" s="265"/>
      <c r="S509" s="280" t="str">
        <f t="shared" si="28"/>
        <v/>
      </c>
      <c r="T509" s="265"/>
      <c r="U509" s="3"/>
      <c r="V509" s="282"/>
      <c r="W509" s="316"/>
    </row>
    <row r="510" spans="3:23" ht="13.5" customHeight="1" x14ac:dyDescent="0.15">
      <c r="C510" s="283">
        <f t="shared" si="30"/>
        <v>498</v>
      </c>
      <c r="D510" s="44" t="str">
        <f t="shared" si="27"/>
        <v/>
      </c>
      <c r="E510" s="276"/>
      <c r="F510" s="368"/>
      <c r="G510" s="368"/>
      <c r="H510" s="368"/>
      <c r="I510" s="265"/>
      <c r="J510" s="265"/>
      <c r="K510" s="265"/>
      <c r="L510" s="307"/>
      <c r="M510" s="307"/>
      <c r="N510" s="308"/>
      <c r="O510" s="314"/>
      <c r="P510" s="314"/>
      <c r="Q510" s="265"/>
      <c r="R510" s="265"/>
      <c r="S510" s="280" t="str">
        <f t="shared" si="28"/>
        <v/>
      </c>
      <c r="T510" s="265"/>
      <c r="U510" s="3"/>
      <c r="V510" s="282"/>
      <c r="W510" s="316"/>
    </row>
    <row r="511" spans="3:23" ht="13.5" customHeight="1" x14ac:dyDescent="0.15">
      <c r="C511" s="283">
        <f t="shared" si="30"/>
        <v>499</v>
      </c>
      <c r="D511" s="44" t="str">
        <f t="shared" si="27"/>
        <v/>
      </c>
      <c r="E511" s="276"/>
      <c r="F511" s="368"/>
      <c r="G511" s="368"/>
      <c r="H511" s="368"/>
      <c r="I511" s="265"/>
      <c r="J511" s="265"/>
      <c r="K511" s="265"/>
      <c r="L511" s="307"/>
      <c r="M511" s="307"/>
      <c r="N511" s="308"/>
      <c r="O511" s="314"/>
      <c r="P511" s="314"/>
      <c r="Q511" s="265"/>
      <c r="R511" s="265"/>
      <c r="S511" s="280" t="str">
        <f t="shared" si="28"/>
        <v/>
      </c>
      <c r="T511" s="265"/>
      <c r="U511" s="3"/>
      <c r="V511" s="282"/>
      <c r="W511" s="316"/>
    </row>
    <row r="512" spans="3:23" ht="13.5" customHeight="1" x14ac:dyDescent="0.15">
      <c r="C512" s="283">
        <f t="shared" si="30"/>
        <v>500</v>
      </c>
      <c r="D512" s="44" t="str">
        <f t="shared" si="27"/>
        <v/>
      </c>
      <c r="E512" s="276"/>
      <c r="F512" s="368"/>
      <c r="G512" s="368"/>
      <c r="H512" s="368"/>
      <c r="I512" s="265"/>
      <c r="J512" s="265"/>
      <c r="K512" s="265"/>
      <c r="L512" s="307"/>
      <c r="M512" s="307"/>
      <c r="N512" s="308"/>
      <c r="O512" s="314"/>
      <c r="P512" s="314"/>
      <c r="Q512" s="265"/>
      <c r="R512" s="265"/>
      <c r="S512" s="280" t="str">
        <f t="shared" si="28"/>
        <v/>
      </c>
      <c r="T512" s="265"/>
      <c r="U512" s="3"/>
      <c r="V512" s="282"/>
      <c r="W512" s="316"/>
    </row>
    <row r="513" spans="3:23" ht="13.5" customHeight="1" x14ac:dyDescent="0.15">
      <c r="C513" s="283">
        <f t="shared" si="30"/>
        <v>501</v>
      </c>
      <c r="D513" s="44" t="str">
        <f t="shared" si="27"/>
        <v/>
      </c>
      <c r="E513" s="276"/>
      <c r="F513" s="368"/>
      <c r="G513" s="368"/>
      <c r="H513" s="368"/>
      <c r="I513" s="265"/>
      <c r="J513" s="265"/>
      <c r="K513" s="265"/>
      <c r="L513" s="307"/>
      <c r="M513" s="307"/>
      <c r="N513" s="308"/>
      <c r="O513" s="314"/>
      <c r="P513" s="314"/>
      <c r="Q513" s="265"/>
      <c r="R513" s="265"/>
      <c r="S513" s="280" t="str">
        <f t="shared" si="28"/>
        <v/>
      </c>
      <c r="T513" s="265"/>
      <c r="U513" s="3"/>
      <c r="V513" s="282"/>
      <c r="W513" s="316"/>
    </row>
    <row r="514" spans="3:23" ht="13.5" customHeight="1" x14ac:dyDescent="0.15">
      <c r="C514" s="283">
        <f t="shared" si="30"/>
        <v>502</v>
      </c>
      <c r="D514" s="44" t="str">
        <f t="shared" si="27"/>
        <v/>
      </c>
      <c r="E514" s="276"/>
      <c r="F514" s="368"/>
      <c r="G514" s="368"/>
      <c r="H514" s="368"/>
      <c r="I514" s="265"/>
      <c r="J514" s="265"/>
      <c r="K514" s="265"/>
      <c r="L514" s="307"/>
      <c r="M514" s="307"/>
      <c r="N514" s="308"/>
      <c r="O514" s="314"/>
      <c r="P514" s="314"/>
      <c r="Q514" s="265"/>
      <c r="R514" s="265"/>
      <c r="S514" s="280" t="str">
        <f t="shared" si="28"/>
        <v/>
      </c>
      <c r="T514" s="265"/>
      <c r="U514" s="3"/>
      <c r="V514" s="282"/>
      <c r="W514" s="316"/>
    </row>
    <row r="515" spans="3:23" ht="13.5" customHeight="1" x14ac:dyDescent="0.15">
      <c r="C515" s="283">
        <f t="shared" si="30"/>
        <v>503</v>
      </c>
      <c r="D515" s="44" t="str">
        <f t="shared" si="27"/>
        <v/>
      </c>
      <c r="E515" s="276"/>
      <c r="F515" s="368"/>
      <c r="G515" s="368"/>
      <c r="H515" s="368"/>
      <c r="I515" s="265"/>
      <c r="J515" s="265"/>
      <c r="K515" s="265"/>
      <c r="L515" s="307"/>
      <c r="M515" s="307"/>
      <c r="N515" s="308"/>
      <c r="O515" s="314"/>
      <c r="P515" s="314"/>
      <c r="Q515" s="265"/>
      <c r="R515" s="265"/>
      <c r="S515" s="280" t="str">
        <f t="shared" si="28"/>
        <v/>
      </c>
      <c r="T515" s="265"/>
      <c r="U515" s="3"/>
      <c r="V515" s="282"/>
      <c r="W515" s="316"/>
    </row>
    <row r="516" spans="3:23" ht="13.5" customHeight="1" x14ac:dyDescent="0.15">
      <c r="C516" s="283">
        <f t="shared" si="30"/>
        <v>504</v>
      </c>
      <c r="D516" s="44" t="str">
        <f t="shared" si="27"/>
        <v/>
      </c>
      <c r="E516" s="276"/>
      <c r="F516" s="368"/>
      <c r="G516" s="368"/>
      <c r="H516" s="368"/>
      <c r="I516" s="265"/>
      <c r="J516" s="265"/>
      <c r="K516" s="265"/>
      <c r="L516" s="307"/>
      <c r="M516" s="307"/>
      <c r="N516" s="308"/>
      <c r="O516" s="314"/>
      <c r="P516" s="314"/>
      <c r="Q516" s="265"/>
      <c r="R516" s="265"/>
      <c r="S516" s="280" t="str">
        <f t="shared" si="28"/>
        <v/>
      </c>
      <c r="T516" s="265"/>
      <c r="U516" s="3"/>
      <c r="V516" s="282"/>
      <c r="W516" s="316"/>
    </row>
    <row r="517" spans="3:23" ht="13.5" customHeight="1" x14ac:dyDescent="0.15">
      <c r="C517" s="283">
        <f t="shared" si="30"/>
        <v>505</v>
      </c>
      <c r="D517" s="44" t="str">
        <f t="shared" si="27"/>
        <v/>
      </c>
      <c r="E517" s="276"/>
      <c r="F517" s="368"/>
      <c r="G517" s="368"/>
      <c r="H517" s="368"/>
      <c r="I517" s="265"/>
      <c r="J517" s="265"/>
      <c r="K517" s="265"/>
      <c r="L517" s="307"/>
      <c r="M517" s="307"/>
      <c r="N517" s="308"/>
      <c r="O517" s="314"/>
      <c r="P517" s="314"/>
      <c r="Q517" s="265"/>
      <c r="R517" s="265"/>
      <c r="S517" s="280" t="str">
        <f t="shared" si="28"/>
        <v/>
      </c>
      <c r="T517" s="265"/>
      <c r="U517" s="3"/>
      <c r="V517" s="282"/>
      <c r="W517" s="316"/>
    </row>
    <row r="518" spans="3:23" ht="13.5" customHeight="1" x14ac:dyDescent="0.15">
      <c r="C518" s="283">
        <f t="shared" si="30"/>
        <v>506</v>
      </c>
      <c r="D518" s="44" t="str">
        <f t="shared" si="27"/>
        <v/>
      </c>
      <c r="E518" s="276"/>
      <c r="F518" s="368"/>
      <c r="G518" s="368"/>
      <c r="H518" s="368"/>
      <c r="I518" s="265"/>
      <c r="J518" s="265"/>
      <c r="K518" s="265"/>
      <c r="L518" s="307"/>
      <c r="M518" s="307"/>
      <c r="N518" s="308"/>
      <c r="O518" s="314"/>
      <c r="P518" s="314"/>
      <c r="Q518" s="265"/>
      <c r="R518" s="265"/>
      <c r="S518" s="280" t="str">
        <f t="shared" si="28"/>
        <v/>
      </c>
      <c r="T518" s="265"/>
      <c r="U518" s="3"/>
      <c r="V518" s="282"/>
      <c r="W518" s="316"/>
    </row>
    <row r="519" spans="3:23" ht="13.5" customHeight="1" x14ac:dyDescent="0.15">
      <c r="C519" s="283">
        <f t="shared" si="30"/>
        <v>507</v>
      </c>
      <c r="D519" s="44" t="str">
        <f t="shared" si="27"/>
        <v/>
      </c>
      <c r="E519" s="276"/>
      <c r="F519" s="368"/>
      <c r="G519" s="368"/>
      <c r="H519" s="368"/>
      <c r="I519" s="265"/>
      <c r="J519" s="265"/>
      <c r="K519" s="265"/>
      <c r="L519" s="307"/>
      <c r="M519" s="307"/>
      <c r="N519" s="308"/>
      <c r="O519" s="314"/>
      <c r="P519" s="314"/>
      <c r="Q519" s="265"/>
      <c r="R519" s="265"/>
      <c r="S519" s="280" t="str">
        <f t="shared" si="28"/>
        <v/>
      </c>
      <c r="T519" s="265"/>
      <c r="U519" s="3"/>
      <c r="V519" s="282"/>
      <c r="W519" s="316"/>
    </row>
    <row r="520" spans="3:23" ht="13.5" customHeight="1" x14ac:dyDescent="0.15">
      <c r="C520" s="283">
        <f t="shared" si="30"/>
        <v>508</v>
      </c>
      <c r="D520" s="44" t="str">
        <f t="shared" si="27"/>
        <v/>
      </c>
      <c r="E520" s="276"/>
      <c r="F520" s="368"/>
      <c r="G520" s="368"/>
      <c r="H520" s="368"/>
      <c r="I520" s="265"/>
      <c r="J520" s="265"/>
      <c r="K520" s="265"/>
      <c r="L520" s="307"/>
      <c r="M520" s="307"/>
      <c r="N520" s="308"/>
      <c r="O520" s="314"/>
      <c r="P520" s="314"/>
      <c r="Q520" s="265"/>
      <c r="R520" s="265"/>
      <c r="S520" s="280" t="str">
        <f t="shared" si="28"/>
        <v/>
      </c>
      <c r="T520" s="265"/>
      <c r="U520" s="3"/>
      <c r="V520" s="282"/>
      <c r="W520" s="316"/>
    </row>
    <row r="521" spans="3:23" ht="13.5" customHeight="1" x14ac:dyDescent="0.15">
      <c r="C521" s="283">
        <f t="shared" si="30"/>
        <v>509</v>
      </c>
      <c r="D521" s="44" t="str">
        <f t="shared" si="27"/>
        <v/>
      </c>
      <c r="E521" s="276"/>
      <c r="F521" s="368"/>
      <c r="G521" s="368"/>
      <c r="H521" s="368"/>
      <c r="I521" s="265"/>
      <c r="J521" s="265"/>
      <c r="K521" s="265"/>
      <c r="L521" s="307"/>
      <c r="M521" s="307"/>
      <c r="N521" s="308"/>
      <c r="O521" s="314"/>
      <c r="P521" s="314"/>
      <c r="Q521" s="265"/>
      <c r="R521" s="265"/>
      <c r="S521" s="280" t="str">
        <f t="shared" si="28"/>
        <v/>
      </c>
      <c r="T521" s="265"/>
      <c r="U521" s="3"/>
      <c r="V521" s="282"/>
      <c r="W521" s="316"/>
    </row>
    <row r="522" spans="3:23" ht="13.5" customHeight="1" x14ac:dyDescent="0.15">
      <c r="C522" s="283">
        <f t="shared" si="30"/>
        <v>510</v>
      </c>
      <c r="D522" s="44" t="str">
        <f t="shared" si="27"/>
        <v/>
      </c>
      <c r="E522" s="276"/>
      <c r="F522" s="368"/>
      <c r="G522" s="368"/>
      <c r="H522" s="368"/>
      <c r="I522" s="317"/>
      <c r="J522" s="317"/>
      <c r="K522" s="317"/>
      <c r="L522" s="307"/>
      <c r="M522" s="307"/>
      <c r="N522" s="308"/>
      <c r="O522" s="314"/>
      <c r="P522" s="314"/>
      <c r="Q522" s="265"/>
      <c r="R522" s="265"/>
      <c r="S522" s="280" t="str">
        <f t="shared" si="28"/>
        <v/>
      </c>
      <c r="T522" s="265"/>
      <c r="U522" s="3"/>
      <c r="V522" s="282"/>
      <c r="W522" s="316"/>
    </row>
    <row r="523" spans="3:23" ht="13.5" customHeight="1" x14ac:dyDescent="0.15">
      <c r="C523" s="283">
        <f t="shared" si="30"/>
        <v>511</v>
      </c>
      <c r="D523" s="44" t="str">
        <f t="shared" si="27"/>
        <v/>
      </c>
      <c r="E523" s="276"/>
      <c r="F523" s="368"/>
      <c r="G523" s="368"/>
      <c r="H523" s="368"/>
      <c r="I523" s="265"/>
      <c r="J523" s="265"/>
      <c r="K523" s="265"/>
      <c r="L523" s="307"/>
      <c r="M523" s="307"/>
      <c r="N523" s="308"/>
      <c r="O523" s="314"/>
      <c r="P523" s="314"/>
      <c r="Q523" s="265"/>
      <c r="R523" s="265"/>
      <c r="S523" s="280" t="str">
        <f t="shared" si="28"/>
        <v/>
      </c>
      <c r="T523" s="265"/>
      <c r="U523" s="3"/>
      <c r="V523" s="282"/>
      <c r="W523" s="316"/>
    </row>
    <row r="524" spans="3:23" ht="13.5" customHeight="1" x14ac:dyDescent="0.15">
      <c r="C524" s="283">
        <f t="shared" si="30"/>
        <v>512</v>
      </c>
      <c r="D524" s="44" t="str">
        <f t="shared" si="27"/>
        <v/>
      </c>
      <c r="E524" s="276"/>
      <c r="F524" s="368"/>
      <c r="G524" s="368"/>
      <c r="H524" s="368"/>
      <c r="I524" s="265"/>
      <c r="J524" s="265"/>
      <c r="K524" s="265"/>
      <c r="L524" s="307"/>
      <c r="M524" s="307"/>
      <c r="N524" s="308"/>
      <c r="O524" s="314"/>
      <c r="P524" s="314"/>
      <c r="Q524" s="265"/>
      <c r="R524" s="265"/>
      <c r="S524" s="280" t="str">
        <f t="shared" si="28"/>
        <v/>
      </c>
      <c r="T524" s="265"/>
      <c r="U524" s="3"/>
      <c r="V524" s="282"/>
      <c r="W524" s="316"/>
    </row>
    <row r="525" spans="3:23" ht="13.5" customHeight="1" x14ac:dyDescent="0.15">
      <c r="C525" s="283">
        <f t="shared" si="30"/>
        <v>513</v>
      </c>
      <c r="D525" s="44" t="str">
        <f t="shared" ref="D525:D588" si="31">IF(E525="","",IF(OR(AND(E525&lt;=$Z$2,K525&lt;&gt;"○"),AND(E525&lt;=$AA$2,K525="○")),"○",""))</f>
        <v/>
      </c>
      <c r="E525" s="276"/>
      <c r="F525" s="368"/>
      <c r="G525" s="368"/>
      <c r="H525" s="368"/>
      <c r="I525" s="265"/>
      <c r="J525" s="265"/>
      <c r="K525" s="265"/>
      <c r="L525" s="307"/>
      <c r="M525" s="307"/>
      <c r="N525" s="308"/>
      <c r="O525" s="314"/>
      <c r="P525" s="314"/>
      <c r="Q525" s="265"/>
      <c r="R525" s="265"/>
      <c r="S525" s="280" t="str">
        <f t="shared" ref="S525:S588" si="32">IF(OR(N525="",N525=0),"",IF(OR(AND(I525="○",$O525&gt;Z$5),AND(J525="○",$O525&gt;AA$5),AND(I525="○",$P525&gt;Z$6),AND(J525="○",$P525&gt;AA$6),AND(K525="○",$P525&gt;AB$6),AND(Q525="○",R525="○")),"○",""))</f>
        <v/>
      </c>
      <c r="T525" s="265"/>
      <c r="U525" s="3"/>
      <c r="V525" s="282"/>
      <c r="W525" s="316"/>
    </row>
    <row r="526" spans="3:23" ht="13.5" customHeight="1" x14ac:dyDescent="0.15">
      <c r="C526" s="283">
        <f t="shared" si="30"/>
        <v>514</v>
      </c>
      <c r="D526" s="44" t="str">
        <f t="shared" si="31"/>
        <v/>
      </c>
      <c r="E526" s="276"/>
      <c r="F526" s="368"/>
      <c r="G526" s="368"/>
      <c r="H526" s="368"/>
      <c r="I526" s="265"/>
      <c r="J526" s="265"/>
      <c r="K526" s="265"/>
      <c r="L526" s="307"/>
      <c r="M526" s="307"/>
      <c r="N526" s="308"/>
      <c r="O526" s="314"/>
      <c r="P526" s="314"/>
      <c r="Q526" s="265"/>
      <c r="R526" s="265"/>
      <c r="S526" s="280" t="str">
        <f t="shared" si="32"/>
        <v/>
      </c>
      <c r="T526" s="265"/>
      <c r="U526" s="3"/>
      <c r="V526" s="282"/>
      <c r="W526" s="316"/>
    </row>
    <row r="527" spans="3:23" ht="13.5" customHeight="1" x14ac:dyDescent="0.15">
      <c r="C527" s="283">
        <f t="shared" si="30"/>
        <v>515</v>
      </c>
      <c r="D527" s="44" t="str">
        <f t="shared" si="31"/>
        <v/>
      </c>
      <c r="E527" s="276"/>
      <c r="F527" s="368"/>
      <c r="G527" s="368"/>
      <c r="H527" s="368"/>
      <c r="I527" s="265"/>
      <c r="J527" s="265"/>
      <c r="K527" s="265"/>
      <c r="L527" s="307"/>
      <c r="M527" s="307"/>
      <c r="N527" s="308"/>
      <c r="O527" s="314"/>
      <c r="P527" s="314"/>
      <c r="Q527" s="265"/>
      <c r="R527" s="265"/>
      <c r="S527" s="280" t="str">
        <f t="shared" si="32"/>
        <v/>
      </c>
      <c r="T527" s="265"/>
      <c r="U527" s="3"/>
      <c r="V527" s="282"/>
      <c r="W527" s="316"/>
    </row>
    <row r="528" spans="3:23" ht="13.5" customHeight="1" x14ac:dyDescent="0.15">
      <c r="C528" s="283">
        <f t="shared" si="30"/>
        <v>516</v>
      </c>
      <c r="D528" s="44" t="str">
        <f t="shared" si="31"/>
        <v/>
      </c>
      <c r="E528" s="276"/>
      <c r="F528" s="368"/>
      <c r="G528" s="368"/>
      <c r="H528" s="368"/>
      <c r="I528" s="265"/>
      <c r="J528" s="265"/>
      <c r="K528" s="265"/>
      <c r="L528" s="307"/>
      <c r="M528" s="307"/>
      <c r="N528" s="308"/>
      <c r="O528" s="314"/>
      <c r="P528" s="314"/>
      <c r="Q528" s="265"/>
      <c r="R528" s="265"/>
      <c r="S528" s="280" t="str">
        <f t="shared" si="32"/>
        <v/>
      </c>
      <c r="T528" s="265"/>
      <c r="U528" s="3"/>
      <c r="V528" s="282"/>
      <c r="W528" s="316"/>
    </row>
    <row r="529" spans="3:23" ht="13.5" customHeight="1" x14ac:dyDescent="0.15">
      <c r="C529" s="283">
        <f t="shared" si="30"/>
        <v>517</v>
      </c>
      <c r="D529" s="44" t="str">
        <f t="shared" si="31"/>
        <v/>
      </c>
      <c r="E529" s="276"/>
      <c r="F529" s="368"/>
      <c r="G529" s="368"/>
      <c r="H529" s="368"/>
      <c r="I529" s="265"/>
      <c r="J529" s="265"/>
      <c r="K529" s="265"/>
      <c r="L529" s="307"/>
      <c r="M529" s="307"/>
      <c r="N529" s="308"/>
      <c r="O529" s="314"/>
      <c r="P529" s="314"/>
      <c r="Q529" s="265"/>
      <c r="R529" s="265"/>
      <c r="S529" s="280" t="str">
        <f t="shared" si="32"/>
        <v/>
      </c>
      <c r="T529" s="265"/>
      <c r="U529" s="3"/>
      <c r="V529" s="282"/>
      <c r="W529" s="316"/>
    </row>
    <row r="530" spans="3:23" ht="13.5" customHeight="1" x14ac:dyDescent="0.15">
      <c r="C530" s="283">
        <f t="shared" si="30"/>
        <v>518</v>
      </c>
      <c r="D530" s="44" t="str">
        <f t="shared" si="31"/>
        <v/>
      </c>
      <c r="E530" s="276"/>
      <c r="F530" s="368"/>
      <c r="G530" s="368"/>
      <c r="H530" s="368"/>
      <c r="I530" s="265"/>
      <c r="J530" s="265"/>
      <c r="K530" s="265"/>
      <c r="L530" s="307"/>
      <c r="M530" s="307"/>
      <c r="N530" s="308"/>
      <c r="O530" s="314"/>
      <c r="P530" s="314"/>
      <c r="Q530" s="265"/>
      <c r="R530" s="265"/>
      <c r="S530" s="280" t="str">
        <f t="shared" si="32"/>
        <v/>
      </c>
      <c r="T530" s="265"/>
      <c r="U530" s="3"/>
      <c r="V530" s="282"/>
      <c r="W530" s="316"/>
    </row>
    <row r="531" spans="3:23" ht="13.5" customHeight="1" x14ac:dyDescent="0.15">
      <c r="C531" s="283">
        <f t="shared" si="30"/>
        <v>519</v>
      </c>
      <c r="D531" s="44" t="str">
        <f t="shared" si="31"/>
        <v/>
      </c>
      <c r="E531" s="276"/>
      <c r="F531" s="368"/>
      <c r="G531" s="368"/>
      <c r="H531" s="368"/>
      <c r="I531" s="265"/>
      <c r="J531" s="265"/>
      <c r="K531" s="265"/>
      <c r="L531" s="307"/>
      <c r="M531" s="307"/>
      <c r="N531" s="308"/>
      <c r="O531" s="314"/>
      <c r="P531" s="314"/>
      <c r="Q531" s="265"/>
      <c r="R531" s="265"/>
      <c r="S531" s="280" t="str">
        <f t="shared" si="32"/>
        <v/>
      </c>
      <c r="T531" s="265"/>
      <c r="U531" s="3"/>
      <c r="V531" s="282"/>
      <c r="W531" s="316"/>
    </row>
    <row r="532" spans="3:23" ht="13.5" customHeight="1" x14ac:dyDescent="0.15">
      <c r="C532" s="283">
        <f t="shared" si="30"/>
        <v>520</v>
      </c>
      <c r="D532" s="44" t="str">
        <f t="shared" si="31"/>
        <v/>
      </c>
      <c r="E532" s="276"/>
      <c r="F532" s="368"/>
      <c r="G532" s="368"/>
      <c r="H532" s="368"/>
      <c r="I532" s="265"/>
      <c r="J532" s="265"/>
      <c r="K532" s="265"/>
      <c r="L532" s="307"/>
      <c r="M532" s="307"/>
      <c r="N532" s="308"/>
      <c r="O532" s="314"/>
      <c r="P532" s="314"/>
      <c r="Q532" s="265"/>
      <c r="R532" s="265"/>
      <c r="S532" s="280" t="str">
        <f t="shared" si="32"/>
        <v/>
      </c>
      <c r="T532" s="265"/>
      <c r="U532" s="3"/>
      <c r="V532" s="282"/>
      <c r="W532" s="316"/>
    </row>
    <row r="533" spans="3:23" ht="13.5" customHeight="1" x14ac:dyDescent="0.15">
      <c r="C533" s="283">
        <f t="shared" si="30"/>
        <v>521</v>
      </c>
      <c r="D533" s="44" t="str">
        <f t="shared" si="31"/>
        <v/>
      </c>
      <c r="E533" s="276"/>
      <c r="F533" s="368"/>
      <c r="G533" s="368"/>
      <c r="H533" s="368"/>
      <c r="I533" s="265"/>
      <c r="J533" s="265"/>
      <c r="K533" s="265"/>
      <c r="L533" s="307"/>
      <c r="M533" s="307"/>
      <c r="N533" s="308"/>
      <c r="O533" s="314"/>
      <c r="P533" s="314"/>
      <c r="Q533" s="265"/>
      <c r="R533" s="265"/>
      <c r="S533" s="280" t="str">
        <f t="shared" si="32"/>
        <v/>
      </c>
      <c r="T533" s="265"/>
      <c r="U533" s="3"/>
      <c r="V533" s="282"/>
      <c r="W533" s="316"/>
    </row>
    <row r="534" spans="3:23" ht="13.5" customHeight="1" x14ac:dyDescent="0.15">
      <c r="C534" s="283">
        <f t="shared" si="30"/>
        <v>522</v>
      </c>
      <c r="D534" s="44" t="str">
        <f t="shared" si="31"/>
        <v/>
      </c>
      <c r="E534" s="276"/>
      <c r="F534" s="368"/>
      <c r="G534" s="368"/>
      <c r="H534" s="368"/>
      <c r="I534" s="265"/>
      <c r="J534" s="265"/>
      <c r="K534" s="265"/>
      <c r="L534" s="307"/>
      <c r="M534" s="307"/>
      <c r="N534" s="308"/>
      <c r="O534" s="314"/>
      <c r="P534" s="314"/>
      <c r="Q534" s="265"/>
      <c r="R534" s="265"/>
      <c r="S534" s="280" t="str">
        <f t="shared" si="32"/>
        <v/>
      </c>
      <c r="T534" s="265"/>
      <c r="U534" s="3"/>
      <c r="V534" s="282"/>
      <c r="W534" s="316"/>
    </row>
    <row r="535" spans="3:23" ht="13.5" customHeight="1" x14ac:dyDescent="0.15">
      <c r="C535" s="283">
        <f t="shared" si="30"/>
        <v>523</v>
      </c>
      <c r="D535" s="44" t="str">
        <f t="shared" si="31"/>
        <v/>
      </c>
      <c r="E535" s="276"/>
      <c r="F535" s="368"/>
      <c r="G535" s="368"/>
      <c r="H535" s="368"/>
      <c r="I535" s="265"/>
      <c r="J535" s="265"/>
      <c r="K535" s="265"/>
      <c r="L535" s="307"/>
      <c r="M535" s="307"/>
      <c r="N535" s="308"/>
      <c r="O535" s="314"/>
      <c r="P535" s="314"/>
      <c r="Q535" s="265"/>
      <c r="R535" s="265"/>
      <c r="S535" s="280" t="str">
        <f t="shared" si="32"/>
        <v/>
      </c>
      <c r="T535" s="265"/>
      <c r="U535" s="3"/>
      <c r="V535" s="282"/>
      <c r="W535" s="316"/>
    </row>
    <row r="536" spans="3:23" ht="13.5" customHeight="1" x14ac:dyDescent="0.15">
      <c r="C536" s="283">
        <f t="shared" si="30"/>
        <v>524</v>
      </c>
      <c r="D536" s="44" t="str">
        <f t="shared" si="31"/>
        <v/>
      </c>
      <c r="E536" s="276"/>
      <c r="F536" s="368"/>
      <c r="G536" s="368"/>
      <c r="H536" s="368"/>
      <c r="I536" s="265"/>
      <c r="J536" s="265"/>
      <c r="K536" s="265"/>
      <c r="L536" s="307"/>
      <c r="M536" s="307"/>
      <c r="N536" s="308"/>
      <c r="O536" s="314"/>
      <c r="P536" s="314"/>
      <c r="Q536" s="265"/>
      <c r="R536" s="265"/>
      <c r="S536" s="280" t="str">
        <f t="shared" si="32"/>
        <v/>
      </c>
      <c r="T536" s="265"/>
      <c r="U536" s="3"/>
      <c r="V536" s="282"/>
      <c r="W536" s="316"/>
    </row>
    <row r="537" spans="3:23" ht="13.5" customHeight="1" x14ac:dyDescent="0.15">
      <c r="C537" s="283">
        <f t="shared" si="30"/>
        <v>525</v>
      </c>
      <c r="D537" s="44" t="str">
        <f t="shared" si="31"/>
        <v/>
      </c>
      <c r="E537" s="276"/>
      <c r="F537" s="368"/>
      <c r="G537" s="368"/>
      <c r="H537" s="368"/>
      <c r="I537" s="265"/>
      <c r="J537" s="265"/>
      <c r="K537" s="265"/>
      <c r="L537" s="307"/>
      <c r="M537" s="307"/>
      <c r="N537" s="308"/>
      <c r="O537" s="314"/>
      <c r="P537" s="314"/>
      <c r="Q537" s="265"/>
      <c r="R537" s="265"/>
      <c r="S537" s="280" t="str">
        <f t="shared" si="32"/>
        <v/>
      </c>
      <c r="T537" s="265"/>
      <c r="U537" s="3"/>
      <c r="V537" s="282"/>
      <c r="W537" s="316"/>
    </row>
    <row r="538" spans="3:23" ht="13.5" customHeight="1" x14ac:dyDescent="0.15">
      <c r="C538" s="283">
        <f t="shared" si="30"/>
        <v>526</v>
      </c>
      <c r="D538" s="44" t="str">
        <f t="shared" si="31"/>
        <v/>
      </c>
      <c r="E538" s="276"/>
      <c r="F538" s="368"/>
      <c r="G538" s="368"/>
      <c r="H538" s="368"/>
      <c r="I538" s="265"/>
      <c r="J538" s="265"/>
      <c r="K538" s="265"/>
      <c r="L538" s="307"/>
      <c r="M538" s="307"/>
      <c r="N538" s="308"/>
      <c r="O538" s="314"/>
      <c r="P538" s="314"/>
      <c r="Q538" s="265"/>
      <c r="R538" s="265"/>
      <c r="S538" s="280" t="str">
        <f t="shared" si="32"/>
        <v/>
      </c>
      <c r="T538" s="265"/>
      <c r="U538" s="3"/>
      <c r="V538" s="282"/>
      <c r="W538" s="316"/>
    </row>
    <row r="539" spans="3:23" ht="13.5" customHeight="1" x14ac:dyDescent="0.15">
      <c r="C539" s="283">
        <f t="shared" si="30"/>
        <v>527</v>
      </c>
      <c r="D539" s="44" t="str">
        <f t="shared" si="31"/>
        <v/>
      </c>
      <c r="E539" s="276"/>
      <c r="F539" s="368"/>
      <c r="G539" s="368"/>
      <c r="H539" s="368"/>
      <c r="I539" s="265"/>
      <c r="J539" s="265"/>
      <c r="K539" s="265"/>
      <c r="L539" s="307"/>
      <c r="M539" s="307"/>
      <c r="N539" s="308"/>
      <c r="O539" s="314"/>
      <c r="P539" s="314"/>
      <c r="Q539" s="265"/>
      <c r="R539" s="265"/>
      <c r="S539" s="280" t="str">
        <f t="shared" si="32"/>
        <v/>
      </c>
      <c r="T539" s="265"/>
      <c r="U539" s="3"/>
      <c r="V539" s="282"/>
      <c r="W539" s="316"/>
    </row>
    <row r="540" spans="3:23" ht="13.5" customHeight="1" x14ac:dyDescent="0.15">
      <c r="C540" s="283">
        <f t="shared" si="30"/>
        <v>528</v>
      </c>
      <c r="D540" s="44" t="str">
        <f t="shared" si="31"/>
        <v/>
      </c>
      <c r="E540" s="276"/>
      <c r="F540" s="368"/>
      <c r="G540" s="368"/>
      <c r="H540" s="368"/>
      <c r="I540" s="265"/>
      <c r="J540" s="265"/>
      <c r="K540" s="265"/>
      <c r="L540" s="307"/>
      <c r="M540" s="307"/>
      <c r="N540" s="308"/>
      <c r="O540" s="314"/>
      <c r="P540" s="314"/>
      <c r="Q540" s="265"/>
      <c r="R540" s="265"/>
      <c r="S540" s="280" t="str">
        <f t="shared" si="32"/>
        <v/>
      </c>
      <c r="T540" s="265"/>
      <c r="U540" s="3"/>
      <c r="V540" s="282"/>
      <c r="W540" s="316"/>
    </row>
    <row r="541" spans="3:23" ht="13.5" customHeight="1" x14ac:dyDescent="0.15">
      <c r="C541" s="283">
        <f t="shared" si="30"/>
        <v>529</v>
      </c>
      <c r="D541" s="44" t="str">
        <f t="shared" si="31"/>
        <v/>
      </c>
      <c r="E541" s="276"/>
      <c r="F541" s="368"/>
      <c r="G541" s="368"/>
      <c r="H541" s="368"/>
      <c r="I541" s="265"/>
      <c r="J541" s="265"/>
      <c r="K541" s="265"/>
      <c r="L541" s="307"/>
      <c r="M541" s="307"/>
      <c r="N541" s="308"/>
      <c r="O541" s="314"/>
      <c r="P541" s="314"/>
      <c r="Q541" s="265"/>
      <c r="R541" s="265"/>
      <c r="S541" s="280" t="str">
        <f t="shared" si="32"/>
        <v/>
      </c>
      <c r="T541" s="265"/>
      <c r="U541" s="3"/>
      <c r="V541" s="282"/>
      <c r="W541" s="316"/>
    </row>
    <row r="542" spans="3:23" ht="13.5" customHeight="1" x14ac:dyDescent="0.15">
      <c r="C542" s="283">
        <f t="shared" si="30"/>
        <v>530</v>
      </c>
      <c r="D542" s="44" t="str">
        <f t="shared" si="31"/>
        <v/>
      </c>
      <c r="E542" s="276"/>
      <c r="F542" s="368"/>
      <c r="G542" s="368"/>
      <c r="H542" s="368"/>
      <c r="I542" s="265"/>
      <c r="J542" s="265"/>
      <c r="K542" s="265"/>
      <c r="L542" s="307"/>
      <c r="M542" s="307"/>
      <c r="N542" s="308"/>
      <c r="O542" s="314"/>
      <c r="P542" s="314"/>
      <c r="Q542" s="265"/>
      <c r="R542" s="265"/>
      <c r="S542" s="280" t="str">
        <f t="shared" si="32"/>
        <v/>
      </c>
      <c r="T542" s="265"/>
      <c r="U542" s="3"/>
      <c r="V542" s="282"/>
      <c r="W542" s="316"/>
    </row>
    <row r="543" spans="3:23" ht="13.5" customHeight="1" x14ac:dyDescent="0.15">
      <c r="C543" s="283">
        <f t="shared" si="30"/>
        <v>531</v>
      </c>
      <c r="D543" s="44" t="str">
        <f t="shared" si="31"/>
        <v/>
      </c>
      <c r="E543" s="276"/>
      <c r="F543" s="368"/>
      <c r="G543" s="368"/>
      <c r="H543" s="368"/>
      <c r="I543" s="265"/>
      <c r="J543" s="265"/>
      <c r="K543" s="265"/>
      <c r="L543" s="307"/>
      <c r="M543" s="307"/>
      <c r="N543" s="308"/>
      <c r="O543" s="314"/>
      <c r="P543" s="314"/>
      <c r="Q543" s="265"/>
      <c r="R543" s="265"/>
      <c r="S543" s="280" t="str">
        <f t="shared" si="32"/>
        <v/>
      </c>
      <c r="T543" s="265"/>
      <c r="U543" s="3"/>
      <c r="V543" s="282"/>
      <c r="W543" s="316"/>
    </row>
    <row r="544" spans="3:23" ht="13.5" customHeight="1" x14ac:dyDescent="0.15">
      <c r="C544" s="283">
        <f t="shared" si="30"/>
        <v>532</v>
      </c>
      <c r="D544" s="44" t="str">
        <f t="shared" si="31"/>
        <v/>
      </c>
      <c r="E544" s="276"/>
      <c r="F544" s="368"/>
      <c r="G544" s="368"/>
      <c r="H544" s="368"/>
      <c r="I544" s="265"/>
      <c r="J544" s="265"/>
      <c r="K544" s="265"/>
      <c r="L544" s="307"/>
      <c r="M544" s="307"/>
      <c r="N544" s="308"/>
      <c r="O544" s="314"/>
      <c r="P544" s="314"/>
      <c r="Q544" s="265"/>
      <c r="R544" s="265"/>
      <c r="S544" s="280" t="str">
        <f t="shared" si="32"/>
        <v/>
      </c>
      <c r="T544" s="265"/>
      <c r="U544" s="3"/>
      <c r="V544" s="282"/>
      <c r="W544" s="316"/>
    </row>
    <row r="545" spans="3:23" ht="13.5" customHeight="1" x14ac:dyDescent="0.15">
      <c r="C545" s="283">
        <f t="shared" si="30"/>
        <v>533</v>
      </c>
      <c r="D545" s="44" t="str">
        <f t="shared" si="31"/>
        <v/>
      </c>
      <c r="E545" s="276"/>
      <c r="F545" s="368"/>
      <c r="G545" s="368"/>
      <c r="H545" s="368"/>
      <c r="I545" s="265"/>
      <c r="J545" s="265"/>
      <c r="K545" s="265"/>
      <c r="L545" s="307"/>
      <c r="M545" s="307"/>
      <c r="N545" s="308"/>
      <c r="O545" s="314"/>
      <c r="P545" s="314"/>
      <c r="Q545" s="265"/>
      <c r="R545" s="265"/>
      <c r="S545" s="280" t="str">
        <f t="shared" si="32"/>
        <v/>
      </c>
      <c r="T545" s="265"/>
      <c r="U545" s="3"/>
      <c r="V545" s="282"/>
      <c r="W545" s="316"/>
    </row>
    <row r="546" spans="3:23" ht="13.5" customHeight="1" x14ac:dyDescent="0.15">
      <c r="C546" s="283">
        <f t="shared" si="30"/>
        <v>534</v>
      </c>
      <c r="D546" s="44" t="str">
        <f t="shared" si="31"/>
        <v/>
      </c>
      <c r="E546" s="276"/>
      <c r="F546" s="368"/>
      <c r="G546" s="368"/>
      <c r="H546" s="368"/>
      <c r="I546" s="265"/>
      <c r="J546" s="265"/>
      <c r="K546" s="265"/>
      <c r="L546" s="307"/>
      <c r="M546" s="307"/>
      <c r="N546" s="308"/>
      <c r="O546" s="314"/>
      <c r="P546" s="314"/>
      <c r="Q546" s="265"/>
      <c r="R546" s="265"/>
      <c r="S546" s="280" t="str">
        <f t="shared" si="32"/>
        <v/>
      </c>
      <c r="T546" s="265"/>
      <c r="U546" s="3"/>
      <c r="V546" s="282"/>
      <c r="W546" s="316"/>
    </row>
    <row r="547" spans="3:23" ht="13.5" customHeight="1" x14ac:dyDescent="0.15">
      <c r="C547" s="283">
        <f t="shared" si="30"/>
        <v>535</v>
      </c>
      <c r="D547" s="44" t="str">
        <f t="shared" si="31"/>
        <v/>
      </c>
      <c r="E547" s="276"/>
      <c r="F547" s="368"/>
      <c r="G547" s="368"/>
      <c r="H547" s="368"/>
      <c r="I547" s="265"/>
      <c r="J547" s="265"/>
      <c r="K547" s="265"/>
      <c r="L547" s="307"/>
      <c r="M547" s="307"/>
      <c r="N547" s="308"/>
      <c r="O547" s="314"/>
      <c r="P547" s="314"/>
      <c r="Q547" s="265"/>
      <c r="R547" s="265"/>
      <c r="S547" s="280" t="str">
        <f t="shared" si="32"/>
        <v/>
      </c>
      <c r="T547" s="265"/>
      <c r="U547" s="3"/>
      <c r="V547" s="282"/>
      <c r="W547" s="316"/>
    </row>
    <row r="548" spans="3:23" ht="13.5" customHeight="1" x14ac:dyDescent="0.15">
      <c r="C548" s="283">
        <f t="shared" si="30"/>
        <v>536</v>
      </c>
      <c r="D548" s="44" t="str">
        <f t="shared" si="31"/>
        <v/>
      </c>
      <c r="E548" s="276"/>
      <c r="F548" s="368"/>
      <c r="G548" s="368"/>
      <c r="H548" s="368"/>
      <c r="I548" s="265"/>
      <c r="J548" s="265"/>
      <c r="K548" s="265"/>
      <c r="L548" s="307"/>
      <c r="M548" s="307"/>
      <c r="N548" s="308"/>
      <c r="O548" s="314"/>
      <c r="P548" s="314"/>
      <c r="Q548" s="265"/>
      <c r="R548" s="265"/>
      <c r="S548" s="280" t="str">
        <f t="shared" si="32"/>
        <v/>
      </c>
      <c r="T548" s="265"/>
      <c r="U548" s="3"/>
      <c r="V548" s="282"/>
      <c r="W548" s="316"/>
    </row>
    <row r="549" spans="3:23" ht="13.5" customHeight="1" x14ac:dyDescent="0.15">
      <c r="C549" s="283">
        <f t="shared" si="30"/>
        <v>537</v>
      </c>
      <c r="D549" s="44" t="str">
        <f t="shared" si="31"/>
        <v/>
      </c>
      <c r="E549" s="276"/>
      <c r="F549" s="368"/>
      <c r="G549" s="368"/>
      <c r="H549" s="368"/>
      <c r="I549" s="265"/>
      <c r="J549" s="265"/>
      <c r="K549" s="265"/>
      <c r="L549" s="307"/>
      <c r="M549" s="307"/>
      <c r="N549" s="308"/>
      <c r="O549" s="314"/>
      <c r="P549" s="314"/>
      <c r="Q549" s="265"/>
      <c r="R549" s="265"/>
      <c r="S549" s="280" t="str">
        <f t="shared" si="32"/>
        <v/>
      </c>
      <c r="T549" s="265"/>
      <c r="U549" s="3"/>
      <c r="V549" s="282"/>
      <c r="W549" s="316"/>
    </row>
    <row r="550" spans="3:23" ht="13.5" customHeight="1" x14ac:dyDescent="0.15">
      <c r="C550" s="283">
        <f t="shared" si="30"/>
        <v>538</v>
      </c>
      <c r="D550" s="44" t="str">
        <f t="shared" si="31"/>
        <v/>
      </c>
      <c r="E550" s="276"/>
      <c r="F550" s="368"/>
      <c r="G550" s="368"/>
      <c r="H550" s="368"/>
      <c r="I550" s="265"/>
      <c r="J550" s="265"/>
      <c r="K550" s="265"/>
      <c r="L550" s="307"/>
      <c r="M550" s="307"/>
      <c r="N550" s="308"/>
      <c r="O550" s="314"/>
      <c r="P550" s="314"/>
      <c r="Q550" s="265"/>
      <c r="R550" s="265"/>
      <c r="S550" s="280" t="str">
        <f t="shared" si="32"/>
        <v/>
      </c>
      <c r="T550" s="265"/>
      <c r="U550" s="3"/>
      <c r="V550" s="282"/>
      <c r="W550" s="316"/>
    </row>
    <row r="551" spans="3:23" ht="13.5" customHeight="1" x14ac:dyDescent="0.15">
      <c r="C551" s="283">
        <f t="shared" si="30"/>
        <v>539</v>
      </c>
      <c r="D551" s="44" t="str">
        <f t="shared" si="31"/>
        <v/>
      </c>
      <c r="E551" s="276"/>
      <c r="F551" s="368"/>
      <c r="G551" s="368"/>
      <c r="H551" s="368"/>
      <c r="I551" s="265"/>
      <c r="J551" s="265"/>
      <c r="K551" s="265"/>
      <c r="L551" s="307"/>
      <c r="M551" s="307"/>
      <c r="N551" s="308"/>
      <c r="O551" s="314"/>
      <c r="P551" s="314"/>
      <c r="Q551" s="265"/>
      <c r="R551" s="265"/>
      <c r="S551" s="280" t="str">
        <f t="shared" si="32"/>
        <v/>
      </c>
      <c r="T551" s="265"/>
      <c r="U551" s="3"/>
      <c r="V551" s="282"/>
      <c r="W551" s="316"/>
    </row>
    <row r="552" spans="3:23" ht="13.5" customHeight="1" x14ac:dyDescent="0.15">
      <c r="C552" s="283">
        <f t="shared" si="30"/>
        <v>540</v>
      </c>
      <c r="D552" s="44" t="str">
        <f t="shared" si="31"/>
        <v/>
      </c>
      <c r="E552" s="276"/>
      <c r="F552" s="368"/>
      <c r="G552" s="368"/>
      <c r="H552" s="368"/>
      <c r="I552" s="317"/>
      <c r="J552" s="317"/>
      <c r="K552" s="317"/>
      <c r="L552" s="307"/>
      <c r="M552" s="307"/>
      <c r="N552" s="308"/>
      <c r="O552" s="314"/>
      <c r="P552" s="314"/>
      <c r="Q552" s="265"/>
      <c r="R552" s="265"/>
      <c r="S552" s="280" t="str">
        <f t="shared" si="32"/>
        <v/>
      </c>
      <c r="T552" s="265"/>
      <c r="U552" s="3"/>
      <c r="V552" s="282"/>
      <c r="W552" s="316"/>
    </row>
    <row r="553" spans="3:23" ht="13.5" customHeight="1" x14ac:dyDescent="0.15">
      <c r="C553" s="283">
        <f t="shared" si="30"/>
        <v>541</v>
      </c>
      <c r="D553" s="44" t="str">
        <f t="shared" si="31"/>
        <v/>
      </c>
      <c r="E553" s="276"/>
      <c r="F553" s="368"/>
      <c r="G553" s="368"/>
      <c r="H553" s="368"/>
      <c r="I553" s="265"/>
      <c r="J553" s="265"/>
      <c r="K553" s="265"/>
      <c r="L553" s="307"/>
      <c r="M553" s="307"/>
      <c r="N553" s="308"/>
      <c r="O553" s="314"/>
      <c r="P553" s="314"/>
      <c r="Q553" s="265"/>
      <c r="R553" s="265"/>
      <c r="S553" s="280" t="str">
        <f t="shared" si="32"/>
        <v/>
      </c>
      <c r="T553" s="265"/>
      <c r="U553" s="3"/>
      <c r="V553" s="282"/>
      <c r="W553" s="316"/>
    </row>
    <row r="554" spans="3:23" ht="13.5" customHeight="1" x14ac:dyDescent="0.15">
      <c r="C554" s="283">
        <f>C553+1</f>
        <v>542</v>
      </c>
      <c r="D554" s="44" t="str">
        <f t="shared" si="31"/>
        <v/>
      </c>
      <c r="E554" s="276"/>
      <c r="F554" s="368"/>
      <c r="G554" s="368"/>
      <c r="H554" s="368"/>
      <c r="I554" s="265"/>
      <c r="J554" s="265"/>
      <c r="K554" s="265"/>
      <c r="L554" s="307"/>
      <c r="M554" s="307"/>
      <c r="N554" s="308"/>
      <c r="O554" s="314"/>
      <c r="P554" s="314"/>
      <c r="Q554" s="265"/>
      <c r="R554" s="265"/>
      <c r="S554" s="280" t="str">
        <f t="shared" si="32"/>
        <v/>
      </c>
      <c r="T554" s="265"/>
      <c r="U554" s="3"/>
      <c r="V554" s="282"/>
      <c r="W554" s="316"/>
    </row>
    <row r="555" spans="3:23" ht="13.5" customHeight="1" x14ac:dyDescent="0.15">
      <c r="C555" s="283">
        <f>C554+1</f>
        <v>543</v>
      </c>
      <c r="D555" s="44" t="str">
        <f t="shared" si="31"/>
        <v/>
      </c>
      <c r="E555" s="276"/>
      <c r="F555" s="368"/>
      <c r="G555" s="368"/>
      <c r="H555" s="368"/>
      <c r="I555" s="265"/>
      <c r="J555" s="265"/>
      <c r="K555" s="265"/>
      <c r="L555" s="307"/>
      <c r="M555" s="307"/>
      <c r="N555" s="308"/>
      <c r="O555" s="314"/>
      <c r="P555" s="314"/>
      <c r="Q555" s="265"/>
      <c r="R555" s="265"/>
      <c r="S555" s="280" t="str">
        <f t="shared" si="32"/>
        <v/>
      </c>
      <c r="T555" s="265"/>
      <c r="U555" s="3"/>
      <c r="V555" s="282"/>
      <c r="W555" s="316"/>
    </row>
    <row r="556" spans="3:23" ht="13.5" customHeight="1" x14ac:dyDescent="0.15">
      <c r="C556" s="283">
        <f t="shared" ref="C556:C582" si="33">C555+1</f>
        <v>544</v>
      </c>
      <c r="D556" s="44" t="str">
        <f t="shared" si="31"/>
        <v/>
      </c>
      <c r="E556" s="276"/>
      <c r="F556" s="368"/>
      <c r="G556" s="368"/>
      <c r="H556" s="368"/>
      <c r="I556" s="265"/>
      <c r="J556" s="265"/>
      <c r="K556" s="265"/>
      <c r="L556" s="307"/>
      <c r="M556" s="307"/>
      <c r="N556" s="308"/>
      <c r="O556" s="314"/>
      <c r="P556" s="314"/>
      <c r="Q556" s="265"/>
      <c r="R556" s="265"/>
      <c r="S556" s="280" t="str">
        <f t="shared" si="32"/>
        <v/>
      </c>
      <c r="T556" s="265"/>
      <c r="U556" s="3"/>
      <c r="V556" s="282"/>
      <c r="W556" s="316"/>
    </row>
    <row r="557" spans="3:23" ht="13.5" customHeight="1" x14ac:dyDescent="0.15">
      <c r="C557" s="283">
        <f t="shared" si="33"/>
        <v>545</v>
      </c>
      <c r="D557" s="44" t="str">
        <f t="shared" si="31"/>
        <v/>
      </c>
      <c r="E557" s="276"/>
      <c r="F557" s="368"/>
      <c r="G557" s="368"/>
      <c r="H557" s="368"/>
      <c r="I557" s="265"/>
      <c r="J557" s="265"/>
      <c r="K557" s="265"/>
      <c r="L557" s="307"/>
      <c r="M557" s="307"/>
      <c r="N557" s="308"/>
      <c r="O557" s="314"/>
      <c r="P557" s="314"/>
      <c r="Q557" s="265"/>
      <c r="R557" s="265"/>
      <c r="S557" s="280" t="str">
        <f t="shared" si="32"/>
        <v/>
      </c>
      <c r="T557" s="265"/>
      <c r="U557" s="3"/>
      <c r="V557" s="282"/>
      <c r="W557" s="316"/>
    </row>
    <row r="558" spans="3:23" ht="13.5" customHeight="1" x14ac:dyDescent="0.15">
      <c r="C558" s="283">
        <f t="shared" si="33"/>
        <v>546</v>
      </c>
      <c r="D558" s="44" t="str">
        <f t="shared" si="31"/>
        <v/>
      </c>
      <c r="E558" s="276"/>
      <c r="F558" s="368"/>
      <c r="G558" s="368"/>
      <c r="H558" s="368"/>
      <c r="I558" s="265"/>
      <c r="J558" s="265"/>
      <c r="K558" s="265"/>
      <c r="L558" s="307"/>
      <c r="M558" s="307"/>
      <c r="N558" s="308"/>
      <c r="O558" s="314"/>
      <c r="P558" s="314"/>
      <c r="Q558" s="265"/>
      <c r="R558" s="265"/>
      <c r="S558" s="280" t="str">
        <f t="shared" si="32"/>
        <v/>
      </c>
      <c r="T558" s="265"/>
      <c r="U558" s="3"/>
      <c r="V558" s="282"/>
      <c r="W558" s="316"/>
    </row>
    <row r="559" spans="3:23" ht="13.5" customHeight="1" x14ac:dyDescent="0.15">
      <c r="C559" s="283">
        <f t="shared" si="33"/>
        <v>547</v>
      </c>
      <c r="D559" s="44" t="str">
        <f t="shared" si="31"/>
        <v/>
      </c>
      <c r="E559" s="276"/>
      <c r="F559" s="368"/>
      <c r="G559" s="368"/>
      <c r="H559" s="368"/>
      <c r="I559" s="265"/>
      <c r="J559" s="265"/>
      <c r="K559" s="265"/>
      <c r="L559" s="307"/>
      <c r="M559" s="307"/>
      <c r="N559" s="308"/>
      <c r="O559" s="314"/>
      <c r="P559" s="314"/>
      <c r="Q559" s="265"/>
      <c r="R559" s="265"/>
      <c r="S559" s="280" t="str">
        <f t="shared" si="32"/>
        <v/>
      </c>
      <c r="T559" s="265"/>
      <c r="U559" s="3"/>
      <c r="V559" s="282"/>
      <c r="W559" s="316"/>
    </row>
    <row r="560" spans="3:23" ht="13.5" customHeight="1" x14ac:dyDescent="0.15">
      <c r="C560" s="283">
        <f t="shared" si="33"/>
        <v>548</v>
      </c>
      <c r="D560" s="44" t="str">
        <f t="shared" si="31"/>
        <v/>
      </c>
      <c r="E560" s="276"/>
      <c r="F560" s="368"/>
      <c r="G560" s="368"/>
      <c r="H560" s="368"/>
      <c r="I560" s="265"/>
      <c r="J560" s="265"/>
      <c r="K560" s="265"/>
      <c r="L560" s="307"/>
      <c r="M560" s="307"/>
      <c r="N560" s="308"/>
      <c r="O560" s="314"/>
      <c r="P560" s="314"/>
      <c r="Q560" s="265"/>
      <c r="R560" s="265"/>
      <c r="S560" s="280" t="str">
        <f t="shared" si="32"/>
        <v/>
      </c>
      <c r="T560" s="265"/>
      <c r="U560" s="3"/>
      <c r="V560" s="282"/>
      <c r="W560" s="316"/>
    </row>
    <row r="561" spans="3:23" ht="13.5" customHeight="1" x14ac:dyDescent="0.15">
      <c r="C561" s="283">
        <f t="shared" si="33"/>
        <v>549</v>
      </c>
      <c r="D561" s="44" t="str">
        <f t="shared" si="31"/>
        <v/>
      </c>
      <c r="E561" s="276"/>
      <c r="F561" s="368"/>
      <c r="G561" s="368"/>
      <c r="H561" s="368"/>
      <c r="I561" s="265"/>
      <c r="J561" s="265"/>
      <c r="K561" s="265"/>
      <c r="L561" s="307"/>
      <c r="M561" s="307"/>
      <c r="N561" s="308"/>
      <c r="O561" s="314"/>
      <c r="P561" s="314"/>
      <c r="Q561" s="265"/>
      <c r="R561" s="265"/>
      <c r="S561" s="280" t="str">
        <f t="shared" si="32"/>
        <v/>
      </c>
      <c r="T561" s="265"/>
      <c r="U561" s="3"/>
      <c r="V561" s="282"/>
      <c r="W561" s="316"/>
    </row>
    <row r="562" spans="3:23" ht="13.5" customHeight="1" x14ac:dyDescent="0.15">
      <c r="C562" s="283">
        <f t="shared" si="33"/>
        <v>550</v>
      </c>
      <c r="D562" s="44" t="str">
        <f t="shared" si="31"/>
        <v/>
      </c>
      <c r="E562" s="276"/>
      <c r="F562" s="368"/>
      <c r="G562" s="368"/>
      <c r="H562" s="368"/>
      <c r="I562" s="265"/>
      <c r="J562" s="265"/>
      <c r="K562" s="265"/>
      <c r="L562" s="307"/>
      <c r="M562" s="307"/>
      <c r="N562" s="308"/>
      <c r="O562" s="314"/>
      <c r="P562" s="314"/>
      <c r="Q562" s="265"/>
      <c r="R562" s="265"/>
      <c r="S562" s="280" t="str">
        <f t="shared" si="32"/>
        <v/>
      </c>
      <c r="T562" s="265"/>
      <c r="U562" s="3"/>
      <c r="V562" s="282"/>
      <c r="W562" s="316"/>
    </row>
    <row r="563" spans="3:23" ht="13.5" customHeight="1" x14ac:dyDescent="0.15">
      <c r="C563" s="283">
        <f t="shared" si="33"/>
        <v>551</v>
      </c>
      <c r="D563" s="44" t="str">
        <f t="shared" si="31"/>
        <v/>
      </c>
      <c r="E563" s="276"/>
      <c r="F563" s="368"/>
      <c r="G563" s="368"/>
      <c r="H563" s="368"/>
      <c r="I563" s="265"/>
      <c r="J563" s="265"/>
      <c r="K563" s="265"/>
      <c r="L563" s="307"/>
      <c r="M563" s="307"/>
      <c r="N563" s="308"/>
      <c r="O563" s="314"/>
      <c r="P563" s="314"/>
      <c r="Q563" s="265"/>
      <c r="R563" s="265"/>
      <c r="S563" s="280" t="str">
        <f t="shared" si="32"/>
        <v/>
      </c>
      <c r="T563" s="265"/>
      <c r="U563" s="3"/>
      <c r="V563" s="282"/>
      <c r="W563" s="316"/>
    </row>
    <row r="564" spans="3:23" ht="13.5" customHeight="1" x14ac:dyDescent="0.15">
      <c r="C564" s="283">
        <f t="shared" si="33"/>
        <v>552</v>
      </c>
      <c r="D564" s="44" t="str">
        <f t="shared" si="31"/>
        <v/>
      </c>
      <c r="E564" s="276"/>
      <c r="F564" s="368"/>
      <c r="G564" s="368"/>
      <c r="H564" s="368"/>
      <c r="I564" s="265"/>
      <c r="J564" s="265"/>
      <c r="K564" s="265"/>
      <c r="L564" s="307"/>
      <c r="M564" s="307"/>
      <c r="N564" s="308"/>
      <c r="O564" s="314"/>
      <c r="P564" s="314"/>
      <c r="Q564" s="265"/>
      <c r="R564" s="265"/>
      <c r="S564" s="280" t="str">
        <f t="shared" si="32"/>
        <v/>
      </c>
      <c r="T564" s="265"/>
      <c r="U564" s="3"/>
      <c r="V564" s="282"/>
      <c r="W564" s="316"/>
    </row>
    <row r="565" spans="3:23" ht="13.5" customHeight="1" x14ac:dyDescent="0.15">
      <c r="C565" s="283">
        <f t="shared" si="33"/>
        <v>553</v>
      </c>
      <c r="D565" s="44" t="str">
        <f t="shared" si="31"/>
        <v/>
      </c>
      <c r="E565" s="276"/>
      <c r="F565" s="368"/>
      <c r="G565" s="368"/>
      <c r="H565" s="368"/>
      <c r="I565" s="265"/>
      <c r="J565" s="265"/>
      <c r="K565" s="265"/>
      <c r="L565" s="307"/>
      <c r="M565" s="307"/>
      <c r="N565" s="308"/>
      <c r="O565" s="314"/>
      <c r="P565" s="314"/>
      <c r="Q565" s="265"/>
      <c r="R565" s="265"/>
      <c r="S565" s="280" t="str">
        <f t="shared" si="32"/>
        <v/>
      </c>
      <c r="T565" s="265"/>
      <c r="U565" s="3"/>
      <c r="V565" s="282"/>
      <c r="W565" s="316"/>
    </row>
    <row r="566" spans="3:23" ht="13.5" customHeight="1" x14ac:dyDescent="0.15">
      <c r="C566" s="283">
        <f t="shared" si="33"/>
        <v>554</v>
      </c>
      <c r="D566" s="44" t="str">
        <f t="shared" si="31"/>
        <v/>
      </c>
      <c r="E566" s="276"/>
      <c r="F566" s="368"/>
      <c r="G566" s="368"/>
      <c r="H566" s="368"/>
      <c r="I566" s="265"/>
      <c r="J566" s="265"/>
      <c r="K566" s="265"/>
      <c r="L566" s="307"/>
      <c r="M566" s="307"/>
      <c r="N566" s="308"/>
      <c r="O566" s="314"/>
      <c r="P566" s="314"/>
      <c r="Q566" s="265"/>
      <c r="R566" s="265"/>
      <c r="S566" s="280" t="str">
        <f t="shared" si="32"/>
        <v/>
      </c>
      <c r="T566" s="265"/>
      <c r="U566" s="3"/>
      <c r="V566" s="282"/>
      <c r="W566" s="316"/>
    </row>
    <row r="567" spans="3:23" ht="13.5" customHeight="1" x14ac:dyDescent="0.15">
      <c r="C567" s="283">
        <f t="shared" si="33"/>
        <v>555</v>
      </c>
      <c r="D567" s="44" t="str">
        <f t="shared" si="31"/>
        <v/>
      </c>
      <c r="E567" s="276"/>
      <c r="F567" s="368"/>
      <c r="G567" s="368"/>
      <c r="H567" s="368"/>
      <c r="I567" s="265"/>
      <c r="J567" s="265"/>
      <c r="K567" s="265"/>
      <c r="L567" s="307"/>
      <c r="M567" s="307"/>
      <c r="N567" s="308"/>
      <c r="O567" s="314"/>
      <c r="P567" s="314"/>
      <c r="Q567" s="265"/>
      <c r="R567" s="265"/>
      <c r="S567" s="280" t="str">
        <f t="shared" si="32"/>
        <v/>
      </c>
      <c r="T567" s="265"/>
      <c r="U567" s="3"/>
      <c r="V567" s="282"/>
      <c r="W567" s="316"/>
    </row>
    <row r="568" spans="3:23" ht="13.5" customHeight="1" x14ac:dyDescent="0.15">
      <c r="C568" s="283">
        <f t="shared" si="33"/>
        <v>556</v>
      </c>
      <c r="D568" s="44" t="str">
        <f t="shared" si="31"/>
        <v/>
      </c>
      <c r="E568" s="276"/>
      <c r="F568" s="368"/>
      <c r="G568" s="368"/>
      <c r="H568" s="368"/>
      <c r="I568" s="265"/>
      <c r="J568" s="265"/>
      <c r="K568" s="265"/>
      <c r="L568" s="307"/>
      <c r="M568" s="307"/>
      <c r="N568" s="308"/>
      <c r="O568" s="314"/>
      <c r="P568" s="314"/>
      <c r="Q568" s="265"/>
      <c r="R568" s="265"/>
      <c r="S568" s="280" t="str">
        <f t="shared" si="32"/>
        <v/>
      </c>
      <c r="T568" s="265"/>
      <c r="U568" s="3"/>
      <c r="V568" s="282"/>
      <c r="W568" s="316"/>
    </row>
    <row r="569" spans="3:23" ht="13.5" customHeight="1" x14ac:dyDescent="0.15">
      <c r="C569" s="283">
        <f t="shared" si="33"/>
        <v>557</v>
      </c>
      <c r="D569" s="44" t="str">
        <f t="shared" si="31"/>
        <v/>
      </c>
      <c r="E569" s="276"/>
      <c r="F569" s="368"/>
      <c r="G569" s="368"/>
      <c r="H569" s="368"/>
      <c r="I569" s="265"/>
      <c r="J569" s="265"/>
      <c r="K569" s="265"/>
      <c r="L569" s="307"/>
      <c r="M569" s="307"/>
      <c r="N569" s="308"/>
      <c r="O569" s="314"/>
      <c r="P569" s="314"/>
      <c r="Q569" s="265"/>
      <c r="R569" s="265"/>
      <c r="S569" s="280" t="str">
        <f t="shared" si="32"/>
        <v/>
      </c>
      <c r="T569" s="265"/>
      <c r="U569" s="3"/>
      <c r="V569" s="282"/>
      <c r="W569" s="316"/>
    </row>
    <row r="570" spans="3:23" ht="13.5" customHeight="1" x14ac:dyDescent="0.15">
      <c r="C570" s="283">
        <f t="shared" si="33"/>
        <v>558</v>
      </c>
      <c r="D570" s="44" t="str">
        <f t="shared" si="31"/>
        <v/>
      </c>
      <c r="E570" s="276"/>
      <c r="F570" s="368"/>
      <c r="G570" s="368"/>
      <c r="H570" s="368"/>
      <c r="I570" s="265"/>
      <c r="J570" s="265"/>
      <c r="K570" s="265"/>
      <c r="L570" s="307"/>
      <c r="M570" s="307"/>
      <c r="N570" s="308"/>
      <c r="O570" s="314"/>
      <c r="P570" s="314"/>
      <c r="Q570" s="265"/>
      <c r="R570" s="265"/>
      <c r="S570" s="280" t="str">
        <f t="shared" si="32"/>
        <v/>
      </c>
      <c r="T570" s="265"/>
      <c r="U570" s="3"/>
      <c r="V570" s="282"/>
      <c r="W570" s="316"/>
    </row>
    <row r="571" spans="3:23" ht="13.5" customHeight="1" x14ac:dyDescent="0.15">
      <c r="C571" s="283">
        <f t="shared" si="33"/>
        <v>559</v>
      </c>
      <c r="D571" s="44" t="str">
        <f t="shared" si="31"/>
        <v/>
      </c>
      <c r="E571" s="276"/>
      <c r="F571" s="368"/>
      <c r="G571" s="368"/>
      <c r="H571" s="368"/>
      <c r="I571" s="265"/>
      <c r="J571" s="265"/>
      <c r="K571" s="265"/>
      <c r="L571" s="307"/>
      <c r="M571" s="307"/>
      <c r="N571" s="308"/>
      <c r="O571" s="314"/>
      <c r="P571" s="314"/>
      <c r="Q571" s="265"/>
      <c r="R571" s="265"/>
      <c r="S571" s="280" t="str">
        <f t="shared" si="32"/>
        <v/>
      </c>
      <c r="T571" s="265"/>
      <c r="U571" s="3"/>
      <c r="V571" s="282"/>
      <c r="W571" s="316"/>
    </row>
    <row r="572" spans="3:23" ht="13.5" customHeight="1" x14ac:dyDescent="0.15">
      <c r="C572" s="283">
        <f t="shared" si="33"/>
        <v>560</v>
      </c>
      <c r="D572" s="44" t="str">
        <f t="shared" si="31"/>
        <v/>
      </c>
      <c r="E572" s="276"/>
      <c r="F572" s="368"/>
      <c r="G572" s="368"/>
      <c r="H572" s="368"/>
      <c r="I572" s="265"/>
      <c r="J572" s="265"/>
      <c r="K572" s="265"/>
      <c r="L572" s="307"/>
      <c r="M572" s="307"/>
      <c r="N572" s="308"/>
      <c r="O572" s="314"/>
      <c r="P572" s="314"/>
      <c r="Q572" s="265"/>
      <c r="R572" s="265"/>
      <c r="S572" s="280" t="str">
        <f t="shared" si="32"/>
        <v/>
      </c>
      <c r="T572" s="265"/>
      <c r="U572" s="3"/>
      <c r="V572" s="282"/>
      <c r="W572" s="316"/>
    </row>
    <row r="573" spans="3:23" ht="13.5" customHeight="1" x14ac:dyDescent="0.15">
      <c r="C573" s="283">
        <f t="shared" si="33"/>
        <v>561</v>
      </c>
      <c r="D573" s="44" t="str">
        <f t="shared" si="31"/>
        <v/>
      </c>
      <c r="E573" s="276"/>
      <c r="F573" s="368"/>
      <c r="G573" s="368"/>
      <c r="H573" s="368"/>
      <c r="I573" s="265"/>
      <c r="J573" s="265"/>
      <c r="K573" s="265"/>
      <c r="L573" s="307"/>
      <c r="M573" s="307"/>
      <c r="N573" s="308"/>
      <c r="O573" s="314"/>
      <c r="P573" s="314"/>
      <c r="Q573" s="265"/>
      <c r="R573" s="265"/>
      <c r="S573" s="280" t="str">
        <f t="shared" si="32"/>
        <v/>
      </c>
      <c r="T573" s="265"/>
      <c r="U573" s="3"/>
      <c r="V573" s="282"/>
      <c r="W573" s="316"/>
    </row>
    <row r="574" spans="3:23" ht="13.5" customHeight="1" x14ac:dyDescent="0.15">
      <c r="C574" s="283">
        <f t="shared" si="33"/>
        <v>562</v>
      </c>
      <c r="D574" s="44" t="str">
        <f t="shared" si="31"/>
        <v/>
      </c>
      <c r="E574" s="276"/>
      <c r="F574" s="368"/>
      <c r="G574" s="368"/>
      <c r="H574" s="368"/>
      <c r="I574" s="265"/>
      <c r="J574" s="265"/>
      <c r="K574" s="265"/>
      <c r="L574" s="307"/>
      <c r="M574" s="307"/>
      <c r="N574" s="308"/>
      <c r="O574" s="314"/>
      <c r="P574" s="314"/>
      <c r="Q574" s="265"/>
      <c r="R574" s="265"/>
      <c r="S574" s="280" t="str">
        <f t="shared" si="32"/>
        <v/>
      </c>
      <c r="T574" s="265"/>
      <c r="U574" s="3"/>
      <c r="V574" s="282"/>
      <c r="W574" s="316"/>
    </row>
    <row r="575" spans="3:23" ht="13.5" customHeight="1" x14ac:dyDescent="0.15">
      <c r="C575" s="283">
        <f t="shared" si="33"/>
        <v>563</v>
      </c>
      <c r="D575" s="44" t="str">
        <f t="shared" si="31"/>
        <v/>
      </c>
      <c r="E575" s="276"/>
      <c r="F575" s="368"/>
      <c r="G575" s="368"/>
      <c r="H575" s="368"/>
      <c r="I575" s="265"/>
      <c r="J575" s="265"/>
      <c r="K575" s="265"/>
      <c r="L575" s="307"/>
      <c r="M575" s="307"/>
      <c r="N575" s="308"/>
      <c r="O575" s="314"/>
      <c r="P575" s="314"/>
      <c r="Q575" s="265"/>
      <c r="R575" s="265"/>
      <c r="S575" s="280" t="str">
        <f t="shared" si="32"/>
        <v/>
      </c>
      <c r="T575" s="265"/>
      <c r="U575" s="3"/>
      <c r="V575" s="282"/>
      <c r="W575" s="316"/>
    </row>
    <row r="576" spans="3:23" ht="13.5" customHeight="1" x14ac:dyDescent="0.15">
      <c r="C576" s="283">
        <f t="shared" si="33"/>
        <v>564</v>
      </c>
      <c r="D576" s="44" t="str">
        <f t="shared" si="31"/>
        <v/>
      </c>
      <c r="E576" s="276"/>
      <c r="F576" s="368"/>
      <c r="G576" s="368"/>
      <c r="H576" s="368"/>
      <c r="I576" s="265"/>
      <c r="J576" s="265"/>
      <c r="K576" s="265"/>
      <c r="L576" s="307"/>
      <c r="M576" s="307"/>
      <c r="N576" s="308"/>
      <c r="O576" s="314"/>
      <c r="P576" s="314"/>
      <c r="Q576" s="265"/>
      <c r="R576" s="265"/>
      <c r="S576" s="280" t="str">
        <f t="shared" si="32"/>
        <v/>
      </c>
      <c r="T576" s="265"/>
      <c r="U576" s="3"/>
      <c r="V576" s="282"/>
      <c r="W576" s="316"/>
    </row>
    <row r="577" spans="3:23" ht="13.5" customHeight="1" x14ac:dyDescent="0.15">
      <c r="C577" s="283">
        <f t="shared" si="33"/>
        <v>565</v>
      </c>
      <c r="D577" s="44" t="str">
        <f t="shared" si="31"/>
        <v/>
      </c>
      <c r="E577" s="276"/>
      <c r="F577" s="368"/>
      <c r="G577" s="368"/>
      <c r="H577" s="368"/>
      <c r="I577" s="265"/>
      <c r="J577" s="265"/>
      <c r="K577" s="265"/>
      <c r="L577" s="307"/>
      <c r="M577" s="307"/>
      <c r="N577" s="308"/>
      <c r="O577" s="314"/>
      <c r="P577" s="314"/>
      <c r="Q577" s="265"/>
      <c r="R577" s="265"/>
      <c r="S577" s="280" t="str">
        <f t="shared" si="32"/>
        <v/>
      </c>
      <c r="T577" s="265"/>
      <c r="U577" s="3"/>
      <c r="V577" s="282"/>
      <c r="W577" s="316"/>
    </row>
    <row r="578" spans="3:23" ht="13.5" customHeight="1" x14ac:dyDescent="0.15">
      <c r="C578" s="283">
        <f t="shared" si="33"/>
        <v>566</v>
      </c>
      <c r="D578" s="44" t="str">
        <f t="shared" si="31"/>
        <v/>
      </c>
      <c r="E578" s="276"/>
      <c r="F578" s="368"/>
      <c r="G578" s="368"/>
      <c r="H578" s="368"/>
      <c r="I578" s="265"/>
      <c r="J578" s="265"/>
      <c r="K578" s="265"/>
      <c r="L578" s="307"/>
      <c r="M578" s="307"/>
      <c r="N578" s="308"/>
      <c r="O578" s="314"/>
      <c r="P578" s="314"/>
      <c r="Q578" s="265"/>
      <c r="R578" s="265"/>
      <c r="S578" s="280" t="str">
        <f t="shared" si="32"/>
        <v/>
      </c>
      <c r="T578" s="265"/>
      <c r="U578" s="3"/>
      <c r="V578" s="282"/>
      <c r="W578" s="316"/>
    </row>
    <row r="579" spans="3:23" ht="13.5" customHeight="1" x14ac:dyDescent="0.15">
      <c r="C579" s="283">
        <f t="shared" si="33"/>
        <v>567</v>
      </c>
      <c r="D579" s="44" t="str">
        <f t="shared" si="31"/>
        <v/>
      </c>
      <c r="E579" s="276"/>
      <c r="F579" s="368"/>
      <c r="G579" s="368"/>
      <c r="H579" s="368"/>
      <c r="I579" s="265"/>
      <c r="J579" s="265"/>
      <c r="K579" s="265"/>
      <c r="L579" s="307"/>
      <c r="M579" s="307"/>
      <c r="N579" s="308"/>
      <c r="O579" s="314"/>
      <c r="P579" s="314"/>
      <c r="Q579" s="265"/>
      <c r="R579" s="265"/>
      <c r="S579" s="280" t="str">
        <f t="shared" si="32"/>
        <v/>
      </c>
      <c r="T579" s="265"/>
      <c r="U579" s="3"/>
      <c r="V579" s="282"/>
      <c r="W579" s="316"/>
    </row>
    <row r="580" spans="3:23" ht="13.5" customHeight="1" x14ac:dyDescent="0.15">
      <c r="C580" s="283">
        <f t="shared" si="33"/>
        <v>568</v>
      </c>
      <c r="D580" s="44" t="str">
        <f t="shared" si="31"/>
        <v/>
      </c>
      <c r="E580" s="276"/>
      <c r="F580" s="368"/>
      <c r="G580" s="368"/>
      <c r="H580" s="368"/>
      <c r="I580" s="265"/>
      <c r="J580" s="265"/>
      <c r="K580" s="265"/>
      <c r="L580" s="307"/>
      <c r="M580" s="307"/>
      <c r="N580" s="308"/>
      <c r="O580" s="314"/>
      <c r="P580" s="314"/>
      <c r="Q580" s="265"/>
      <c r="R580" s="265"/>
      <c r="S580" s="280" t="str">
        <f t="shared" si="32"/>
        <v/>
      </c>
      <c r="T580" s="265"/>
      <c r="U580" s="3"/>
      <c r="V580" s="282"/>
      <c r="W580" s="316"/>
    </row>
    <row r="581" spans="3:23" ht="13.5" customHeight="1" x14ac:dyDescent="0.15">
      <c r="C581" s="283">
        <f t="shared" si="33"/>
        <v>569</v>
      </c>
      <c r="D581" s="44" t="str">
        <f t="shared" si="31"/>
        <v/>
      </c>
      <c r="E581" s="276"/>
      <c r="F581" s="368"/>
      <c r="G581" s="368"/>
      <c r="H581" s="368"/>
      <c r="I581" s="265"/>
      <c r="J581" s="265"/>
      <c r="K581" s="265"/>
      <c r="L581" s="307"/>
      <c r="M581" s="307"/>
      <c r="N581" s="308"/>
      <c r="O581" s="314"/>
      <c r="P581" s="314"/>
      <c r="Q581" s="265"/>
      <c r="R581" s="265"/>
      <c r="S581" s="280" t="str">
        <f t="shared" si="32"/>
        <v/>
      </c>
      <c r="T581" s="265"/>
      <c r="U581" s="3"/>
      <c r="V581" s="282"/>
      <c r="W581" s="316"/>
    </row>
    <row r="582" spans="3:23" ht="13.5" customHeight="1" x14ac:dyDescent="0.15">
      <c r="C582" s="283">
        <f t="shared" si="33"/>
        <v>570</v>
      </c>
      <c r="D582" s="44" t="str">
        <f t="shared" si="31"/>
        <v/>
      </c>
      <c r="E582" s="276"/>
      <c r="F582" s="368"/>
      <c r="G582" s="368"/>
      <c r="H582" s="368"/>
      <c r="I582" s="317"/>
      <c r="J582" s="317"/>
      <c r="K582" s="317"/>
      <c r="L582" s="307"/>
      <c r="M582" s="307"/>
      <c r="N582" s="308"/>
      <c r="O582" s="314"/>
      <c r="P582" s="314"/>
      <c r="Q582" s="265"/>
      <c r="R582" s="265"/>
      <c r="S582" s="280" t="str">
        <f t="shared" si="32"/>
        <v/>
      </c>
      <c r="T582" s="265"/>
      <c r="U582" s="3"/>
      <c r="V582" s="282"/>
      <c r="W582" s="316"/>
    </row>
    <row r="583" spans="3:23" ht="13.5" customHeight="1" x14ac:dyDescent="0.15">
      <c r="C583" s="283">
        <f>C582+1</f>
        <v>571</v>
      </c>
      <c r="D583" s="44" t="str">
        <f t="shared" si="31"/>
        <v/>
      </c>
      <c r="E583" s="276"/>
      <c r="F583" s="368"/>
      <c r="G583" s="368"/>
      <c r="H583" s="368"/>
      <c r="I583" s="265"/>
      <c r="J583" s="265"/>
      <c r="K583" s="265"/>
      <c r="L583" s="307"/>
      <c r="M583" s="307"/>
      <c r="N583" s="308"/>
      <c r="O583" s="314"/>
      <c r="P583" s="314"/>
      <c r="Q583" s="265"/>
      <c r="R583" s="265"/>
      <c r="S583" s="280" t="str">
        <f t="shared" si="32"/>
        <v/>
      </c>
      <c r="T583" s="265"/>
      <c r="U583" s="3"/>
      <c r="V583" s="282"/>
      <c r="W583" s="316"/>
    </row>
    <row r="584" spans="3:23" ht="13.5" customHeight="1" x14ac:dyDescent="0.15">
      <c r="C584" s="283">
        <f>C583+1</f>
        <v>572</v>
      </c>
      <c r="D584" s="44" t="str">
        <f t="shared" si="31"/>
        <v/>
      </c>
      <c r="E584" s="276"/>
      <c r="F584" s="368"/>
      <c r="G584" s="368"/>
      <c r="H584" s="368"/>
      <c r="I584" s="265"/>
      <c r="J584" s="265"/>
      <c r="K584" s="265"/>
      <c r="L584" s="307"/>
      <c r="M584" s="307"/>
      <c r="N584" s="308"/>
      <c r="O584" s="314"/>
      <c r="P584" s="314"/>
      <c r="Q584" s="265"/>
      <c r="R584" s="265"/>
      <c r="S584" s="280" t="str">
        <f t="shared" si="32"/>
        <v/>
      </c>
      <c r="T584" s="265"/>
      <c r="U584" s="3"/>
      <c r="V584" s="282"/>
      <c r="W584" s="316"/>
    </row>
    <row r="585" spans="3:23" ht="13.5" customHeight="1" x14ac:dyDescent="0.15">
      <c r="C585" s="283">
        <f>C584+1</f>
        <v>573</v>
      </c>
      <c r="D585" s="44" t="str">
        <f t="shared" si="31"/>
        <v/>
      </c>
      <c r="E585" s="276"/>
      <c r="F585" s="368"/>
      <c r="G585" s="368"/>
      <c r="H585" s="368"/>
      <c r="I585" s="265"/>
      <c r="J585" s="265"/>
      <c r="K585" s="265"/>
      <c r="L585" s="307"/>
      <c r="M585" s="307"/>
      <c r="N585" s="308"/>
      <c r="O585" s="314"/>
      <c r="P585" s="314"/>
      <c r="Q585" s="265"/>
      <c r="R585" s="265"/>
      <c r="S585" s="280" t="str">
        <f t="shared" si="32"/>
        <v/>
      </c>
      <c r="T585" s="265"/>
      <c r="U585" s="3"/>
      <c r="V585" s="282"/>
      <c r="W585" s="316"/>
    </row>
    <row r="586" spans="3:23" ht="13.5" customHeight="1" x14ac:dyDescent="0.15">
      <c r="C586" s="283">
        <f t="shared" ref="C586:C643" si="34">C585+1</f>
        <v>574</v>
      </c>
      <c r="D586" s="44" t="str">
        <f t="shared" si="31"/>
        <v/>
      </c>
      <c r="E586" s="276"/>
      <c r="F586" s="368"/>
      <c r="G586" s="368"/>
      <c r="H586" s="368"/>
      <c r="I586" s="265"/>
      <c r="J586" s="265"/>
      <c r="K586" s="265"/>
      <c r="L586" s="307"/>
      <c r="M586" s="307"/>
      <c r="N586" s="308"/>
      <c r="O586" s="314"/>
      <c r="P586" s="314"/>
      <c r="Q586" s="265"/>
      <c r="R586" s="265"/>
      <c r="S586" s="280" t="str">
        <f t="shared" si="32"/>
        <v/>
      </c>
      <c r="T586" s="265"/>
      <c r="U586" s="3"/>
      <c r="V586" s="282"/>
      <c r="W586" s="316"/>
    </row>
    <row r="587" spans="3:23" ht="13.5" customHeight="1" x14ac:dyDescent="0.15">
      <c r="C587" s="283">
        <f t="shared" si="34"/>
        <v>575</v>
      </c>
      <c r="D587" s="44" t="str">
        <f t="shared" si="31"/>
        <v/>
      </c>
      <c r="E587" s="276"/>
      <c r="F587" s="368"/>
      <c r="G587" s="368"/>
      <c r="H587" s="368"/>
      <c r="I587" s="265"/>
      <c r="J587" s="265"/>
      <c r="K587" s="265"/>
      <c r="L587" s="307"/>
      <c r="M587" s="307"/>
      <c r="N587" s="308"/>
      <c r="O587" s="314"/>
      <c r="P587" s="314"/>
      <c r="Q587" s="265"/>
      <c r="R587" s="265"/>
      <c r="S587" s="280" t="str">
        <f t="shared" si="32"/>
        <v/>
      </c>
      <c r="T587" s="265"/>
      <c r="U587" s="3"/>
      <c r="V587" s="282"/>
      <c r="W587" s="316"/>
    </row>
    <row r="588" spans="3:23" ht="13.5" customHeight="1" x14ac:dyDescent="0.15">
      <c r="C588" s="283">
        <f t="shared" si="34"/>
        <v>576</v>
      </c>
      <c r="D588" s="44" t="str">
        <f t="shared" si="31"/>
        <v/>
      </c>
      <c r="E588" s="276"/>
      <c r="F588" s="368"/>
      <c r="G588" s="368"/>
      <c r="H588" s="368"/>
      <c r="I588" s="265"/>
      <c r="J588" s="265"/>
      <c r="K588" s="265"/>
      <c r="L588" s="307"/>
      <c r="M588" s="307"/>
      <c r="N588" s="308"/>
      <c r="O588" s="314"/>
      <c r="P588" s="314"/>
      <c r="Q588" s="265"/>
      <c r="R588" s="265"/>
      <c r="S588" s="280" t="str">
        <f t="shared" si="32"/>
        <v/>
      </c>
      <c r="T588" s="265"/>
      <c r="U588" s="3"/>
      <c r="V588" s="282"/>
      <c r="W588" s="316"/>
    </row>
    <row r="589" spans="3:23" ht="13.5" customHeight="1" x14ac:dyDescent="0.15">
      <c r="C589" s="283">
        <f t="shared" si="34"/>
        <v>577</v>
      </c>
      <c r="D589" s="44" t="str">
        <f t="shared" ref="D589:D652" si="35">IF(E589="","",IF(OR(AND(E589&lt;=$Z$2,K589&lt;&gt;"○"),AND(E589&lt;=$AA$2,K589="○")),"○",""))</f>
        <v/>
      </c>
      <c r="E589" s="276"/>
      <c r="F589" s="368"/>
      <c r="G589" s="368"/>
      <c r="H589" s="368"/>
      <c r="I589" s="265"/>
      <c r="J589" s="265"/>
      <c r="K589" s="265"/>
      <c r="L589" s="307"/>
      <c r="M589" s="307"/>
      <c r="N589" s="308"/>
      <c r="O589" s="314"/>
      <c r="P589" s="314"/>
      <c r="Q589" s="265"/>
      <c r="R589" s="265"/>
      <c r="S589" s="280" t="str">
        <f t="shared" ref="S589:S652" si="36">IF(OR(N589="",N589=0),"",IF(OR(AND(I589="○",$O589&gt;Z$5),AND(J589="○",$O589&gt;AA$5),AND(I589="○",$P589&gt;Z$6),AND(J589="○",$P589&gt;AA$6),AND(K589="○",$P589&gt;AB$6),AND(Q589="○",R589="○")),"○",""))</f>
        <v/>
      </c>
      <c r="T589" s="265"/>
      <c r="U589" s="3"/>
      <c r="V589" s="282"/>
      <c r="W589" s="316"/>
    </row>
    <row r="590" spans="3:23" ht="13.5" customHeight="1" x14ac:dyDescent="0.15">
      <c r="C590" s="283">
        <f t="shared" si="34"/>
        <v>578</v>
      </c>
      <c r="D590" s="44" t="str">
        <f t="shared" si="35"/>
        <v/>
      </c>
      <c r="E590" s="276"/>
      <c r="F590" s="368"/>
      <c r="G590" s="368"/>
      <c r="H590" s="368"/>
      <c r="I590" s="265"/>
      <c r="J590" s="265"/>
      <c r="K590" s="265"/>
      <c r="L590" s="307"/>
      <c r="M590" s="307"/>
      <c r="N590" s="308"/>
      <c r="O590" s="314"/>
      <c r="P590" s="314"/>
      <c r="Q590" s="265"/>
      <c r="R590" s="265"/>
      <c r="S590" s="280" t="str">
        <f t="shared" si="36"/>
        <v/>
      </c>
      <c r="T590" s="265"/>
      <c r="U590" s="3"/>
      <c r="V590" s="282"/>
      <c r="W590" s="316"/>
    </row>
    <row r="591" spans="3:23" ht="13.5" customHeight="1" x14ac:dyDescent="0.15">
      <c r="C591" s="283">
        <f t="shared" si="34"/>
        <v>579</v>
      </c>
      <c r="D591" s="44" t="str">
        <f t="shared" si="35"/>
        <v/>
      </c>
      <c r="E591" s="276"/>
      <c r="F591" s="368"/>
      <c r="G591" s="368"/>
      <c r="H591" s="368"/>
      <c r="I591" s="265"/>
      <c r="J591" s="265"/>
      <c r="K591" s="265"/>
      <c r="L591" s="307"/>
      <c r="M591" s="307"/>
      <c r="N591" s="308"/>
      <c r="O591" s="314"/>
      <c r="P591" s="314"/>
      <c r="Q591" s="265"/>
      <c r="R591" s="265"/>
      <c r="S591" s="280" t="str">
        <f t="shared" si="36"/>
        <v/>
      </c>
      <c r="T591" s="265"/>
      <c r="U591" s="3"/>
      <c r="V591" s="282"/>
      <c r="W591" s="316"/>
    </row>
    <row r="592" spans="3:23" ht="13.5" customHeight="1" x14ac:dyDescent="0.15">
      <c r="C592" s="283">
        <f t="shared" si="34"/>
        <v>580</v>
      </c>
      <c r="D592" s="44" t="str">
        <f t="shared" si="35"/>
        <v/>
      </c>
      <c r="E592" s="276"/>
      <c r="F592" s="368"/>
      <c r="G592" s="368"/>
      <c r="H592" s="368"/>
      <c r="I592" s="265"/>
      <c r="J592" s="265"/>
      <c r="K592" s="265"/>
      <c r="L592" s="307"/>
      <c r="M592" s="307"/>
      <c r="N592" s="308"/>
      <c r="O592" s="314"/>
      <c r="P592" s="314"/>
      <c r="Q592" s="265"/>
      <c r="R592" s="265"/>
      <c r="S592" s="280" t="str">
        <f t="shared" si="36"/>
        <v/>
      </c>
      <c r="T592" s="265"/>
      <c r="U592" s="3"/>
      <c r="V592" s="282"/>
      <c r="W592" s="316"/>
    </row>
    <row r="593" spans="3:23" ht="13.5" customHeight="1" x14ac:dyDescent="0.15">
      <c r="C593" s="283">
        <f t="shared" si="34"/>
        <v>581</v>
      </c>
      <c r="D593" s="44" t="str">
        <f t="shared" si="35"/>
        <v/>
      </c>
      <c r="E593" s="276"/>
      <c r="F593" s="368"/>
      <c r="G593" s="368"/>
      <c r="H593" s="368"/>
      <c r="I593" s="265"/>
      <c r="J593" s="265"/>
      <c r="K593" s="265"/>
      <c r="L593" s="307"/>
      <c r="M593" s="307"/>
      <c r="N593" s="308"/>
      <c r="O593" s="314"/>
      <c r="P593" s="314"/>
      <c r="Q593" s="265"/>
      <c r="R593" s="265"/>
      <c r="S593" s="280" t="str">
        <f t="shared" si="36"/>
        <v/>
      </c>
      <c r="T593" s="265"/>
      <c r="U593" s="3"/>
      <c r="V593" s="282"/>
      <c r="W593" s="316"/>
    </row>
    <row r="594" spans="3:23" ht="13.5" customHeight="1" x14ac:dyDescent="0.15">
      <c r="C594" s="283">
        <f t="shared" si="34"/>
        <v>582</v>
      </c>
      <c r="D594" s="44" t="str">
        <f t="shared" si="35"/>
        <v/>
      </c>
      <c r="E594" s="276"/>
      <c r="F594" s="368"/>
      <c r="G594" s="368"/>
      <c r="H594" s="368"/>
      <c r="I594" s="265"/>
      <c r="J594" s="265"/>
      <c r="K594" s="265"/>
      <c r="L594" s="307"/>
      <c r="M594" s="307"/>
      <c r="N594" s="308"/>
      <c r="O594" s="314"/>
      <c r="P594" s="314"/>
      <c r="Q594" s="265"/>
      <c r="R594" s="265"/>
      <c r="S594" s="280" t="str">
        <f t="shared" si="36"/>
        <v/>
      </c>
      <c r="T594" s="265"/>
      <c r="U594" s="3"/>
      <c r="V594" s="282"/>
      <c r="W594" s="316"/>
    </row>
    <row r="595" spans="3:23" ht="13.5" customHeight="1" x14ac:dyDescent="0.15">
      <c r="C595" s="283">
        <f t="shared" si="34"/>
        <v>583</v>
      </c>
      <c r="D595" s="44" t="str">
        <f t="shared" si="35"/>
        <v/>
      </c>
      <c r="E595" s="276"/>
      <c r="F595" s="368"/>
      <c r="G595" s="368"/>
      <c r="H595" s="368"/>
      <c r="I595" s="265"/>
      <c r="J595" s="265"/>
      <c r="K595" s="265"/>
      <c r="L595" s="307"/>
      <c r="M595" s="307"/>
      <c r="N595" s="308"/>
      <c r="O595" s="314"/>
      <c r="P595" s="314"/>
      <c r="Q595" s="265"/>
      <c r="R595" s="265"/>
      <c r="S595" s="280" t="str">
        <f t="shared" si="36"/>
        <v/>
      </c>
      <c r="T595" s="265"/>
      <c r="U595" s="3"/>
      <c r="V595" s="282"/>
      <c r="W595" s="316"/>
    </row>
    <row r="596" spans="3:23" ht="13.5" customHeight="1" x14ac:dyDescent="0.15">
      <c r="C596" s="283">
        <f t="shared" si="34"/>
        <v>584</v>
      </c>
      <c r="D596" s="44" t="str">
        <f t="shared" si="35"/>
        <v/>
      </c>
      <c r="E596" s="276"/>
      <c r="F596" s="368"/>
      <c r="G596" s="368"/>
      <c r="H596" s="368"/>
      <c r="I596" s="265"/>
      <c r="J596" s="265"/>
      <c r="K596" s="265"/>
      <c r="L596" s="307"/>
      <c r="M596" s="307"/>
      <c r="N596" s="308"/>
      <c r="O596" s="314"/>
      <c r="P596" s="314"/>
      <c r="Q596" s="265"/>
      <c r="R596" s="265"/>
      <c r="S596" s="280" t="str">
        <f t="shared" si="36"/>
        <v/>
      </c>
      <c r="T596" s="265"/>
      <c r="U596" s="3"/>
      <c r="V596" s="282"/>
      <c r="W596" s="316"/>
    </row>
    <row r="597" spans="3:23" ht="13.5" customHeight="1" x14ac:dyDescent="0.15">
      <c r="C597" s="283">
        <f t="shared" si="34"/>
        <v>585</v>
      </c>
      <c r="D597" s="44" t="str">
        <f t="shared" si="35"/>
        <v/>
      </c>
      <c r="E597" s="276"/>
      <c r="F597" s="368"/>
      <c r="G597" s="368"/>
      <c r="H597" s="368"/>
      <c r="I597" s="265"/>
      <c r="J597" s="265"/>
      <c r="K597" s="265"/>
      <c r="L597" s="307"/>
      <c r="M597" s="307"/>
      <c r="N597" s="308"/>
      <c r="O597" s="314"/>
      <c r="P597" s="314"/>
      <c r="Q597" s="265"/>
      <c r="R597" s="265"/>
      <c r="S597" s="280" t="str">
        <f t="shared" si="36"/>
        <v/>
      </c>
      <c r="T597" s="265"/>
      <c r="U597" s="3"/>
      <c r="V597" s="282"/>
      <c r="W597" s="316"/>
    </row>
    <row r="598" spans="3:23" ht="13.5" customHeight="1" x14ac:dyDescent="0.15">
      <c r="C598" s="283">
        <f t="shared" si="34"/>
        <v>586</v>
      </c>
      <c r="D598" s="44" t="str">
        <f t="shared" si="35"/>
        <v/>
      </c>
      <c r="E598" s="276"/>
      <c r="F598" s="368"/>
      <c r="G598" s="368"/>
      <c r="H598" s="368"/>
      <c r="I598" s="265"/>
      <c r="J598" s="265"/>
      <c r="K598" s="265"/>
      <c r="L598" s="307"/>
      <c r="M598" s="307"/>
      <c r="N598" s="308"/>
      <c r="O598" s="314"/>
      <c r="P598" s="314"/>
      <c r="Q598" s="265"/>
      <c r="R598" s="265"/>
      <c r="S598" s="280" t="str">
        <f t="shared" si="36"/>
        <v/>
      </c>
      <c r="T598" s="265"/>
      <c r="U598" s="3"/>
      <c r="V598" s="282"/>
      <c r="W598" s="316"/>
    </row>
    <row r="599" spans="3:23" ht="13.5" customHeight="1" x14ac:dyDescent="0.15">
      <c r="C599" s="283">
        <f t="shared" si="34"/>
        <v>587</v>
      </c>
      <c r="D599" s="44" t="str">
        <f t="shared" si="35"/>
        <v/>
      </c>
      <c r="E599" s="276"/>
      <c r="F599" s="368"/>
      <c r="G599" s="368"/>
      <c r="H599" s="368"/>
      <c r="I599" s="265"/>
      <c r="J599" s="265"/>
      <c r="K599" s="265"/>
      <c r="L599" s="307"/>
      <c r="M599" s="307"/>
      <c r="N599" s="308"/>
      <c r="O599" s="314"/>
      <c r="P599" s="314"/>
      <c r="Q599" s="265"/>
      <c r="R599" s="265"/>
      <c r="S599" s="280" t="str">
        <f t="shared" si="36"/>
        <v/>
      </c>
      <c r="T599" s="265"/>
      <c r="U599" s="3"/>
      <c r="V599" s="282"/>
      <c r="W599" s="316"/>
    </row>
    <row r="600" spans="3:23" ht="13.5" customHeight="1" x14ac:dyDescent="0.15">
      <c r="C600" s="283">
        <f t="shared" si="34"/>
        <v>588</v>
      </c>
      <c r="D600" s="44" t="str">
        <f t="shared" si="35"/>
        <v/>
      </c>
      <c r="E600" s="276"/>
      <c r="F600" s="368"/>
      <c r="G600" s="368"/>
      <c r="H600" s="368"/>
      <c r="I600" s="265"/>
      <c r="J600" s="265"/>
      <c r="K600" s="265"/>
      <c r="L600" s="307"/>
      <c r="M600" s="307"/>
      <c r="N600" s="308"/>
      <c r="O600" s="314"/>
      <c r="P600" s="314"/>
      <c r="Q600" s="265"/>
      <c r="R600" s="265"/>
      <c r="S600" s="280" t="str">
        <f t="shared" si="36"/>
        <v/>
      </c>
      <c r="T600" s="265"/>
      <c r="U600" s="3"/>
      <c r="V600" s="282"/>
      <c r="W600" s="316"/>
    </row>
    <row r="601" spans="3:23" ht="13.5" customHeight="1" x14ac:dyDescent="0.15">
      <c r="C601" s="283">
        <f t="shared" si="34"/>
        <v>589</v>
      </c>
      <c r="D601" s="44" t="str">
        <f t="shared" si="35"/>
        <v/>
      </c>
      <c r="E601" s="276"/>
      <c r="F601" s="368"/>
      <c r="G601" s="368"/>
      <c r="H601" s="368"/>
      <c r="I601" s="265"/>
      <c r="J601" s="265"/>
      <c r="K601" s="265"/>
      <c r="L601" s="307"/>
      <c r="M601" s="307"/>
      <c r="N601" s="308"/>
      <c r="O601" s="314"/>
      <c r="P601" s="314"/>
      <c r="Q601" s="265"/>
      <c r="R601" s="265"/>
      <c r="S601" s="280" t="str">
        <f t="shared" si="36"/>
        <v/>
      </c>
      <c r="T601" s="265"/>
      <c r="U601" s="3"/>
      <c r="V601" s="282"/>
      <c r="W601" s="316"/>
    </row>
    <row r="602" spans="3:23" ht="13.5" customHeight="1" x14ac:dyDescent="0.15">
      <c r="C602" s="283">
        <f t="shared" si="34"/>
        <v>590</v>
      </c>
      <c r="D602" s="44" t="str">
        <f t="shared" si="35"/>
        <v/>
      </c>
      <c r="E602" s="276"/>
      <c r="F602" s="368"/>
      <c r="G602" s="368"/>
      <c r="H602" s="368"/>
      <c r="I602" s="265"/>
      <c r="J602" s="265"/>
      <c r="K602" s="265"/>
      <c r="L602" s="307"/>
      <c r="M602" s="307"/>
      <c r="N602" s="308"/>
      <c r="O602" s="314"/>
      <c r="P602" s="314"/>
      <c r="Q602" s="265"/>
      <c r="R602" s="265"/>
      <c r="S602" s="280" t="str">
        <f t="shared" si="36"/>
        <v/>
      </c>
      <c r="T602" s="265"/>
      <c r="U602" s="3"/>
      <c r="V602" s="282"/>
      <c r="W602" s="316"/>
    </row>
    <row r="603" spans="3:23" ht="13.5" customHeight="1" x14ac:dyDescent="0.15">
      <c r="C603" s="283">
        <f t="shared" si="34"/>
        <v>591</v>
      </c>
      <c r="D603" s="44" t="str">
        <f t="shared" si="35"/>
        <v/>
      </c>
      <c r="E603" s="276"/>
      <c r="F603" s="368"/>
      <c r="G603" s="368"/>
      <c r="H603" s="368"/>
      <c r="I603" s="265"/>
      <c r="J603" s="265"/>
      <c r="K603" s="265"/>
      <c r="L603" s="307"/>
      <c r="M603" s="307"/>
      <c r="N603" s="308"/>
      <c r="O603" s="314"/>
      <c r="P603" s="314"/>
      <c r="Q603" s="265"/>
      <c r="R603" s="265"/>
      <c r="S603" s="280" t="str">
        <f t="shared" si="36"/>
        <v/>
      </c>
      <c r="T603" s="265"/>
      <c r="U603" s="3"/>
      <c r="V603" s="282"/>
      <c r="W603" s="316"/>
    </row>
    <row r="604" spans="3:23" ht="13.5" customHeight="1" x14ac:dyDescent="0.15">
      <c r="C604" s="283">
        <f t="shared" si="34"/>
        <v>592</v>
      </c>
      <c r="D604" s="44" t="str">
        <f t="shared" si="35"/>
        <v/>
      </c>
      <c r="E604" s="276"/>
      <c r="F604" s="368"/>
      <c r="G604" s="368"/>
      <c r="H604" s="368"/>
      <c r="I604" s="265"/>
      <c r="J604" s="265"/>
      <c r="K604" s="265"/>
      <c r="L604" s="307"/>
      <c r="M604" s="307"/>
      <c r="N604" s="308"/>
      <c r="O604" s="314"/>
      <c r="P604" s="314"/>
      <c r="Q604" s="265"/>
      <c r="R604" s="265"/>
      <c r="S604" s="280" t="str">
        <f t="shared" si="36"/>
        <v/>
      </c>
      <c r="T604" s="265"/>
      <c r="U604" s="3"/>
      <c r="V604" s="282"/>
      <c r="W604" s="316"/>
    </row>
    <row r="605" spans="3:23" ht="13.5" customHeight="1" x14ac:dyDescent="0.15">
      <c r="C605" s="283">
        <f t="shared" si="34"/>
        <v>593</v>
      </c>
      <c r="D605" s="44" t="str">
        <f t="shared" si="35"/>
        <v/>
      </c>
      <c r="E605" s="276"/>
      <c r="F605" s="368"/>
      <c r="G605" s="368"/>
      <c r="H605" s="368"/>
      <c r="I605" s="265"/>
      <c r="J605" s="265"/>
      <c r="K605" s="265"/>
      <c r="L605" s="307"/>
      <c r="M605" s="307"/>
      <c r="N605" s="308"/>
      <c r="O605" s="314"/>
      <c r="P605" s="314"/>
      <c r="Q605" s="265"/>
      <c r="R605" s="265"/>
      <c r="S605" s="280" t="str">
        <f t="shared" si="36"/>
        <v/>
      </c>
      <c r="T605" s="265"/>
      <c r="U605" s="3"/>
      <c r="V605" s="282"/>
      <c r="W605" s="316"/>
    </row>
    <row r="606" spans="3:23" ht="13.5" customHeight="1" x14ac:dyDescent="0.15">
      <c r="C606" s="283">
        <f t="shared" si="34"/>
        <v>594</v>
      </c>
      <c r="D606" s="44" t="str">
        <f t="shared" si="35"/>
        <v/>
      </c>
      <c r="E606" s="276"/>
      <c r="F606" s="368"/>
      <c r="G606" s="368"/>
      <c r="H606" s="368"/>
      <c r="I606" s="265"/>
      <c r="J606" s="265"/>
      <c r="K606" s="265"/>
      <c r="L606" s="307"/>
      <c r="M606" s="307"/>
      <c r="N606" s="308"/>
      <c r="O606" s="314"/>
      <c r="P606" s="314"/>
      <c r="Q606" s="265"/>
      <c r="R606" s="265"/>
      <c r="S606" s="280" t="str">
        <f t="shared" si="36"/>
        <v/>
      </c>
      <c r="T606" s="265"/>
      <c r="U606" s="3"/>
      <c r="V606" s="282"/>
      <c r="W606" s="316"/>
    </row>
    <row r="607" spans="3:23" ht="13.5" customHeight="1" x14ac:dyDescent="0.15">
      <c r="C607" s="283">
        <f t="shared" si="34"/>
        <v>595</v>
      </c>
      <c r="D607" s="44" t="str">
        <f t="shared" si="35"/>
        <v/>
      </c>
      <c r="E607" s="276"/>
      <c r="F607" s="368"/>
      <c r="G607" s="368"/>
      <c r="H607" s="368"/>
      <c r="I607" s="265"/>
      <c r="J607" s="265"/>
      <c r="K607" s="265"/>
      <c r="L607" s="307"/>
      <c r="M607" s="307"/>
      <c r="N607" s="308"/>
      <c r="O607" s="314"/>
      <c r="P607" s="314"/>
      <c r="Q607" s="265"/>
      <c r="R607" s="265"/>
      <c r="S607" s="280" t="str">
        <f t="shared" si="36"/>
        <v/>
      </c>
      <c r="T607" s="265"/>
      <c r="U607" s="3"/>
      <c r="V607" s="282"/>
      <c r="W607" s="316"/>
    </row>
    <row r="608" spans="3:23" ht="13.5" customHeight="1" x14ac:dyDescent="0.15">
      <c r="C608" s="283">
        <f t="shared" si="34"/>
        <v>596</v>
      </c>
      <c r="D608" s="44" t="str">
        <f t="shared" si="35"/>
        <v/>
      </c>
      <c r="E608" s="276"/>
      <c r="F608" s="368"/>
      <c r="G608" s="368"/>
      <c r="H608" s="368"/>
      <c r="I608" s="265"/>
      <c r="J608" s="265"/>
      <c r="K608" s="265"/>
      <c r="L608" s="307"/>
      <c r="M608" s="307"/>
      <c r="N608" s="308"/>
      <c r="O608" s="314"/>
      <c r="P608" s="314"/>
      <c r="Q608" s="265"/>
      <c r="R608" s="265"/>
      <c r="S608" s="280" t="str">
        <f t="shared" si="36"/>
        <v/>
      </c>
      <c r="T608" s="265"/>
      <c r="U608" s="3"/>
      <c r="V608" s="282"/>
      <c r="W608" s="316"/>
    </row>
    <row r="609" spans="3:23" ht="13.5" customHeight="1" x14ac:dyDescent="0.15">
      <c r="C609" s="283">
        <f t="shared" si="34"/>
        <v>597</v>
      </c>
      <c r="D609" s="44" t="str">
        <f t="shared" si="35"/>
        <v/>
      </c>
      <c r="E609" s="276"/>
      <c r="F609" s="368"/>
      <c r="G609" s="368"/>
      <c r="H609" s="368"/>
      <c r="I609" s="265"/>
      <c r="J609" s="265"/>
      <c r="K609" s="265"/>
      <c r="L609" s="307"/>
      <c r="M609" s="307"/>
      <c r="N609" s="308"/>
      <c r="O609" s="314"/>
      <c r="P609" s="314"/>
      <c r="Q609" s="265"/>
      <c r="R609" s="265"/>
      <c r="S609" s="280" t="str">
        <f t="shared" si="36"/>
        <v/>
      </c>
      <c r="T609" s="265"/>
      <c r="U609" s="3"/>
      <c r="V609" s="282"/>
      <c r="W609" s="316"/>
    </row>
    <row r="610" spans="3:23" ht="13.5" customHeight="1" x14ac:dyDescent="0.15">
      <c r="C610" s="283">
        <f t="shared" si="34"/>
        <v>598</v>
      </c>
      <c r="D610" s="44" t="str">
        <f t="shared" si="35"/>
        <v/>
      </c>
      <c r="E610" s="276"/>
      <c r="F610" s="368"/>
      <c r="G610" s="368"/>
      <c r="H610" s="368"/>
      <c r="I610" s="265"/>
      <c r="J610" s="265"/>
      <c r="K610" s="265"/>
      <c r="L610" s="307"/>
      <c r="M610" s="307"/>
      <c r="N610" s="308"/>
      <c r="O610" s="314"/>
      <c r="P610" s="314"/>
      <c r="Q610" s="265"/>
      <c r="R610" s="265"/>
      <c r="S610" s="280" t="str">
        <f t="shared" si="36"/>
        <v/>
      </c>
      <c r="T610" s="265"/>
      <c r="U610" s="3"/>
      <c r="V610" s="282"/>
      <c r="W610" s="316"/>
    </row>
    <row r="611" spans="3:23" ht="13.5" customHeight="1" x14ac:dyDescent="0.15">
      <c r="C611" s="283">
        <f t="shared" si="34"/>
        <v>599</v>
      </c>
      <c r="D611" s="44" t="str">
        <f t="shared" si="35"/>
        <v/>
      </c>
      <c r="E611" s="276"/>
      <c r="F611" s="368"/>
      <c r="G611" s="368"/>
      <c r="H611" s="368"/>
      <c r="I611" s="265"/>
      <c r="J611" s="265"/>
      <c r="K611" s="265"/>
      <c r="L611" s="307"/>
      <c r="M611" s="307"/>
      <c r="N611" s="308"/>
      <c r="O611" s="314"/>
      <c r="P611" s="314"/>
      <c r="Q611" s="265"/>
      <c r="R611" s="265"/>
      <c r="S611" s="280" t="str">
        <f t="shared" si="36"/>
        <v/>
      </c>
      <c r="T611" s="265"/>
      <c r="U611" s="3"/>
      <c r="V611" s="282"/>
      <c r="W611" s="316"/>
    </row>
    <row r="612" spans="3:23" ht="13.5" customHeight="1" x14ac:dyDescent="0.15">
      <c r="C612" s="283">
        <f t="shared" si="34"/>
        <v>600</v>
      </c>
      <c r="D612" s="44" t="str">
        <f t="shared" si="35"/>
        <v/>
      </c>
      <c r="E612" s="276"/>
      <c r="F612" s="368"/>
      <c r="G612" s="368"/>
      <c r="H612" s="368"/>
      <c r="I612" s="317"/>
      <c r="J612" s="317"/>
      <c r="K612" s="317"/>
      <c r="L612" s="307"/>
      <c r="M612" s="307"/>
      <c r="N612" s="308"/>
      <c r="O612" s="314"/>
      <c r="P612" s="314"/>
      <c r="Q612" s="265"/>
      <c r="R612" s="265"/>
      <c r="S612" s="280" t="str">
        <f t="shared" si="36"/>
        <v/>
      </c>
      <c r="T612" s="265"/>
      <c r="U612" s="3"/>
      <c r="V612" s="282"/>
      <c r="W612" s="316"/>
    </row>
    <row r="613" spans="3:23" ht="13.5" customHeight="1" x14ac:dyDescent="0.15">
      <c r="C613" s="283">
        <f t="shared" si="34"/>
        <v>601</v>
      </c>
      <c r="D613" s="44" t="str">
        <f t="shared" si="35"/>
        <v/>
      </c>
      <c r="E613" s="276"/>
      <c r="F613" s="368"/>
      <c r="G613" s="368"/>
      <c r="H613" s="368"/>
      <c r="I613" s="265"/>
      <c r="J613" s="265"/>
      <c r="K613" s="265"/>
      <c r="L613" s="307"/>
      <c r="M613" s="307"/>
      <c r="N613" s="308"/>
      <c r="O613" s="314"/>
      <c r="P613" s="314"/>
      <c r="Q613" s="265"/>
      <c r="R613" s="265"/>
      <c r="S613" s="280" t="str">
        <f t="shared" si="36"/>
        <v/>
      </c>
      <c r="T613" s="265"/>
      <c r="U613" s="3"/>
      <c r="V613" s="282"/>
      <c r="W613" s="316"/>
    </row>
    <row r="614" spans="3:23" ht="13.5" customHeight="1" x14ac:dyDescent="0.15">
      <c r="C614" s="283">
        <f t="shared" si="34"/>
        <v>602</v>
      </c>
      <c r="D614" s="44" t="str">
        <f t="shared" si="35"/>
        <v/>
      </c>
      <c r="E614" s="276"/>
      <c r="F614" s="368"/>
      <c r="G614" s="368"/>
      <c r="H614" s="368"/>
      <c r="I614" s="265"/>
      <c r="J614" s="265"/>
      <c r="K614" s="265"/>
      <c r="L614" s="307"/>
      <c r="M614" s="307"/>
      <c r="N614" s="308"/>
      <c r="O614" s="314"/>
      <c r="P614" s="314"/>
      <c r="Q614" s="265"/>
      <c r="R614" s="265"/>
      <c r="S614" s="280" t="str">
        <f t="shared" si="36"/>
        <v/>
      </c>
      <c r="T614" s="265"/>
      <c r="U614" s="3"/>
      <c r="V614" s="282"/>
      <c r="W614" s="316"/>
    </row>
    <row r="615" spans="3:23" ht="13.5" customHeight="1" x14ac:dyDescent="0.15">
      <c r="C615" s="283">
        <f t="shared" si="34"/>
        <v>603</v>
      </c>
      <c r="D615" s="44" t="str">
        <f t="shared" si="35"/>
        <v/>
      </c>
      <c r="E615" s="276"/>
      <c r="F615" s="368"/>
      <c r="G615" s="368"/>
      <c r="H615" s="368"/>
      <c r="I615" s="265"/>
      <c r="J615" s="265"/>
      <c r="K615" s="265"/>
      <c r="L615" s="307"/>
      <c r="M615" s="307"/>
      <c r="N615" s="308"/>
      <c r="O615" s="314"/>
      <c r="P615" s="314"/>
      <c r="Q615" s="265"/>
      <c r="R615" s="265"/>
      <c r="S615" s="280" t="str">
        <f t="shared" si="36"/>
        <v/>
      </c>
      <c r="T615" s="265"/>
      <c r="U615" s="3"/>
      <c r="V615" s="282"/>
      <c r="W615" s="316"/>
    </row>
    <row r="616" spans="3:23" ht="13.5" customHeight="1" x14ac:dyDescent="0.15">
      <c r="C616" s="283">
        <f t="shared" si="34"/>
        <v>604</v>
      </c>
      <c r="D616" s="44" t="str">
        <f t="shared" si="35"/>
        <v/>
      </c>
      <c r="E616" s="276"/>
      <c r="F616" s="368"/>
      <c r="G616" s="368"/>
      <c r="H616" s="368"/>
      <c r="I616" s="265"/>
      <c r="J616" s="265"/>
      <c r="K616" s="265"/>
      <c r="L616" s="307"/>
      <c r="M616" s="307"/>
      <c r="N616" s="308"/>
      <c r="O616" s="314"/>
      <c r="P616" s="314"/>
      <c r="Q616" s="265"/>
      <c r="R616" s="265"/>
      <c r="S616" s="280" t="str">
        <f t="shared" si="36"/>
        <v/>
      </c>
      <c r="T616" s="265"/>
      <c r="U616" s="3"/>
      <c r="V616" s="282"/>
      <c r="W616" s="316"/>
    </row>
    <row r="617" spans="3:23" ht="13.5" customHeight="1" x14ac:dyDescent="0.15">
      <c r="C617" s="283">
        <f t="shared" si="34"/>
        <v>605</v>
      </c>
      <c r="D617" s="44" t="str">
        <f t="shared" si="35"/>
        <v/>
      </c>
      <c r="E617" s="276"/>
      <c r="F617" s="368"/>
      <c r="G617" s="368"/>
      <c r="H617" s="368"/>
      <c r="I617" s="265"/>
      <c r="J617" s="265"/>
      <c r="K617" s="265"/>
      <c r="L617" s="307"/>
      <c r="M617" s="307"/>
      <c r="N617" s="308"/>
      <c r="O617" s="314"/>
      <c r="P617" s="314"/>
      <c r="Q617" s="265"/>
      <c r="R617" s="265"/>
      <c r="S617" s="280" t="str">
        <f t="shared" si="36"/>
        <v/>
      </c>
      <c r="T617" s="265"/>
      <c r="U617" s="3"/>
      <c r="V617" s="282"/>
      <c r="W617" s="316"/>
    </row>
    <row r="618" spans="3:23" ht="13.5" customHeight="1" x14ac:dyDescent="0.15">
      <c r="C618" s="283">
        <f t="shared" si="34"/>
        <v>606</v>
      </c>
      <c r="D618" s="44" t="str">
        <f t="shared" si="35"/>
        <v/>
      </c>
      <c r="E618" s="276"/>
      <c r="F618" s="368"/>
      <c r="G618" s="368"/>
      <c r="H618" s="368"/>
      <c r="I618" s="265"/>
      <c r="J618" s="265"/>
      <c r="K618" s="265"/>
      <c r="L618" s="307"/>
      <c r="M618" s="307"/>
      <c r="N618" s="308"/>
      <c r="O618" s="314"/>
      <c r="P618" s="314"/>
      <c r="Q618" s="265"/>
      <c r="R618" s="265"/>
      <c r="S618" s="280" t="str">
        <f t="shared" si="36"/>
        <v/>
      </c>
      <c r="T618" s="265"/>
      <c r="U618" s="3"/>
      <c r="V618" s="282"/>
      <c r="W618" s="316"/>
    </row>
    <row r="619" spans="3:23" ht="13.5" customHeight="1" x14ac:dyDescent="0.15">
      <c r="C619" s="283">
        <f t="shared" si="34"/>
        <v>607</v>
      </c>
      <c r="D619" s="44" t="str">
        <f t="shared" si="35"/>
        <v/>
      </c>
      <c r="E619" s="276"/>
      <c r="F619" s="368"/>
      <c r="G619" s="368"/>
      <c r="H619" s="368"/>
      <c r="I619" s="265"/>
      <c r="J619" s="265"/>
      <c r="K619" s="265"/>
      <c r="L619" s="307"/>
      <c r="M619" s="307"/>
      <c r="N619" s="308"/>
      <c r="O619" s="314"/>
      <c r="P619" s="314"/>
      <c r="Q619" s="265"/>
      <c r="R619" s="265"/>
      <c r="S619" s="280" t="str">
        <f t="shared" si="36"/>
        <v/>
      </c>
      <c r="T619" s="265"/>
      <c r="U619" s="3"/>
      <c r="V619" s="282"/>
      <c r="W619" s="316"/>
    </row>
    <row r="620" spans="3:23" ht="13.5" customHeight="1" x14ac:dyDescent="0.15">
      <c r="C620" s="283">
        <f t="shared" si="34"/>
        <v>608</v>
      </c>
      <c r="D620" s="44" t="str">
        <f t="shared" si="35"/>
        <v/>
      </c>
      <c r="E620" s="276"/>
      <c r="F620" s="368"/>
      <c r="G620" s="368"/>
      <c r="H620" s="368"/>
      <c r="I620" s="265"/>
      <c r="J620" s="265"/>
      <c r="K620" s="265"/>
      <c r="L620" s="307"/>
      <c r="M620" s="307"/>
      <c r="N620" s="308"/>
      <c r="O620" s="314"/>
      <c r="P620" s="314"/>
      <c r="Q620" s="265"/>
      <c r="R620" s="265"/>
      <c r="S620" s="280" t="str">
        <f t="shared" si="36"/>
        <v/>
      </c>
      <c r="T620" s="265"/>
      <c r="U620" s="3"/>
      <c r="V620" s="282"/>
      <c r="W620" s="316"/>
    </row>
    <row r="621" spans="3:23" ht="13.5" customHeight="1" x14ac:dyDescent="0.15">
      <c r="C621" s="283">
        <f t="shared" si="34"/>
        <v>609</v>
      </c>
      <c r="D621" s="44" t="str">
        <f t="shared" si="35"/>
        <v/>
      </c>
      <c r="E621" s="276"/>
      <c r="F621" s="368"/>
      <c r="G621" s="368"/>
      <c r="H621" s="368"/>
      <c r="I621" s="265"/>
      <c r="J621" s="265"/>
      <c r="K621" s="265"/>
      <c r="L621" s="307"/>
      <c r="M621" s="307"/>
      <c r="N621" s="308"/>
      <c r="O621" s="314"/>
      <c r="P621" s="314"/>
      <c r="Q621" s="265"/>
      <c r="R621" s="265"/>
      <c r="S621" s="280" t="str">
        <f t="shared" si="36"/>
        <v/>
      </c>
      <c r="T621" s="265"/>
      <c r="U621" s="3"/>
      <c r="V621" s="282"/>
      <c r="W621" s="316"/>
    </row>
    <row r="622" spans="3:23" ht="13.5" customHeight="1" x14ac:dyDescent="0.15">
      <c r="C622" s="283">
        <f t="shared" si="34"/>
        <v>610</v>
      </c>
      <c r="D622" s="44" t="str">
        <f t="shared" si="35"/>
        <v/>
      </c>
      <c r="E622" s="276"/>
      <c r="F622" s="368"/>
      <c r="G622" s="368"/>
      <c r="H622" s="368"/>
      <c r="I622" s="265"/>
      <c r="J622" s="265"/>
      <c r="K622" s="265"/>
      <c r="L622" s="307"/>
      <c r="M622" s="307"/>
      <c r="N622" s="308"/>
      <c r="O622" s="314"/>
      <c r="P622" s="314"/>
      <c r="Q622" s="265"/>
      <c r="R622" s="265"/>
      <c r="S622" s="280" t="str">
        <f t="shared" si="36"/>
        <v/>
      </c>
      <c r="T622" s="265"/>
      <c r="U622" s="3"/>
      <c r="V622" s="282"/>
      <c r="W622" s="316"/>
    </row>
    <row r="623" spans="3:23" ht="13.5" customHeight="1" x14ac:dyDescent="0.15">
      <c r="C623" s="283">
        <f t="shared" si="34"/>
        <v>611</v>
      </c>
      <c r="D623" s="44" t="str">
        <f t="shared" si="35"/>
        <v/>
      </c>
      <c r="E623" s="276"/>
      <c r="F623" s="368"/>
      <c r="G623" s="368"/>
      <c r="H623" s="368"/>
      <c r="I623" s="265"/>
      <c r="J623" s="265"/>
      <c r="K623" s="265"/>
      <c r="L623" s="307"/>
      <c r="M623" s="307"/>
      <c r="N623" s="308"/>
      <c r="O623" s="314"/>
      <c r="P623" s="314"/>
      <c r="Q623" s="265"/>
      <c r="R623" s="265"/>
      <c r="S623" s="280" t="str">
        <f t="shared" si="36"/>
        <v/>
      </c>
      <c r="T623" s="265"/>
      <c r="U623" s="3"/>
      <c r="V623" s="282"/>
      <c r="W623" s="316"/>
    </row>
    <row r="624" spans="3:23" ht="13.5" customHeight="1" x14ac:dyDescent="0.15">
      <c r="C624" s="283">
        <f t="shared" si="34"/>
        <v>612</v>
      </c>
      <c r="D624" s="44" t="str">
        <f t="shared" si="35"/>
        <v/>
      </c>
      <c r="E624" s="276"/>
      <c r="F624" s="368"/>
      <c r="G624" s="368"/>
      <c r="H624" s="368"/>
      <c r="I624" s="265"/>
      <c r="J624" s="265"/>
      <c r="K624" s="265"/>
      <c r="L624" s="307"/>
      <c r="M624" s="307"/>
      <c r="N624" s="308"/>
      <c r="O624" s="314"/>
      <c r="P624" s="314"/>
      <c r="Q624" s="265"/>
      <c r="R624" s="265"/>
      <c r="S624" s="280" t="str">
        <f t="shared" si="36"/>
        <v/>
      </c>
      <c r="T624" s="265"/>
      <c r="U624" s="3"/>
      <c r="V624" s="282"/>
      <c r="W624" s="316"/>
    </row>
    <row r="625" spans="3:23" ht="13.5" customHeight="1" x14ac:dyDescent="0.15">
      <c r="C625" s="283">
        <f t="shared" si="34"/>
        <v>613</v>
      </c>
      <c r="D625" s="44" t="str">
        <f t="shared" si="35"/>
        <v/>
      </c>
      <c r="E625" s="276"/>
      <c r="F625" s="368"/>
      <c r="G625" s="368"/>
      <c r="H625" s="368"/>
      <c r="I625" s="265"/>
      <c r="J625" s="265"/>
      <c r="K625" s="265"/>
      <c r="L625" s="307"/>
      <c r="M625" s="307"/>
      <c r="N625" s="308"/>
      <c r="O625" s="314"/>
      <c r="P625" s="314"/>
      <c r="Q625" s="265"/>
      <c r="R625" s="265"/>
      <c r="S625" s="280" t="str">
        <f t="shared" si="36"/>
        <v/>
      </c>
      <c r="T625" s="265"/>
      <c r="U625" s="3"/>
      <c r="V625" s="282"/>
      <c r="W625" s="316"/>
    </row>
    <row r="626" spans="3:23" ht="13.5" customHeight="1" x14ac:dyDescent="0.15">
      <c r="C626" s="283">
        <f t="shared" si="34"/>
        <v>614</v>
      </c>
      <c r="D626" s="44" t="str">
        <f t="shared" si="35"/>
        <v/>
      </c>
      <c r="E626" s="276"/>
      <c r="F626" s="368"/>
      <c r="G626" s="368"/>
      <c r="H626" s="368"/>
      <c r="I626" s="265"/>
      <c r="J626" s="265"/>
      <c r="K626" s="265"/>
      <c r="L626" s="307"/>
      <c r="M626" s="307"/>
      <c r="N626" s="308"/>
      <c r="O626" s="314"/>
      <c r="P626" s="314"/>
      <c r="Q626" s="265"/>
      <c r="R626" s="265"/>
      <c r="S626" s="280" t="str">
        <f t="shared" si="36"/>
        <v/>
      </c>
      <c r="T626" s="265"/>
      <c r="U626" s="3"/>
      <c r="V626" s="282"/>
      <c r="W626" s="316"/>
    </row>
    <row r="627" spans="3:23" ht="13.5" customHeight="1" x14ac:dyDescent="0.15">
      <c r="C627" s="283">
        <f t="shared" si="34"/>
        <v>615</v>
      </c>
      <c r="D627" s="44" t="str">
        <f t="shared" si="35"/>
        <v/>
      </c>
      <c r="E627" s="276"/>
      <c r="F627" s="368"/>
      <c r="G627" s="368"/>
      <c r="H627" s="368"/>
      <c r="I627" s="265"/>
      <c r="J627" s="265"/>
      <c r="K627" s="265"/>
      <c r="L627" s="307"/>
      <c r="M627" s="307"/>
      <c r="N627" s="308"/>
      <c r="O627" s="314"/>
      <c r="P627" s="314"/>
      <c r="Q627" s="265"/>
      <c r="R627" s="265"/>
      <c r="S627" s="280" t="str">
        <f t="shared" si="36"/>
        <v/>
      </c>
      <c r="T627" s="265"/>
      <c r="U627" s="3"/>
      <c r="V627" s="282"/>
      <c r="W627" s="316"/>
    </row>
    <row r="628" spans="3:23" ht="13.5" customHeight="1" x14ac:dyDescent="0.15">
      <c r="C628" s="283">
        <f t="shared" si="34"/>
        <v>616</v>
      </c>
      <c r="D628" s="44" t="str">
        <f t="shared" si="35"/>
        <v/>
      </c>
      <c r="E628" s="276"/>
      <c r="F628" s="368"/>
      <c r="G628" s="368"/>
      <c r="H628" s="368"/>
      <c r="I628" s="265"/>
      <c r="J628" s="265"/>
      <c r="K628" s="265"/>
      <c r="L628" s="307"/>
      <c r="M628" s="307"/>
      <c r="N628" s="308"/>
      <c r="O628" s="314"/>
      <c r="P628" s="314"/>
      <c r="Q628" s="265"/>
      <c r="R628" s="265"/>
      <c r="S628" s="280" t="str">
        <f t="shared" si="36"/>
        <v/>
      </c>
      <c r="T628" s="265"/>
      <c r="U628" s="3"/>
      <c r="V628" s="282"/>
      <c r="W628" s="316"/>
    </row>
    <row r="629" spans="3:23" ht="13.5" customHeight="1" x14ac:dyDescent="0.15">
      <c r="C629" s="283">
        <f t="shared" si="34"/>
        <v>617</v>
      </c>
      <c r="D629" s="44" t="str">
        <f t="shared" si="35"/>
        <v/>
      </c>
      <c r="E629" s="276"/>
      <c r="F629" s="368"/>
      <c r="G629" s="368"/>
      <c r="H629" s="368"/>
      <c r="I629" s="265"/>
      <c r="J629" s="265"/>
      <c r="K629" s="265"/>
      <c r="L629" s="307"/>
      <c r="M629" s="307"/>
      <c r="N629" s="308"/>
      <c r="O629" s="314"/>
      <c r="P629" s="314"/>
      <c r="Q629" s="265"/>
      <c r="R629" s="265"/>
      <c r="S629" s="280" t="str">
        <f t="shared" si="36"/>
        <v/>
      </c>
      <c r="T629" s="265"/>
      <c r="U629" s="3"/>
      <c r="V629" s="282"/>
      <c r="W629" s="316"/>
    </row>
    <row r="630" spans="3:23" ht="13.5" customHeight="1" x14ac:dyDescent="0.15">
      <c r="C630" s="283">
        <f t="shared" si="34"/>
        <v>618</v>
      </c>
      <c r="D630" s="44" t="str">
        <f t="shared" si="35"/>
        <v/>
      </c>
      <c r="E630" s="276"/>
      <c r="F630" s="368"/>
      <c r="G630" s="368"/>
      <c r="H630" s="368"/>
      <c r="I630" s="265"/>
      <c r="J630" s="265"/>
      <c r="K630" s="265"/>
      <c r="L630" s="307"/>
      <c r="M630" s="307"/>
      <c r="N630" s="308"/>
      <c r="O630" s="314"/>
      <c r="P630" s="314"/>
      <c r="Q630" s="265"/>
      <c r="R630" s="265"/>
      <c r="S630" s="280" t="str">
        <f t="shared" si="36"/>
        <v/>
      </c>
      <c r="T630" s="265"/>
      <c r="U630" s="3"/>
      <c r="V630" s="282"/>
      <c r="W630" s="316"/>
    </row>
    <row r="631" spans="3:23" ht="13.5" customHeight="1" x14ac:dyDescent="0.15">
      <c r="C631" s="283">
        <f t="shared" si="34"/>
        <v>619</v>
      </c>
      <c r="D631" s="44" t="str">
        <f t="shared" si="35"/>
        <v/>
      </c>
      <c r="E631" s="276"/>
      <c r="F631" s="368"/>
      <c r="G631" s="368"/>
      <c r="H631" s="368"/>
      <c r="I631" s="265"/>
      <c r="J631" s="265"/>
      <c r="K631" s="265"/>
      <c r="L631" s="307"/>
      <c r="M631" s="307"/>
      <c r="N631" s="308"/>
      <c r="O631" s="314"/>
      <c r="P631" s="314"/>
      <c r="Q631" s="265"/>
      <c r="R631" s="265"/>
      <c r="S631" s="280" t="str">
        <f t="shared" si="36"/>
        <v/>
      </c>
      <c r="T631" s="265"/>
      <c r="U631" s="3"/>
      <c r="V631" s="282"/>
      <c r="W631" s="316"/>
    </row>
    <row r="632" spans="3:23" ht="13.5" customHeight="1" x14ac:dyDescent="0.15">
      <c r="C632" s="283">
        <f t="shared" si="34"/>
        <v>620</v>
      </c>
      <c r="D632" s="44" t="str">
        <f t="shared" si="35"/>
        <v/>
      </c>
      <c r="E632" s="276"/>
      <c r="F632" s="368"/>
      <c r="G632" s="368"/>
      <c r="H632" s="368"/>
      <c r="I632" s="265"/>
      <c r="J632" s="265"/>
      <c r="K632" s="265"/>
      <c r="L632" s="307"/>
      <c r="M632" s="307"/>
      <c r="N632" s="308"/>
      <c r="O632" s="314"/>
      <c r="P632" s="314"/>
      <c r="Q632" s="265"/>
      <c r="R632" s="265"/>
      <c r="S632" s="280" t="str">
        <f t="shared" si="36"/>
        <v/>
      </c>
      <c r="T632" s="265"/>
      <c r="U632" s="3"/>
      <c r="V632" s="282"/>
      <c r="W632" s="316"/>
    </row>
    <row r="633" spans="3:23" ht="13.5" customHeight="1" x14ac:dyDescent="0.15">
      <c r="C633" s="283">
        <f t="shared" si="34"/>
        <v>621</v>
      </c>
      <c r="D633" s="44" t="str">
        <f t="shared" si="35"/>
        <v/>
      </c>
      <c r="E633" s="276"/>
      <c r="F633" s="368"/>
      <c r="G633" s="368"/>
      <c r="H633" s="368"/>
      <c r="I633" s="265"/>
      <c r="J633" s="265"/>
      <c r="K633" s="265"/>
      <c r="L633" s="307"/>
      <c r="M633" s="307"/>
      <c r="N633" s="308"/>
      <c r="O633" s="314"/>
      <c r="P633" s="314"/>
      <c r="Q633" s="265"/>
      <c r="R633" s="265"/>
      <c r="S633" s="280" t="str">
        <f t="shared" si="36"/>
        <v/>
      </c>
      <c r="T633" s="265"/>
      <c r="U633" s="3"/>
      <c r="V633" s="282"/>
      <c r="W633" s="316"/>
    </row>
    <row r="634" spans="3:23" ht="13.5" customHeight="1" x14ac:dyDescent="0.15">
      <c r="C634" s="283">
        <f t="shared" si="34"/>
        <v>622</v>
      </c>
      <c r="D634" s="44" t="str">
        <f t="shared" si="35"/>
        <v/>
      </c>
      <c r="E634" s="276"/>
      <c r="F634" s="368"/>
      <c r="G634" s="368"/>
      <c r="H634" s="368"/>
      <c r="I634" s="265"/>
      <c r="J634" s="265"/>
      <c r="K634" s="265"/>
      <c r="L634" s="307"/>
      <c r="M634" s="307"/>
      <c r="N634" s="308"/>
      <c r="O634" s="314"/>
      <c r="P634" s="314"/>
      <c r="Q634" s="265"/>
      <c r="R634" s="265"/>
      <c r="S634" s="280" t="str">
        <f t="shared" si="36"/>
        <v/>
      </c>
      <c r="T634" s="265"/>
      <c r="U634" s="3"/>
      <c r="V634" s="282"/>
      <c r="W634" s="316"/>
    </row>
    <row r="635" spans="3:23" ht="13.5" customHeight="1" x14ac:dyDescent="0.15">
      <c r="C635" s="283">
        <f t="shared" si="34"/>
        <v>623</v>
      </c>
      <c r="D635" s="44" t="str">
        <f t="shared" si="35"/>
        <v/>
      </c>
      <c r="E635" s="276"/>
      <c r="F635" s="368"/>
      <c r="G635" s="368"/>
      <c r="H635" s="368"/>
      <c r="I635" s="265"/>
      <c r="J635" s="265"/>
      <c r="K635" s="265"/>
      <c r="L635" s="307"/>
      <c r="M635" s="307"/>
      <c r="N635" s="308"/>
      <c r="O635" s="314"/>
      <c r="P635" s="314"/>
      <c r="Q635" s="265"/>
      <c r="R635" s="265"/>
      <c r="S635" s="280" t="str">
        <f t="shared" si="36"/>
        <v/>
      </c>
      <c r="T635" s="265"/>
      <c r="U635" s="3"/>
      <c r="V635" s="282"/>
      <c r="W635" s="316"/>
    </row>
    <row r="636" spans="3:23" ht="13.5" customHeight="1" x14ac:dyDescent="0.15">
      <c r="C636" s="283">
        <f t="shared" si="34"/>
        <v>624</v>
      </c>
      <c r="D636" s="44" t="str">
        <f t="shared" si="35"/>
        <v/>
      </c>
      <c r="E636" s="276"/>
      <c r="F636" s="368"/>
      <c r="G636" s="368"/>
      <c r="H636" s="368"/>
      <c r="I636" s="265"/>
      <c r="J636" s="265"/>
      <c r="K636" s="265"/>
      <c r="L636" s="307"/>
      <c r="M636" s="307"/>
      <c r="N636" s="308"/>
      <c r="O636" s="314"/>
      <c r="P636" s="314"/>
      <c r="Q636" s="265"/>
      <c r="R636" s="265"/>
      <c r="S636" s="280" t="str">
        <f t="shared" si="36"/>
        <v/>
      </c>
      <c r="T636" s="265"/>
      <c r="U636" s="3"/>
      <c r="V636" s="282"/>
      <c r="W636" s="316"/>
    </row>
    <row r="637" spans="3:23" ht="13.5" customHeight="1" x14ac:dyDescent="0.15">
      <c r="C637" s="283">
        <f t="shared" si="34"/>
        <v>625</v>
      </c>
      <c r="D637" s="44" t="str">
        <f t="shared" si="35"/>
        <v/>
      </c>
      <c r="E637" s="276"/>
      <c r="F637" s="368"/>
      <c r="G637" s="368"/>
      <c r="H637" s="368"/>
      <c r="I637" s="265"/>
      <c r="J637" s="265"/>
      <c r="K637" s="265"/>
      <c r="L637" s="307"/>
      <c r="M637" s="307"/>
      <c r="N637" s="308"/>
      <c r="O637" s="314"/>
      <c r="P637" s="314"/>
      <c r="Q637" s="265"/>
      <c r="R637" s="265"/>
      <c r="S637" s="280" t="str">
        <f t="shared" si="36"/>
        <v/>
      </c>
      <c r="T637" s="265"/>
      <c r="U637" s="3"/>
      <c r="V637" s="282"/>
      <c r="W637" s="316"/>
    </row>
    <row r="638" spans="3:23" ht="13.5" customHeight="1" x14ac:dyDescent="0.15">
      <c r="C638" s="283">
        <f t="shared" si="34"/>
        <v>626</v>
      </c>
      <c r="D638" s="44" t="str">
        <f t="shared" si="35"/>
        <v/>
      </c>
      <c r="E638" s="276"/>
      <c r="F638" s="368"/>
      <c r="G638" s="368"/>
      <c r="H638" s="368"/>
      <c r="I638" s="265"/>
      <c r="J638" s="265"/>
      <c r="K638" s="265"/>
      <c r="L638" s="307"/>
      <c r="M638" s="307"/>
      <c r="N638" s="308"/>
      <c r="O638" s="314"/>
      <c r="P638" s="314"/>
      <c r="Q638" s="265"/>
      <c r="R638" s="265"/>
      <c r="S638" s="280" t="str">
        <f t="shared" si="36"/>
        <v/>
      </c>
      <c r="T638" s="265"/>
      <c r="U638" s="3"/>
      <c r="V638" s="282"/>
      <c r="W638" s="316"/>
    </row>
    <row r="639" spans="3:23" ht="13.5" customHeight="1" x14ac:dyDescent="0.15">
      <c r="C639" s="283">
        <f t="shared" si="34"/>
        <v>627</v>
      </c>
      <c r="D639" s="44" t="str">
        <f t="shared" si="35"/>
        <v/>
      </c>
      <c r="E639" s="276"/>
      <c r="F639" s="368"/>
      <c r="G639" s="368"/>
      <c r="H639" s="368"/>
      <c r="I639" s="265"/>
      <c r="J639" s="265"/>
      <c r="K639" s="265"/>
      <c r="L639" s="307"/>
      <c r="M639" s="307"/>
      <c r="N639" s="308"/>
      <c r="O639" s="314"/>
      <c r="P639" s="314"/>
      <c r="Q639" s="265"/>
      <c r="R639" s="265"/>
      <c r="S639" s="280" t="str">
        <f t="shared" si="36"/>
        <v/>
      </c>
      <c r="T639" s="265"/>
      <c r="U639" s="3"/>
      <c r="V639" s="282"/>
      <c r="W639" s="316"/>
    </row>
    <row r="640" spans="3:23" ht="13.5" customHeight="1" x14ac:dyDescent="0.15">
      <c r="C640" s="283">
        <f t="shared" si="34"/>
        <v>628</v>
      </c>
      <c r="D640" s="44" t="str">
        <f t="shared" si="35"/>
        <v/>
      </c>
      <c r="E640" s="276"/>
      <c r="F640" s="368"/>
      <c r="G640" s="368"/>
      <c r="H640" s="368"/>
      <c r="I640" s="265"/>
      <c r="J640" s="265"/>
      <c r="K640" s="265"/>
      <c r="L640" s="307"/>
      <c r="M640" s="307"/>
      <c r="N640" s="308"/>
      <c r="O640" s="314"/>
      <c r="P640" s="314"/>
      <c r="Q640" s="265"/>
      <c r="R640" s="265"/>
      <c r="S640" s="280" t="str">
        <f t="shared" si="36"/>
        <v/>
      </c>
      <c r="T640" s="265"/>
      <c r="U640" s="3"/>
      <c r="V640" s="282"/>
      <c r="W640" s="316"/>
    </row>
    <row r="641" spans="3:23" ht="13.5" customHeight="1" x14ac:dyDescent="0.15">
      <c r="C641" s="283">
        <f t="shared" si="34"/>
        <v>629</v>
      </c>
      <c r="D641" s="44" t="str">
        <f t="shared" si="35"/>
        <v/>
      </c>
      <c r="E641" s="276"/>
      <c r="F641" s="368"/>
      <c r="G641" s="368"/>
      <c r="H641" s="368"/>
      <c r="I641" s="265"/>
      <c r="J641" s="265"/>
      <c r="K641" s="265"/>
      <c r="L641" s="307"/>
      <c r="M641" s="307"/>
      <c r="N641" s="308"/>
      <c r="O641" s="314"/>
      <c r="P641" s="314"/>
      <c r="Q641" s="265"/>
      <c r="R641" s="265"/>
      <c r="S641" s="280" t="str">
        <f t="shared" si="36"/>
        <v/>
      </c>
      <c r="T641" s="265"/>
      <c r="U641" s="3"/>
      <c r="V641" s="282"/>
      <c r="W641" s="316"/>
    </row>
    <row r="642" spans="3:23" ht="13.5" customHeight="1" x14ac:dyDescent="0.15">
      <c r="C642" s="283">
        <f t="shared" si="34"/>
        <v>630</v>
      </c>
      <c r="D642" s="44" t="str">
        <f t="shared" si="35"/>
        <v/>
      </c>
      <c r="E642" s="276"/>
      <c r="F642" s="368"/>
      <c r="G642" s="368"/>
      <c r="H642" s="368"/>
      <c r="I642" s="317"/>
      <c r="J642" s="317"/>
      <c r="K642" s="317"/>
      <c r="L642" s="307"/>
      <c r="M642" s="307"/>
      <c r="N642" s="308"/>
      <c r="O642" s="314"/>
      <c r="P642" s="314"/>
      <c r="Q642" s="265"/>
      <c r="R642" s="265"/>
      <c r="S642" s="280" t="str">
        <f t="shared" si="36"/>
        <v/>
      </c>
      <c r="T642" s="265"/>
      <c r="U642" s="3"/>
      <c r="V642" s="282"/>
      <c r="W642" s="316"/>
    </row>
    <row r="643" spans="3:23" ht="13.5" customHeight="1" x14ac:dyDescent="0.15">
      <c r="C643" s="283">
        <f t="shared" si="34"/>
        <v>631</v>
      </c>
      <c r="D643" s="44" t="str">
        <f t="shared" si="35"/>
        <v/>
      </c>
      <c r="E643" s="276"/>
      <c r="F643" s="368"/>
      <c r="G643" s="368"/>
      <c r="H643" s="368"/>
      <c r="I643" s="265"/>
      <c r="J643" s="265"/>
      <c r="K643" s="265"/>
      <c r="L643" s="307"/>
      <c r="M643" s="307"/>
      <c r="N643" s="308"/>
      <c r="O643" s="314"/>
      <c r="P643" s="314"/>
      <c r="Q643" s="265"/>
      <c r="R643" s="265"/>
      <c r="S643" s="280" t="str">
        <f t="shared" si="36"/>
        <v/>
      </c>
      <c r="T643" s="265"/>
      <c r="U643" s="3"/>
      <c r="V643" s="282"/>
      <c r="W643" s="316"/>
    </row>
    <row r="644" spans="3:23" ht="13.5" customHeight="1" x14ac:dyDescent="0.15">
      <c r="C644" s="283">
        <f>C643+1</f>
        <v>632</v>
      </c>
      <c r="D644" s="44" t="str">
        <f t="shared" si="35"/>
        <v/>
      </c>
      <c r="E644" s="276"/>
      <c r="F644" s="368"/>
      <c r="G644" s="368"/>
      <c r="H644" s="368"/>
      <c r="I644" s="265"/>
      <c r="J644" s="265"/>
      <c r="K644" s="265"/>
      <c r="L644" s="307"/>
      <c r="M644" s="307"/>
      <c r="N644" s="308"/>
      <c r="O644" s="314"/>
      <c r="P644" s="314"/>
      <c r="Q644" s="265"/>
      <c r="R644" s="265"/>
      <c r="S644" s="280" t="str">
        <f t="shared" si="36"/>
        <v/>
      </c>
      <c r="T644" s="265"/>
      <c r="U644" s="3"/>
      <c r="V644" s="282"/>
      <c r="W644" s="316"/>
    </row>
    <row r="645" spans="3:23" ht="13.5" customHeight="1" x14ac:dyDescent="0.15">
      <c r="C645" s="283">
        <f>C644+1</f>
        <v>633</v>
      </c>
      <c r="D645" s="44" t="str">
        <f t="shared" si="35"/>
        <v/>
      </c>
      <c r="E645" s="276"/>
      <c r="F645" s="368"/>
      <c r="G645" s="368"/>
      <c r="H645" s="368"/>
      <c r="I645" s="265"/>
      <c r="J645" s="265"/>
      <c r="K645" s="265"/>
      <c r="L645" s="307"/>
      <c r="M645" s="307"/>
      <c r="N645" s="308"/>
      <c r="O645" s="314"/>
      <c r="P645" s="314"/>
      <c r="Q645" s="265"/>
      <c r="R645" s="265"/>
      <c r="S645" s="280" t="str">
        <f t="shared" si="36"/>
        <v/>
      </c>
      <c r="T645" s="265"/>
      <c r="U645" s="3"/>
      <c r="V645" s="282"/>
      <c r="W645" s="316"/>
    </row>
    <row r="646" spans="3:23" ht="13.5" customHeight="1" x14ac:dyDescent="0.15">
      <c r="C646" s="283">
        <f t="shared" ref="C646:C672" si="37">C645+1</f>
        <v>634</v>
      </c>
      <c r="D646" s="44" t="str">
        <f t="shared" si="35"/>
        <v/>
      </c>
      <c r="E646" s="276"/>
      <c r="F646" s="368"/>
      <c r="G646" s="368"/>
      <c r="H646" s="368"/>
      <c r="I646" s="265"/>
      <c r="J646" s="265"/>
      <c r="K646" s="265"/>
      <c r="L646" s="307"/>
      <c r="M646" s="307"/>
      <c r="N646" s="308"/>
      <c r="O646" s="314"/>
      <c r="P646" s="314"/>
      <c r="Q646" s="265"/>
      <c r="R646" s="265"/>
      <c r="S646" s="280" t="str">
        <f t="shared" si="36"/>
        <v/>
      </c>
      <c r="T646" s="265"/>
      <c r="U646" s="3"/>
      <c r="V646" s="282"/>
      <c r="W646" s="316"/>
    </row>
    <row r="647" spans="3:23" ht="13.5" customHeight="1" x14ac:dyDescent="0.15">
      <c r="C647" s="283">
        <f t="shared" si="37"/>
        <v>635</v>
      </c>
      <c r="D647" s="44" t="str">
        <f t="shared" si="35"/>
        <v/>
      </c>
      <c r="E647" s="276"/>
      <c r="F647" s="368"/>
      <c r="G647" s="368"/>
      <c r="H647" s="368"/>
      <c r="I647" s="265"/>
      <c r="J647" s="265"/>
      <c r="K647" s="265"/>
      <c r="L647" s="307"/>
      <c r="M647" s="307"/>
      <c r="N647" s="308"/>
      <c r="O647" s="314"/>
      <c r="P647" s="314"/>
      <c r="Q647" s="265"/>
      <c r="R647" s="265"/>
      <c r="S647" s="280" t="str">
        <f t="shared" si="36"/>
        <v/>
      </c>
      <c r="T647" s="265"/>
      <c r="U647" s="3"/>
      <c r="V647" s="282"/>
      <c r="W647" s="316"/>
    </row>
    <row r="648" spans="3:23" ht="13.5" customHeight="1" x14ac:dyDescent="0.15">
      <c r="C648" s="283">
        <f t="shared" si="37"/>
        <v>636</v>
      </c>
      <c r="D648" s="44" t="str">
        <f t="shared" si="35"/>
        <v/>
      </c>
      <c r="E648" s="276"/>
      <c r="F648" s="368"/>
      <c r="G648" s="368"/>
      <c r="H648" s="368"/>
      <c r="I648" s="265"/>
      <c r="J648" s="265"/>
      <c r="K648" s="265"/>
      <c r="L648" s="307"/>
      <c r="M648" s="307"/>
      <c r="N648" s="308"/>
      <c r="O648" s="314"/>
      <c r="P648" s="314"/>
      <c r="Q648" s="265"/>
      <c r="R648" s="265"/>
      <c r="S648" s="280" t="str">
        <f t="shared" si="36"/>
        <v/>
      </c>
      <c r="T648" s="265"/>
      <c r="U648" s="3"/>
      <c r="V648" s="282"/>
      <c r="W648" s="316"/>
    </row>
    <row r="649" spans="3:23" ht="13.5" customHeight="1" x14ac:dyDescent="0.15">
      <c r="C649" s="283">
        <f t="shared" si="37"/>
        <v>637</v>
      </c>
      <c r="D649" s="44" t="str">
        <f t="shared" si="35"/>
        <v/>
      </c>
      <c r="E649" s="276"/>
      <c r="F649" s="368"/>
      <c r="G649" s="368"/>
      <c r="H649" s="368"/>
      <c r="I649" s="265"/>
      <c r="J649" s="265"/>
      <c r="K649" s="265"/>
      <c r="L649" s="307"/>
      <c r="M649" s="307"/>
      <c r="N649" s="308"/>
      <c r="O649" s="314"/>
      <c r="P649" s="314"/>
      <c r="Q649" s="265"/>
      <c r="R649" s="265"/>
      <c r="S649" s="280" t="str">
        <f t="shared" si="36"/>
        <v/>
      </c>
      <c r="T649" s="265"/>
      <c r="U649" s="3"/>
      <c r="V649" s="282"/>
      <c r="W649" s="316"/>
    </row>
    <row r="650" spans="3:23" ht="13.5" customHeight="1" x14ac:dyDescent="0.15">
      <c r="C650" s="283">
        <f t="shared" si="37"/>
        <v>638</v>
      </c>
      <c r="D650" s="44" t="str">
        <f t="shared" si="35"/>
        <v/>
      </c>
      <c r="E650" s="276"/>
      <c r="F650" s="368"/>
      <c r="G650" s="368"/>
      <c r="H650" s="368"/>
      <c r="I650" s="265"/>
      <c r="J650" s="265"/>
      <c r="K650" s="265"/>
      <c r="L650" s="307"/>
      <c r="M650" s="307"/>
      <c r="N650" s="308"/>
      <c r="O650" s="314"/>
      <c r="P650" s="314"/>
      <c r="Q650" s="265"/>
      <c r="R650" s="265"/>
      <c r="S650" s="280" t="str">
        <f t="shared" si="36"/>
        <v/>
      </c>
      <c r="T650" s="265"/>
      <c r="U650" s="3"/>
      <c r="V650" s="282"/>
      <c r="W650" s="316"/>
    </row>
    <row r="651" spans="3:23" ht="13.5" customHeight="1" x14ac:dyDescent="0.15">
      <c r="C651" s="283">
        <f t="shared" si="37"/>
        <v>639</v>
      </c>
      <c r="D651" s="44" t="str">
        <f t="shared" si="35"/>
        <v/>
      </c>
      <c r="E651" s="276"/>
      <c r="F651" s="368"/>
      <c r="G651" s="368"/>
      <c r="H651" s="368"/>
      <c r="I651" s="265"/>
      <c r="J651" s="265"/>
      <c r="K651" s="265"/>
      <c r="L651" s="307"/>
      <c r="M651" s="307"/>
      <c r="N651" s="308"/>
      <c r="O651" s="314"/>
      <c r="P651" s="314"/>
      <c r="Q651" s="265"/>
      <c r="R651" s="265"/>
      <c r="S651" s="280" t="str">
        <f t="shared" si="36"/>
        <v/>
      </c>
      <c r="T651" s="265"/>
      <c r="U651" s="3"/>
      <c r="V651" s="282"/>
      <c r="W651" s="316"/>
    </row>
    <row r="652" spans="3:23" ht="13.5" customHeight="1" x14ac:dyDescent="0.15">
      <c r="C652" s="283">
        <f t="shared" si="37"/>
        <v>640</v>
      </c>
      <c r="D652" s="44" t="str">
        <f t="shared" si="35"/>
        <v/>
      </c>
      <c r="E652" s="276"/>
      <c r="F652" s="368"/>
      <c r="G652" s="368"/>
      <c r="H652" s="368"/>
      <c r="I652" s="265"/>
      <c r="J652" s="265"/>
      <c r="K652" s="265"/>
      <c r="L652" s="307"/>
      <c r="M652" s="307"/>
      <c r="N652" s="308"/>
      <c r="O652" s="314"/>
      <c r="P652" s="314"/>
      <c r="Q652" s="265"/>
      <c r="R652" s="265"/>
      <c r="S652" s="280" t="str">
        <f t="shared" si="36"/>
        <v/>
      </c>
      <c r="T652" s="265"/>
      <c r="U652" s="3"/>
      <c r="V652" s="282"/>
      <c r="W652" s="316"/>
    </row>
    <row r="653" spans="3:23" ht="13.5" customHeight="1" x14ac:dyDescent="0.15">
      <c r="C653" s="283">
        <f t="shared" si="37"/>
        <v>641</v>
      </c>
      <c r="D653" s="44" t="str">
        <f t="shared" ref="D653:D716" si="38">IF(E653="","",IF(OR(AND(E653&lt;=$Z$2,K653&lt;&gt;"○"),AND(E653&lt;=$AA$2,K653="○")),"○",""))</f>
        <v/>
      </c>
      <c r="E653" s="276"/>
      <c r="F653" s="368"/>
      <c r="G653" s="368"/>
      <c r="H653" s="368"/>
      <c r="I653" s="265"/>
      <c r="J653" s="265"/>
      <c r="K653" s="265"/>
      <c r="L653" s="307"/>
      <c r="M653" s="307"/>
      <c r="N653" s="308"/>
      <c r="O653" s="314"/>
      <c r="P653" s="314"/>
      <c r="Q653" s="265"/>
      <c r="R653" s="265"/>
      <c r="S653" s="280" t="str">
        <f t="shared" ref="S653:S716" si="39">IF(OR(N653="",N653=0),"",IF(OR(AND(I653="○",$O653&gt;Z$5),AND(J653="○",$O653&gt;AA$5),AND(I653="○",$P653&gt;Z$6),AND(J653="○",$P653&gt;AA$6),AND(K653="○",$P653&gt;AB$6),AND(Q653="○",R653="○")),"○",""))</f>
        <v/>
      </c>
      <c r="T653" s="265"/>
      <c r="U653" s="3"/>
      <c r="V653" s="282"/>
      <c r="W653" s="316"/>
    </row>
    <row r="654" spans="3:23" ht="13.5" customHeight="1" x14ac:dyDescent="0.15">
      <c r="C654" s="283">
        <f t="shared" si="37"/>
        <v>642</v>
      </c>
      <c r="D654" s="44" t="str">
        <f t="shared" si="38"/>
        <v/>
      </c>
      <c r="E654" s="276"/>
      <c r="F654" s="368"/>
      <c r="G654" s="368"/>
      <c r="H654" s="368"/>
      <c r="I654" s="265"/>
      <c r="J654" s="265"/>
      <c r="K654" s="265"/>
      <c r="L654" s="307"/>
      <c r="M654" s="307"/>
      <c r="N654" s="308"/>
      <c r="O654" s="314"/>
      <c r="P654" s="314"/>
      <c r="Q654" s="265"/>
      <c r="R654" s="265"/>
      <c r="S654" s="280" t="str">
        <f t="shared" si="39"/>
        <v/>
      </c>
      <c r="T654" s="265"/>
      <c r="U654" s="3"/>
      <c r="V654" s="282"/>
      <c r="W654" s="316"/>
    </row>
    <row r="655" spans="3:23" ht="13.5" customHeight="1" x14ac:dyDescent="0.15">
      <c r="C655" s="283">
        <f t="shared" si="37"/>
        <v>643</v>
      </c>
      <c r="D655" s="44" t="str">
        <f t="shared" si="38"/>
        <v/>
      </c>
      <c r="E655" s="276"/>
      <c r="F655" s="368"/>
      <c r="G655" s="368"/>
      <c r="H655" s="368"/>
      <c r="I655" s="265"/>
      <c r="J655" s="265"/>
      <c r="K655" s="265"/>
      <c r="L655" s="307"/>
      <c r="M655" s="307"/>
      <c r="N655" s="308"/>
      <c r="O655" s="314"/>
      <c r="P655" s="314"/>
      <c r="Q655" s="265"/>
      <c r="R655" s="265"/>
      <c r="S655" s="280" t="str">
        <f t="shared" si="39"/>
        <v/>
      </c>
      <c r="T655" s="265"/>
      <c r="U655" s="3"/>
      <c r="V655" s="282"/>
      <c r="W655" s="316"/>
    </row>
    <row r="656" spans="3:23" ht="13.5" customHeight="1" x14ac:dyDescent="0.15">
      <c r="C656" s="283">
        <f t="shared" si="37"/>
        <v>644</v>
      </c>
      <c r="D656" s="44" t="str">
        <f t="shared" si="38"/>
        <v/>
      </c>
      <c r="E656" s="276"/>
      <c r="F656" s="368"/>
      <c r="G656" s="368"/>
      <c r="H656" s="368"/>
      <c r="I656" s="265"/>
      <c r="J656" s="265"/>
      <c r="K656" s="265"/>
      <c r="L656" s="307"/>
      <c r="M656" s="307"/>
      <c r="N656" s="308"/>
      <c r="O656" s="314"/>
      <c r="P656" s="314"/>
      <c r="Q656" s="265"/>
      <c r="R656" s="265"/>
      <c r="S656" s="280" t="str">
        <f t="shared" si="39"/>
        <v/>
      </c>
      <c r="T656" s="265"/>
      <c r="U656" s="3"/>
      <c r="V656" s="282"/>
      <c r="W656" s="316"/>
    </row>
    <row r="657" spans="3:23" ht="13.5" customHeight="1" x14ac:dyDescent="0.15">
      <c r="C657" s="283">
        <f t="shared" si="37"/>
        <v>645</v>
      </c>
      <c r="D657" s="44" t="str">
        <f t="shared" si="38"/>
        <v/>
      </c>
      <c r="E657" s="276"/>
      <c r="F657" s="368"/>
      <c r="G657" s="368"/>
      <c r="H657" s="368"/>
      <c r="I657" s="265"/>
      <c r="J657" s="265"/>
      <c r="K657" s="265"/>
      <c r="L657" s="307"/>
      <c r="M657" s="307"/>
      <c r="N657" s="308"/>
      <c r="O657" s="314"/>
      <c r="P657" s="314"/>
      <c r="Q657" s="265"/>
      <c r="R657" s="265"/>
      <c r="S657" s="280" t="str">
        <f t="shared" si="39"/>
        <v/>
      </c>
      <c r="T657" s="265"/>
      <c r="U657" s="3"/>
      <c r="V657" s="282"/>
      <c r="W657" s="316"/>
    </row>
    <row r="658" spans="3:23" ht="13.5" customHeight="1" x14ac:dyDescent="0.15">
      <c r="C658" s="283">
        <f t="shared" si="37"/>
        <v>646</v>
      </c>
      <c r="D658" s="44" t="str">
        <f t="shared" si="38"/>
        <v/>
      </c>
      <c r="E658" s="276"/>
      <c r="F658" s="368"/>
      <c r="G658" s="368"/>
      <c r="H658" s="368"/>
      <c r="I658" s="265"/>
      <c r="J658" s="265"/>
      <c r="K658" s="265"/>
      <c r="L658" s="307"/>
      <c r="M658" s="307"/>
      <c r="N658" s="308"/>
      <c r="O658" s="314"/>
      <c r="P658" s="314"/>
      <c r="Q658" s="265"/>
      <c r="R658" s="265"/>
      <c r="S658" s="280" t="str">
        <f t="shared" si="39"/>
        <v/>
      </c>
      <c r="T658" s="265"/>
      <c r="U658" s="3"/>
      <c r="V658" s="282"/>
      <c r="W658" s="316"/>
    </row>
    <row r="659" spans="3:23" ht="13.5" customHeight="1" x14ac:dyDescent="0.15">
      <c r="C659" s="283">
        <f t="shared" si="37"/>
        <v>647</v>
      </c>
      <c r="D659" s="44" t="str">
        <f t="shared" si="38"/>
        <v/>
      </c>
      <c r="E659" s="276"/>
      <c r="F659" s="368"/>
      <c r="G659" s="368"/>
      <c r="H659" s="368"/>
      <c r="I659" s="265"/>
      <c r="J659" s="265"/>
      <c r="K659" s="265"/>
      <c r="L659" s="307"/>
      <c r="M659" s="307"/>
      <c r="N659" s="308"/>
      <c r="O659" s="314"/>
      <c r="P659" s="314"/>
      <c r="Q659" s="265"/>
      <c r="R659" s="265"/>
      <c r="S659" s="280" t="str">
        <f t="shared" si="39"/>
        <v/>
      </c>
      <c r="T659" s="265"/>
      <c r="U659" s="3"/>
      <c r="V659" s="282"/>
      <c r="W659" s="316"/>
    </row>
    <row r="660" spans="3:23" ht="13.5" customHeight="1" x14ac:dyDescent="0.15">
      <c r="C660" s="283">
        <f t="shared" si="37"/>
        <v>648</v>
      </c>
      <c r="D660" s="44" t="str">
        <f t="shared" si="38"/>
        <v/>
      </c>
      <c r="E660" s="276"/>
      <c r="F660" s="368"/>
      <c r="G660" s="368"/>
      <c r="H660" s="368"/>
      <c r="I660" s="265"/>
      <c r="J660" s="265"/>
      <c r="K660" s="265"/>
      <c r="L660" s="307"/>
      <c r="M660" s="307"/>
      <c r="N660" s="308"/>
      <c r="O660" s="314"/>
      <c r="P660" s="314"/>
      <c r="Q660" s="265"/>
      <c r="R660" s="265"/>
      <c r="S660" s="280" t="str">
        <f t="shared" si="39"/>
        <v/>
      </c>
      <c r="T660" s="265"/>
      <c r="U660" s="3"/>
      <c r="V660" s="282"/>
      <c r="W660" s="316"/>
    </row>
    <row r="661" spans="3:23" ht="13.5" customHeight="1" x14ac:dyDescent="0.15">
      <c r="C661" s="283">
        <f t="shared" si="37"/>
        <v>649</v>
      </c>
      <c r="D661" s="44" t="str">
        <f t="shared" si="38"/>
        <v/>
      </c>
      <c r="E661" s="276"/>
      <c r="F661" s="368"/>
      <c r="G661" s="368"/>
      <c r="H661" s="368"/>
      <c r="I661" s="265"/>
      <c r="J661" s="265"/>
      <c r="K661" s="265"/>
      <c r="L661" s="307"/>
      <c r="M661" s="307"/>
      <c r="N661" s="308"/>
      <c r="O661" s="314"/>
      <c r="P661" s="314"/>
      <c r="Q661" s="265"/>
      <c r="R661" s="265"/>
      <c r="S661" s="280" t="str">
        <f t="shared" si="39"/>
        <v/>
      </c>
      <c r="T661" s="265"/>
      <c r="U661" s="3"/>
      <c r="V661" s="282"/>
      <c r="W661" s="316"/>
    </row>
    <row r="662" spans="3:23" ht="13.5" customHeight="1" x14ac:dyDescent="0.15">
      <c r="C662" s="283">
        <f t="shared" si="37"/>
        <v>650</v>
      </c>
      <c r="D662" s="44" t="str">
        <f t="shared" si="38"/>
        <v/>
      </c>
      <c r="E662" s="276"/>
      <c r="F662" s="368"/>
      <c r="G662" s="368"/>
      <c r="H662" s="368"/>
      <c r="I662" s="265"/>
      <c r="J662" s="265"/>
      <c r="K662" s="265"/>
      <c r="L662" s="307"/>
      <c r="M662" s="307"/>
      <c r="N662" s="308"/>
      <c r="O662" s="314"/>
      <c r="P662" s="314"/>
      <c r="Q662" s="265"/>
      <c r="R662" s="265"/>
      <c r="S662" s="280" t="str">
        <f t="shared" si="39"/>
        <v/>
      </c>
      <c r="T662" s="265"/>
      <c r="U662" s="3"/>
      <c r="V662" s="282"/>
      <c r="W662" s="316"/>
    </row>
    <row r="663" spans="3:23" ht="13.5" customHeight="1" x14ac:dyDescent="0.15">
      <c r="C663" s="283">
        <f t="shared" si="37"/>
        <v>651</v>
      </c>
      <c r="D663" s="44" t="str">
        <f t="shared" si="38"/>
        <v/>
      </c>
      <c r="E663" s="276"/>
      <c r="F663" s="368"/>
      <c r="G663" s="368"/>
      <c r="H663" s="368"/>
      <c r="I663" s="265"/>
      <c r="J663" s="265"/>
      <c r="K663" s="265"/>
      <c r="L663" s="307"/>
      <c r="M663" s="307"/>
      <c r="N663" s="308"/>
      <c r="O663" s="314"/>
      <c r="P663" s="314"/>
      <c r="Q663" s="265"/>
      <c r="R663" s="265"/>
      <c r="S663" s="280" t="str">
        <f t="shared" si="39"/>
        <v/>
      </c>
      <c r="T663" s="265"/>
      <c r="U663" s="3"/>
      <c r="V663" s="282"/>
      <c r="W663" s="316"/>
    </row>
    <row r="664" spans="3:23" ht="13.5" customHeight="1" x14ac:dyDescent="0.15">
      <c r="C664" s="283">
        <f t="shared" si="37"/>
        <v>652</v>
      </c>
      <c r="D664" s="44" t="str">
        <f t="shared" si="38"/>
        <v/>
      </c>
      <c r="E664" s="276"/>
      <c r="F664" s="368"/>
      <c r="G664" s="368"/>
      <c r="H664" s="368"/>
      <c r="I664" s="265"/>
      <c r="J664" s="265"/>
      <c r="K664" s="265"/>
      <c r="L664" s="307"/>
      <c r="M664" s="307"/>
      <c r="N664" s="308"/>
      <c r="O664" s="314"/>
      <c r="P664" s="314"/>
      <c r="Q664" s="265"/>
      <c r="R664" s="265"/>
      <c r="S664" s="280" t="str">
        <f t="shared" si="39"/>
        <v/>
      </c>
      <c r="T664" s="265"/>
      <c r="U664" s="3"/>
      <c r="V664" s="282"/>
      <c r="W664" s="316"/>
    </row>
    <row r="665" spans="3:23" ht="13.5" customHeight="1" x14ac:dyDescent="0.15">
      <c r="C665" s="283">
        <f t="shared" si="37"/>
        <v>653</v>
      </c>
      <c r="D665" s="44" t="str">
        <f t="shared" si="38"/>
        <v/>
      </c>
      <c r="E665" s="276"/>
      <c r="F665" s="368"/>
      <c r="G665" s="368"/>
      <c r="H665" s="368"/>
      <c r="I665" s="265"/>
      <c r="J665" s="265"/>
      <c r="K665" s="265"/>
      <c r="L665" s="307"/>
      <c r="M665" s="307"/>
      <c r="N665" s="308"/>
      <c r="O665" s="314"/>
      <c r="P665" s="314"/>
      <c r="Q665" s="265"/>
      <c r="R665" s="265"/>
      <c r="S665" s="280" t="str">
        <f t="shared" si="39"/>
        <v/>
      </c>
      <c r="T665" s="265"/>
      <c r="U665" s="3"/>
      <c r="V665" s="282"/>
      <c r="W665" s="316"/>
    </row>
    <row r="666" spans="3:23" ht="13.5" customHeight="1" x14ac:dyDescent="0.15">
      <c r="C666" s="283">
        <f t="shared" si="37"/>
        <v>654</v>
      </c>
      <c r="D666" s="44" t="str">
        <f t="shared" si="38"/>
        <v/>
      </c>
      <c r="E666" s="276"/>
      <c r="F666" s="368"/>
      <c r="G666" s="368"/>
      <c r="H666" s="368"/>
      <c r="I666" s="265"/>
      <c r="J666" s="265"/>
      <c r="K666" s="265"/>
      <c r="L666" s="307"/>
      <c r="M666" s="307"/>
      <c r="N666" s="308"/>
      <c r="O666" s="314"/>
      <c r="P666" s="314"/>
      <c r="Q666" s="265"/>
      <c r="R666" s="265"/>
      <c r="S666" s="280" t="str">
        <f t="shared" si="39"/>
        <v/>
      </c>
      <c r="T666" s="265"/>
      <c r="U666" s="3"/>
      <c r="V666" s="282"/>
      <c r="W666" s="316"/>
    </row>
    <row r="667" spans="3:23" ht="13.5" customHeight="1" x14ac:dyDescent="0.15">
      <c r="C667" s="283">
        <f t="shared" si="37"/>
        <v>655</v>
      </c>
      <c r="D667" s="44" t="str">
        <f t="shared" si="38"/>
        <v/>
      </c>
      <c r="E667" s="276"/>
      <c r="F667" s="368"/>
      <c r="G667" s="368"/>
      <c r="H667" s="368"/>
      <c r="I667" s="265"/>
      <c r="J667" s="265"/>
      <c r="K667" s="265"/>
      <c r="L667" s="307"/>
      <c r="M667" s="307"/>
      <c r="N667" s="308"/>
      <c r="O667" s="314"/>
      <c r="P667" s="314"/>
      <c r="Q667" s="265"/>
      <c r="R667" s="265"/>
      <c r="S667" s="280" t="str">
        <f t="shared" si="39"/>
        <v/>
      </c>
      <c r="T667" s="265"/>
      <c r="U667" s="3"/>
      <c r="V667" s="282"/>
      <c r="W667" s="316"/>
    </row>
    <row r="668" spans="3:23" ht="13.5" customHeight="1" x14ac:dyDescent="0.15">
      <c r="C668" s="283">
        <f t="shared" si="37"/>
        <v>656</v>
      </c>
      <c r="D668" s="44" t="str">
        <f t="shared" si="38"/>
        <v/>
      </c>
      <c r="E668" s="276"/>
      <c r="F668" s="368"/>
      <c r="G668" s="368"/>
      <c r="H668" s="368"/>
      <c r="I668" s="265"/>
      <c r="J668" s="265"/>
      <c r="K668" s="265"/>
      <c r="L668" s="307"/>
      <c r="M668" s="307"/>
      <c r="N668" s="308"/>
      <c r="O668" s="314"/>
      <c r="P668" s="314"/>
      <c r="Q668" s="265"/>
      <c r="R668" s="265"/>
      <c r="S668" s="280" t="str">
        <f t="shared" si="39"/>
        <v/>
      </c>
      <c r="T668" s="265"/>
      <c r="U668" s="3"/>
      <c r="V668" s="282"/>
      <c r="W668" s="316"/>
    </row>
    <row r="669" spans="3:23" ht="13.5" customHeight="1" x14ac:dyDescent="0.15">
      <c r="C669" s="283">
        <f t="shared" si="37"/>
        <v>657</v>
      </c>
      <c r="D669" s="44" t="str">
        <f t="shared" si="38"/>
        <v/>
      </c>
      <c r="E669" s="276"/>
      <c r="F669" s="368"/>
      <c r="G669" s="368"/>
      <c r="H669" s="368"/>
      <c r="I669" s="265"/>
      <c r="J669" s="265"/>
      <c r="K669" s="265"/>
      <c r="L669" s="307"/>
      <c r="M669" s="307"/>
      <c r="N669" s="308"/>
      <c r="O669" s="314"/>
      <c r="P669" s="314"/>
      <c r="Q669" s="265"/>
      <c r="R669" s="265"/>
      <c r="S669" s="280" t="str">
        <f t="shared" si="39"/>
        <v/>
      </c>
      <c r="T669" s="265"/>
      <c r="U669" s="3"/>
      <c r="V669" s="282"/>
      <c r="W669" s="316"/>
    </row>
    <row r="670" spans="3:23" ht="13.5" customHeight="1" x14ac:dyDescent="0.15">
      <c r="C670" s="283">
        <f t="shared" si="37"/>
        <v>658</v>
      </c>
      <c r="D670" s="44" t="str">
        <f t="shared" si="38"/>
        <v/>
      </c>
      <c r="E670" s="276"/>
      <c r="F670" s="368"/>
      <c r="G670" s="368"/>
      <c r="H670" s="368"/>
      <c r="I670" s="265"/>
      <c r="J670" s="265"/>
      <c r="K670" s="265"/>
      <c r="L670" s="307"/>
      <c r="M670" s="307"/>
      <c r="N670" s="308"/>
      <c r="O670" s="314"/>
      <c r="P670" s="314"/>
      <c r="Q670" s="265"/>
      <c r="R670" s="265"/>
      <c r="S670" s="280" t="str">
        <f t="shared" si="39"/>
        <v/>
      </c>
      <c r="T670" s="265"/>
      <c r="U670" s="3"/>
      <c r="V670" s="282"/>
      <c r="W670" s="316"/>
    </row>
    <row r="671" spans="3:23" ht="13.5" customHeight="1" x14ac:dyDescent="0.15">
      <c r="C671" s="283">
        <f t="shared" si="37"/>
        <v>659</v>
      </c>
      <c r="D671" s="44" t="str">
        <f t="shared" si="38"/>
        <v/>
      </c>
      <c r="E671" s="276"/>
      <c r="F671" s="368"/>
      <c r="G671" s="368"/>
      <c r="H671" s="368"/>
      <c r="I671" s="265"/>
      <c r="J671" s="265"/>
      <c r="K671" s="265"/>
      <c r="L671" s="307"/>
      <c r="M671" s="307"/>
      <c r="N671" s="308"/>
      <c r="O671" s="314"/>
      <c r="P671" s="314"/>
      <c r="Q671" s="265"/>
      <c r="R671" s="265"/>
      <c r="S671" s="280" t="str">
        <f t="shared" si="39"/>
        <v/>
      </c>
      <c r="T671" s="265"/>
      <c r="U671" s="3"/>
      <c r="V671" s="282"/>
      <c r="W671" s="316"/>
    </row>
    <row r="672" spans="3:23" ht="13.5" customHeight="1" x14ac:dyDescent="0.15">
      <c r="C672" s="283">
        <f t="shared" si="37"/>
        <v>660</v>
      </c>
      <c r="D672" s="44" t="str">
        <f t="shared" si="38"/>
        <v/>
      </c>
      <c r="E672" s="276"/>
      <c r="F672" s="368"/>
      <c r="G672" s="368"/>
      <c r="H672" s="368"/>
      <c r="I672" s="317"/>
      <c r="J672" s="317"/>
      <c r="K672" s="317"/>
      <c r="L672" s="307"/>
      <c r="M672" s="307"/>
      <c r="N672" s="308"/>
      <c r="O672" s="314"/>
      <c r="P672" s="314"/>
      <c r="Q672" s="265"/>
      <c r="R672" s="265"/>
      <c r="S672" s="280" t="str">
        <f t="shared" si="39"/>
        <v/>
      </c>
      <c r="T672" s="265"/>
      <c r="U672" s="3"/>
      <c r="V672" s="282"/>
      <c r="W672" s="316"/>
    </row>
    <row r="673" spans="3:23" ht="13.5" customHeight="1" x14ac:dyDescent="0.15">
      <c r="C673" s="283">
        <f>C672+1</f>
        <v>661</v>
      </c>
      <c r="D673" s="44" t="str">
        <f t="shared" si="38"/>
        <v/>
      </c>
      <c r="E673" s="276"/>
      <c r="F673" s="368"/>
      <c r="G673" s="368"/>
      <c r="H673" s="368"/>
      <c r="I673" s="265"/>
      <c r="J673" s="265"/>
      <c r="K673" s="265"/>
      <c r="L673" s="307"/>
      <c r="M673" s="307"/>
      <c r="N673" s="308"/>
      <c r="O673" s="314"/>
      <c r="P673" s="314"/>
      <c r="Q673" s="265"/>
      <c r="R673" s="265"/>
      <c r="S673" s="280" t="str">
        <f t="shared" si="39"/>
        <v/>
      </c>
      <c r="T673" s="265"/>
      <c r="U673" s="3"/>
      <c r="V673" s="282"/>
      <c r="W673" s="316"/>
    </row>
    <row r="674" spans="3:23" ht="13.5" customHeight="1" x14ac:dyDescent="0.15">
      <c r="C674" s="283">
        <f>C673+1</f>
        <v>662</v>
      </c>
      <c r="D674" s="44" t="str">
        <f t="shared" si="38"/>
        <v/>
      </c>
      <c r="E674" s="276"/>
      <c r="F674" s="368"/>
      <c r="G674" s="368"/>
      <c r="H674" s="368"/>
      <c r="I674" s="265"/>
      <c r="J674" s="265"/>
      <c r="K674" s="265"/>
      <c r="L674" s="307"/>
      <c r="M674" s="307"/>
      <c r="N674" s="308"/>
      <c r="O674" s="314"/>
      <c r="P674" s="314"/>
      <c r="Q674" s="265"/>
      <c r="R674" s="265"/>
      <c r="S674" s="280" t="str">
        <f t="shared" si="39"/>
        <v/>
      </c>
      <c r="T674" s="265"/>
      <c r="U674" s="3"/>
      <c r="V674" s="282"/>
      <c r="W674" s="316"/>
    </row>
    <row r="675" spans="3:23" ht="13.5" customHeight="1" x14ac:dyDescent="0.15">
      <c r="C675" s="283">
        <f>C674+1</f>
        <v>663</v>
      </c>
      <c r="D675" s="44" t="str">
        <f t="shared" si="38"/>
        <v/>
      </c>
      <c r="E675" s="276"/>
      <c r="F675" s="368"/>
      <c r="G675" s="368"/>
      <c r="H675" s="368"/>
      <c r="I675" s="265"/>
      <c r="J675" s="265"/>
      <c r="K675" s="265"/>
      <c r="L675" s="307"/>
      <c r="M675" s="307"/>
      <c r="N675" s="308"/>
      <c r="O675" s="314"/>
      <c r="P675" s="314"/>
      <c r="Q675" s="265"/>
      <c r="R675" s="265"/>
      <c r="S675" s="280" t="str">
        <f t="shared" si="39"/>
        <v/>
      </c>
      <c r="T675" s="265"/>
      <c r="U675" s="3"/>
      <c r="V675" s="282"/>
      <c r="W675" s="316"/>
    </row>
    <row r="676" spans="3:23" ht="13.5" customHeight="1" x14ac:dyDescent="0.15">
      <c r="C676" s="283">
        <f t="shared" ref="C676:C733" si="40">C675+1</f>
        <v>664</v>
      </c>
      <c r="D676" s="44" t="str">
        <f t="shared" si="38"/>
        <v/>
      </c>
      <c r="E676" s="276"/>
      <c r="F676" s="368"/>
      <c r="G676" s="368"/>
      <c r="H676" s="368"/>
      <c r="I676" s="265"/>
      <c r="J676" s="265"/>
      <c r="K676" s="265"/>
      <c r="L676" s="307"/>
      <c r="M676" s="307"/>
      <c r="N676" s="308"/>
      <c r="O676" s="314"/>
      <c r="P676" s="314"/>
      <c r="Q676" s="265"/>
      <c r="R676" s="265"/>
      <c r="S676" s="280" t="str">
        <f t="shared" si="39"/>
        <v/>
      </c>
      <c r="T676" s="265"/>
      <c r="U676" s="3"/>
      <c r="V676" s="282"/>
      <c r="W676" s="316"/>
    </row>
    <row r="677" spans="3:23" ht="13.5" customHeight="1" x14ac:dyDescent="0.15">
      <c r="C677" s="283">
        <f t="shared" si="40"/>
        <v>665</v>
      </c>
      <c r="D677" s="44" t="str">
        <f t="shared" si="38"/>
        <v/>
      </c>
      <c r="E677" s="276"/>
      <c r="F677" s="368"/>
      <c r="G677" s="368"/>
      <c r="H677" s="368"/>
      <c r="I677" s="265"/>
      <c r="J677" s="265"/>
      <c r="K677" s="265"/>
      <c r="L677" s="307"/>
      <c r="M677" s="307"/>
      <c r="N677" s="308"/>
      <c r="O677" s="314"/>
      <c r="P677" s="314"/>
      <c r="Q677" s="265"/>
      <c r="R677" s="265"/>
      <c r="S677" s="280" t="str">
        <f t="shared" si="39"/>
        <v/>
      </c>
      <c r="T677" s="265"/>
      <c r="U677" s="3"/>
      <c r="V677" s="282"/>
      <c r="W677" s="316"/>
    </row>
    <row r="678" spans="3:23" ht="13.5" customHeight="1" x14ac:dyDescent="0.15">
      <c r="C678" s="283">
        <f t="shared" si="40"/>
        <v>666</v>
      </c>
      <c r="D678" s="44" t="str">
        <f t="shared" si="38"/>
        <v/>
      </c>
      <c r="E678" s="276"/>
      <c r="F678" s="368"/>
      <c r="G678" s="368"/>
      <c r="H678" s="368"/>
      <c r="I678" s="265"/>
      <c r="J678" s="265"/>
      <c r="K678" s="265"/>
      <c r="L678" s="307"/>
      <c r="M678" s="307"/>
      <c r="N678" s="308"/>
      <c r="O678" s="314"/>
      <c r="P678" s="314"/>
      <c r="Q678" s="265"/>
      <c r="R678" s="265"/>
      <c r="S678" s="280" t="str">
        <f t="shared" si="39"/>
        <v/>
      </c>
      <c r="T678" s="265"/>
      <c r="U678" s="3"/>
      <c r="V678" s="282"/>
      <c r="W678" s="316"/>
    </row>
    <row r="679" spans="3:23" ht="13.5" customHeight="1" x14ac:dyDescent="0.15">
      <c r="C679" s="283">
        <f t="shared" si="40"/>
        <v>667</v>
      </c>
      <c r="D679" s="44" t="str">
        <f t="shared" si="38"/>
        <v/>
      </c>
      <c r="E679" s="276"/>
      <c r="F679" s="368"/>
      <c r="G679" s="368"/>
      <c r="H679" s="368"/>
      <c r="I679" s="265"/>
      <c r="J679" s="265"/>
      <c r="K679" s="265"/>
      <c r="L679" s="307"/>
      <c r="M679" s="307"/>
      <c r="N679" s="308"/>
      <c r="O679" s="314"/>
      <c r="P679" s="314"/>
      <c r="Q679" s="265"/>
      <c r="R679" s="265"/>
      <c r="S679" s="280" t="str">
        <f t="shared" si="39"/>
        <v/>
      </c>
      <c r="T679" s="265"/>
      <c r="U679" s="3"/>
      <c r="V679" s="282"/>
      <c r="W679" s="316"/>
    </row>
    <row r="680" spans="3:23" ht="13.5" customHeight="1" x14ac:dyDescent="0.15">
      <c r="C680" s="283">
        <f t="shared" si="40"/>
        <v>668</v>
      </c>
      <c r="D680" s="44" t="str">
        <f t="shared" si="38"/>
        <v/>
      </c>
      <c r="E680" s="276"/>
      <c r="F680" s="368"/>
      <c r="G680" s="368"/>
      <c r="H680" s="368"/>
      <c r="I680" s="265"/>
      <c r="J680" s="265"/>
      <c r="K680" s="265"/>
      <c r="L680" s="307"/>
      <c r="M680" s="307"/>
      <c r="N680" s="308"/>
      <c r="O680" s="314"/>
      <c r="P680" s="314"/>
      <c r="Q680" s="265"/>
      <c r="R680" s="265"/>
      <c r="S680" s="280" t="str">
        <f t="shared" si="39"/>
        <v/>
      </c>
      <c r="T680" s="265"/>
      <c r="U680" s="3"/>
      <c r="V680" s="282"/>
      <c r="W680" s="316"/>
    </row>
    <row r="681" spans="3:23" ht="13.5" customHeight="1" x14ac:dyDescent="0.15">
      <c r="C681" s="283">
        <f t="shared" si="40"/>
        <v>669</v>
      </c>
      <c r="D681" s="44" t="str">
        <f t="shared" si="38"/>
        <v/>
      </c>
      <c r="E681" s="276"/>
      <c r="F681" s="368"/>
      <c r="G681" s="368"/>
      <c r="H681" s="368"/>
      <c r="I681" s="265"/>
      <c r="J681" s="265"/>
      <c r="K681" s="265"/>
      <c r="L681" s="307"/>
      <c r="M681" s="307"/>
      <c r="N681" s="308"/>
      <c r="O681" s="314"/>
      <c r="P681" s="314"/>
      <c r="Q681" s="265"/>
      <c r="R681" s="265"/>
      <c r="S681" s="280" t="str">
        <f t="shared" si="39"/>
        <v/>
      </c>
      <c r="T681" s="265"/>
      <c r="U681" s="3"/>
      <c r="V681" s="282"/>
      <c r="W681" s="316"/>
    </row>
    <row r="682" spans="3:23" ht="13.5" customHeight="1" x14ac:dyDescent="0.15">
      <c r="C682" s="283">
        <f t="shared" si="40"/>
        <v>670</v>
      </c>
      <c r="D682" s="44" t="str">
        <f t="shared" si="38"/>
        <v/>
      </c>
      <c r="E682" s="276"/>
      <c r="F682" s="368"/>
      <c r="G682" s="368"/>
      <c r="H682" s="368"/>
      <c r="I682" s="265"/>
      <c r="J682" s="265"/>
      <c r="K682" s="265"/>
      <c r="L682" s="307"/>
      <c r="M682" s="307"/>
      <c r="N682" s="308"/>
      <c r="O682" s="314"/>
      <c r="P682" s="314"/>
      <c r="Q682" s="265"/>
      <c r="R682" s="265"/>
      <c r="S682" s="280" t="str">
        <f t="shared" si="39"/>
        <v/>
      </c>
      <c r="T682" s="265"/>
      <c r="U682" s="3"/>
      <c r="V682" s="282"/>
      <c r="W682" s="316"/>
    </row>
    <row r="683" spans="3:23" ht="13.5" customHeight="1" x14ac:dyDescent="0.15">
      <c r="C683" s="283">
        <f t="shared" si="40"/>
        <v>671</v>
      </c>
      <c r="D683" s="44" t="str">
        <f t="shared" si="38"/>
        <v/>
      </c>
      <c r="E683" s="276"/>
      <c r="F683" s="368"/>
      <c r="G683" s="368"/>
      <c r="H683" s="368"/>
      <c r="I683" s="265"/>
      <c r="J683" s="265"/>
      <c r="K683" s="265"/>
      <c r="L683" s="307"/>
      <c r="M683" s="307"/>
      <c r="N683" s="308"/>
      <c r="O683" s="314"/>
      <c r="P683" s="314"/>
      <c r="Q683" s="265"/>
      <c r="R683" s="265"/>
      <c r="S683" s="280" t="str">
        <f t="shared" si="39"/>
        <v/>
      </c>
      <c r="T683" s="265"/>
      <c r="U683" s="3"/>
      <c r="V683" s="282"/>
      <c r="W683" s="316"/>
    </row>
    <row r="684" spans="3:23" ht="13.5" customHeight="1" x14ac:dyDescent="0.15">
      <c r="C684" s="283">
        <f t="shared" si="40"/>
        <v>672</v>
      </c>
      <c r="D684" s="44" t="str">
        <f t="shared" si="38"/>
        <v/>
      </c>
      <c r="E684" s="276"/>
      <c r="F684" s="368"/>
      <c r="G684" s="368"/>
      <c r="H684" s="368"/>
      <c r="I684" s="265"/>
      <c r="J684" s="265"/>
      <c r="K684" s="265"/>
      <c r="L684" s="307"/>
      <c r="M684" s="307"/>
      <c r="N684" s="308"/>
      <c r="O684" s="314"/>
      <c r="P684" s="314"/>
      <c r="Q684" s="265"/>
      <c r="R684" s="265"/>
      <c r="S684" s="280" t="str">
        <f t="shared" si="39"/>
        <v/>
      </c>
      <c r="T684" s="265"/>
      <c r="U684" s="3"/>
      <c r="V684" s="282"/>
      <c r="W684" s="316"/>
    </row>
    <row r="685" spans="3:23" ht="13.5" customHeight="1" x14ac:dyDescent="0.15">
      <c r="C685" s="283">
        <f t="shared" si="40"/>
        <v>673</v>
      </c>
      <c r="D685" s="44" t="str">
        <f t="shared" si="38"/>
        <v/>
      </c>
      <c r="E685" s="276"/>
      <c r="F685" s="368"/>
      <c r="G685" s="368"/>
      <c r="H685" s="368"/>
      <c r="I685" s="265"/>
      <c r="J685" s="265"/>
      <c r="K685" s="265"/>
      <c r="L685" s="307"/>
      <c r="M685" s="307"/>
      <c r="N685" s="308"/>
      <c r="O685" s="314"/>
      <c r="P685" s="314"/>
      <c r="Q685" s="265"/>
      <c r="R685" s="265"/>
      <c r="S685" s="280" t="str">
        <f t="shared" si="39"/>
        <v/>
      </c>
      <c r="T685" s="265"/>
      <c r="U685" s="3"/>
      <c r="V685" s="282"/>
      <c r="W685" s="316"/>
    </row>
    <row r="686" spans="3:23" ht="13.5" customHeight="1" x14ac:dyDescent="0.15">
      <c r="C686" s="283">
        <f t="shared" si="40"/>
        <v>674</v>
      </c>
      <c r="D686" s="44" t="str">
        <f t="shared" si="38"/>
        <v/>
      </c>
      <c r="E686" s="276"/>
      <c r="F686" s="368"/>
      <c r="G686" s="368"/>
      <c r="H686" s="368"/>
      <c r="I686" s="265"/>
      <c r="J686" s="265"/>
      <c r="K686" s="265"/>
      <c r="L686" s="307"/>
      <c r="M686" s="307"/>
      <c r="N686" s="308"/>
      <c r="O686" s="314"/>
      <c r="P686" s="314"/>
      <c r="Q686" s="265"/>
      <c r="R686" s="265"/>
      <c r="S686" s="280" t="str">
        <f t="shared" si="39"/>
        <v/>
      </c>
      <c r="T686" s="265"/>
      <c r="U686" s="3"/>
      <c r="V686" s="282"/>
      <c r="W686" s="316"/>
    </row>
    <row r="687" spans="3:23" ht="13.5" customHeight="1" x14ac:dyDescent="0.15">
      <c r="C687" s="283">
        <f t="shared" si="40"/>
        <v>675</v>
      </c>
      <c r="D687" s="44" t="str">
        <f t="shared" si="38"/>
        <v/>
      </c>
      <c r="E687" s="276"/>
      <c r="F687" s="368"/>
      <c r="G687" s="368"/>
      <c r="H687" s="368"/>
      <c r="I687" s="265"/>
      <c r="J687" s="265"/>
      <c r="K687" s="265"/>
      <c r="L687" s="307"/>
      <c r="M687" s="307"/>
      <c r="N687" s="308"/>
      <c r="O687" s="314"/>
      <c r="P687" s="314"/>
      <c r="Q687" s="265"/>
      <c r="R687" s="265"/>
      <c r="S687" s="280" t="str">
        <f t="shared" si="39"/>
        <v/>
      </c>
      <c r="T687" s="265"/>
      <c r="U687" s="3"/>
      <c r="V687" s="282"/>
      <c r="W687" s="316"/>
    </row>
    <row r="688" spans="3:23" ht="13.5" customHeight="1" x14ac:dyDescent="0.15">
      <c r="C688" s="283">
        <f t="shared" si="40"/>
        <v>676</v>
      </c>
      <c r="D688" s="44" t="str">
        <f t="shared" si="38"/>
        <v/>
      </c>
      <c r="E688" s="276"/>
      <c r="F688" s="368"/>
      <c r="G688" s="368"/>
      <c r="H688" s="368"/>
      <c r="I688" s="265"/>
      <c r="J688" s="265"/>
      <c r="K688" s="265"/>
      <c r="L688" s="307"/>
      <c r="M688" s="307"/>
      <c r="N688" s="308"/>
      <c r="O688" s="314"/>
      <c r="P688" s="314"/>
      <c r="Q688" s="265"/>
      <c r="R688" s="265"/>
      <c r="S688" s="280" t="str">
        <f t="shared" si="39"/>
        <v/>
      </c>
      <c r="T688" s="265"/>
      <c r="U688" s="3"/>
      <c r="V688" s="282"/>
      <c r="W688" s="316"/>
    </row>
    <row r="689" spans="3:23" ht="13.5" customHeight="1" x14ac:dyDescent="0.15">
      <c r="C689" s="283">
        <f t="shared" si="40"/>
        <v>677</v>
      </c>
      <c r="D689" s="44" t="str">
        <f t="shared" si="38"/>
        <v/>
      </c>
      <c r="E689" s="276"/>
      <c r="F689" s="368"/>
      <c r="G689" s="368"/>
      <c r="H689" s="368"/>
      <c r="I689" s="265"/>
      <c r="J689" s="265"/>
      <c r="K689" s="265"/>
      <c r="L689" s="307"/>
      <c r="M689" s="307"/>
      <c r="N689" s="308"/>
      <c r="O689" s="314"/>
      <c r="P689" s="314"/>
      <c r="Q689" s="265"/>
      <c r="R689" s="265"/>
      <c r="S689" s="280" t="str">
        <f t="shared" si="39"/>
        <v/>
      </c>
      <c r="T689" s="265"/>
      <c r="U689" s="3"/>
      <c r="V689" s="282"/>
      <c r="W689" s="316"/>
    </row>
    <row r="690" spans="3:23" ht="13.5" customHeight="1" x14ac:dyDescent="0.15">
      <c r="C690" s="283">
        <f t="shared" si="40"/>
        <v>678</v>
      </c>
      <c r="D690" s="44" t="str">
        <f t="shared" si="38"/>
        <v/>
      </c>
      <c r="E690" s="276"/>
      <c r="F690" s="368"/>
      <c r="G690" s="368"/>
      <c r="H690" s="368"/>
      <c r="I690" s="265"/>
      <c r="J690" s="265"/>
      <c r="K690" s="265"/>
      <c r="L690" s="307"/>
      <c r="M690" s="307"/>
      <c r="N690" s="308"/>
      <c r="O690" s="314"/>
      <c r="P690" s="314"/>
      <c r="Q690" s="265"/>
      <c r="R690" s="265"/>
      <c r="S690" s="280" t="str">
        <f t="shared" si="39"/>
        <v/>
      </c>
      <c r="T690" s="265"/>
      <c r="U690" s="3"/>
      <c r="V690" s="282"/>
      <c r="W690" s="316"/>
    </row>
    <row r="691" spans="3:23" ht="13.5" customHeight="1" x14ac:dyDescent="0.15">
      <c r="C691" s="283">
        <f t="shared" si="40"/>
        <v>679</v>
      </c>
      <c r="D691" s="44" t="str">
        <f t="shared" si="38"/>
        <v/>
      </c>
      <c r="E691" s="276"/>
      <c r="F691" s="368"/>
      <c r="G691" s="368"/>
      <c r="H691" s="368"/>
      <c r="I691" s="265"/>
      <c r="J691" s="265"/>
      <c r="K691" s="265"/>
      <c r="L691" s="307"/>
      <c r="M691" s="307"/>
      <c r="N691" s="308"/>
      <c r="O691" s="314"/>
      <c r="P691" s="314"/>
      <c r="Q691" s="265"/>
      <c r="R691" s="265"/>
      <c r="S691" s="280" t="str">
        <f t="shared" si="39"/>
        <v/>
      </c>
      <c r="T691" s="265"/>
      <c r="U691" s="3"/>
      <c r="V691" s="282"/>
      <c r="W691" s="316"/>
    </row>
    <row r="692" spans="3:23" ht="13.5" customHeight="1" x14ac:dyDescent="0.15">
      <c r="C692" s="283">
        <f t="shared" si="40"/>
        <v>680</v>
      </c>
      <c r="D692" s="44" t="str">
        <f t="shared" si="38"/>
        <v/>
      </c>
      <c r="E692" s="276"/>
      <c r="F692" s="368"/>
      <c r="G692" s="368"/>
      <c r="H692" s="368"/>
      <c r="I692" s="265"/>
      <c r="J692" s="265"/>
      <c r="K692" s="265"/>
      <c r="L692" s="307"/>
      <c r="M692" s="307"/>
      <c r="N692" s="308"/>
      <c r="O692" s="314"/>
      <c r="P692" s="314"/>
      <c r="Q692" s="265"/>
      <c r="R692" s="265"/>
      <c r="S692" s="280" t="str">
        <f t="shared" si="39"/>
        <v/>
      </c>
      <c r="T692" s="265"/>
      <c r="U692" s="3"/>
      <c r="V692" s="282"/>
      <c r="W692" s="316"/>
    </row>
    <row r="693" spans="3:23" ht="13.5" customHeight="1" x14ac:dyDescent="0.15">
      <c r="C693" s="283">
        <f t="shared" si="40"/>
        <v>681</v>
      </c>
      <c r="D693" s="44" t="str">
        <f t="shared" si="38"/>
        <v/>
      </c>
      <c r="E693" s="276"/>
      <c r="F693" s="368"/>
      <c r="G693" s="368"/>
      <c r="H693" s="368"/>
      <c r="I693" s="265"/>
      <c r="J693" s="265"/>
      <c r="K693" s="265"/>
      <c r="L693" s="307"/>
      <c r="M693" s="307"/>
      <c r="N693" s="308"/>
      <c r="O693" s="314"/>
      <c r="P693" s="314"/>
      <c r="Q693" s="265"/>
      <c r="R693" s="265"/>
      <c r="S693" s="280" t="str">
        <f t="shared" si="39"/>
        <v/>
      </c>
      <c r="T693" s="265"/>
      <c r="U693" s="3"/>
      <c r="V693" s="282"/>
      <c r="W693" s="316"/>
    </row>
    <row r="694" spans="3:23" ht="13.5" customHeight="1" x14ac:dyDescent="0.15">
      <c r="C694" s="283">
        <f t="shared" si="40"/>
        <v>682</v>
      </c>
      <c r="D694" s="44" t="str">
        <f t="shared" si="38"/>
        <v/>
      </c>
      <c r="E694" s="276"/>
      <c r="F694" s="368"/>
      <c r="G694" s="368"/>
      <c r="H694" s="368"/>
      <c r="I694" s="265"/>
      <c r="J694" s="265"/>
      <c r="K694" s="265"/>
      <c r="L694" s="307"/>
      <c r="M694" s="307"/>
      <c r="N694" s="308"/>
      <c r="O694" s="314"/>
      <c r="P694" s="314"/>
      <c r="Q694" s="265"/>
      <c r="R694" s="265"/>
      <c r="S694" s="280" t="str">
        <f t="shared" si="39"/>
        <v/>
      </c>
      <c r="T694" s="265"/>
      <c r="U694" s="3"/>
      <c r="V694" s="282"/>
      <c r="W694" s="316"/>
    </row>
    <row r="695" spans="3:23" ht="13.5" customHeight="1" x14ac:dyDescent="0.15">
      <c r="C695" s="283">
        <f t="shared" si="40"/>
        <v>683</v>
      </c>
      <c r="D695" s="44" t="str">
        <f t="shared" si="38"/>
        <v/>
      </c>
      <c r="E695" s="276"/>
      <c r="F695" s="368"/>
      <c r="G695" s="368"/>
      <c r="H695" s="368"/>
      <c r="I695" s="265"/>
      <c r="J695" s="265"/>
      <c r="K695" s="265"/>
      <c r="L695" s="307"/>
      <c r="M695" s="307"/>
      <c r="N695" s="308"/>
      <c r="O695" s="314"/>
      <c r="P695" s="314"/>
      <c r="Q695" s="265"/>
      <c r="R695" s="265"/>
      <c r="S695" s="280" t="str">
        <f t="shared" si="39"/>
        <v/>
      </c>
      <c r="T695" s="265"/>
      <c r="U695" s="3"/>
      <c r="V695" s="282"/>
      <c r="W695" s="316"/>
    </row>
    <row r="696" spans="3:23" ht="13.5" customHeight="1" x14ac:dyDescent="0.15">
      <c r="C696" s="283">
        <f t="shared" si="40"/>
        <v>684</v>
      </c>
      <c r="D696" s="44" t="str">
        <f t="shared" si="38"/>
        <v/>
      </c>
      <c r="E696" s="276"/>
      <c r="F696" s="368"/>
      <c r="G696" s="368"/>
      <c r="H696" s="368"/>
      <c r="I696" s="265"/>
      <c r="J696" s="265"/>
      <c r="K696" s="265"/>
      <c r="L696" s="307"/>
      <c r="M696" s="307"/>
      <c r="N696" s="308"/>
      <c r="O696" s="314"/>
      <c r="P696" s="314"/>
      <c r="Q696" s="265"/>
      <c r="R696" s="265"/>
      <c r="S696" s="280" t="str">
        <f t="shared" si="39"/>
        <v/>
      </c>
      <c r="T696" s="265"/>
      <c r="U696" s="3"/>
      <c r="V696" s="282"/>
      <c r="W696" s="316"/>
    </row>
    <row r="697" spans="3:23" ht="13.5" customHeight="1" x14ac:dyDescent="0.15">
      <c r="C697" s="283">
        <f t="shared" si="40"/>
        <v>685</v>
      </c>
      <c r="D697" s="44" t="str">
        <f t="shared" si="38"/>
        <v/>
      </c>
      <c r="E697" s="276"/>
      <c r="F697" s="368"/>
      <c r="G697" s="368"/>
      <c r="H697" s="368"/>
      <c r="I697" s="265"/>
      <c r="J697" s="265"/>
      <c r="K697" s="265"/>
      <c r="L697" s="307"/>
      <c r="M697" s="307"/>
      <c r="N697" s="308"/>
      <c r="O697" s="314"/>
      <c r="P697" s="314"/>
      <c r="Q697" s="265"/>
      <c r="R697" s="265"/>
      <c r="S697" s="280" t="str">
        <f t="shared" si="39"/>
        <v/>
      </c>
      <c r="T697" s="265"/>
      <c r="U697" s="3"/>
      <c r="V697" s="282"/>
      <c r="W697" s="316"/>
    </row>
    <row r="698" spans="3:23" ht="13.5" customHeight="1" x14ac:dyDescent="0.15">
      <c r="C698" s="283">
        <f t="shared" si="40"/>
        <v>686</v>
      </c>
      <c r="D698" s="44" t="str">
        <f t="shared" si="38"/>
        <v/>
      </c>
      <c r="E698" s="276"/>
      <c r="F698" s="368"/>
      <c r="G698" s="368"/>
      <c r="H698" s="368"/>
      <c r="I698" s="265"/>
      <c r="J698" s="265"/>
      <c r="K698" s="265"/>
      <c r="L698" s="307"/>
      <c r="M698" s="307"/>
      <c r="N698" s="308"/>
      <c r="O698" s="314"/>
      <c r="P698" s="314"/>
      <c r="Q698" s="265"/>
      <c r="R698" s="265"/>
      <c r="S698" s="280" t="str">
        <f t="shared" si="39"/>
        <v/>
      </c>
      <c r="T698" s="265"/>
      <c r="U698" s="3"/>
      <c r="V698" s="282"/>
      <c r="W698" s="316"/>
    </row>
    <row r="699" spans="3:23" ht="13.5" customHeight="1" x14ac:dyDescent="0.15">
      <c r="C699" s="283">
        <f t="shared" si="40"/>
        <v>687</v>
      </c>
      <c r="D699" s="44" t="str">
        <f t="shared" si="38"/>
        <v/>
      </c>
      <c r="E699" s="276"/>
      <c r="F699" s="368"/>
      <c r="G699" s="368"/>
      <c r="H699" s="368"/>
      <c r="I699" s="265"/>
      <c r="J699" s="265"/>
      <c r="K699" s="265"/>
      <c r="L699" s="307"/>
      <c r="M699" s="307"/>
      <c r="N699" s="308"/>
      <c r="O699" s="314"/>
      <c r="P699" s="314"/>
      <c r="Q699" s="265"/>
      <c r="R699" s="265"/>
      <c r="S699" s="280" t="str">
        <f t="shared" si="39"/>
        <v/>
      </c>
      <c r="T699" s="265"/>
      <c r="U699" s="3"/>
      <c r="V699" s="282"/>
      <c r="W699" s="316"/>
    </row>
    <row r="700" spans="3:23" ht="13.5" customHeight="1" x14ac:dyDescent="0.15">
      <c r="C700" s="283">
        <f t="shared" si="40"/>
        <v>688</v>
      </c>
      <c r="D700" s="44" t="str">
        <f t="shared" si="38"/>
        <v/>
      </c>
      <c r="E700" s="276"/>
      <c r="F700" s="368"/>
      <c r="G700" s="368"/>
      <c r="H700" s="368"/>
      <c r="I700" s="265"/>
      <c r="J700" s="265"/>
      <c r="K700" s="265"/>
      <c r="L700" s="307"/>
      <c r="M700" s="307"/>
      <c r="N700" s="308"/>
      <c r="O700" s="314"/>
      <c r="P700" s="314"/>
      <c r="Q700" s="265"/>
      <c r="R700" s="265"/>
      <c r="S700" s="280" t="str">
        <f t="shared" si="39"/>
        <v/>
      </c>
      <c r="T700" s="265"/>
      <c r="U700" s="3"/>
      <c r="V700" s="282"/>
      <c r="W700" s="316"/>
    </row>
    <row r="701" spans="3:23" ht="13.5" customHeight="1" x14ac:dyDescent="0.15">
      <c r="C701" s="283">
        <f t="shared" si="40"/>
        <v>689</v>
      </c>
      <c r="D701" s="44" t="str">
        <f t="shared" si="38"/>
        <v/>
      </c>
      <c r="E701" s="276"/>
      <c r="F701" s="368"/>
      <c r="G701" s="368"/>
      <c r="H701" s="368"/>
      <c r="I701" s="265"/>
      <c r="J701" s="265"/>
      <c r="K701" s="265"/>
      <c r="L701" s="307"/>
      <c r="M701" s="307"/>
      <c r="N701" s="308"/>
      <c r="O701" s="314"/>
      <c r="P701" s="314"/>
      <c r="Q701" s="265"/>
      <c r="R701" s="265"/>
      <c r="S701" s="280" t="str">
        <f t="shared" si="39"/>
        <v/>
      </c>
      <c r="T701" s="265"/>
      <c r="U701" s="3"/>
      <c r="V701" s="282"/>
      <c r="W701" s="316"/>
    </row>
    <row r="702" spans="3:23" ht="13.5" customHeight="1" x14ac:dyDescent="0.15">
      <c r="C702" s="283">
        <f t="shared" si="40"/>
        <v>690</v>
      </c>
      <c r="D702" s="44" t="str">
        <f t="shared" si="38"/>
        <v/>
      </c>
      <c r="E702" s="276"/>
      <c r="F702" s="368"/>
      <c r="G702" s="368"/>
      <c r="H702" s="368"/>
      <c r="I702" s="317"/>
      <c r="J702" s="317"/>
      <c r="K702" s="317"/>
      <c r="L702" s="307"/>
      <c r="M702" s="307"/>
      <c r="N702" s="308"/>
      <c r="O702" s="314"/>
      <c r="P702" s="314"/>
      <c r="Q702" s="265"/>
      <c r="R702" s="265"/>
      <c r="S702" s="280" t="str">
        <f t="shared" si="39"/>
        <v/>
      </c>
      <c r="T702" s="265"/>
      <c r="U702" s="3"/>
      <c r="V702" s="282"/>
      <c r="W702" s="316"/>
    </row>
    <row r="703" spans="3:23" ht="13.5" customHeight="1" x14ac:dyDescent="0.15">
      <c r="C703" s="283">
        <f t="shared" si="40"/>
        <v>691</v>
      </c>
      <c r="D703" s="44" t="str">
        <f t="shared" si="38"/>
        <v/>
      </c>
      <c r="E703" s="276"/>
      <c r="F703" s="368"/>
      <c r="G703" s="368"/>
      <c r="H703" s="368"/>
      <c r="I703" s="265"/>
      <c r="J703" s="265"/>
      <c r="K703" s="265"/>
      <c r="L703" s="307"/>
      <c r="M703" s="307"/>
      <c r="N703" s="308"/>
      <c r="O703" s="314"/>
      <c r="P703" s="314"/>
      <c r="Q703" s="265"/>
      <c r="R703" s="265"/>
      <c r="S703" s="280" t="str">
        <f t="shared" si="39"/>
        <v/>
      </c>
      <c r="T703" s="265"/>
      <c r="U703" s="3"/>
      <c r="V703" s="282"/>
      <c r="W703" s="316"/>
    </row>
    <row r="704" spans="3:23" ht="13.5" customHeight="1" x14ac:dyDescent="0.15">
      <c r="C704" s="283">
        <f t="shared" si="40"/>
        <v>692</v>
      </c>
      <c r="D704" s="44" t="str">
        <f t="shared" si="38"/>
        <v/>
      </c>
      <c r="E704" s="276"/>
      <c r="F704" s="368"/>
      <c r="G704" s="368"/>
      <c r="H704" s="368"/>
      <c r="I704" s="265"/>
      <c r="J704" s="265"/>
      <c r="K704" s="265"/>
      <c r="L704" s="307"/>
      <c r="M704" s="307"/>
      <c r="N704" s="308"/>
      <c r="O704" s="314"/>
      <c r="P704" s="314"/>
      <c r="Q704" s="265"/>
      <c r="R704" s="265"/>
      <c r="S704" s="280" t="str">
        <f t="shared" si="39"/>
        <v/>
      </c>
      <c r="T704" s="265"/>
      <c r="U704" s="3"/>
      <c r="V704" s="282"/>
      <c r="W704" s="316"/>
    </row>
    <row r="705" spans="3:23" ht="13.5" customHeight="1" x14ac:dyDescent="0.15">
      <c r="C705" s="283">
        <f t="shared" si="40"/>
        <v>693</v>
      </c>
      <c r="D705" s="44" t="str">
        <f t="shared" si="38"/>
        <v/>
      </c>
      <c r="E705" s="276"/>
      <c r="F705" s="368"/>
      <c r="G705" s="368"/>
      <c r="H705" s="368"/>
      <c r="I705" s="265"/>
      <c r="J705" s="265"/>
      <c r="K705" s="265"/>
      <c r="L705" s="307"/>
      <c r="M705" s="307"/>
      <c r="N705" s="308"/>
      <c r="O705" s="314"/>
      <c r="P705" s="314"/>
      <c r="Q705" s="265"/>
      <c r="R705" s="265"/>
      <c r="S705" s="280" t="str">
        <f t="shared" si="39"/>
        <v/>
      </c>
      <c r="T705" s="265"/>
      <c r="U705" s="3"/>
      <c r="V705" s="282"/>
      <c r="W705" s="316"/>
    </row>
    <row r="706" spans="3:23" ht="13.5" customHeight="1" x14ac:dyDescent="0.15">
      <c r="C706" s="283">
        <f t="shared" si="40"/>
        <v>694</v>
      </c>
      <c r="D706" s="44" t="str">
        <f t="shared" si="38"/>
        <v/>
      </c>
      <c r="E706" s="276"/>
      <c r="F706" s="368"/>
      <c r="G706" s="368"/>
      <c r="H706" s="368"/>
      <c r="I706" s="265"/>
      <c r="J706" s="265"/>
      <c r="K706" s="265"/>
      <c r="L706" s="307"/>
      <c r="M706" s="307"/>
      <c r="N706" s="308"/>
      <c r="O706" s="314"/>
      <c r="P706" s="314"/>
      <c r="Q706" s="265"/>
      <c r="R706" s="265"/>
      <c r="S706" s="280" t="str">
        <f t="shared" si="39"/>
        <v/>
      </c>
      <c r="T706" s="265"/>
      <c r="U706" s="3"/>
      <c r="V706" s="282"/>
      <c r="W706" s="316"/>
    </row>
    <row r="707" spans="3:23" ht="13.5" customHeight="1" x14ac:dyDescent="0.15">
      <c r="C707" s="283">
        <f t="shared" si="40"/>
        <v>695</v>
      </c>
      <c r="D707" s="44" t="str">
        <f t="shared" si="38"/>
        <v/>
      </c>
      <c r="E707" s="276"/>
      <c r="F707" s="368"/>
      <c r="G707" s="368"/>
      <c r="H707" s="368"/>
      <c r="I707" s="265"/>
      <c r="J707" s="265"/>
      <c r="K707" s="265"/>
      <c r="L707" s="307"/>
      <c r="M707" s="307"/>
      <c r="N707" s="308"/>
      <c r="O707" s="314"/>
      <c r="P707" s="314"/>
      <c r="Q707" s="265"/>
      <c r="R707" s="265"/>
      <c r="S707" s="280" t="str">
        <f t="shared" si="39"/>
        <v/>
      </c>
      <c r="T707" s="265"/>
      <c r="U707" s="3"/>
      <c r="V707" s="282"/>
      <c r="W707" s="316"/>
    </row>
    <row r="708" spans="3:23" ht="13.5" customHeight="1" x14ac:dyDescent="0.15">
      <c r="C708" s="283">
        <f t="shared" si="40"/>
        <v>696</v>
      </c>
      <c r="D708" s="44" t="str">
        <f t="shared" si="38"/>
        <v/>
      </c>
      <c r="E708" s="276"/>
      <c r="F708" s="368"/>
      <c r="G708" s="368"/>
      <c r="H708" s="368"/>
      <c r="I708" s="265"/>
      <c r="J708" s="265"/>
      <c r="K708" s="265"/>
      <c r="L708" s="307"/>
      <c r="M708" s="307"/>
      <c r="N708" s="308"/>
      <c r="O708" s="314"/>
      <c r="P708" s="314"/>
      <c r="Q708" s="265"/>
      <c r="R708" s="265"/>
      <c r="S708" s="280" t="str">
        <f t="shared" si="39"/>
        <v/>
      </c>
      <c r="T708" s="265"/>
      <c r="U708" s="3"/>
      <c r="V708" s="282"/>
      <c r="W708" s="316"/>
    </row>
    <row r="709" spans="3:23" ht="13.5" customHeight="1" x14ac:dyDescent="0.15">
      <c r="C709" s="283">
        <f t="shared" si="40"/>
        <v>697</v>
      </c>
      <c r="D709" s="44" t="str">
        <f t="shared" si="38"/>
        <v/>
      </c>
      <c r="E709" s="276"/>
      <c r="F709" s="368"/>
      <c r="G709" s="368"/>
      <c r="H709" s="368"/>
      <c r="I709" s="265"/>
      <c r="J709" s="265"/>
      <c r="K709" s="265"/>
      <c r="L709" s="307"/>
      <c r="M709" s="307"/>
      <c r="N709" s="308"/>
      <c r="O709" s="314"/>
      <c r="P709" s="314"/>
      <c r="Q709" s="265"/>
      <c r="R709" s="265"/>
      <c r="S709" s="280" t="str">
        <f t="shared" si="39"/>
        <v/>
      </c>
      <c r="T709" s="265"/>
      <c r="U709" s="3"/>
      <c r="V709" s="282"/>
      <c r="W709" s="316"/>
    </row>
    <row r="710" spans="3:23" ht="13.5" customHeight="1" x14ac:dyDescent="0.15">
      <c r="C710" s="283">
        <f t="shared" si="40"/>
        <v>698</v>
      </c>
      <c r="D710" s="44" t="str">
        <f t="shared" si="38"/>
        <v/>
      </c>
      <c r="E710" s="276"/>
      <c r="F710" s="368"/>
      <c r="G710" s="368"/>
      <c r="H710" s="368"/>
      <c r="I710" s="265"/>
      <c r="J710" s="265"/>
      <c r="K710" s="265"/>
      <c r="L710" s="307"/>
      <c r="M710" s="307"/>
      <c r="N710" s="308"/>
      <c r="O710" s="314"/>
      <c r="P710" s="314"/>
      <c r="Q710" s="265"/>
      <c r="R710" s="265"/>
      <c r="S710" s="280" t="str">
        <f t="shared" si="39"/>
        <v/>
      </c>
      <c r="T710" s="265"/>
      <c r="U710" s="3"/>
      <c r="V710" s="282"/>
      <c r="W710" s="316"/>
    </row>
    <row r="711" spans="3:23" ht="13.5" customHeight="1" x14ac:dyDescent="0.15">
      <c r="C711" s="283">
        <f t="shared" si="40"/>
        <v>699</v>
      </c>
      <c r="D711" s="44" t="str">
        <f t="shared" si="38"/>
        <v/>
      </c>
      <c r="E711" s="276"/>
      <c r="F711" s="368"/>
      <c r="G711" s="368"/>
      <c r="H711" s="368"/>
      <c r="I711" s="265"/>
      <c r="J711" s="265"/>
      <c r="K711" s="265"/>
      <c r="L711" s="307"/>
      <c r="M711" s="307"/>
      <c r="N711" s="308"/>
      <c r="O711" s="314"/>
      <c r="P711" s="314"/>
      <c r="Q711" s="265"/>
      <c r="R711" s="265"/>
      <c r="S711" s="280" t="str">
        <f t="shared" si="39"/>
        <v/>
      </c>
      <c r="T711" s="265"/>
      <c r="U711" s="3"/>
      <c r="V711" s="282"/>
      <c r="W711" s="316"/>
    </row>
    <row r="712" spans="3:23" ht="13.5" customHeight="1" x14ac:dyDescent="0.15">
      <c r="C712" s="283">
        <f t="shared" si="40"/>
        <v>700</v>
      </c>
      <c r="D712" s="44" t="str">
        <f t="shared" si="38"/>
        <v/>
      </c>
      <c r="E712" s="276"/>
      <c r="F712" s="368"/>
      <c r="G712" s="368"/>
      <c r="H712" s="368"/>
      <c r="I712" s="265"/>
      <c r="J712" s="265"/>
      <c r="K712" s="265"/>
      <c r="L712" s="307"/>
      <c r="M712" s="307"/>
      <c r="N712" s="308"/>
      <c r="O712" s="314"/>
      <c r="P712" s="314"/>
      <c r="Q712" s="265"/>
      <c r="R712" s="265"/>
      <c r="S712" s="280" t="str">
        <f t="shared" si="39"/>
        <v/>
      </c>
      <c r="T712" s="265"/>
      <c r="U712" s="3"/>
      <c r="V712" s="282"/>
      <c r="W712" s="316"/>
    </row>
    <row r="713" spans="3:23" ht="13.5" customHeight="1" x14ac:dyDescent="0.15">
      <c r="C713" s="283">
        <f t="shared" si="40"/>
        <v>701</v>
      </c>
      <c r="D713" s="44" t="str">
        <f t="shared" si="38"/>
        <v/>
      </c>
      <c r="E713" s="276"/>
      <c r="F713" s="368"/>
      <c r="G713" s="368"/>
      <c r="H713" s="368"/>
      <c r="I713" s="265"/>
      <c r="J713" s="265"/>
      <c r="K713" s="265"/>
      <c r="L713" s="307"/>
      <c r="M713" s="307"/>
      <c r="N713" s="308"/>
      <c r="O713" s="314"/>
      <c r="P713" s="314"/>
      <c r="Q713" s="265"/>
      <c r="R713" s="265"/>
      <c r="S713" s="280" t="str">
        <f t="shared" si="39"/>
        <v/>
      </c>
      <c r="T713" s="265"/>
      <c r="U713" s="3"/>
      <c r="V713" s="282"/>
      <c r="W713" s="316"/>
    </row>
    <row r="714" spans="3:23" ht="13.5" customHeight="1" x14ac:dyDescent="0.15">
      <c r="C714" s="283">
        <f t="shared" si="40"/>
        <v>702</v>
      </c>
      <c r="D714" s="44" t="str">
        <f t="shared" si="38"/>
        <v/>
      </c>
      <c r="E714" s="276"/>
      <c r="F714" s="368"/>
      <c r="G714" s="368"/>
      <c r="H714" s="368"/>
      <c r="I714" s="265"/>
      <c r="J714" s="265"/>
      <c r="K714" s="265"/>
      <c r="L714" s="307"/>
      <c r="M714" s="307"/>
      <c r="N714" s="308"/>
      <c r="O714" s="314"/>
      <c r="P714" s="314"/>
      <c r="Q714" s="265"/>
      <c r="R714" s="265"/>
      <c r="S714" s="280" t="str">
        <f t="shared" si="39"/>
        <v/>
      </c>
      <c r="T714" s="265"/>
      <c r="U714" s="3"/>
      <c r="V714" s="282"/>
      <c r="W714" s="316"/>
    </row>
    <row r="715" spans="3:23" ht="13.5" customHeight="1" x14ac:dyDescent="0.15">
      <c r="C715" s="283">
        <f t="shared" si="40"/>
        <v>703</v>
      </c>
      <c r="D715" s="44" t="str">
        <f t="shared" si="38"/>
        <v/>
      </c>
      <c r="E715" s="276"/>
      <c r="F715" s="368"/>
      <c r="G715" s="368"/>
      <c r="H715" s="368"/>
      <c r="I715" s="265"/>
      <c r="J715" s="265"/>
      <c r="K715" s="265"/>
      <c r="L715" s="307"/>
      <c r="M715" s="307"/>
      <c r="N715" s="308"/>
      <c r="O715" s="314"/>
      <c r="P715" s="314"/>
      <c r="Q715" s="265"/>
      <c r="R715" s="265"/>
      <c r="S715" s="280" t="str">
        <f t="shared" si="39"/>
        <v/>
      </c>
      <c r="T715" s="265"/>
      <c r="U715" s="3"/>
      <c r="V715" s="282"/>
      <c r="W715" s="316"/>
    </row>
    <row r="716" spans="3:23" ht="13.5" customHeight="1" x14ac:dyDescent="0.15">
      <c r="C716" s="283">
        <f t="shared" si="40"/>
        <v>704</v>
      </c>
      <c r="D716" s="44" t="str">
        <f t="shared" si="38"/>
        <v/>
      </c>
      <c r="E716" s="276"/>
      <c r="F716" s="368"/>
      <c r="G716" s="368"/>
      <c r="H716" s="368"/>
      <c r="I716" s="265"/>
      <c r="J716" s="265"/>
      <c r="K716" s="265"/>
      <c r="L716" s="307"/>
      <c r="M716" s="307"/>
      <c r="N716" s="308"/>
      <c r="O716" s="314"/>
      <c r="P716" s="314"/>
      <c r="Q716" s="265"/>
      <c r="R716" s="265"/>
      <c r="S716" s="280" t="str">
        <f t="shared" si="39"/>
        <v/>
      </c>
      <c r="T716" s="265"/>
      <c r="U716" s="3"/>
      <c r="V716" s="282"/>
      <c r="W716" s="316"/>
    </row>
    <row r="717" spans="3:23" ht="13.5" customHeight="1" x14ac:dyDescent="0.15">
      <c r="C717" s="283">
        <f t="shared" si="40"/>
        <v>705</v>
      </c>
      <c r="D717" s="44" t="str">
        <f t="shared" ref="D717:D780" si="41">IF(E717="","",IF(OR(AND(E717&lt;=$Z$2,K717&lt;&gt;"○"),AND(E717&lt;=$AA$2,K717="○")),"○",""))</f>
        <v/>
      </c>
      <c r="E717" s="276"/>
      <c r="F717" s="368"/>
      <c r="G717" s="368"/>
      <c r="H717" s="368"/>
      <c r="I717" s="265"/>
      <c r="J717" s="265"/>
      <c r="K717" s="265"/>
      <c r="L717" s="307"/>
      <c r="M717" s="307"/>
      <c r="N717" s="308"/>
      <c r="O717" s="314"/>
      <c r="P717" s="314"/>
      <c r="Q717" s="265"/>
      <c r="R717" s="265"/>
      <c r="S717" s="280" t="str">
        <f t="shared" ref="S717:S780" si="42">IF(OR(N717="",N717=0),"",IF(OR(AND(I717="○",$O717&gt;Z$5),AND(J717="○",$O717&gt;AA$5),AND(I717="○",$P717&gt;Z$6),AND(J717="○",$P717&gt;AA$6),AND(K717="○",$P717&gt;AB$6),AND(Q717="○",R717="○")),"○",""))</f>
        <v/>
      </c>
      <c r="T717" s="265"/>
      <c r="U717" s="3"/>
      <c r="V717" s="282"/>
      <c r="W717" s="316"/>
    </row>
    <row r="718" spans="3:23" ht="13.5" customHeight="1" x14ac:dyDescent="0.15">
      <c r="C718" s="283">
        <f t="shared" si="40"/>
        <v>706</v>
      </c>
      <c r="D718" s="44" t="str">
        <f t="shared" si="41"/>
        <v/>
      </c>
      <c r="E718" s="276"/>
      <c r="F718" s="368"/>
      <c r="G718" s="368"/>
      <c r="H718" s="368"/>
      <c r="I718" s="265"/>
      <c r="J718" s="265"/>
      <c r="K718" s="265"/>
      <c r="L718" s="307"/>
      <c r="M718" s="307"/>
      <c r="N718" s="308"/>
      <c r="O718" s="314"/>
      <c r="P718" s="314"/>
      <c r="Q718" s="265"/>
      <c r="R718" s="265"/>
      <c r="S718" s="280" t="str">
        <f t="shared" si="42"/>
        <v/>
      </c>
      <c r="T718" s="265"/>
      <c r="U718" s="3"/>
      <c r="V718" s="282"/>
      <c r="W718" s="316"/>
    </row>
    <row r="719" spans="3:23" ht="13.5" customHeight="1" x14ac:dyDescent="0.15">
      <c r="C719" s="283">
        <f t="shared" si="40"/>
        <v>707</v>
      </c>
      <c r="D719" s="44" t="str">
        <f t="shared" si="41"/>
        <v/>
      </c>
      <c r="E719" s="276"/>
      <c r="F719" s="368"/>
      <c r="G719" s="368"/>
      <c r="H719" s="368"/>
      <c r="I719" s="265"/>
      <c r="J719" s="265"/>
      <c r="K719" s="265"/>
      <c r="L719" s="307"/>
      <c r="M719" s="307"/>
      <c r="N719" s="308"/>
      <c r="O719" s="314"/>
      <c r="P719" s="314"/>
      <c r="Q719" s="265"/>
      <c r="R719" s="265"/>
      <c r="S719" s="280" t="str">
        <f t="shared" si="42"/>
        <v/>
      </c>
      <c r="T719" s="265"/>
      <c r="U719" s="3"/>
      <c r="V719" s="282"/>
      <c r="W719" s="316"/>
    </row>
    <row r="720" spans="3:23" ht="13.5" customHeight="1" x14ac:dyDescent="0.15">
      <c r="C720" s="283">
        <f t="shared" si="40"/>
        <v>708</v>
      </c>
      <c r="D720" s="44" t="str">
        <f t="shared" si="41"/>
        <v/>
      </c>
      <c r="E720" s="276"/>
      <c r="F720" s="368"/>
      <c r="G720" s="368"/>
      <c r="H720" s="368"/>
      <c r="I720" s="265"/>
      <c r="J720" s="265"/>
      <c r="K720" s="265"/>
      <c r="L720" s="307"/>
      <c r="M720" s="307"/>
      <c r="N720" s="308"/>
      <c r="O720" s="314"/>
      <c r="P720" s="314"/>
      <c r="Q720" s="265"/>
      <c r="R720" s="265"/>
      <c r="S720" s="280" t="str">
        <f t="shared" si="42"/>
        <v/>
      </c>
      <c r="T720" s="265"/>
      <c r="U720" s="3"/>
      <c r="V720" s="282"/>
      <c r="W720" s="316"/>
    </row>
    <row r="721" spans="3:23" ht="13.5" customHeight="1" x14ac:dyDescent="0.15">
      <c r="C721" s="283">
        <f t="shared" si="40"/>
        <v>709</v>
      </c>
      <c r="D721" s="44" t="str">
        <f t="shared" si="41"/>
        <v/>
      </c>
      <c r="E721" s="276"/>
      <c r="F721" s="368"/>
      <c r="G721" s="368"/>
      <c r="H721" s="368"/>
      <c r="I721" s="265"/>
      <c r="J721" s="265"/>
      <c r="K721" s="265"/>
      <c r="L721" s="307"/>
      <c r="M721" s="307"/>
      <c r="N721" s="308"/>
      <c r="O721" s="314"/>
      <c r="P721" s="314"/>
      <c r="Q721" s="265"/>
      <c r="R721" s="265"/>
      <c r="S721" s="280" t="str">
        <f t="shared" si="42"/>
        <v/>
      </c>
      <c r="T721" s="265"/>
      <c r="U721" s="3"/>
      <c r="V721" s="282"/>
      <c r="W721" s="316"/>
    </row>
    <row r="722" spans="3:23" ht="13.5" customHeight="1" x14ac:dyDescent="0.15">
      <c r="C722" s="283">
        <f t="shared" si="40"/>
        <v>710</v>
      </c>
      <c r="D722" s="44" t="str">
        <f t="shared" si="41"/>
        <v/>
      </c>
      <c r="E722" s="276"/>
      <c r="F722" s="368"/>
      <c r="G722" s="368"/>
      <c r="H722" s="368"/>
      <c r="I722" s="265"/>
      <c r="J722" s="265"/>
      <c r="K722" s="265"/>
      <c r="L722" s="307"/>
      <c r="M722" s="307"/>
      <c r="N722" s="308"/>
      <c r="O722" s="314"/>
      <c r="P722" s="314"/>
      <c r="Q722" s="265"/>
      <c r="R722" s="265"/>
      <c r="S722" s="280" t="str">
        <f t="shared" si="42"/>
        <v/>
      </c>
      <c r="T722" s="265"/>
      <c r="U722" s="3"/>
      <c r="V722" s="282"/>
      <c r="W722" s="316"/>
    </row>
    <row r="723" spans="3:23" ht="13.5" customHeight="1" x14ac:dyDescent="0.15">
      <c r="C723" s="283">
        <f t="shared" si="40"/>
        <v>711</v>
      </c>
      <c r="D723" s="44" t="str">
        <f t="shared" si="41"/>
        <v/>
      </c>
      <c r="E723" s="276"/>
      <c r="F723" s="368"/>
      <c r="G723" s="368"/>
      <c r="H723" s="368"/>
      <c r="I723" s="265"/>
      <c r="J723" s="265"/>
      <c r="K723" s="265"/>
      <c r="L723" s="307"/>
      <c r="M723" s="307"/>
      <c r="N723" s="308"/>
      <c r="O723" s="314"/>
      <c r="P723" s="314"/>
      <c r="Q723" s="265"/>
      <c r="R723" s="265"/>
      <c r="S723" s="280" t="str">
        <f t="shared" si="42"/>
        <v/>
      </c>
      <c r="T723" s="265"/>
      <c r="U723" s="3"/>
      <c r="V723" s="282"/>
      <c r="W723" s="316"/>
    </row>
    <row r="724" spans="3:23" ht="13.5" customHeight="1" x14ac:dyDescent="0.15">
      <c r="C724" s="283">
        <f t="shared" si="40"/>
        <v>712</v>
      </c>
      <c r="D724" s="44" t="str">
        <f t="shared" si="41"/>
        <v/>
      </c>
      <c r="E724" s="276"/>
      <c r="F724" s="368"/>
      <c r="G724" s="368"/>
      <c r="H724" s="368"/>
      <c r="I724" s="265"/>
      <c r="J724" s="265"/>
      <c r="K724" s="265"/>
      <c r="L724" s="307"/>
      <c r="M724" s="307"/>
      <c r="N724" s="308"/>
      <c r="O724" s="314"/>
      <c r="P724" s="314"/>
      <c r="Q724" s="265"/>
      <c r="R724" s="265"/>
      <c r="S724" s="280" t="str">
        <f t="shared" si="42"/>
        <v/>
      </c>
      <c r="T724" s="265"/>
      <c r="U724" s="3"/>
      <c r="V724" s="282"/>
      <c r="W724" s="316"/>
    </row>
    <row r="725" spans="3:23" ht="13.5" customHeight="1" x14ac:dyDescent="0.15">
      <c r="C725" s="283">
        <f t="shared" si="40"/>
        <v>713</v>
      </c>
      <c r="D725" s="44" t="str">
        <f t="shared" si="41"/>
        <v/>
      </c>
      <c r="E725" s="276"/>
      <c r="F725" s="368"/>
      <c r="G725" s="368"/>
      <c r="H725" s="368"/>
      <c r="I725" s="265"/>
      <c r="J725" s="265"/>
      <c r="K725" s="265"/>
      <c r="L725" s="307"/>
      <c r="M725" s="307"/>
      <c r="N725" s="308"/>
      <c r="O725" s="314"/>
      <c r="P725" s="314"/>
      <c r="Q725" s="265"/>
      <c r="R725" s="265"/>
      <c r="S725" s="280" t="str">
        <f t="shared" si="42"/>
        <v/>
      </c>
      <c r="T725" s="265"/>
      <c r="U725" s="3"/>
      <c r="V725" s="282"/>
      <c r="W725" s="316"/>
    </row>
    <row r="726" spans="3:23" ht="13.5" customHeight="1" x14ac:dyDescent="0.15">
      <c r="C726" s="283">
        <f t="shared" si="40"/>
        <v>714</v>
      </c>
      <c r="D726" s="44" t="str">
        <f t="shared" si="41"/>
        <v/>
      </c>
      <c r="E726" s="276"/>
      <c r="F726" s="368"/>
      <c r="G726" s="368"/>
      <c r="H726" s="368"/>
      <c r="I726" s="265"/>
      <c r="J726" s="265"/>
      <c r="K726" s="265"/>
      <c r="L726" s="307"/>
      <c r="M726" s="307"/>
      <c r="N726" s="308"/>
      <c r="O726" s="314"/>
      <c r="P726" s="314"/>
      <c r="Q726" s="265"/>
      <c r="R726" s="265"/>
      <c r="S726" s="280" t="str">
        <f t="shared" si="42"/>
        <v/>
      </c>
      <c r="T726" s="265"/>
      <c r="U726" s="3"/>
      <c r="V726" s="282"/>
      <c r="W726" s="316"/>
    </row>
    <row r="727" spans="3:23" ht="13.5" customHeight="1" x14ac:dyDescent="0.15">
      <c r="C727" s="283">
        <f t="shared" si="40"/>
        <v>715</v>
      </c>
      <c r="D727" s="44" t="str">
        <f t="shared" si="41"/>
        <v/>
      </c>
      <c r="E727" s="276"/>
      <c r="F727" s="368"/>
      <c r="G727" s="368"/>
      <c r="H727" s="368"/>
      <c r="I727" s="265"/>
      <c r="J727" s="265"/>
      <c r="K727" s="265"/>
      <c r="L727" s="307"/>
      <c r="M727" s="307"/>
      <c r="N727" s="308"/>
      <c r="O727" s="314"/>
      <c r="P727" s="314"/>
      <c r="Q727" s="265"/>
      <c r="R727" s="265"/>
      <c r="S727" s="280" t="str">
        <f t="shared" si="42"/>
        <v/>
      </c>
      <c r="T727" s="265"/>
      <c r="U727" s="3"/>
      <c r="V727" s="282"/>
      <c r="W727" s="316"/>
    </row>
    <row r="728" spans="3:23" ht="13.5" customHeight="1" x14ac:dyDescent="0.15">
      <c r="C728" s="283">
        <f t="shared" si="40"/>
        <v>716</v>
      </c>
      <c r="D728" s="44" t="str">
        <f t="shared" si="41"/>
        <v/>
      </c>
      <c r="E728" s="276"/>
      <c r="F728" s="368"/>
      <c r="G728" s="368"/>
      <c r="H728" s="368"/>
      <c r="I728" s="265"/>
      <c r="J728" s="265"/>
      <c r="K728" s="265"/>
      <c r="L728" s="307"/>
      <c r="M728" s="307"/>
      <c r="N728" s="308"/>
      <c r="O728" s="314"/>
      <c r="P728" s="314"/>
      <c r="Q728" s="265"/>
      <c r="R728" s="265"/>
      <c r="S728" s="280" t="str">
        <f t="shared" si="42"/>
        <v/>
      </c>
      <c r="T728" s="265"/>
      <c r="U728" s="3"/>
      <c r="V728" s="282"/>
      <c r="W728" s="316"/>
    </row>
    <row r="729" spans="3:23" ht="13.5" customHeight="1" x14ac:dyDescent="0.15">
      <c r="C729" s="283">
        <f t="shared" si="40"/>
        <v>717</v>
      </c>
      <c r="D729" s="44" t="str">
        <f t="shared" si="41"/>
        <v/>
      </c>
      <c r="E729" s="276"/>
      <c r="F729" s="368"/>
      <c r="G729" s="368"/>
      <c r="H729" s="368"/>
      <c r="I729" s="265"/>
      <c r="J729" s="265"/>
      <c r="K729" s="265"/>
      <c r="L729" s="307"/>
      <c r="M729" s="307"/>
      <c r="N729" s="308"/>
      <c r="O729" s="314"/>
      <c r="P729" s="314"/>
      <c r="Q729" s="265"/>
      <c r="R729" s="265"/>
      <c r="S729" s="280" t="str">
        <f t="shared" si="42"/>
        <v/>
      </c>
      <c r="T729" s="265"/>
      <c r="U729" s="3"/>
      <c r="V729" s="282"/>
      <c r="W729" s="316"/>
    </row>
    <row r="730" spans="3:23" ht="13.5" customHeight="1" x14ac:dyDescent="0.15">
      <c r="C730" s="283">
        <f t="shared" si="40"/>
        <v>718</v>
      </c>
      <c r="D730" s="44" t="str">
        <f t="shared" si="41"/>
        <v/>
      </c>
      <c r="E730" s="276"/>
      <c r="F730" s="368"/>
      <c r="G730" s="368"/>
      <c r="H730" s="368"/>
      <c r="I730" s="265"/>
      <c r="J730" s="265"/>
      <c r="K730" s="265"/>
      <c r="L730" s="307"/>
      <c r="M730" s="307"/>
      <c r="N730" s="308"/>
      <c r="O730" s="314"/>
      <c r="P730" s="314"/>
      <c r="Q730" s="265"/>
      <c r="R730" s="265"/>
      <c r="S730" s="280" t="str">
        <f t="shared" si="42"/>
        <v/>
      </c>
      <c r="T730" s="265"/>
      <c r="U730" s="3"/>
      <c r="V730" s="282"/>
      <c r="W730" s="316"/>
    </row>
    <row r="731" spans="3:23" ht="13.5" customHeight="1" x14ac:dyDescent="0.15">
      <c r="C731" s="283">
        <f t="shared" si="40"/>
        <v>719</v>
      </c>
      <c r="D731" s="44" t="str">
        <f t="shared" si="41"/>
        <v/>
      </c>
      <c r="E731" s="276"/>
      <c r="F731" s="368"/>
      <c r="G731" s="368"/>
      <c r="H731" s="368"/>
      <c r="I731" s="265"/>
      <c r="J731" s="265"/>
      <c r="K731" s="265"/>
      <c r="L731" s="307"/>
      <c r="M731" s="307"/>
      <c r="N731" s="308"/>
      <c r="O731" s="314"/>
      <c r="P731" s="314"/>
      <c r="Q731" s="265"/>
      <c r="R731" s="265"/>
      <c r="S731" s="280" t="str">
        <f t="shared" si="42"/>
        <v/>
      </c>
      <c r="T731" s="265"/>
      <c r="U731" s="3"/>
      <c r="V731" s="282"/>
      <c r="W731" s="316"/>
    </row>
    <row r="732" spans="3:23" ht="13.5" customHeight="1" x14ac:dyDescent="0.15">
      <c r="C732" s="283">
        <f t="shared" si="40"/>
        <v>720</v>
      </c>
      <c r="D732" s="44" t="str">
        <f t="shared" si="41"/>
        <v/>
      </c>
      <c r="E732" s="276"/>
      <c r="F732" s="368"/>
      <c r="G732" s="368"/>
      <c r="H732" s="368"/>
      <c r="I732" s="317"/>
      <c r="J732" s="317"/>
      <c r="K732" s="317"/>
      <c r="L732" s="307"/>
      <c r="M732" s="307"/>
      <c r="N732" s="308"/>
      <c r="O732" s="314"/>
      <c r="P732" s="314"/>
      <c r="Q732" s="265"/>
      <c r="R732" s="265"/>
      <c r="S732" s="280" t="str">
        <f t="shared" si="42"/>
        <v/>
      </c>
      <c r="T732" s="265"/>
      <c r="U732" s="3"/>
      <c r="V732" s="282"/>
      <c r="W732" s="316"/>
    </row>
    <row r="733" spans="3:23" ht="13.5" customHeight="1" x14ac:dyDescent="0.15">
      <c r="C733" s="283">
        <f t="shared" si="40"/>
        <v>721</v>
      </c>
      <c r="D733" s="44" t="str">
        <f t="shared" si="41"/>
        <v/>
      </c>
      <c r="E733" s="276"/>
      <c r="F733" s="368"/>
      <c r="G733" s="368"/>
      <c r="H733" s="368"/>
      <c r="I733" s="265"/>
      <c r="J733" s="265"/>
      <c r="K733" s="265"/>
      <c r="L733" s="307"/>
      <c r="M733" s="307"/>
      <c r="N733" s="308"/>
      <c r="O733" s="314"/>
      <c r="P733" s="314"/>
      <c r="Q733" s="265"/>
      <c r="R733" s="265"/>
      <c r="S733" s="280" t="str">
        <f t="shared" si="42"/>
        <v/>
      </c>
      <c r="T733" s="265"/>
      <c r="U733" s="3"/>
      <c r="V733" s="282"/>
      <c r="W733" s="316"/>
    </row>
    <row r="734" spans="3:23" ht="13.5" customHeight="1" x14ac:dyDescent="0.15">
      <c r="C734" s="283">
        <f>C733+1</f>
        <v>722</v>
      </c>
      <c r="D734" s="44" t="str">
        <f t="shared" si="41"/>
        <v/>
      </c>
      <c r="E734" s="276"/>
      <c r="F734" s="368"/>
      <c r="G734" s="368"/>
      <c r="H734" s="368"/>
      <c r="I734" s="265"/>
      <c r="J734" s="265"/>
      <c r="K734" s="265"/>
      <c r="L734" s="307"/>
      <c r="M734" s="307"/>
      <c r="N734" s="308"/>
      <c r="O734" s="314"/>
      <c r="P734" s="314"/>
      <c r="Q734" s="265"/>
      <c r="R734" s="265"/>
      <c r="S734" s="280" t="str">
        <f t="shared" si="42"/>
        <v/>
      </c>
      <c r="T734" s="265"/>
      <c r="U734" s="3"/>
      <c r="V734" s="282"/>
      <c r="W734" s="316"/>
    </row>
    <row r="735" spans="3:23" ht="13.5" customHeight="1" x14ac:dyDescent="0.15">
      <c r="C735" s="283">
        <f>C734+1</f>
        <v>723</v>
      </c>
      <c r="D735" s="44" t="str">
        <f t="shared" si="41"/>
        <v/>
      </c>
      <c r="E735" s="276"/>
      <c r="F735" s="368"/>
      <c r="G735" s="368"/>
      <c r="H735" s="368"/>
      <c r="I735" s="265"/>
      <c r="J735" s="265"/>
      <c r="K735" s="265"/>
      <c r="L735" s="307"/>
      <c r="M735" s="307"/>
      <c r="N735" s="308"/>
      <c r="O735" s="314"/>
      <c r="P735" s="314"/>
      <c r="Q735" s="265"/>
      <c r="R735" s="265"/>
      <c r="S735" s="280" t="str">
        <f t="shared" si="42"/>
        <v/>
      </c>
      <c r="T735" s="265"/>
      <c r="U735" s="3"/>
      <c r="V735" s="282"/>
      <c r="W735" s="316"/>
    </row>
    <row r="736" spans="3:23" ht="13.5" customHeight="1" x14ac:dyDescent="0.15">
      <c r="C736" s="283">
        <f t="shared" ref="C736:C762" si="43">C735+1</f>
        <v>724</v>
      </c>
      <c r="D736" s="44" t="str">
        <f t="shared" si="41"/>
        <v/>
      </c>
      <c r="E736" s="276"/>
      <c r="F736" s="368"/>
      <c r="G736" s="368"/>
      <c r="H736" s="368"/>
      <c r="I736" s="265"/>
      <c r="J736" s="265"/>
      <c r="K736" s="265"/>
      <c r="L736" s="307"/>
      <c r="M736" s="307"/>
      <c r="N736" s="308"/>
      <c r="O736" s="314"/>
      <c r="P736" s="314"/>
      <c r="Q736" s="265"/>
      <c r="R736" s="265"/>
      <c r="S736" s="280" t="str">
        <f t="shared" si="42"/>
        <v/>
      </c>
      <c r="T736" s="265"/>
      <c r="U736" s="3"/>
      <c r="V736" s="282"/>
      <c r="W736" s="316"/>
    </row>
    <row r="737" spans="3:23" ht="13.5" customHeight="1" x14ac:dyDescent="0.15">
      <c r="C737" s="283">
        <f t="shared" si="43"/>
        <v>725</v>
      </c>
      <c r="D737" s="44" t="str">
        <f t="shared" si="41"/>
        <v/>
      </c>
      <c r="E737" s="276"/>
      <c r="F737" s="368"/>
      <c r="G737" s="368"/>
      <c r="H737" s="368"/>
      <c r="I737" s="265"/>
      <c r="J737" s="265"/>
      <c r="K737" s="265"/>
      <c r="L737" s="307"/>
      <c r="M737" s="307"/>
      <c r="N737" s="308"/>
      <c r="O737" s="314"/>
      <c r="P737" s="314"/>
      <c r="Q737" s="265"/>
      <c r="R737" s="265"/>
      <c r="S737" s="280" t="str">
        <f t="shared" si="42"/>
        <v/>
      </c>
      <c r="T737" s="265"/>
      <c r="U737" s="3"/>
      <c r="V737" s="282"/>
      <c r="W737" s="316"/>
    </row>
    <row r="738" spans="3:23" ht="13.5" customHeight="1" x14ac:dyDescent="0.15">
      <c r="C738" s="283">
        <f t="shared" si="43"/>
        <v>726</v>
      </c>
      <c r="D738" s="44" t="str">
        <f t="shared" si="41"/>
        <v/>
      </c>
      <c r="E738" s="276"/>
      <c r="F738" s="368"/>
      <c r="G738" s="368"/>
      <c r="H738" s="368"/>
      <c r="I738" s="265"/>
      <c r="J738" s="265"/>
      <c r="K738" s="265"/>
      <c r="L738" s="307"/>
      <c r="M738" s="307"/>
      <c r="N738" s="308"/>
      <c r="O738" s="314"/>
      <c r="P738" s="314"/>
      <c r="Q738" s="265"/>
      <c r="R738" s="265"/>
      <c r="S738" s="280" t="str">
        <f t="shared" si="42"/>
        <v/>
      </c>
      <c r="T738" s="265"/>
      <c r="U738" s="3"/>
      <c r="V738" s="282"/>
      <c r="W738" s="316"/>
    </row>
    <row r="739" spans="3:23" ht="13.5" customHeight="1" x14ac:dyDescent="0.15">
      <c r="C739" s="283">
        <f t="shared" si="43"/>
        <v>727</v>
      </c>
      <c r="D739" s="44" t="str">
        <f t="shared" si="41"/>
        <v/>
      </c>
      <c r="E739" s="276"/>
      <c r="F739" s="368"/>
      <c r="G739" s="368"/>
      <c r="H739" s="368"/>
      <c r="I739" s="265"/>
      <c r="J739" s="265"/>
      <c r="K739" s="265"/>
      <c r="L739" s="307"/>
      <c r="M739" s="307"/>
      <c r="N739" s="308"/>
      <c r="O739" s="314"/>
      <c r="P739" s="314"/>
      <c r="Q739" s="265"/>
      <c r="R739" s="265"/>
      <c r="S739" s="280" t="str">
        <f t="shared" si="42"/>
        <v/>
      </c>
      <c r="T739" s="265"/>
      <c r="U739" s="3"/>
      <c r="V739" s="282"/>
      <c r="W739" s="316"/>
    </row>
    <row r="740" spans="3:23" ht="13.5" customHeight="1" x14ac:dyDescent="0.15">
      <c r="C740" s="283">
        <f t="shared" si="43"/>
        <v>728</v>
      </c>
      <c r="D740" s="44" t="str">
        <f t="shared" si="41"/>
        <v/>
      </c>
      <c r="E740" s="276"/>
      <c r="F740" s="368"/>
      <c r="G740" s="368"/>
      <c r="H740" s="368"/>
      <c r="I740" s="265"/>
      <c r="J740" s="265"/>
      <c r="K740" s="265"/>
      <c r="L740" s="307"/>
      <c r="M740" s="307"/>
      <c r="N740" s="308"/>
      <c r="O740" s="314"/>
      <c r="P740" s="314"/>
      <c r="Q740" s="265"/>
      <c r="R740" s="265"/>
      <c r="S740" s="280" t="str">
        <f t="shared" si="42"/>
        <v/>
      </c>
      <c r="T740" s="265"/>
      <c r="U740" s="3"/>
      <c r="V740" s="282"/>
      <c r="W740" s="316"/>
    </row>
    <row r="741" spans="3:23" ht="13.5" customHeight="1" x14ac:dyDescent="0.15">
      <c r="C741" s="283">
        <f t="shared" si="43"/>
        <v>729</v>
      </c>
      <c r="D741" s="44" t="str">
        <f t="shared" si="41"/>
        <v/>
      </c>
      <c r="E741" s="276"/>
      <c r="F741" s="368"/>
      <c r="G741" s="368"/>
      <c r="H741" s="368"/>
      <c r="I741" s="265"/>
      <c r="J741" s="265"/>
      <c r="K741" s="265"/>
      <c r="L741" s="307"/>
      <c r="M741" s="307"/>
      <c r="N741" s="308"/>
      <c r="O741" s="314"/>
      <c r="P741" s="314"/>
      <c r="Q741" s="265"/>
      <c r="R741" s="265"/>
      <c r="S741" s="280" t="str">
        <f t="shared" si="42"/>
        <v/>
      </c>
      <c r="T741" s="265"/>
      <c r="U741" s="3"/>
      <c r="V741" s="282"/>
      <c r="W741" s="316"/>
    </row>
    <row r="742" spans="3:23" ht="13.5" customHeight="1" x14ac:dyDescent="0.15">
      <c r="C742" s="283">
        <f t="shared" si="43"/>
        <v>730</v>
      </c>
      <c r="D742" s="44" t="str">
        <f t="shared" si="41"/>
        <v/>
      </c>
      <c r="E742" s="276"/>
      <c r="F742" s="368"/>
      <c r="G742" s="368"/>
      <c r="H742" s="368"/>
      <c r="I742" s="265"/>
      <c r="J742" s="265"/>
      <c r="K742" s="265"/>
      <c r="L742" s="307"/>
      <c r="M742" s="307"/>
      <c r="N742" s="308"/>
      <c r="O742" s="314"/>
      <c r="P742" s="314"/>
      <c r="Q742" s="265"/>
      <c r="R742" s="265"/>
      <c r="S742" s="280" t="str">
        <f t="shared" si="42"/>
        <v/>
      </c>
      <c r="T742" s="265"/>
      <c r="U742" s="3"/>
      <c r="V742" s="282"/>
      <c r="W742" s="316"/>
    </row>
    <row r="743" spans="3:23" ht="13.5" customHeight="1" x14ac:dyDescent="0.15">
      <c r="C743" s="283">
        <f t="shared" si="43"/>
        <v>731</v>
      </c>
      <c r="D743" s="44" t="str">
        <f t="shared" si="41"/>
        <v/>
      </c>
      <c r="E743" s="276"/>
      <c r="F743" s="368"/>
      <c r="G743" s="368"/>
      <c r="H743" s="368"/>
      <c r="I743" s="265"/>
      <c r="J743" s="265"/>
      <c r="K743" s="265"/>
      <c r="L743" s="307"/>
      <c r="M743" s="307"/>
      <c r="N743" s="308"/>
      <c r="O743" s="314"/>
      <c r="P743" s="314"/>
      <c r="Q743" s="265"/>
      <c r="R743" s="265"/>
      <c r="S743" s="280" t="str">
        <f t="shared" si="42"/>
        <v/>
      </c>
      <c r="T743" s="265"/>
      <c r="U743" s="3"/>
      <c r="V743" s="282"/>
      <c r="W743" s="316"/>
    </row>
    <row r="744" spans="3:23" ht="13.5" customHeight="1" x14ac:dyDescent="0.15">
      <c r="C744" s="283">
        <f t="shared" si="43"/>
        <v>732</v>
      </c>
      <c r="D744" s="44" t="str">
        <f t="shared" si="41"/>
        <v/>
      </c>
      <c r="E744" s="276"/>
      <c r="F744" s="368"/>
      <c r="G744" s="368"/>
      <c r="H744" s="368"/>
      <c r="I744" s="265"/>
      <c r="J744" s="265"/>
      <c r="K744" s="265"/>
      <c r="L744" s="307"/>
      <c r="M744" s="307"/>
      <c r="N744" s="308"/>
      <c r="O744" s="314"/>
      <c r="P744" s="314"/>
      <c r="Q744" s="265"/>
      <c r="R744" s="265"/>
      <c r="S744" s="280" t="str">
        <f t="shared" si="42"/>
        <v/>
      </c>
      <c r="T744" s="265"/>
      <c r="U744" s="3"/>
      <c r="V744" s="282"/>
      <c r="W744" s="316"/>
    </row>
    <row r="745" spans="3:23" ht="13.5" customHeight="1" x14ac:dyDescent="0.15">
      <c r="C745" s="283">
        <f t="shared" si="43"/>
        <v>733</v>
      </c>
      <c r="D745" s="44" t="str">
        <f t="shared" si="41"/>
        <v/>
      </c>
      <c r="E745" s="276"/>
      <c r="F745" s="368"/>
      <c r="G745" s="368"/>
      <c r="H745" s="368"/>
      <c r="I745" s="265"/>
      <c r="J745" s="265"/>
      <c r="K745" s="265"/>
      <c r="L745" s="307"/>
      <c r="M745" s="307"/>
      <c r="N745" s="308"/>
      <c r="O745" s="314"/>
      <c r="P745" s="314"/>
      <c r="Q745" s="265"/>
      <c r="R745" s="265"/>
      <c r="S745" s="280" t="str">
        <f t="shared" si="42"/>
        <v/>
      </c>
      <c r="T745" s="265"/>
      <c r="U745" s="3"/>
      <c r="V745" s="282"/>
      <c r="W745" s="316"/>
    </row>
    <row r="746" spans="3:23" ht="13.5" customHeight="1" x14ac:dyDescent="0.15">
      <c r="C746" s="283">
        <f t="shared" si="43"/>
        <v>734</v>
      </c>
      <c r="D746" s="44" t="str">
        <f t="shared" si="41"/>
        <v/>
      </c>
      <c r="E746" s="276"/>
      <c r="F746" s="368"/>
      <c r="G746" s="368"/>
      <c r="H746" s="368"/>
      <c r="I746" s="265"/>
      <c r="J746" s="265"/>
      <c r="K746" s="265"/>
      <c r="L746" s="307"/>
      <c r="M746" s="307"/>
      <c r="N746" s="308"/>
      <c r="O746" s="314"/>
      <c r="P746" s="314"/>
      <c r="Q746" s="265"/>
      <c r="R746" s="265"/>
      <c r="S746" s="280" t="str">
        <f t="shared" si="42"/>
        <v/>
      </c>
      <c r="T746" s="265"/>
      <c r="U746" s="3"/>
      <c r="V746" s="282"/>
      <c r="W746" s="316"/>
    </row>
    <row r="747" spans="3:23" ht="13.5" customHeight="1" x14ac:dyDescent="0.15">
      <c r="C747" s="283">
        <f t="shared" si="43"/>
        <v>735</v>
      </c>
      <c r="D747" s="44" t="str">
        <f t="shared" si="41"/>
        <v/>
      </c>
      <c r="E747" s="276"/>
      <c r="F747" s="368"/>
      <c r="G747" s="368"/>
      <c r="H747" s="368"/>
      <c r="I747" s="265"/>
      <c r="J747" s="265"/>
      <c r="K747" s="265"/>
      <c r="L747" s="307"/>
      <c r="M747" s="307"/>
      <c r="N747" s="308"/>
      <c r="O747" s="314"/>
      <c r="P747" s="314"/>
      <c r="Q747" s="265"/>
      <c r="R747" s="265"/>
      <c r="S747" s="280" t="str">
        <f t="shared" si="42"/>
        <v/>
      </c>
      <c r="T747" s="265"/>
      <c r="U747" s="3"/>
      <c r="V747" s="282"/>
      <c r="W747" s="316"/>
    </row>
    <row r="748" spans="3:23" ht="13.5" customHeight="1" x14ac:dyDescent="0.15">
      <c r="C748" s="283">
        <f t="shared" si="43"/>
        <v>736</v>
      </c>
      <c r="D748" s="44" t="str">
        <f t="shared" si="41"/>
        <v/>
      </c>
      <c r="E748" s="276"/>
      <c r="F748" s="368"/>
      <c r="G748" s="368"/>
      <c r="H748" s="368"/>
      <c r="I748" s="265"/>
      <c r="J748" s="265"/>
      <c r="K748" s="265"/>
      <c r="L748" s="307"/>
      <c r="M748" s="307"/>
      <c r="N748" s="308"/>
      <c r="O748" s="314"/>
      <c r="P748" s="314"/>
      <c r="Q748" s="265"/>
      <c r="R748" s="265"/>
      <c r="S748" s="280" t="str">
        <f t="shared" si="42"/>
        <v/>
      </c>
      <c r="T748" s="265"/>
      <c r="U748" s="3"/>
      <c r="V748" s="282"/>
      <c r="W748" s="316"/>
    </row>
    <row r="749" spans="3:23" ht="13.5" customHeight="1" x14ac:dyDescent="0.15">
      <c r="C749" s="283">
        <f t="shared" si="43"/>
        <v>737</v>
      </c>
      <c r="D749" s="44" t="str">
        <f t="shared" si="41"/>
        <v/>
      </c>
      <c r="E749" s="276"/>
      <c r="F749" s="368"/>
      <c r="G749" s="368"/>
      <c r="H749" s="368"/>
      <c r="I749" s="265"/>
      <c r="J749" s="265"/>
      <c r="K749" s="265"/>
      <c r="L749" s="307"/>
      <c r="M749" s="307"/>
      <c r="N749" s="308"/>
      <c r="O749" s="314"/>
      <c r="P749" s="314"/>
      <c r="Q749" s="265"/>
      <c r="R749" s="265"/>
      <c r="S749" s="280" t="str">
        <f t="shared" si="42"/>
        <v/>
      </c>
      <c r="T749" s="265"/>
      <c r="U749" s="3"/>
      <c r="V749" s="282"/>
      <c r="W749" s="316"/>
    </row>
    <row r="750" spans="3:23" ht="13.5" customHeight="1" x14ac:dyDescent="0.15">
      <c r="C750" s="283">
        <f t="shared" si="43"/>
        <v>738</v>
      </c>
      <c r="D750" s="44" t="str">
        <f t="shared" si="41"/>
        <v/>
      </c>
      <c r="E750" s="276"/>
      <c r="F750" s="368"/>
      <c r="G750" s="368"/>
      <c r="H750" s="368"/>
      <c r="I750" s="265"/>
      <c r="J750" s="265"/>
      <c r="K750" s="265"/>
      <c r="L750" s="307"/>
      <c r="M750" s="307"/>
      <c r="N750" s="308"/>
      <c r="O750" s="314"/>
      <c r="P750" s="314"/>
      <c r="Q750" s="265"/>
      <c r="R750" s="265"/>
      <c r="S750" s="280" t="str">
        <f t="shared" si="42"/>
        <v/>
      </c>
      <c r="T750" s="265"/>
      <c r="U750" s="3"/>
      <c r="V750" s="282"/>
      <c r="W750" s="316"/>
    </row>
    <row r="751" spans="3:23" ht="13.5" customHeight="1" x14ac:dyDescent="0.15">
      <c r="C751" s="283">
        <f t="shared" si="43"/>
        <v>739</v>
      </c>
      <c r="D751" s="44" t="str">
        <f t="shared" si="41"/>
        <v/>
      </c>
      <c r="E751" s="276"/>
      <c r="F751" s="368"/>
      <c r="G751" s="368"/>
      <c r="H751" s="368"/>
      <c r="I751" s="265"/>
      <c r="J751" s="265"/>
      <c r="K751" s="265"/>
      <c r="L751" s="307"/>
      <c r="M751" s="307"/>
      <c r="N751" s="308"/>
      <c r="O751" s="314"/>
      <c r="P751" s="314"/>
      <c r="Q751" s="265"/>
      <c r="R751" s="265"/>
      <c r="S751" s="280" t="str">
        <f t="shared" si="42"/>
        <v/>
      </c>
      <c r="T751" s="265"/>
      <c r="U751" s="3"/>
      <c r="V751" s="282"/>
      <c r="W751" s="316"/>
    </row>
    <row r="752" spans="3:23" ht="13.5" customHeight="1" x14ac:dyDescent="0.15">
      <c r="C752" s="283">
        <f t="shared" si="43"/>
        <v>740</v>
      </c>
      <c r="D752" s="44" t="str">
        <f t="shared" si="41"/>
        <v/>
      </c>
      <c r="E752" s="276"/>
      <c r="F752" s="368"/>
      <c r="G752" s="368"/>
      <c r="H752" s="368"/>
      <c r="I752" s="265"/>
      <c r="J752" s="265"/>
      <c r="K752" s="265"/>
      <c r="L752" s="307"/>
      <c r="M752" s="307"/>
      <c r="N752" s="308"/>
      <c r="O752" s="314"/>
      <c r="P752" s="314"/>
      <c r="Q752" s="265"/>
      <c r="R752" s="265"/>
      <c r="S752" s="280" t="str">
        <f t="shared" si="42"/>
        <v/>
      </c>
      <c r="T752" s="265"/>
      <c r="U752" s="3"/>
      <c r="V752" s="282"/>
      <c r="W752" s="316"/>
    </row>
    <row r="753" spans="3:23" ht="13.5" customHeight="1" x14ac:dyDescent="0.15">
      <c r="C753" s="283">
        <f t="shared" si="43"/>
        <v>741</v>
      </c>
      <c r="D753" s="44" t="str">
        <f t="shared" si="41"/>
        <v/>
      </c>
      <c r="E753" s="276"/>
      <c r="F753" s="368"/>
      <c r="G753" s="368"/>
      <c r="H753" s="368"/>
      <c r="I753" s="265"/>
      <c r="J753" s="265"/>
      <c r="K753" s="265"/>
      <c r="L753" s="307"/>
      <c r="M753" s="307"/>
      <c r="N753" s="308"/>
      <c r="O753" s="314"/>
      <c r="P753" s="314"/>
      <c r="Q753" s="265"/>
      <c r="R753" s="265"/>
      <c r="S753" s="280" t="str">
        <f t="shared" si="42"/>
        <v/>
      </c>
      <c r="T753" s="265"/>
      <c r="U753" s="3"/>
      <c r="V753" s="282"/>
      <c r="W753" s="316"/>
    </row>
    <row r="754" spans="3:23" ht="13.5" customHeight="1" x14ac:dyDescent="0.15">
      <c r="C754" s="283">
        <f t="shared" si="43"/>
        <v>742</v>
      </c>
      <c r="D754" s="44" t="str">
        <f t="shared" si="41"/>
        <v/>
      </c>
      <c r="E754" s="276"/>
      <c r="F754" s="368"/>
      <c r="G754" s="368"/>
      <c r="H754" s="368"/>
      <c r="I754" s="265"/>
      <c r="J754" s="265"/>
      <c r="K754" s="265"/>
      <c r="L754" s="307"/>
      <c r="M754" s="307"/>
      <c r="N754" s="308"/>
      <c r="O754" s="314"/>
      <c r="P754" s="314"/>
      <c r="Q754" s="265"/>
      <c r="R754" s="265"/>
      <c r="S754" s="280" t="str">
        <f t="shared" si="42"/>
        <v/>
      </c>
      <c r="T754" s="265"/>
      <c r="U754" s="3"/>
      <c r="V754" s="282"/>
      <c r="W754" s="316"/>
    </row>
    <row r="755" spans="3:23" ht="13.5" customHeight="1" x14ac:dyDescent="0.15">
      <c r="C755" s="283">
        <f t="shared" si="43"/>
        <v>743</v>
      </c>
      <c r="D755" s="44" t="str">
        <f t="shared" si="41"/>
        <v/>
      </c>
      <c r="E755" s="276"/>
      <c r="F755" s="368"/>
      <c r="G755" s="368"/>
      <c r="H755" s="368"/>
      <c r="I755" s="265"/>
      <c r="J755" s="265"/>
      <c r="K755" s="265"/>
      <c r="L755" s="307"/>
      <c r="M755" s="307"/>
      <c r="N755" s="308"/>
      <c r="O755" s="314"/>
      <c r="P755" s="314"/>
      <c r="Q755" s="265"/>
      <c r="R755" s="265"/>
      <c r="S755" s="280" t="str">
        <f t="shared" si="42"/>
        <v/>
      </c>
      <c r="T755" s="265"/>
      <c r="U755" s="3"/>
      <c r="V755" s="282"/>
      <c r="W755" s="316"/>
    </row>
    <row r="756" spans="3:23" ht="13.5" customHeight="1" x14ac:dyDescent="0.15">
      <c r="C756" s="283">
        <f t="shared" si="43"/>
        <v>744</v>
      </c>
      <c r="D756" s="44" t="str">
        <f t="shared" si="41"/>
        <v/>
      </c>
      <c r="E756" s="276"/>
      <c r="F756" s="368"/>
      <c r="G756" s="368"/>
      <c r="H756" s="368"/>
      <c r="I756" s="265"/>
      <c r="J756" s="265"/>
      <c r="K756" s="265"/>
      <c r="L756" s="307"/>
      <c r="M756" s="307"/>
      <c r="N756" s="308"/>
      <c r="O756" s="314"/>
      <c r="P756" s="314"/>
      <c r="Q756" s="265"/>
      <c r="R756" s="265"/>
      <c r="S756" s="280" t="str">
        <f t="shared" si="42"/>
        <v/>
      </c>
      <c r="T756" s="265"/>
      <c r="U756" s="3"/>
      <c r="V756" s="282"/>
      <c r="W756" s="316"/>
    </row>
    <row r="757" spans="3:23" ht="13.5" customHeight="1" x14ac:dyDescent="0.15">
      <c r="C757" s="283">
        <f t="shared" si="43"/>
        <v>745</v>
      </c>
      <c r="D757" s="44" t="str">
        <f t="shared" si="41"/>
        <v/>
      </c>
      <c r="E757" s="276"/>
      <c r="F757" s="368"/>
      <c r="G757" s="368"/>
      <c r="H757" s="368"/>
      <c r="I757" s="265"/>
      <c r="J757" s="265"/>
      <c r="K757" s="265"/>
      <c r="L757" s="307"/>
      <c r="M757" s="307"/>
      <c r="N757" s="308"/>
      <c r="O757" s="314"/>
      <c r="P757" s="314"/>
      <c r="Q757" s="265"/>
      <c r="R757" s="265"/>
      <c r="S757" s="280" t="str">
        <f t="shared" si="42"/>
        <v/>
      </c>
      <c r="T757" s="265"/>
      <c r="U757" s="3"/>
      <c r="V757" s="282"/>
      <c r="W757" s="316"/>
    </row>
    <row r="758" spans="3:23" ht="13.5" customHeight="1" x14ac:dyDescent="0.15">
      <c r="C758" s="283">
        <f t="shared" si="43"/>
        <v>746</v>
      </c>
      <c r="D758" s="44" t="str">
        <f t="shared" si="41"/>
        <v/>
      </c>
      <c r="E758" s="276"/>
      <c r="F758" s="368"/>
      <c r="G758" s="368"/>
      <c r="H758" s="368"/>
      <c r="I758" s="265"/>
      <c r="J758" s="265"/>
      <c r="K758" s="265"/>
      <c r="L758" s="307"/>
      <c r="M758" s="307"/>
      <c r="N758" s="308"/>
      <c r="O758" s="314"/>
      <c r="P758" s="314"/>
      <c r="Q758" s="265"/>
      <c r="R758" s="265"/>
      <c r="S758" s="280" t="str">
        <f t="shared" si="42"/>
        <v/>
      </c>
      <c r="T758" s="265"/>
      <c r="U758" s="3"/>
      <c r="V758" s="282"/>
      <c r="W758" s="316"/>
    </row>
    <row r="759" spans="3:23" ht="13.5" customHeight="1" x14ac:dyDescent="0.15">
      <c r="C759" s="283">
        <f t="shared" si="43"/>
        <v>747</v>
      </c>
      <c r="D759" s="44" t="str">
        <f t="shared" si="41"/>
        <v/>
      </c>
      <c r="E759" s="276"/>
      <c r="F759" s="368"/>
      <c r="G759" s="368"/>
      <c r="H759" s="368"/>
      <c r="I759" s="265"/>
      <c r="J759" s="265"/>
      <c r="K759" s="265"/>
      <c r="L759" s="307"/>
      <c r="M759" s="307"/>
      <c r="N759" s="308"/>
      <c r="O759" s="314"/>
      <c r="P759" s="314"/>
      <c r="Q759" s="265"/>
      <c r="R759" s="265"/>
      <c r="S759" s="280" t="str">
        <f t="shared" si="42"/>
        <v/>
      </c>
      <c r="T759" s="265"/>
      <c r="U759" s="3"/>
      <c r="V759" s="282"/>
      <c r="W759" s="316"/>
    </row>
    <row r="760" spans="3:23" ht="13.5" customHeight="1" x14ac:dyDescent="0.15">
      <c r="C760" s="283">
        <f t="shared" si="43"/>
        <v>748</v>
      </c>
      <c r="D760" s="44" t="str">
        <f t="shared" si="41"/>
        <v/>
      </c>
      <c r="E760" s="276"/>
      <c r="F760" s="368"/>
      <c r="G760" s="368"/>
      <c r="H760" s="368"/>
      <c r="I760" s="265"/>
      <c r="J760" s="265"/>
      <c r="K760" s="265"/>
      <c r="L760" s="307"/>
      <c r="M760" s="307"/>
      <c r="N760" s="308"/>
      <c r="O760" s="314"/>
      <c r="P760" s="314"/>
      <c r="Q760" s="265"/>
      <c r="R760" s="265"/>
      <c r="S760" s="280" t="str">
        <f t="shared" si="42"/>
        <v/>
      </c>
      <c r="T760" s="265"/>
      <c r="U760" s="3"/>
      <c r="V760" s="282"/>
      <c r="W760" s="316"/>
    </row>
    <row r="761" spans="3:23" ht="13.5" customHeight="1" x14ac:dyDescent="0.15">
      <c r="C761" s="283">
        <f t="shared" si="43"/>
        <v>749</v>
      </c>
      <c r="D761" s="44" t="str">
        <f t="shared" si="41"/>
        <v/>
      </c>
      <c r="E761" s="276"/>
      <c r="F761" s="368"/>
      <c r="G761" s="368"/>
      <c r="H761" s="368"/>
      <c r="I761" s="265"/>
      <c r="J761" s="265"/>
      <c r="K761" s="265"/>
      <c r="L761" s="307"/>
      <c r="M761" s="307"/>
      <c r="N761" s="308"/>
      <c r="O761" s="314"/>
      <c r="P761" s="314"/>
      <c r="Q761" s="265"/>
      <c r="R761" s="265"/>
      <c r="S761" s="280" t="str">
        <f t="shared" si="42"/>
        <v/>
      </c>
      <c r="T761" s="265"/>
      <c r="U761" s="3"/>
      <c r="V761" s="282"/>
      <c r="W761" s="316"/>
    </row>
    <row r="762" spans="3:23" ht="13.5" customHeight="1" x14ac:dyDescent="0.15">
      <c r="C762" s="283">
        <f t="shared" si="43"/>
        <v>750</v>
      </c>
      <c r="D762" s="44" t="str">
        <f t="shared" si="41"/>
        <v/>
      </c>
      <c r="E762" s="276"/>
      <c r="F762" s="368"/>
      <c r="G762" s="368"/>
      <c r="H762" s="368"/>
      <c r="I762" s="317"/>
      <c r="J762" s="317"/>
      <c r="K762" s="317"/>
      <c r="L762" s="307"/>
      <c r="M762" s="307"/>
      <c r="N762" s="308"/>
      <c r="O762" s="314"/>
      <c r="P762" s="314"/>
      <c r="Q762" s="265"/>
      <c r="R762" s="265"/>
      <c r="S762" s="280" t="str">
        <f t="shared" si="42"/>
        <v/>
      </c>
      <c r="T762" s="265"/>
      <c r="U762" s="3"/>
      <c r="V762" s="282"/>
      <c r="W762" s="316"/>
    </row>
    <row r="763" spans="3:23" ht="13.5" customHeight="1" x14ac:dyDescent="0.15">
      <c r="C763" s="283">
        <f>C762+1</f>
        <v>751</v>
      </c>
      <c r="D763" s="44" t="str">
        <f t="shared" si="41"/>
        <v/>
      </c>
      <c r="E763" s="276"/>
      <c r="F763" s="368"/>
      <c r="G763" s="368"/>
      <c r="H763" s="368"/>
      <c r="I763" s="265"/>
      <c r="J763" s="265"/>
      <c r="K763" s="265"/>
      <c r="L763" s="307"/>
      <c r="M763" s="307"/>
      <c r="N763" s="308"/>
      <c r="O763" s="314"/>
      <c r="P763" s="314"/>
      <c r="Q763" s="265"/>
      <c r="R763" s="265"/>
      <c r="S763" s="280" t="str">
        <f t="shared" si="42"/>
        <v/>
      </c>
      <c r="T763" s="265"/>
      <c r="U763" s="3"/>
      <c r="V763" s="282"/>
      <c r="W763" s="316"/>
    </row>
    <row r="764" spans="3:23" ht="13.5" customHeight="1" x14ac:dyDescent="0.15">
      <c r="C764" s="283">
        <f>C763+1</f>
        <v>752</v>
      </c>
      <c r="D764" s="44" t="str">
        <f t="shared" si="41"/>
        <v/>
      </c>
      <c r="E764" s="276"/>
      <c r="F764" s="368"/>
      <c r="G764" s="368"/>
      <c r="H764" s="368"/>
      <c r="I764" s="265"/>
      <c r="J764" s="265"/>
      <c r="K764" s="265"/>
      <c r="L764" s="307"/>
      <c r="M764" s="307"/>
      <c r="N764" s="308"/>
      <c r="O764" s="314"/>
      <c r="P764" s="314"/>
      <c r="Q764" s="265"/>
      <c r="R764" s="265"/>
      <c r="S764" s="280" t="str">
        <f t="shared" si="42"/>
        <v/>
      </c>
      <c r="T764" s="265"/>
      <c r="U764" s="3"/>
      <c r="V764" s="282"/>
      <c r="W764" s="316"/>
    </row>
    <row r="765" spans="3:23" ht="13.5" customHeight="1" x14ac:dyDescent="0.15">
      <c r="C765" s="283">
        <f>C764+1</f>
        <v>753</v>
      </c>
      <c r="D765" s="44" t="str">
        <f t="shared" si="41"/>
        <v/>
      </c>
      <c r="E765" s="276"/>
      <c r="F765" s="368"/>
      <c r="G765" s="368"/>
      <c r="H765" s="368"/>
      <c r="I765" s="265"/>
      <c r="J765" s="265"/>
      <c r="K765" s="265"/>
      <c r="L765" s="307"/>
      <c r="M765" s="307"/>
      <c r="N765" s="308"/>
      <c r="O765" s="314"/>
      <c r="P765" s="314"/>
      <c r="Q765" s="265"/>
      <c r="R765" s="265"/>
      <c r="S765" s="280" t="str">
        <f t="shared" si="42"/>
        <v/>
      </c>
      <c r="T765" s="265"/>
      <c r="U765" s="3"/>
      <c r="V765" s="282"/>
      <c r="W765" s="316"/>
    </row>
    <row r="766" spans="3:23" ht="13.5" customHeight="1" x14ac:dyDescent="0.15">
      <c r="C766" s="283">
        <f t="shared" ref="C766:C823" si="44">C765+1</f>
        <v>754</v>
      </c>
      <c r="D766" s="44" t="str">
        <f t="shared" si="41"/>
        <v/>
      </c>
      <c r="E766" s="276"/>
      <c r="F766" s="368"/>
      <c r="G766" s="368"/>
      <c r="H766" s="368"/>
      <c r="I766" s="265"/>
      <c r="J766" s="265"/>
      <c r="K766" s="265"/>
      <c r="L766" s="307"/>
      <c r="M766" s="307"/>
      <c r="N766" s="308"/>
      <c r="O766" s="314"/>
      <c r="P766" s="314"/>
      <c r="Q766" s="265"/>
      <c r="R766" s="265"/>
      <c r="S766" s="280" t="str">
        <f t="shared" si="42"/>
        <v/>
      </c>
      <c r="T766" s="265"/>
      <c r="U766" s="3"/>
      <c r="V766" s="282"/>
      <c r="W766" s="316"/>
    </row>
    <row r="767" spans="3:23" ht="13.5" customHeight="1" x14ac:dyDescent="0.15">
      <c r="C767" s="283">
        <f t="shared" si="44"/>
        <v>755</v>
      </c>
      <c r="D767" s="44" t="str">
        <f t="shared" si="41"/>
        <v/>
      </c>
      <c r="E767" s="276"/>
      <c r="F767" s="368"/>
      <c r="G767" s="368"/>
      <c r="H767" s="368"/>
      <c r="I767" s="265"/>
      <c r="J767" s="265"/>
      <c r="K767" s="265"/>
      <c r="L767" s="307"/>
      <c r="M767" s="307"/>
      <c r="N767" s="308"/>
      <c r="O767" s="314"/>
      <c r="P767" s="314"/>
      <c r="Q767" s="265"/>
      <c r="R767" s="265"/>
      <c r="S767" s="280" t="str">
        <f t="shared" si="42"/>
        <v/>
      </c>
      <c r="T767" s="265"/>
      <c r="U767" s="3"/>
      <c r="V767" s="282"/>
      <c r="W767" s="316"/>
    </row>
    <row r="768" spans="3:23" ht="13.5" customHeight="1" x14ac:dyDescent="0.15">
      <c r="C768" s="283">
        <f t="shared" si="44"/>
        <v>756</v>
      </c>
      <c r="D768" s="44" t="str">
        <f t="shared" si="41"/>
        <v/>
      </c>
      <c r="E768" s="276"/>
      <c r="F768" s="368"/>
      <c r="G768" s="368"/>
      <c r="H768" s="368"/>
      <c r="I768" s="265"/>
      <c r="J768" s="265"/>
      <c r="K768" s="265"/>
      <c r="L768" s="307"/>
      <c r="M768" s="307"/>
      <c r="N768" s="308"/>
      <c r="O768" s="314"/>
      <c r="P768" s="314"/>
      <c r="Q768" s="265"/>
      <c r="R768" s="265"/>
      <c r="S768" s="280" t="str">
        <f t="shared" si="42"/>
        <v/>
      </c>
      <c r="T768" s="265"/>
      <c r="U768" s="3"/>
      <c r="V768" s="282"/>
      <c r="W768" s="316"/>
    </row>
    <row r="769" spans="3:23" ht="13.5" customHeight="1" x14ac:dyDescent="0.15">
      <c r="C769" s="283">
        <f t="shared" si="44"/>
        <v>757</v>
      </c>
      <c r="D769" s="44" t="str">
        <f t="shared" si="41"/>
        <v/>
      </c>
      <c r="E769" s="276"/>
      <c r="F769" s="368"/>
      <c r="G769" s="368"/>
      <c r="H769" s="368"/>
      <c r="I769" s="265"/>
      <c r="J769" s="265"/>
      <c r="K769" s="265"/>
      <c r="L769" s="307"/>
      <c r="M769" s="307"/>
      <c r="N769" s="308"/>
      <c r="O769" s="314"/>
      <c r="P769" s="314"/>
      <c r="Q769" s="265"/>
      <c r="R769" s="265"/>
      <c r="S769" s="280" t="str">
        <f t="shared" si="42"/>
        <v/>
      </c>
      <c r="T769" s="265"/>
      <c r="U769" s="3"/>
      <c r="V769" s="282"/>
      <c r="W769" s="316"/>
    </row>
    <row r="770" spans="3:23" ht="13.5" customHeight="1" x14ac:dyDescent="0.15">
      <c r="C770" s="283">
        <f t="shared" si="44"/>
        <v>758</v>
      </c>
      <c r="D770" s="44" t="str">
        <f t="shared" si="41"/>
        <v/>
      </c>
      <c r="E770" s="276"/>
      <c r="F770" s="368"/>
      <c r="G770" s="368"/>
      <c r="H770" s="368"/>
      <c r="I770" s="265"/>
      <c r="J770" s="265"/>
      <c r="K770" s="265"/>
      <c r="L770" s="307"/>
      <c r="M770" s="307"/>
      <c r="N770" s="308"/>
      <c r="O770" s="314"/>
      <c r="P770" s="314"/>
      <c r="Q770" s="265"/>
      <c r="R770" s="265"/>
      <c r="S770" s="280" t="str">
        <f t="shared" si="42"/>
        <v/>
      </c>
      <c r="T770" s="265"/>
      <c r="U770" s="3"/>
      <c r="V770" s="282"/>
      <c r="W770" s="316"/>
    </row>
    <row r="771" spans="3:23" ht="13.5" customHeight="1" x14ac:dyDescent="0.15">
      <c r="C771" s="283">
        <f t="shared" si="44"/>
        <v>759</v>
      </c>
      <c r="D771" s="44" t="str">
        <f t="shared" si="41"/>
        <v/>
      </c>
      <c r="E771" s="276"/>
      <c r="F771" s="368"/>
      <c r="G771" s="368"/>
      <c r="H771" s="368"/>
      <c r="I771" s="265"/>
      <c r="J771" s="265"/>
      <c r="K771" s="265"/>
      <c r="L771" s="307"/>
      <c r="M771" s="307"/>
      <c r="N771" s="308"/>
      <c r="O771" s="314"/>
      <c r="P771" s="314"/>
      <c r="Q771" s="265"/>
      <c r="R771" s="265"/>
      <c r="S771" s="280" t="str">
        <f t="shared" si="42"/>
        <v/>
      </c>
      <c r="T771" s="265"/>
      <c r="U771" s="3"/>
      <c r="V771" s="282"/>
      <c r="W771" s="316"/>
    </row>
    <row r="772" spans="3:23" ht="13.5" customHeight="1" x14ac:dyDescent="0.15">
      <c r="C772" s="283">
        <f t="shared" si="44"/>
        <v>760</v>
      </c>
      <c r="D772" s="44" t="str">
        <f t="shared" si="41"/>
        <v/>
      </c>
      <c r="E772" s="276"/>
      <c r="F772" s="368"/>
      <c r="G772" s="368"/>
      <c r="H772" s="368"/>
      <c r="I772" s="265"/>
      <c r="J772" s="265"/>
      <c r="K772" s="265"/>
      <c r="L772" s="307"/>
      <c r="M772" s="307"/>
      <c r="N772" s="308"/>
      <c r="O772" s="314"/>
      <c r="P772" s="314"/>
      <c r="Q772" s="265"/>
      <c r="R772" s="265"/>
      <c r="S772" s="280" t="str">
        <f t="shared" si="42"/>
        <v/>
      </c>
      <c r="T772" s="265"/>
      <c r="U772" s="3"/>
      <c r="V772" s="282"/>
      <c r="W772" s="316"/>
    </row>
    <row r="773" spans="3:23" ht="13.5" customHeight="1" x14ac:dyDescent="0.15">
      <c r="C773" s="283">
        <f t="shared" si="44"/>
        <v>761</v>
      </c>
      <c r="D773" s="44" t="str">
        <f t="shared" si="41"/>
        <v/>
      </c>
      <c r="E773" s="276"/>
      <c r="F773" s="368"/>
      <c r="G773" s="368"/>
      <c r="H773" s="368"/>
      <c r="I773" s="265"/>
      <c r="J773" s="265"/>
      <c r="K773" s="265"/>
      <c r="L773" s="307"/>
      <c r="M773" s="307"/>
      <c r="N773" s="308"/>
      <c r="O773" s="314"/>
      <c r="P773" s="314"/>
      <c r="Q773" s="265"/>
      <c r="R773" s="265"/>
      <c r="S773" s="280" t="str">
        <f t="shared" si="42"/>
        <v/>
      </c>
      <c r="T773" s="265"/>
      <c r="U773" s="3"/>
      <c r="V773" s="282"/>
      <c r="W773" s="316"/>
    </row>
    <row r="774" spans="3:23" ht="13.5" customHeight="1" x14ac:dyDescent="0.15">
      <c r="C774" s="283">
        <f t="shared" si="44"/>
        <v>762</v>
      </c>
      <c r="D774" s="44" t="str">
        <f t="shared" si="41"/>
        <v/>
      </c>
      <c r="E774" s="276"/>
      <c r="F774" s="368"/>
      <c r="G774" s="368"/>
      <c r="H774" s="368"/>
      <c r="I774" s="265"/>
      <c r="J774" s="265"/>
      <c r="K774" s="265"/>
      <c r="L774" s="307"/>
      <c r="M774" s="307"/>
      <c r="N774" s="308"/>
      <c r="O774" s="314"/>
      <c r="P774" s="314"/>
      <c r="Q774" s="265"/>
      <c r="R774" s="265"/>
      <c r="S774" s="280" t="str">
        <f t="shared" si="42"/>
        <v/>
      </c>
      <c r="T774" s="265"/>
      <c r="U774" s="3"/>
      <c r="V774" s="282"/>
      <c r="W774" s="316"/>
    </row>
    <row r="775" spans="3:23" ht="13.5" customHeight="1" x14ac:dyDescent="0.15">
      <c r="C775" s="283">
        <f t="shared" si="44"/>
        <v>763</v>
      </c>
      <c r="D775" s="44" t="str">
        <f t="shared" si="41"/>
        <v/>
      </c>
      <c r="E775" s="276"/>
      <c r="F775" s="368"/>
      <c r="G775" s="368"/>
      <c r="H775" s="368"/>
      <c r="I775" s="265"/>
      <c r="J775" s="265"/>
      <c r="K775" s="265"/>
      <c r="L775" s="307"/>
      <c r="M775" s="307"/>
      <c r="N775" s="308"/>
      <c r="O775" s="314"/>
      <c r="P775" s="314"/>
      <c r="Q775" s="265"/>
      <c r="R775" s="265"/>
      <c r="S775" s="280" t="str">
        <f t="shared" si="42"/>
        <v/>
      </c>
      <c r="T775" s="265"/>
      <c r="U775" s="3"/>
      <c r="V775" s="282"/>
      <c r="W775" s="316"/>
    </row>
    <row r="776" spans="3:23" ht="13.5" customHeight="1" x14ac:dyDescent="0.15">
      <c r="C776" s="283">
        <f t="shared" si="44"/>
        <v>764</v>
      </c>
      <c r="D776" s="44" t="str">
        <f t="shared" si="41"/>
        <v/>
      </c>
      <c r="E776" s="276"/>
      <c r="F776" s="368"/>
      <c r="G776" s="368"/>
      <c r="H776" s="368"/>
      <c r="I776" s="265"/>
      <c r="J776" s="265"/>
      <c r="K776" s="265"/>
      <c r="L776" s="307"/>
      <c r="M776" s="307"/>
      <c r="N776" s="308"/>
      <c r="O776" s="314"/>
      <c r="P776" s="314"/>
      <c r="Q776" s="265"/>
      <c r="R776" s="265"/>
      <c r="S776" s="280" t="str">
        <f t="shared" si="42"/>
        <v/>
      </c>
      <c r="T776" s="265"/>
      <c r="U776" s="3"/>
      <c r="V776" s="282"/>
      <c r="W776" s="316"/>
    </row>
    <row r="777" spans="3:23" ht="13.5" customHeight="1" x14ac:dyDescent="0.15">
      <c r="C777" s="283">
        <f t="shared" si="44"/>
        <v>765</v>
      </c>
      <c r="D777" s="44" t="str">
        <f t="shared" si="41"/>
        <v/>
      </c>
      <c r="E777" s="276"/>
      <c r="F777" s="368"/>
      <c r="G777" s="368"/>
      <c r="H777" s="368"/>
      <c r="I777" s="265"/>
      <c r="J777" s="265"/>
      <c r="K777" s="265"/>
      <c r="L777" s="307"/>
      <c r="M777" s="307"/>
      <c r="N777" s="308"/>
      <c r="O777" s="314"/>
      <c r="P777" s="314"/>
      <c r="Q777" s="265"/>
      <c r="R777" s="265"/>
      <c r="S777" s="280" t="str">
        <f t="shared" si="42"/>
        <v/>
      </c>
      <c r="T777" s="265"/>
      <c r="U777" s="3"/>
      <c r="V777" s="282"/>
      <c r="W777" s="316"/>
    </row>
    <row r="778" spans="3:23" ht="13.5" customHeight="1" x14ac:dyDescent="0.15">
      <c r="C778" s="283">
        <f t="shared" si="44"/>
        <v>766</v>
      </c>
      <c r="D778" s="44" t="str">
        <f t="shared" si="41"/>
        <v/>
      </c>
      <c r="E778" s="276"/>
      <c r="F778" s="368"/>
      <c r="G778" s="368"/>
      <c r="H778" s="368"/>
      <c r="I778" s="265"/>
      <c r="J778" s="265"/>
      <c r="K778" s="265"/>
      <c r="L778" s="307"/>
      <c r="M778" s="307"/>
      <c r="N778" s="308"/>
      <c r="O778" s="314"/>
      <c r="P778" s="314"/>
      <c r="Q778" s="265"/>
      <c r="R778" s="265"/>
      <c r="S778" s="280" t="str">
        <f t="shared" si="42"/>
        <v/>
      </c>
      <c r="T778" s="265"/>
      <c r="U778" s="3"/>
      <c r="V778" s="282"/>
      <c r="W778" s="316"/>
    </row>
    <row r="779" spans="3:23" ht="13.5" customHeight="1" x14ac:dyDescent="0.15">
      <c r="C779" s="283">
        <f t="shared" si="44"/>
        <v>767</v>
      </c>
      <c r="D779" s="44" t="str">
        <f t="shared" si="41"/>
        <v/>
      </c>
      <c r="E779" s="276"/>
      <c r="F779" s="368"/>
      <c r="G779" s="368"/>
      <c r="H779" s="368"/>
      <c r="I779" s="265"/>
      <c r="J779" s="265"/>
      <c r="K779" s="265"/>
      <c r="L779" s="307"/>
      <c r="M779" s="307"/>
      <c r="N779" s="308"/>
      <c r="O779" s="314"/>
      <c r="P779" s="314"/>
      <c r="Q779" s="265"/>
      <c r="R779" s="265"/>
      <c r="S779" s="280" t="str">
        <f t="shared" si="42"/>
        <v/>
      </c>
      <c r="T779" s="265"/>
      <c r="U779" s="3"/>
      <c r="V779" s="282"/>
      <c r="W779" s="316"/>
    </row>
    <row r="780" spans="3:23" ht="13.5" customHeight="1" x14ac:dyDescent="0.15">
      <c r="C780" s="283">
        <f t="shared" si="44"/>
        <v>768</v>
      </c>
      <c r="D780" s="44" t="str">
        <f t="shared" si="41"/>
        <v/>
      </c>
      <c r="E780" s="276"/>
      <c r="F780" s="368"/>
      <c r="G780" s="368"/>
      <c r="H780" s="368"/>
      <c r="I780" s="265"/>
      <c r="J780" s="265"/>
      <c r="K780" s="265"/>
      <c r="L780" s="307"/>
      <c r="M780" s="307"/>
      <c r="N780" s="308"/>
      <c r="O780" s="314"/>
      <c r="P780" s="314"/>
      <c r="Q780" s="265"/>
      <c r="R780" s="265"/>
      <c r="S780" s="280" t="str">
        <f t="shared" si="42"/>
        <v/>
      </c>
      <c r="T780" s="265"/>
      <c r="U780" s="3"/>
      <c r="V780" s="282"/>
      <c r="W780" s="316"/>
    </row>
    <row r="781" spans="3:23" ht="13.5" customHeight="1" x14ac:dyDescent="0.15">
      <c r="C781" s="283">
        <f t="shared" si="44"/>
        <v>769</v>
      </c>
      <c r="D781" s="44" t="str">
        <f t="shared" ref="D781:D844" si="45">IF(E781="","",IF(OR(AND(E781&lt;=$Z$2,K781&lt;&gt;"○"),AND(E781&lt;=$AA$2,K781="○")),"○",""))</f>
        <v/>
      </c>
      <c r="E781" s="276"/>
      <c r="F781" s="368"/>
      <c r="G781" s="368"/>
      <c r="H781" s="368"/>
      <c r="I781" s="265"/>
      <c r="J781" s="265"/>
      <c r="K781" s="265"/>
      <c r="L781" s="307"/>
      <c r="M781" s="307"/>
      <c r="N781" s="308"/>
      <c r="O781" s="314"/>
      <c r="P781" s="314"/>
      <c r="Q781" s="265"/>
      <c r="R781" s="265"/>
      <c r="S781" s="280" t="str">
        <f t="shared" ref="S781:S844" si="46">IF(OR(N781="",N781=0),"",IF(OR(AND(I781="○",$O781&gt;Z$5),AND(J781="○",$O781&gt;AA$5),AND(I781="○",$P781&gt;Z$6),AND(J781="○",$P781&gt;AA$6),AND(K781="○",$P781&gt;AB$6),AND(Q781="○",R781="○")),"○",""))</f>
        <v/>
      </c>
      <c r="T781" s="265"/>
      <c r="U781" s="3"/>
      <c r="V781" s="282"/>
      <c r="W781" s="316"/>
    </row>
    <row r="782" spans="3:23" ht="13.5" customHeight="1" x14ac:dyDescent="0.15">
      <c r="C782" s="283">
        <f t="shared" si="44"/>
        <v>770</v>
      </c>
      <c r="D782" s="44" t="str">
        <f t="shared" si="45"/>
        <v/>
      </c>
      <c r="E782" s="276"/>
      <c r="F782" s="368"/>
      <c r="G782" s="368"/>
      <c r="H782" s="368"/>
      <c r="I782" s="265"/>
      <c r="J782" s="265"/>
      <c r="K782" s="265"/>
      <c r="L782" s="307"/>
      <c r="M782" s="307"/>
      <c r="N782" s="308"/>
      <c r="O782" s="314"/>
      <c r="P782" s="314"/>
      <c r="Q782" s="265"/>
      <c r="R782" s="265"/>
      <c r="S782" s="280" t="str">
        <f t="shared" si="46"/>
        <v/>
      </c>
      <c r="T782" s="265"/>
      <c r="U782" s="3"/>
      <c r="V782" s="282"/>
      <c r="W782" s="316"/>
    </row>
    <row r="783" spans="3:23" ht="13.5" customHeight="1" x14ac:dyDescent="0.15">
      <c r="C783" s="283">
        <f t="shared" si="44"/>
        <v>771</v>
      </c>
      <c r="D783" s="44" t="str">
        <f t="shared" si="45"/>
        <v/>
      </c>
      <c r="E783" s="276"/>
      <c r="F783" s="368"/>
      <c r="G783" s="368"/>
      <c r="H783" s="368"/>
      <c r="I783" s="265"/>
      <c r="J783" s="265"/>
      <c r="K783" s="265"/>
      <c r="L783" s="307"/>
      <c r="M783" s="307"/>
      <c r="N783" s="308"/>
      <c r="O783" s="314"/>
      <c r="P783" s="314"/>
      <c r="Q783" s="265"/>
      <c r="R783" s="265"/>
      <c r="S783" s="280" t="str">
        <f t="shared" si="46"/>
        <v/>
      </c>
      <c r="T783" s="265"/>
      <c r="U783" s="3"/>
      <c r="V783" s="282"/>
      <c r="W783" s="316"/>
    </row>
    <row r="784" spans="3:23" ht="13.5" customHeight="1" x14ac:dyDescent="0.15">
      <c r="C784" s="283">
        <f t="shared" si="44"/>
        <v>772</v>
      </c>
      <c r="D784" s="44" t="str">
        <f t="shared" si="45"/>
        <v/>
      </c>
      <c r="E784" s="276"/>
      <c r="F784" s="368"/>
      <c r="G784" s="368"/>
      <c r="H784" s="368"/>
      <c r="I784" s="265"/>
      <c r="J784" s="265"/>
      <c r="K784" s="265"/>
      <c r="L784" s="307"/>
      <c r="M784" s="307"/>
      <c r="N784" s="308"/>
      <c r="O784" s="314"/>
      <c r="P784" s="314"/>
      <c r="Q784" s="265"/>
      <c r="R784" s="265"/>
      <c r="S784" s="280" t="str">
        <f t="shared" si="46"/>
        <v/>
      </c>
      <c r="T784" s="265"/>
      <c r="U784" s="3"/>
      <c r="V784" s="282"/>
      <c r="W784" s="316"/>
    </row>
    <row r="785" spans="3:23" ht="13.5" customHeight="1" x14ac:dyDescent="0.15">
      <c r="C785" s="283">
        <f t="shared" si="44"/>
        <v>773</v>
      </c>
      <c r="D785" s="44" t="str">
        <f t="shared" si="45"/>
        <v/>
      </c>
      <c r="E785" s="276"/>
      <c r="F785" s="368"/>
      <c r="G785" s="368"/>
      <c r="H785" s="368"/>
      <c r="I785" s="265"/>
      <c r="J785" s="265"/>
      <c r="K785" s="265"/>
      <c r="L785" s="307"/>
      <c r="M785" s="307"/>
      <c r="N785" s="308"/>
      <c r="O785" s="314"/>
      <c r="P785" s="314"/>
      <c r="Q785" s="265"/>
      <c r="R785" s="265"/>
      <c r="S785" s="280" t="str">
        <f t="shared" si="46"/>
        <v/>
      </c>
      <c r="T785" s="265"/>
      <c r="U785" s="3"/>
      <c r="V785" s="282"/>
      <c r="W785" s="316"/>
    </row>
    <row r="786" spans="3:23" ht="13.5" customHeight="1" x14ac:dyDescent="0.15">
      <c r="C786" s="283">
        <f t="shared" si="44"/>
        <v>774</v>
      </c>
      <c r="D786" s="44" t="str">
        <f t="shared" si="45"/>
        <v/>
      </c>
      <c r="E786" s="276"/>
      <c r="F786" s="368"/>
      <c r="G786" s="368"/>
      <c r="H786" s="368"/>
      <c r="I786" s="265"/>
      <c r="J786" s="265"/>
      <c r="K786" s="265"/>
      <c r="L786" s="307"/>
      <c r="M786" s="307"/>
      <c r="N786" s="308"/>
      <c r="O786" s="314"/>
      <c r="P786" s="314"/>
      <c r="Q786" s="265"/>
      <c r="R786" s="265"/>
      <c r="S786" s="280" t="str">
        <f t="shared" si="46"/>
        <v/>
      </c>
      <c r="T786" s="265"/>
      <c r="U786" s="3"/>
      <c r="V786" s="282"/>
      <c r="W786" s="316"/>
    </row>
    <row r="787" spans="3:23" ht="13.5" customHeight="1" x14ac:dyDescent="0.15">
      <c r="C787" s="283">
        <f t="shared" si="44"/>
        <v>775</v>
      </c>
      <c r="D787" s="44" t="str">
        <f t="shared" si="45"/>
        <v/>
      </c>
      <c r="E787" s="276"/>
      <c r="F787" s="368"/>
      <c r="G787" s="368"/>
      <c r="H787" s="368"/>
      <c r="I787" s="265"/>
      <c r="J787" s="265"/>
      <c r="K787" s="265"/>
      <c r="L787" s="307"/>
      <c r="M787" s="307"/>
      <c r="N787" s="308"/>
      <c r="O787" s="314"/>
      <c r="P787" s="314"/>
      <c r="Q787" s="265"/>
      <c r="R787" s="265"/>
      <c r="S787" s="280" t="str">
        <f t="shared" si="46"/>
        <v/>
      </c>
      <c r="T787" s="265"/>
      <c r="U787" s="3"/>
      <c r="V787" s="282"/>
      <c r="W787" s="316"/>
    </row>
    <row r="788" spans="3:23" ht="13.5" customHeight="1" x14ac:dyDescent="0.15">
      <c r="C788" s="283">
        <f t="shared" si="44"/>
        <v>776</v>
      </c>
      <c r="D788" s="44" t="str">
        <f t="shared" si="45"/>
        <v/>
      </c>
      <c r="E788" s="276"/>
      <c r="F788" s="368"/>
      <c r="G788" s="368"/>
      <c r="H788" s="368"/>
      <c r="I788" s="265"/>
      <c r="J788" s="265"/>
      <c r="K788" s="265"/>
      <c r="L788" s="307"/>
      <c r="M788" s="307"/>
      <c r="N788" s="308"/>
      <c r="O788" s="314"/>
      <c r="P788" s="314"/>
      <c r="Q788" s="265"/>
      <c r="R788" s="265"/>
      <c r="S788" s="280" t="str">
        <f t="shared" si="46"/>
        <v/>
      </c>
      <c r="T788" s="265"/>
      <c r="U788" s="3"/>
      <c r="V788" s="282"/>
      <c r="W788" s="316"/>
    </row>
    <row r="789" spans="3:23" ht="13.5" customHeight="1" x14ac:dyDescent="0.15">
      <c r="C789" s="283">
        <f t="shared" si="44"/>
        <v>777</v>
      </c>
      <c r="D789" s="44" t="str">
        <f t="shared" si="45"/>
        <v/>
      </c>
      <c r="E789" s="276"/>
      <c r="F789" s="368"/>
      <c r="G789" s="368"/>
      <c r="H789" s="368"/>
      <c r="I789" s="265"/>
      <c r="J789" s="265"/>
      <c r="K789" s="265"/>
      <c r="L789" s="307"/>
      <c r="M789" s="307"/>
      <c r="N789" s="308"/>
      <c r="O789" s="314"/>
      <c r="P789" s="314"/>
      <c r="Q789" s="265"/>
      <c r="R789" s="265"/>
      <c r="S789" s="280" t="str">
        <f t="shared" si="46"/>
        <v/>
      </c>
      <c r="T789" s="265"/>
      <c r="U789" s="3"/>
      <c r="V789" s="282"/>
      <c r="W789" s="316"/>
    </row>
    <row r="790" spans="3:23" ht="13.5" customHeight="1" x14ac:dyDescent="0.15">
      <c r="C790" s="283">
        <f t="shared" si="44"/>
        <v>778</v>
      </c>
      <c r="D790" s="44" t="str">
        <f t="shared" si="45"/>
        <v/>
      </c>
      <c r="E790" s="276"/>
      <c r="F790" s="368"/>
      <c r="G790" s="368"/>
      <c r="H790" s="368"/>
      <c r="I790" s="265"/>
      <c r="J790" s="265"/>
      <c r="K790" s="265"/>
      <c r="L790" s="307"/>
      <c r="M790" s="307"/>
      <c r="N790" s="308"/>
      <c r="O790" s="314"/>
      <c r="P790" s="314"/>
      <c r="Q790" s="265"/>
      <c r="R790" s="265"/>
      <c r="S790" s="280" t="str">
        <f t="shared" si="46"/>
        <v/>
      </c>
      <c r="T790" s="265"/>
      <c r="U790" s="3"/>
      <c r="V790" s="282"/>
      <c r="W790" s="316"/>
    </row>
    <row r="791" spans="3:23" ht="13.5" customHeight="1" x14ac:dyDescent="0.15">
      <c r="C791" s="283">
        <f t="shared" si="44"/>
        <v>779</v>
      </c>
      <c r="D791" s="44" t="str">
        <f t="shared" si="45"/>
        <v/>
      </c>
      <c r="E791" s="276"/>
      <c r="F791" s="368"/>
      <c r="G791" s="368"/>
      <c r="H791" s="368"/>
      <c r="I791" s="265"/>
      <c r="J791" s="265"/>
      <c r="K791" s="265"/>
      <c r="L791" s="307"/>
      <c r="M791" s="307"/>
      <c r="N791" s="308"/>
      <c r="O791" s="314"/>
      <c r="P791" s="314"/>
      <c r="Q791" s="265"/>
      <c r="R791" s="265"/>
      <c r="S791" s="280" t="str">
        <f t="shared" si="46"/>
        <v/>
      </c>
      <c r="T791" s="265"/>
      <c r="U791" s="3"/>
      <c r="V791" s="282"/>
      <c r="W791" s="316"/>
    </row>
    <row r="792" spans="3:23" ht="13.5" customHeight="1" x14ac:dyDescent="0.15">
      <c r="C792" s="283">
        <f t="shared" si="44"/>
        <v>780</v>
      </c>
      <c r="D792" s="44" t="str">
        <f t="shared" si="45"/>
        <v/>
      </c>
      <c r="E792" s="276"/>
      <c r="F792" s="368"/>
      <c r="G792" s="368"/>
      <c r="H792" s="368"/>
      <c r="I792" s="317"/>
      <c r="J792" s="317"/>
      <c r="K792" s="317"/>
      <c r="L792" s="307"/>
      <c r="M792" s="307"/>
      <c r="N792" s="308"/>
      <c r="O792" s="314"/>
      <c r="P792" s="314"/>
      <c r="Q792" s="265"/>
      <c r="R792" s="265"/>
      <c r="S792" s="280" t="str">
        <f t="shared" si="46"/>
        <v/>
      </c>
      <c r="T792" s="265"/>
      <c r="U792" s="3"/>
      <c r="V792" s="282"/>
      <c r="W792" s="316"/>
    </row>
    <row r="793" spans="3:23" ht="13.5" customHeight="1" x14ac:dyDescent="0.15">
      <c r="C793" s="283">
        <f t="shared" si="44"/>
        <v>781</v>
      </c>
      <c r="D793" s="44" t="str">
        <f t="shared" si="45"/>
        <v/>
      </c>
      <c r="E793" s="276"/>
      <c r="F793" s="368"/>
      <c r="G793" s="368"/>
      <c r="H793" s="368"/>
      <c r="I793" s="265"/>
      <c r="J793" s="265"/>
      <c r="K793" s="265"/>
      <c r="L793" s="307"/>
      <c r="M793" s="307"/>
      <c r="N793" s="308"/>
      <c r="O793" s="314"/>
      <c r="P793" s="314"/>
      <c r="Q793" s="265"/>
      <c r="R793" s="265"/>
      <c r="S793" s="280" t="str">
        <f t="shared" si="46"/>
        <v/>
      </c>
      <c r="T793" s="265"/>
      <c r="U793" s="3"/>
      <c r="V793" s="282"/>
      <c r="W793" s="316"/>
    </row>
    <row r="794" spans="3:23" ht="13.5" customHeight="1" x14ac:dyDescent="0.15">
      <c r="C794" s="283">
        <f t="shared" si="44"/>
        <v>782</v>
      </c>
      <c r="D794" s="44" t="str">
        <f t="shared" si="45"/>
        <v/>
      </c>
      <c r="E794" s="276"/>
      <c r="F794" s="368"/>
      <c r="G794" s="368"/>
      <c r="H794" s="368"/>
      <c r="I794" s="265"/>
      <c r="J794" s="265"/>
      <c r="K794" s="265"/>
      <c r="L794" s="307"/>
      <c r="M794" s="307"/>
      <c r="N794" s="308"/>
      <c r="O794" s="314"/>
      <c r="P794" s="314"/>
      <c r="Q794" s="265"/>
      <c r="R794" s="265"/>
      <c r="S794" s="280" t="str">
        <f t="shared" si="46"/>
        <v/>
      </c>
      <c r="T794" s="265"/>
      <c r="U794" s="3"/>
      <c r="V794" s="282"/>
      <c r="W794" s="316"/>
    </row>
    <row r="795" spans="3:23" ht="13.5" customHeight="1" x14ac:dyDescent="0.15">
      <c r="C795" s="283">
        <f t="shared" si="44"/>
        <v>783</v>
      </c>
      <c r="D795" s="44" t="str">
        <f t="shared" si="45"/>
        <v/>
      </c>
      <c r="E795" s="276"/>
      <c r="F795" s="368"/>
      <c r="G795" s="368"/>
      <c r="H795" s="368"/>
      <c r="I795" s="265"/>
      <c r="J795" s="265"/>
      <c r="K795" s="265"/>
      <c r="L795" s="307"/>
      <c r="M795" s="307"/>
      <c r="N795" s="308"/>
      <c r="O795" s="314"/>
      <c r="P795" s="314"/>
      <c r="Q795" s="265"/>
      <c r="R795" s="265"/>
      <c r="S795" s="280" t="str">
        <f t="shared" si="46"/>
        <v/>
      </c>
      <c r="T795" s="265"/>
      <c r="U795" s="3"/>
      <c r="V795" s="282"/>
      <c r="W795" s="316"/>
    </row>
    <row r="796" spans="3:23" ht="13.5" customHeight="1" x14ac:dyDescent="0.15">
      <c r="C796" s="283">
        <f t="shared" si="44"/>
        <v>784</v>
      </c>
      <c r="D796" s="44" t="str">
        <f t="shared" si="45"/>
        <v/>
      </c>
      <c r="E796" s="276"/>
      <c r="F796" s="368"/>
      <c r="G796" s="368"/>
      <c r="H796" s="368"/>
      <c r="I796" s="265"/>
      <c r="J796" s="265"/>
      <c r="K796" s="265"/>
      <c r="L796" s="307"/>
      <c r="M796" s="307"/>
      <c r="N796" s="308"/>
      <c r="O796" s="314"/>
      <c r="P796" s="314"/>
      <c r="Q796" s="265"/>
      <c r="R796" s="265"/>
      <c r="S796" s="280" t="str">
        <f t="shared" si="46"/>
        <v/>
      </c>
      <c r="T796" s="265"/>
      <c r="U796" s="3"/>
      <c r="V796" s="282"/>
      <c r="W796" s="316"/>
    </row>
    <row r="797" spans="3:23" ht="13.5" customHeight="1" x14ac:dyDescent="0.15">
      <c r="C797" s="283">
        <f t="shared" si="44"/>
        <v>785</v>
      </c>
      <c r="D797" s="44" t="str">
        <f t="shared" si="45"/>
        <v/>
      </c>
      <c r="E797" s="276"/>
      <c r="F797" s="368"/>
      <c r="G797" s="368"/>
      <c r="H797" s="368"/>
      <c r="I797" s="265"/>
      <c r="J797" s="265"/>
      <c r="K797" s="265"/>
      <c r="L797" s="307"/>
      <c r="M797" s="307"/>
      <c r="N797" s="308"/>
      <c r="O797" s="314"/>
      <c r="P797" s="314"/>
      <c r="Q797" s="265"/>
      <c r="R797" s="265"/>
      <c r="S797" s="280" t="str">
        <f t="shared" si="46"/>
        <v/>
      </c>
      <c r="T797" s="265"/>
      <c r="U797" s="3"/>
      <c r="V797" s="282"/>
      <c r="W797" s="316"/>
    </row>
    <row r="798" spans="3:23" ht="13.5" customHeight="1" x14ac:dyDescent="0.15">
      <c r="C798" s="283">
        <f t="shared" si="44"/>
        <v>786</v>
      </c>
      <c r="D798" s="44" t="str">
        <f t="shared" si="45"/>
        <v/>
      </c>
      <c r="E798" s="276"/>
      <c r="F798" s="368"/>
      <c r="G798" s="368"/>
      <c r="H798" s="368"/>
      <c r="I798" s="265"/>
      <c r="J798" s="265"/>
      <c r="K798" s="265"/>
      <c r="L798" s="307"/>
      <c r="M798" s="307"/>
      <c r="N798" s="308"/>
      <c r="O798" s="314"/>
      <c r="P798" s="314"/>
      <c r="Q798" s="265"/>
      <c r="R798" s="265"/>
      <c r="S798" s="280" t="str">
        <f t="shared" si="46"/>
        <v/>
      </c>
      <c r="T798" s="265"/>
      <c r="U798" s="3"/>
      <c r="V798" s="282"/>
      <c r="W798" s="316"/>
    </row>
    <row r="799" spans="3:23" ht="13.5" customHeight="1" x14ac:dyDescent="0.15">
      <c r="C799" s="283">
        <f t="shared" si="44"/>
        <v>787</v>
      </c>
      <c r="D799" s="44" t="str">
        <f t="shared" si="45"/>
        <v/>
      </c>
      <c r="E799" s="276"/>
      <c r="F799" s="368"/>
      <c r="G799" s="368"/>
      <c r="H799" s="368"/>
      <c r="I799" s="265"/>
      <c r="J799" s="265"/>
      <c r="K799" s="265"/>
      <c r="L799" s="307"/>
      <c r="M799" s="307"/>
      <c r="N799" s="308"/>
      <c r="O799" s="314"/>
      <c r="P799" s="314"/>
      <c r="Q799" s="265"/>
      <c r="R799" s="265"/>
      <c r="S799" s="280" t="str">
        <f t="shared" si="46"/>
        <v/>
      </c>
      <c r="T799" s="265"/>
      <c r="U799" s="3"/>
      <c r="V799" s="282"/>
      <c r="W799" s="316"/>
    </row>
    <row r="800" spans="3:23" ht="13.5" customHeight="1" x14ac:dyDescent="0.15">
      <c r="C800" s="283">
        <f t="shared" si="44"/>
        <v>788</v>
      </c>
      <c r="D800" s="44" t="str">
        <f t="shared" si="45"/>
        <v/>
      </c>
      <c r="E800" s="276"/>
      <c r="F800" s="368"/>
      <c r="G800" s="368"/>
      <c r="H800" s="368"/>
      <c r="I800" s="265"/>
      <c r="J800" s="265"/>
      <c r="K800" s="265"/>
      <c r="L800" s="307"/>
      <c r="M800" s="307"/>
      <c r="N800" s="308"/>
      <c r="O800" s="314"/>
      <c r="P800" s="314"/>
      <c r="Q800" s="265"/>
      <c r="R800" s="265"/>
      <c r="S800" s="280" t="str">
        <f t="shared" si="46"/>
        <v/>
      </c>
      <c r="T800" s="265"/>
      <c r="U800" s="3"/>
      <c r="V800" s="282"/>
      <c r="W800" s="316"/>
    </row>
    <row r="801" spans="3:23" ht="13.5" customHeight="1" x14ac:dyDescent="0.15">
      <c r="C801" s="283">
        <f t="shared" si="44"/>
        <v>789</v>
      </c>
      <c r="D801" s="44" t="str">
        <f t="shared" si="45"/>
        <v/>
      </c>
      <c r="E801" s="276"/>
      <c r="F801" s="368"/>
      <c r="G801" s="368"/>
      <c r="H801" s="368"/>
      <c r="I801" s="265"/>
      <c r="J801" s="265"/>
      <c r="K801" s="265"/>
      <c r="L801" s="307"/>
      <c r="M801" s="307"/>
      <c r="N801" s="308"/>
      <c r="O801" s="314"/>
      <c r="P801" s="314"/>
      <c r="Q801" s="265"/>
      <c r="R801" s="265"/>
      <c r="S801" s="280" t="str">
        <f t="shared" si="46"/>
        <v/>
      </c>
      <c r="T801" s="265"/>
      <c r="U801" s="3"/>
      <c r="V801" s="282"/>
      <c r="W801" s="316"/>
    </row>
    <row r="802" spans="3:23" ht="13.5" customHeight="1" x14ac:dyDescent="0.15">
      <c r="C802" s="283">
        <f t="shared" si="44"/>
        <v>790</v>
      </c>
      <c r="D802" s="44" t="str">
        <f t="shared" si="45"/>
        <v/>
      </c>
      <c r="E802" s="276"/>
      <c r="F802" s="368"/>
      <c r="G802" s="368"/>
      <c r="H802" s="368"/>
      <c r="I802" s="265"/>
      <c r="J802" s="265"/>
      <c r="K802" s="265"/>
      <c r="L802" s="307"/>
      <c r="M802" s="307"/>
      <c r="N802" s="308"/>
      <c r="O802" s="314"/>
      <c r="P802" s="314"/>
      <c r="Q802" s="265"/>
      <c r="R802" s="265"/>
      <c r="S802" s="280" t="str">
        <f t="shared" si="46"/>
        <v/>
      </c>
      <c r="T802" s="265"/>
      <c r="U802" s="3"/>
      <c r="V802" s="282"/>
      <c r="W802" s="316"/>
    </row>
    <row r="803" spans="3:23" ht="13.5" customHeight="1" x14ac:dyDescent="0.15">
      <c r="C803" s="283">
        <f t="shared" si="44"/>
        <v>791</v>
      </c>
      <c r="D803" s="44" t="str">
        <f t="shared" si="45"/>
        <v/>
      </c>
      <c r="E803" s="276"/>
      <c r="F803" s="368"/>
      <c r="G803" s="368"/>
      <c r="H803" s="368"/>
      <c r="I803" s="265"/>
      <c r="J803" s="265"/>
      <c r="K803" s="265"/>
      <c r="L803" s="307"/>
      <c r="M803" s="307"/>
      <c r="N803" s="308"/>
      <c r="O803" s="314"/>
      <c r="P803" s="314"/>
      <c r="Q803" s="265"/>
      <c r="R803" s="265"/>
      <c r="S803" s="280" t="str">
        <f t="shared" si="46"/>
        <v/>
      </c>
      <c r="T803" s="265"/>
      <c r="U803" s="3"/>
      <c r="V803" s="282"/>
      <c r="W803" s="316"/>
    </row>
    <row r="804" spans="3:23" ht="13.5" customHeight="1" x14ac:dyDescent="0.15">
      <c r="C804" s="283">
        <f t="shared" si="44"/>
        <v>792</v>
      </c>
      <c r="D804" s="44" t="str">
        <f t="shared" si="45"/>
        <v/>
      </c>
      <c r="E804" s="276"/>
      <c r="F804" s="368"/>
      <c r="G804" s="368"/>
      <c r="H804" s="368"/>
      <c r="I804" s="265"/>
      <c r="J804" s="265"/>
      <c r="K804" s="265"/>
      <c r="L804" s="307"/>
      <c r="M804" s="307"/>
      <c r="N804" s="308"/>
      <c r="O804" s="314"/>
      <c r="P804" s="314"/>
      <c r="Q804" s="265"/>
      <c r="R804" s="265"/>
      <c r="S804" s="280" t="str">
        <f t="shared" si="46"/>
        <v/>
      </c>
      <c r="T804" s="265"/>
      <c r="U804" s="3"/>
      <c r="V804" s="282"/>
      <c r="W804" s="316"/>
    </row>
    <row r="805" spans="3:23" ht="13.5" customHeight="1" x14ac:dyDescent="0.15">
      <c r="C805" s="283">
        <f t="shared" si="44"/>
        <v>793</v>
      </c>
      <c r="D805" s="44" t="str">
        <f t="shared" si="45"/>
        <v/>
      </c>
      <c r="E805" s="276"/>
      <c r="F805" s="368"/>
      <c r="G805" s="368"/>
      <c r="H805" s="368"/>
      <c r="I805" s="265"/>
      <c r="J805" s="265"/>
      <c r="K805" s="265"/>
      <c r="L805" s="307"/>
      <c r="M805" s="307"/>
      <c r="N805" s="308"/>
      <c r="O805" s="314"/>
      <c r="P805" s="314"/>
      <c r="Q805" s="265"/>
      <c r="R805" s="265"/>
      <c r="S805" s="280" t="str">
        <f t="shared" si="46"/>
        <v/>
      </c>
      <c r="T805" s="265"/>
      <c r="U805" s="3"/>
      <c r="V805" s="282"/>
      <c r="W805" s="316"/>
    </row>
    <row r="806" spans="3:23" ht="13.5" customHeight="1" x14ac:dyDescent="0.15">
      <c r="C806" s="283">
        <f t="shared" si="44"/>
        <v>794</v>
      </c>
      <c r="D806" s="44" t="str">
        <f t="shared" si="45"/>
        <v/>
      </c>
      <c r="E806" s="276"/>
      <c r="F806" s="368"/>
      <c r="G806" s="368"/>
      <c r="H806" s="368"/>
      <c r="I806" s="265"/>
      <c r="J806" s="265"/>
      <c r="K806" s="265"/>
      <c r="L806" s="307"/>
      <c r="M806" s="307"/>
      <c r="N806" s="308"/>
      <c r="O806" s="314"/>
      <c r="P806" s="314"/>
      <c r="Q806" s="265"/>
      <c r="R806" s="265"/>
      <c r="S806" s="280" t="str">
        <f t="shared" si="46"/>
        <v/>
      </c>
      <c r="T806" s="265"/>
      <c r="U806" s="3"/>
      <c r="V806" s="282"/>
      <c r="W806" s="316"/>
    </row>
    <row r="807" spans="3:23" ht="13.5" customHeight="1" x14ac:dyDescent="0.15">
      <c r="C807" s="283">
        <f t="shared" si="44"/>
        <v>795</v>
      </c>
      <c r="D807" s="44" t="str">
        <f t="shared" si="45"/>
        <v/>
      </c>
      <c r="E807" s="276"/>
      <c r="F807" s="368"/>
      <c r="G807" s="368"/>
      <c r="H807" s="368"/>
      <c r="I807" s="265"/>
      <c r="J807" s="265"/>
      <c r="K807" s="265"/>
      <c r="L807" s="307"/>
      <c r="M807" s="307"/>
      <c r="N807" s="308"/>
      <c r="O807" s="314"/>
      <c r="P807" s="314"/>
      <c r="Q807" s="265"/>
      <c r="R807" s="265"/>
      <c r="S807" s="280" t="str">
        <f t="shared" si="46"/>
        <v/>
      </c>
      <c r="T807" s="265"/>
      <c r="U807" s="3"/>
      <c r="V807" s="282"/>
      <c r="W807" s="316"/>
    </row>
    <row r="808" spans="3:23" ht="13.5" customHeight="1" x14ac:dyDescent="0.15">
      <c r="C808" s="283">
        <f t="shared" si="44"/>
        <v>796</v>
      </c>
      <c r="D808" s="44" t="str">
        <f t="shared" si="45"/>
        <v/>
      </c>
      <c r="E808" s="276"/>
      <c r="F808" s="368"/>
      <c r="G808" s="368"/>
      <c r="H808" s="368"/>
      <c r="I808" s="265"/>
      <c r="J808" s="265"/>
      <c r="K808" s="265"/>
      <c r="L808" s="307"/>
      <c r="M808" s="307"/>
      <c r="N808" s="308"/>
      <c r="O808" s="314"/>
      <c r="P808" s="314"/>
      <c r="Q808" s="265"/>
      <c r="R808" s="265"/>
      <c r="S808" s="280" t="str">
        <f t="shared" si="46"/>
        <v/>
      </c>
      <c r="T808" s="265"/>
      <c r="U808" s="3"/>
      <c r="V808" s="282"/>
      <c r="W808" s="316"/>
    </row>
    <row r="809" spans="3:23" ht="13.5" customHeight="1" x14ac:dyDescent="0.15">
      <c r="C809" s="283">
        <f t="shared" si="44"/>
        <v>797</v>
      </c>
      <c r="D809" s="44" t="str">
        <f t="shared" si="45"/>
        <v/>
      </c>
      <c r="E809" s="276"/>
      <c r="F809" s="368"/>
      <c r="G809" s="368"/>
      <c r="H809" s="368"/>
      <c r="I809" s="265"/>
      <c r="J809" s="265"/>
      <c r="K809" s="265"/>
      <c r="L809" s="307"/>
      <c r="M809" s="307"/>
      <c r="N809" s="308"/>
      <c r="O809" s="314"/>
      <c r="P809" s="314"/>
      <c r="Q809" s="265"/>
      <c r="R809" s="265"/>
      <c r="S809" s="280" t="str">
        <f t="shared" si="46"/>
        <v/>
      </c>
      <c r="T809" s="265"/>
      <c r="U809" s="3"/>
      <c r="V809" s="282"/>
      <c r="W809" s="316"/>
    </row>
    <row r="810" spans="3:23" ht="13.5" customHeight="1" x14ac:dyDescent="0.15">
      <c r="C810" s="283">
        <f t="shared" si="44"/>
        <v>798</v>
      </c>
      <c r="D810" s="44" t="str">
        <f t="shared" si="45"/>
        <v/>
      </c>
      <c r="E810" s="276"/>
      <c r="F810" s="368"/>
      <c r="G810" s="368"/>
      <c r="H810" s="368"/>
      <c r="I810" s="265"/>
      <c r="J810" s="265"/>
      <c r="K810" s="265"/>
      <c r="L810" s="307"/>
      <c r="M810" s="307"/>
      <c r="N810" s="308"/>
      <c r="O810" s="314"/>
      <c r="P810" s="314"/>
      <c r="Q810" s="265"/>
      <c r="R810" s="265"/>
      <c r="S810" s="280" t="str">
        <f t="shared" si="46"/>
        <v/>
      </c>
      <c r="T810" s="265"/>
      <c r="U810" s="3"/>
      <c r="V810" s="282"/>
      <c r="W810" s="316"/>
    </row>
    <row r="811" spans="3:23" ht="13.5" customHeight="1" x14ac:dyDescent="0.15">
      <c r="C811" s="283">
        <f t="shared" si="44"/>
        <v>799</v>
      </c>
      <c r="D811" s="44" t="str">
        <f t="shared" si="45"/>
        <v/>
      </c>
      <c r="E811" s="276"/>
      <c r="F811" s="368"/>
      <c r="G811" s="368"/>
      <c r="H811" s="368"/>
      <c r="I811" s="265"/>
      <c r="J811" s="265"/>
      <c r="K811" s="265"/>
      <c r="L811" s="307"/>
      <c r="M811" s="307"/>
      <c r="N811" s="308"/>
      <c r="O811" s="314"/>
      <c r="P811" s="314"/>
      <c r="Q811" s="265"/>
      <c r="R811" s="265"/>
      <c r="S811" s="280" t="str">
        <f t="shared" si="46"/>
        <v/>
      </c>
      <c r="T811" s="265"/>
      <c r="U811" s="3"/>
      <c r="V811" s="282"/>
      <c r="W811" s="316"/>
    </row>
    <row r="812" spans="3:23" ht="13.5" customHeight="1" x14ac:dyDescent="0.15">
      <c r="C812" s="283">
        <f t="shared" si="44"/>
        <v>800</v>
      </c>
      <c r="D812" s="44" t="str">
        <f t="shared" si="45"/>
        <v/>
      </c>
      <c r="E812" s="276"/>
      <c r="F812" s="368"/>
      <c r="G812" s="368"/>
      <c r="H812" s="368"/>
      <c r="I812" s="265"/>
      <c r="J812" s="265"/>
      <c r="K812" s="265"/>
      <c r="L812" s="307"/>
      <c r="M812" s="307"/>
      <c r="N812" s="308"/>
      <c r="O812" s="314"/>
      <c r="P812" s="314"/>
      <c r="Q812" s="265"/>
      <c r="R812" s="265"/>
      <c r="S812" s="280" t="str">
        <f t="shared" si="46"/>
        <v/>
      </c>
      <c r="T812" s="265"/>
      <c r="U812" s="3"/>
      <c r="V812" s="282"/>
      <c r="W812" s="316"/>
    </row>
    <row r="813" spans="3:23" ht="13.5" customHeight="1" x14ac:dyDescent="0.15">
      <c r="C813" s="283">
        <f t="shared" si="44"/>
        <v>801</v>
      </c>
      <c r="D813" s="44" t="str">
        <f t="shared" si="45"/>
        <v/>
      </c>
      <c r="E813" s="276"/>
      <c r="F813" s="368"/>
      <c r="G813" s="368"/>
      <c r="H813" s="368"/>
      <c r="I813" s="265"/>
      <c r="J813" s="265"/>
      <c r="K813" s="265"/>
      <c r="L813" s="307"/>
      <c r="M813" s="307"/>
      <c r="N813" s="308"/>
      <c r="O813" s="314"/>
      <c r="P813" s="314"/>
      <c r="Q813" s="265"/>
      <c r="R813" s="265"/>
      <c r="S813" s="280" t="str">
        <f t="shared" si="46"/>
        <v/>
      </c>
      <c r="T813" s="265"/>
      <c r="U813" s="3"/>
      <c r="V813" s="282"/>
      <c r="W813" s="316"/>
    </row>
    <row r="814" spans="3:23" ht="13.5" customHeight="1" x14ac:dyDescent="0.15">
      <c r="C814" s="283">
        <f t="shared" si="44"/>
        <v>802</v>
      </c>
      <c r="D814" s="44" t="str">
        <f t="shared" si="45"/>
        <v/>
      </c>
      <c r="E814" s="276"/>
      <c r="F814" s="368"/>
      <c r="G814" s="368"/>
      <c r="H814" s="368"/>
      <c r="I814" s="265"/>
      <c r="J814" s="265"/>
      <c r="K814" s="265"/>
      <c r="L814" s="307"/>
      <c r="M814" s="307"/>
      <c r="N814" s="308"/>
      <c r="O814" s="314"/>
      <c r="P814" s="314"/>
      <c r="Q814" s="265"/>
      <c r="R814" s="265"/>
      <c r="S814" s="280" t="str">
        <f t="shared" si="46"/>
        <v/>
      </c>
      <c r="T814" s="265"/>
      <c r="U814" s="3"/>
      <c r="V814" s="282"/>
      <c r="W814" s="316"/>
    </row>
    <row r="815" spans="3:23" ht="13.5" customHeight="1" x14ac:dyDescent="0.15">
      <c r="C815" s="283">
        <f t="shared" si="44"/>
        <v>803</v>
      </c>
      <c r="D815" s="44" t="str">
        <f t="shared" si="45"/>
        <v/>
      </c>
      <c r="E815" s="276"/>
      <c r="F815" s="368"/>
      <c r="G815" s="368"/>
      <c r="H815" s="368"/>
      <c r="I815" s="265"/>
      <c r="J815" s="265"/>
      <c r="K815" s="265"/>
      <c r="L815" s="307"/>
      <c r="M815" s="307"/>
      <c r="N815" s="308"/>
      <c r="O815" s="314"/>
      <c r="P815" s="314"/>
      <c r="Q815" s="265"/>
      <c r="R815" s="265"/>
      <c r="S815" s="280" t="str">
        <f t="shared" si="46"/>
        <v/>
      </c>
      <c r="T815" s="265"/>
      <c r="U815" s="3"/>
      <c r="V815" s="282"/>
      <c r="W815" s="316"/>
    </row>
    <row r="816" spans="3:23" ht="13.5" customHeight="1" x14ac:dyDescent="0.15">
      <c r="C816" s="283">
        <f t="shared" si="44"/>
        <v>804</v>
      </c>
      <c r="D816" s="44" t="str">
        <f t="shared" si="45"/>
        <v/>
      </c>
      <c r="E816" s="276"/>
      <c r="F816" s="368"/>
      <c r="G816" s="368"/>
      <c r="H816" s="368"/>
      <c r="I816" s="265"/>
      <c r="J816" s="265"/>
      <c r="K816" s="265"/>
      <c r="L816" s="307"/>
      <c r="M816" s="307"/>
      <c r="N816" s="308"/>
      <c r="O816" s="314"/>
      <c r="P816" s="314"/>
      <c r="Q816" s="265"/>
      <c r="R816" s="265"/>
      <c r="S816" s="280" t="str">
        <f t="shared" si="46"/>
        <v/>
      </c>
      <c r="T816" s="265"/>
      <c r="U816" s="3"/>
      <c r="V816" s="282"/>
      <c r="W816" s="316"/>
    </row>
    <row r="817" spans="3:23" ht="13.5" customHeight="1" x14ac:dyDescent="0.15">
      <c r="C817" s="283">
        <f t="shared" si="44"/>
        <v>805</v>
      </c>
      <c r="D817" s="44" t="str">
        <f t="shared" si="45"/>
        <v/>
      </c>
      <c r="E817" s="276"/>
      <c r="F817" s="368"/>
      <c r="G817" s="368"/>
      <c r="H817" s="368"/>
      <c r="I817" s="265"/>
      <c r="J817" s="265"/>
      <c r="K817" s="265"/>
      <c r="L817" s="307"/>
      <c r="M817" s="307"/>
      <c r="N817" s="308"/>
      <c r="O817" s="314"/>
      <c r="P817" s="314"/>
      <c r="Q817" s="265"/>
      <c r="R817" s="265"/>
      <c r="S817" s="280" t="str">
        <f t="shared" si="46"/>
        <v/>
      </c>
      <c r="T817" s="265"/>
      <c r="U817" s="3"/>
      <c r="V817" s="282"/>
      <c r="W817" s="316"/>
    </row>
    <row r="818" spans="3:23" ht="13.5" customHeight="1" x14ac:dyDescent="0.15">
      <c r="C818" s="283">
        <f t="shared" si="44"/>
        <v>806</v>
      </c>
      <c r="D818" s="44" t="str">
        <f t="shared" si="45"/>
        <v/>
      </c>
      <c r="E818" s="276"/>
      <c r="F818" s="368"/>
      <c r="G818" s="368"/>
      <c r="H818" s="368"/>
      <c r="I818" s="265"/>
      <c r="J818" s="265"/>
      <c r="K818" s="265"/>
      <c r="L818" s="307"/>
      <c r="M818" s="307"/>
      <c r="N818" s="308"/>
      <c r="O818" s="314"/>
      <c r="P818" s="314"/>
      <c r="Q818" s="265"/>
      <c r="R818" s="265"/>
      <c r="S818" s="280" t="str">
        <f t="shared" si="46"/>
        <v/>
      </c>
      <c r="T818" s="265"/>
      <c r="U818" s="3"/>
      <c r="V818" s="282"/>
      <c r="W818" s="316"/>
    </row>
    <row r="819" spans="3:23" ht="13.5" customHeight="1" x14ac:dyDescent="0.15">
      <c r="C819" s="283">
        <f t="shared" si="44"/>
        <v>807</v>
      </c>
      <c r="D819" s="44" t="str">
        <f t="shared" si="45"/>
        <v/>
      </c>
      <c r="E819" s="276"/>
      <c r="F819" s="368"/>
      <c r="G819" s="368"/>
      <c r="H819" s="368"/>
      <c r="I819" s="265"/>
      <c r="J819" s="265"/>
      <c r="K819" s="265"/>
      <c r="L819" s="307"/>
      <c r="M819" s="307"/>
      <c r="N819" s="308"/>
      <c r="O819" s="314"/>
      <c r="P819" s="314"/>
      <c r="Q819" s="265"/>
      <c r="R819" s="265"/>
      <c r="S819" s="280" t="str">
        <f t="shared" si="46"/>
        <v/>
      </c>
      <c r="T819" s="265"/>
      <c r="U819" s="3"/>
      <c r="V819" s="282"/>
      <c r="W819" s="316"/>
    </row>
    <row r="820" spans="3:23" ht="13.5" customHeight="1" x14ac:dyDescent="0.15">
      <c r="C820" s="283">
        <f t="shared" si="44"/>
        <v>808</v>
      </c>
      <c r="D820" s="44" t="str">
        <f t="shared" si="45"/>
        <v/>
      </c>
      <c r="E820" s="276"/>
      <c r="F820" s="368"/>
      <c r="G820" s="368"/>
      <c r="H820" s="368"/>
      <c r="I820" s="265"/>
      <c r="J820" s="265"/>
      <c r="K820" s="265"/>
      <c r="L820" s="307"/>
      <c r="M820" s="307"/>
      <c r="N820" s="308"/>
      <c r="O820" s="314"/>
      <c r="P820" s="314"/>
      <c r="Q820" s="265"/>
      <c r="R820" s="265"/>
      <c r="S820" s="280" t="str">
        <f t="shared" si="46"/>
        <v/>
      </c>
      <c r="T820" s="265"/>
      <c r="U820" s="3"/>
      <c r="V820" s="282"/>
      <c r="W820" s="316"/>
    </row>
    <row r="821" spans="3:23" ht="13.5" customHeight="1" x14ac:dyDescent="0.15">
      <c r="C821" s="283">
        <f t="shared" si="44"/>
        <v>809</v>
      </c>
      <c r="D821" s="44" t="str">
        <f t="shared" si="45"/>
        <v/>
      </c>
      <c r="E821" s="276"/>
      <c r="F821" s="368"/>
      <c r="G821" s="368"/>
      <c r="H821" s="368"/>
      <c r="I821" s="265"/>
      <c r="J821" s="265"/>
      <c r="K821" s="265"/>
      <c r="L821" s="307"/>
      <c r="M821" s="307"/>
      <c r="N821" s="308"/>
      <c r="O821" s="314"/>
      <c r="P821" s="314"/>
      <c r="Q821" s="265"/>
      <c r="R821" s="265"/>
      <c r="S821" s="280" t="str">
        <f t="shared" si="46"/>
        <v/>
      </c>
      <c r="T821" s="265"/>
      <c r="U821" s="3"/>
      <c r="V821" s="282"/>
      <c r="W821" s="316"/>
    </row>
    <row r="822" spans="3:23" ht="13.5" customHeight="1" x14ac:dyDescent="0.15">
      <c r="C822" s="283">
        <f t="shared" si="44"/>
        <v>810</v>
      </c>
      <c r="D822" s="44" t="str">
        <f t="shared" si="45"/>
        <v/>
      </c>
      <c r="E822" s="276"/>
      <c r="F822" s="368"/>
      <c r="G822" s="368"/>
      <c r="H822" s="368"/>
      <c r="I822" s="317"/>
      <c r="J822" s="317"/>
      <c r="K822" s="317"/>
      <c r="L822" s="307"/>
      <c r="M822" s="307"/>
      <c r="N822" s="308"/>
      <c r="O822" s="314"/>
      <c r="P822" s="314"/>
      <c r="Q822" s="265"/>
      <c r="R822" s="265"/>
      <c r="S822" s="280" t="str">
        <f t="shared" si="46"/>
        <v/>
      </c>
      <c r="T822" s="265"/>
      <c r="U822" s="3"/>
      <c r="V822" s="282"/>
      <c r="W822" s="316"/>
    </row>
    <row r="823" spans="3:23" ht="13.5" customHeight="1" x14ac:dyDescent="0.15">
      <c r="C823" s="283">
        <f t="shared" si="44"/>
        <v>811</v>
      </c>
      <c r="D823" s="44" t="str">
        <f t="shared" si="45"/>
        <v/>
      </c>
      <c r="E823" s="276"/>
      <c r="F823" s="368"/>
      <c r="G823" s="368"/>
      <c r="H823" s="368"/>
      <c r="I823" s="265"/>
      <c r="J823" s="265"/>
      <c r="K823" s="265"/>
      <c r="L823" s="307"/>
      <c r="M823" s="307"/>
      <c r="N823" s="308"/>
      <c r="O823" s="314"/>
      <c r="P823" s="314"/>
      <c r="Q823" s="265"/>
      <c r="R823" s="265"/>
      <c r="S823" s="280" t="str">
        <f t="shared" si="46"/>
        <v/>
      </c>
      <c r="T823" s="265"/>
      <c r="U823" s="3"/>
      <c r="V823" s="282"/>
      <c r="W823" s="316"/>
    </row>
    <row r="824" spans="3:23" ht="13.5" customHeight="1" x14ac:dyDescent="0.15">
      <c r="C824" s="283">
        <f>C823+1</f>
        <v>812</v>
      </c>
      <c r="D824" s="44" t="str">
        <f t="shared" si="45"/>
        <v/>
      </c>
      <c r="E824" s="276"/>
      <c r="F824" s="368"/>
      <c r="G824" s="368"/>
      <c r="H824" s="368"/>
      <c r="I824" s="265"/>
      <c r="J824" s="265"/>
      <c r="K824" s="265"/>
      <c r="L824" s="307"/>
      <c r="M824" s="307"/>
      <c r="N824" s="308"/>
      <c r="O824" s="314"/>
      <c r="P824" s="314"/>
      <c r="Q824" s="265"/>
      <c r="R824" s="265"/>
      <c r="S824" s="280" t="str">
        <f t="shared" si="46"/>
        <v/>
      </c>
      <c r="T824" s="265"/>
      <c r="U824" s="3"/>
      <c r="V824" s="282"/>
      <c r="W824" s="316"/>
    </row>
    <row r="825" spans="3:23" ht="13.5" customHeight="1" x14ac:dyDescent="0.15">
      <c r="C825" s="283">
        <f>C824+1</f>
        <v>813</v>
      </c>
      <c r="D825" s="44" t="str">
        <f t="shared" si="45"/>
        <v/>
      </c>
      <c r="E825" s="276"/>
      <c r="F825" s="368"/>
      <c r="G825" s="368"/>
      <c r="H825" s="368"/>
      <c r="I825" s="265"/>
      <c r="J825" s="265"/>
      <c r="K825" s="265"/>
      <c r="L825" s="307"/>
      <c r="M825" s="307"/>
      <c r="N825" s="308"/>
      <c r="O825" s="314"/>
      <c r="P825" s="314"/>
      <c r="Q825" s="265"/>
      <c r="R825" s="265"/>
      <c r="S825" s="280" t="str">
        <f t="shared" si="46"/>
        <v/>
      </c>
      <c r="T825" s="265"/>
      <c r="U825" s="3"/>
      <c r="V825" s="282"/>
      <c r="W825" s="316"/>
    </row>
    <row r="826" spans="3:23" ht="13.5" customHeight="1" x14ac:dyDescent="0.15">
      <c r="C826" s="283">
        <f t="shared" ref="C826:C852" si="47">C825+1</f>
        <v>814</v>
      </c>
      <c r="D826" s="44" t="str">
        <f t="shared" si="45"/>
        <v/>
      </c>
      <c r="E826" s="276"/>
      <c r="F826" s="368"/>
      <c r="G826" s="368"/>
      <c r="H826" s="368"/>
      <c r="I826" s="265"/>
      <c r="J826" s="265"/>
      <c r="K826" s="265"/>
      <c r="L826" s="307"/>
      <c r="M826" s="307"/>
      <c r="N826" s="308"/>
      <c r="O826" s="314"/>
      <c r="P826" s="314"/>
      <c r="Q826" s="265"/>
      <c r="R826" s="265"/>
      <c r="S826" s="280" t="str">
        <f t="shared" si="46"/>
        <v/>
      </c>
      <c r="T826" s="265"/>
      <c r="U826" s="3"/>
      <c r="V826" s="282"/>
      <c r="W826" s="316"/>
    </row>
    <row r="827" spans="3:23" ht="13.5" customHeight="1" x14ac:dyDescent="0.15">
      <c r="C827" s="283">
        <f t="shared" si="47"/>
        <v>815</v>
      </c>
      <c r="D827" s="44" t="str">
        <f t="shared" si="45"/>
        <v/>
      </c>
      <c r="E827" s="276"/>
      <c r="F827" s="368"/>
      <c r="G827" s="368"/>
      <c r="H827" s="368"/>
      <c r="I827" s="265"/>
      <c r="J827" s="265"/>
      <c r="K827" s="265"/>
      <c r="L827" s="307"/>
      <c r="M827" s="307"/>
      <c r="N827" s="308"/>
      <c r="O827" s="314"/>
      <c r="P827" s="314"/>
      <c r="Q827" s="265"/>
      <c r="R827" s="265"/>
      <c r="S827" s="280" t="str">
        <f t="shared" si="46"/>
        <v/>
      </c>
      <c r="T827" s="265"/>
      <c r="U827" s="3"/>
      <c r="V827" s="282"/>
      <c r="W827" s="316"/>
    </row>
    <row r="828" spans="3:23" ht="13.5" customHeight="1" x14ac:dyDescent="0.15">
      <c r="C828" s="283">
        <f t="shared" si="47"/>
        <v>816</v>
      </c>
      <c r="D828" s="44" t="str">
        <f t="shared" si="45"/>
        <v/>
      </c>
      <c r="E828" s="276"/>
      <c r="F828" s="368"/>
      <c r="G828" s="368"/>
      <c r="H828" s="368"/>
      <c r="I828" s="265"/>
      <c r="J828" s="265"/>
      <c r="K828" s="265"/>
      <c r="L828" s="307"/>
      <c r="M828" s="307"/>
      <c r="N828" s="308"/>
      <c r="O828" s="314"/>
      <c r="P828" s="314"/>
      <c r="Q828" s="265"/>
      <c r="R828" s="265"/>
      <c r="S828" s="280" t="str">
        <f t="shared" si="46"/>
        <v/>
      </c>
      <c r="T828" s="265"/>
      <c r="U828" s="3"/>
      <c r="V828" s="282"/>
      <c r="W828" s="316"/>
    </row>
    <row r="829" spans="3:23" ht="13.5" customHeight="1" x14ac:dyDescent="0.15">
      <c r="C829" s="283">
        <f t="shared" si="47"/>
        <v>817</v>
      </c>
      <c r="D829" s="44" t="str">
        <f t="shared" si="45"/>
        <v/>
      </c>
      <c r="E829" s="276"/>
      <c r="F829" s="368"/>
      <c r="G829" s="368"/>
      <c r="H829" s="368"/>
      <c r="I829" s="265"/>
      <c r="J829" s="265"/>
      <c r="K829" s="265"/>
      <c r="L829" s="307"/>
      <c r="M829" s="307"/>
      <c r="N829" s="308"/>
      <c r="O829" s="314"/>
      <c r="P829" s="314"/>
      <c r="Q829" s="265"/>
      <c r="R829" s="265"/>
      <c r="S829" s="280" t="str">
        <f t="shared" si="46"/>
        <v/>
      </c>
      <c r="T829" s="265"/>
      <c r="U829" s="3"/>
      <c r="V829" s="282"/>
      <c r="W829" s="316"/>
    </row>
    <row r="830" spans="3:23" ht="13.5" customHeight="1" x14ac:dyDescent="0.15">
      <c r="C830" s="283">
        <f t="shared" si="47"/>
        <v>818</v>
      </c>
      <c r="D830" s="44" t="str">
        <f t="shared" si="45"/>
        <v/>
      </c>
      <c r="E830" s="276"/>
      <c r="F830" s="368"/>
      <c r="G830" s="368"/>
      <c r="H830" s="368"/>
      <c r="I830" s="265"/>
      <c r="J830" s="265"/>
      <c r="K830" s="265"/>
      <c r="L830" s="307"/>
      <c r="M830" s="307"/>
      <c r="N830" s="308"/>
      <c r="O830" s="314"/>
      <c r="P830" s="314"/>
      <c r="Q830" s="265"/>
      <c r="R830" s="265"/>
      <c r="S830" s="280" t="str">
        <f t="shared" si="46"/>
        <v/>
      </c>
      <c r="T830" s="265"/>
      <c r="U830" s="3"/>
      <c r="V830" s="282"/>
      <c r="W830" s="316"/>
    </row>
    <row r="831" spans="3:23" ht="13.5" customHeight="1" x14ac:dyDescent="0.15">
      <c r="C831" s="283">
        <f t="shared" si="47"/>
        <v>819</v>
      </c>
      <c r="D831" s="44" t="str">
        <f t="shared" si="45"/>
        <v/>
      </c>
      <c r="E831" s="276"/>
      <c r="F831" s="368"/>
      <c r="G831" s="368"/>
      <c r="H831" s="368"/>
      <c r="I831" s="265"/>
      <c r="J831" s="265"/>
      <c r="K831" s="265"/>
      <c r="L831" s="307"/>
      <c r="M831" s="307"/>
      <c r="N831" s="308"/>
      <c r="O831" s="314"/>
      <c r="P831" s="314"/>
      <c r="Q831" s="265"/>
      <c r="R831" s="265"/>
      <c r="S831" s="280" t="str">
        <f t="shared" si="46"/>
        <v/>
      </c>
      <c r="T831" s="265"/>
      <c r="U831" s="3"/>
      <c r="V831" s="282"/>
      <c r="W831" s="316"/>
    </row>
    <row r="832" spans="3:23" ht="13.5" customHeight="1" x14ac:dyDescent="0.15">
      <c r="C832" s="283">
        <f t="shared" si="47"/>
        <v>820</v>
      </c>
      <c r="D832" s="44" t="str">
        <f t="shared" si="45"/>
        <v/>
      </c>
      <c r="E832" s="276"/>
      <c r="F832" s="368"/>
      <c r="G832" s="368"/>
      <c r="H832" s="368"/>
      <c r="I832" s="265"/>
      <c r="J832" s="265"/>
      <c r="K832" s="265"/>
      <c r="L832" s="307"/>
      <c r="M832" s="307"/>
      <c r="N832" s="308"/>
      <c r="O832" s="314"/>
      <c r="P832" s="314"/>
      <c r="Q832" s="265"/>
      <c r="R832" s="265"/>
      <c r="S832" s="280" t="str">
        <f t="shared" si="46"/>
        <v/>
      </c>
      <c r="T832" s="265"/>
      <c r="U832" s="3"/>
      <c r="V832" s="282"/>
      <c r="W832" s="316"/>
    </row>
    <row r="833" spans="3:23" ht="13.5" customHeight="1" x14ac:dyDescent="0.15">
      <c r="C833" s="283">
        <f t="shared" si="47"/>
        <v>821</v>
      </c>
      <c r="D833" s="44" t="str">
        <f t="shared" si="45"/>
        <v/>
      </c>
      <c r="E833" s="276"/>
      <c r="F833" s="368"/>
      <c r="G833" s="368"/>
      <c r="H833" s="368"/>
      <c r="I833" s="265"/>
      <c r="J833" s="265"/>
      <c r="K833" s="265"/>
      <c r="L833" s="307"/>
      <c r="M833" s="307"/>
      <c r="N833" s="308"/>
      <c r="O833" s="314"/>
      <c r="P833" s="314"/>
      <c r="Q833" s="265"/>
      <c r="R833" s="265"/>
      <c r="S833" s="280" t="str">
        <f t="shared" si="46"/>
        <v/>
      </c>
      <c r="T833" s="265"/>
      <c r="U833" s="3"/>
      <c r="V833" s="282"/>
      <c r="W833" s="316"/>
    </row>
    <row r="834" spans="3:23" ht="13.5" customHeight="1" x14ac:dyDescent="0.15">
      <c r="C834" s="283">
        <f t="shared" si="47"/>
        <v>822</v>
      </c>
      <c r="D834" s="44" t="str">
        <f t="shared" si="45"/>
        <v/>
      </c>
      <c r="E834" s="276"/>
      <c r="F834" s="368"/>
      <c r="G834" s="368"/>
      <c r="H834" s="368"/>
      <c r="I834" s="265"/>
      <c r="J834" s="265"/>
      <c r="K834" s="265"/>
      <c r="L834" s="307"/>
      <c r="M834" s="307"/>
      <c r="N834" s="308"/>
      <c r="O834" s="314"/>
      <c r="P834" s="314"/>
      <c r="Q834" s="265"/>
      <c r="R834" s="265"/>
      <c r="S834" s="280" t="str">
        <f t="shared" si="46"/>
        <v/>
      </c>
      <c r="T834" s="265"/>
      <c r="U834" s="3"/>
      <c r="V834" s="282"/>
      <c r="W834" s="316"/>
    </row>
    <row r="835" spans="3:23" ht="13.5" customHeight="1" x14ac:dyDescent="0.15">
      <c r="C835" s="283">
        <f t="shared" si="47"/>
        <v>823</v>
      </c>
      <c r="D835" s="44" t="str">
        <f t="shared" si="45"/>
        <v/>
      </c>
      <c r="E835" s="276"/>
      <c r="F835" s="368"/>
      <c r="G835" s="368"/>
      <c r="H835" s="368"/>
      <c r="I835" s="265"/>
      <c r="J835" s="265"/>
      <c r="K835" s="265"/>
      <c r="L835" s="307"/>
      <c r="M835" s="307"/>
      <c r="N835" s="308"/>
      <c r="O835" s="314"/>
      <c r="P835" s="314"/>
      <c r="Q835" s="265"/>
      <c r="R835" s="265"/>
      <c r="S835" s="280" t="str">
        <f t="shared" si="46"/>
        <v/>
      </c>
      <c r="T835" s="265"/>
      <c r="U835" s="3"/>
      <c r="V835" s="282"/>
      <c r="W835" s="316"/>
    </row>
    <row r="836" spans="3:23" ht="13.5" customHeight="1" x14ac:dyDescent="0.15">
      <c r="C836" s="283">
        <f t="shared" si="47"/>
        <v>824</v>
      </c>
      <c r="D836" s="44" t="str">
        <f t="shared" si="45"/>
        <v/>
      </c>
      <c r="E836" s="276"/>
      <c r="F836" s="368"/>
      <c r="G836" s="368"/>
      <c r="H836" s="368"/>
      <c r="I836" s="265"/>
      <c r="J836" s="265"/>
      <c r="K836" s="265"/>
      <c r="L836" s="307"/>
      <c r="M836" s="307"/>
      <c r="N836" s="308"/>
      <c r="O836" s="314"/>
      <c r="P836" s="314"/>
      <c r="Q836" s="265"/>
      <c r="R836" s="265"/>
      <c r="S836" s="280" t="str">
        <f t="shared" si="46"/>
        <v/>
      </c>
      <c r="T836" s="265"/>
      <c r="U836" s="3"/>
      <c r="V836" s="282"/>
      <c r="W836" s="316"/>
    </row>
    <row r="837" spans="3:23" ht="13.5" customHeight="1" x14ac:dyDescent="0.15">
      <c r="C837" s="283">
        <f t="shared" si="47"/>
        <v>825</v>
      </c>
      <c r="D837" s="44" t="str">
        <f t="shared" si="45"/>
        <v/>
      </c>
      <c r="E837" s="276"/>
      <c r="F837" s="368"/>
      <c r="G837" s="368"/>
      <c r="H837" s="368"/>
      <c r="I837" s="265"/>
      <c r="J837" s="265"/>
      <c r="K837" s="265"/>
      <c r="L837" s="307"/>
      <c r="M837" s="307"/>
      <c r="N837" s="308"/>
      <c r="O837" s="314"/>
      <c r="P837" s="314"/>
      <c r="Q837" s="265"/>
      <c r="R837" s="265"/>
      <c r="S837" s="280" t="str">
        <f t="shared" si="46"/>
        <v/>
      </c>
      <c r="T837" s="265"/>
      <c r="U837" s="3"/>
      <c r="V837" s="282"/>
      <c r="W837" s="316"/>
    </row>
    <row r="838" spans="3:23" ht="13.5" customHeight="1" x14ac:dyDescent="0.15">
      <c r="C838" s="283">
        <f t="shared" si="47"/>
        <v>826</v>
      </c>
      <c r="D838" s="44" t="str">
        <f t="shared" si="45"/>
        <v/>
      </c>
      <c r="E838" s="276"/>
      <c r="F838" s="368"/>
      <c r="G838" s="368"/>
      <c r="H838" s="368"/>
      <c r="I838" s="265"/>
      <c r="J838" s="265"/>
      <c r="K838" s="265"/>
      <c r="L838" s="307"/>
      <c r="M838" s="307"/>
      <c r="N838" s="308"/>
      <c r="O838" s="314"/>
      <c r="P838" s="314"/>
      <c r="Q838" s="265"/>
      <c r="R838" s="265"/>
      <c r="S838" s="280" t="str">
        <f t="shared" si="46"/>
        <v/>
      </c>
      <c r="T838" s="265"/>
      <c r="U838" s="3"/>
      <c r="V838" s="282"/>
      <c r="W838" s="316"/>
    </row>
    <row r="839" spans="3:23" ht="13.5" customHeight="1" x14ac:dyDescent="0.15">
      <c r="C839" s="283">
        <f t="shared" si="47"/>
        <v>827</v>
      </c>
      <c r="D839" s="44" t="str">
        <f t="shared" si="45"/>
        <v/>
      </c>
      <c r="E839" s="276"/>
      <c r="F839" s="368"/>
      <c r="G839" s="368"/>
      <c r="H839" s="368"/>
      <c r="I839" s="265"/>
      <c r="J839" s="265"/>
      <c r="K839" s="265"/>
      <c r="L839" s="307"/>
      <c r="M839" s="307"/>
      <c r="N839" s="308"/>
      <c r="O839" s="314"/>
      <c r="P839" s="314"/>
      <c r="Q839" s="265"/>
      <c r="R839" s="265"/>
      <c r="S839" s="280" t="str">
        <f t="shared" si="46"/>
        <v/>
      </c>
      <c r="T839" s="265"/>
      <c r="U839" s="3"/>
      <c r="V839" s="282"/>
      <c r="W839" s="316"/>
    </row>
    <row r="840" spans="3:23" ht="13.5" customHeight="1" x14ac:dyDescent="0.15">
      <c r="C840" s="283">
        <f t="shared" si="47"/>
        <v>828</v>
      </c>
      <c r="D840" s="44" t="str">
        <f t="shared" si="45"/>
        <v/>
      </c>
      <c r="E840" s="276"/>
      <c r="F840" s="368"/>
      <c r="G840" s="368"/>
      <c r="H840" s="368"/>
      <c r="I840" s="265"/>
      <c r="J840" s="265"/>
      <c r="K840" s="265"/>
      <c r="L840" s="307"/>
      <c r="M840" s="307"/>
      <c r="N840" s="308"/>
      <c r="O840" s="314"/>
      <c r="P840" s="314"/>
      <c r="Q840" s="265"/>
      <c r="R840" s="265"/>
      <c r="S840" s="280" t="str">
        <f t="shared" si="46"/>
        <v/>
      </c>
      <c r="T840" s="265"/>
      <c r="U840" s="3"/>
      <c r="V840" s="282"/>
      <c r="W840" s="316"/>
    </row>
    <row r="841" spans="3:23" ht="13.5" customHeight="1" x14ac:dyDescent="0.15">
      <c r="C841" s="283">
        <f t="shared" si="47"/>
        <v>829</v>
      </c>
      <c r="D841" s="44" t="str">
        <f t="shared" si="45"/>
        <v/>
      </c>
      <c r="E841" s="276"/>
      <c r="F841" s="368"/>
      <c r="G841" s="368"/>
      <c r="H841" s="368"/>
      <c r="I841" s="265"/>
      <c r="J841" s="265"/>
      <c r="K841" s="265"/>
      <c r="L841" s="307"/>
      <c r="M841" s="307"/>
      <c r="N841" s="308"/>
      <c r="O841" s="314"/>
      <c r="P841" s="314"/>
      <c r="Q841" s="265"/>
      <c r="R841" s="265"/>
      <c r="S841" s="280" t="str">
        <f t="shared" si="46"/>
        <v/>
      </c>
      <c r="T841" s="265"/>
      <c r="U841" s="3"/>
      <c r="V841" s="282"/>
      <c r="W841" s="316"/>
    </row>
    <row r="842" spans="3:23" ht="13.5" customHeight="1" x14ac:dyDescent="0.15">
      <c r="C842" s="283">
        <f t="shared" si="47"/>
        <v>830</v>
      </c>
      <c r="D842" s="44" t="str">
        <f t="shared" si="45"/>
        <v/>
      </c>
      <c r="E842" s="276"/>
      <c r="F842" s="368"/>
      <c r="G842" s="368"/>
      <c r="H842" s="368"/>
      <c r="I842" s="265"/>
      <c r="J842" s="265"/>
      <c r="K842" s="265"/>
      <c r="L842" s="307"/>
      <c r="M842" s="307"/>
      <c r="N842" s="308"/>
      <c r="O842" s="314"/>
      <c r="P842" s="314"/>
      <c r="Q842" s="265"/>
      <c r="R842" s="265"/>
      <c r="S842" s="280" t="str">
        <f t="shared" si="46"/>
        <v/>
      </c>
      <c r="T842" s="265"/>
      <c r="U842" s="3"/>
      <c r="V842" s="282"/>
      <c r="W842" s="316"/>
    </row>
    <row r="843" spans="3:23" ht="13.5" customHeight="1" x14ac:dyDescent="0.15">
      <c r="C843" s="283">
        <f t="shared" si="47"/>
        <v>831</v>
      </c>
      <c r="D843" s="44" t="str">
        <f t="shared" si="45"/>
        <v/>
      </c>
      <c r="E843" s="276"/>
      <c r="F843" s="368"/>
      <c r="G843" s="368"/>
      <c r="H843" s="368"/>
      <c r="I843" s="265"/>
      <c r="J843" s="265"/>
      <c r="K843" s="265"/>
      <c r="L843" s="307"/>
      <c r="M843" s="307"/>
      <c r="N843" s="308"/>
      <c r="O843" s="314"/>
      <c r="P843" s="314"/>
      <c r="Q843" s="265"/>
      <c r="R843" s="265"/>
      <c r="S843" s="280" t="str">
        <f t="shared" si="46"/>
        <v/>
      </c>
      <c r="T843" s="265"/>
      <c r="U843" s="3"/>
      <c r="V843" s="282"/>
      <c r="W843" s="316"/>
    </row>
    <row r="844" spans="3:23" ht="13.5" customHeight="1" x14ac:dyDescent="0.15">
      <c r="C844" s="283">
        <f t="shared" si="47"/>
        <v>832</v>
      </c>
      <c r="D844" s="44" t="str">
        <f t="shared" si="45"/>
        <v/>
      </c>
      <c r="E844" s="276"/>
      <c r="F844" s="368"/>
      <c r="G844" s="368"/>
      <c r="H844" s="368"/>
      <c r="I844" s="265"/>
      <c r="J844" s="265"/>
      <c r="K844" s="265"/>
      <c r="L844" s="307"/>
      <c r="M844" s="307"/>
      <c r="N844" s="308"/>
      <c r="O844" s="314"/>
      <c r="P844" s="314"/>
      <c r="Q844" s="265"/>
      <c r="R844" s="265"/>
      <c r="S844" s="280" t="str">
        <f t="shared" si="46"/>
        <v/>
      </c>
      <c r="T844" s="265"/>
      <c r="U844" s="3"/>
      <c r="V844" s="282"/>
      <c r="W844" s="316"/>
    </row>
    <row r="845" spans="3:23" ht="13.5" customHeight="1" x14ac:dyDescent="0.15">
      <c r="C845" s="283">
        <f t="shared" si="47"/>
        <v>833</v>
      </c>
      <c r="D845" s="44" t="str">
        <f t="shared" ref="D845:D908" si="48">IF(E845="","",IF(OR(AND(E845&lt;=$Z$2,K845&lt;&gt;"○"),AND(E845&lt;=$AA$2,K845="○")),"○",""))</f>
        <v/>
      </c>
      <c r="E845" s="276"/>
      <c r="F845" s="368"/>
      <c r="G845" s="368"/>
      <c r="H845" s="368"/>
      <c r="I845" s="265"/>
      <c r="J845" s="265"/>
      <c r="K845" s="265"/>
      <c r="L845" s="307"/>
      <c r="M845" s="307"/>
      <c r="N845" s="308"/>
      <c r="O845" s="314"/>
      <c r="P845" s="314"/>
      <c r="Q845" s="265"/>
      <c r="R845" s="265"/>
      <c r="S845" s="280" t="str">
        <f t="shared" ref="S845:S908" si="49">IF(OR(N845="",N845=0),"",IF(OR(AND(I845="○",$O845&gt;Z$5),AND(J845="○",$O845&gt;AA$5),AND(I845="○",$P845&gt;Z$6),AND(J845="○",$P845&gt;AA$6),AND(K845="○",$P845&gt;AB$6),AND(Q845="○",R845="○")),"○",""))</f>
        <v/>
      </c>
      <c r="T845" s="265"/>
      <c r="U845" s="3"/>
      <c r="V845" s="282"/>
      <c r="W845" s="316"/>
    </row>
    <row r="846" spans="3:23" ht="13.5" customHeight="1" x14ac:dyDescent="0.15">
      <c r="C846" s="283">
        <f t="shared" si="47"/>
        <v>834</v>
      </c>
      <c r="D846" s="44" t="str">
        <f t="shared" si="48"/>
        <v/>
      </c>
      <c r="E846" s="276"/>
      <c r="F846" s="368"/>
      <c r="G846" s="368"/>
      <c r="H846" s="368"/>
      <c r="I846" s="265"/>
      <c r="J846" s="265"/>
      <c r="K846" s="265"/>
      <c r="L846" s="307"/>
      <c r="M846" s="307"/>
      <c r="N846" s="308"/>
      <c r="O846" s="314"/>
      <c r="P846" s="314"/>
      <c r="Q846" s="265"/>
      <c r="R846" s="265"/>
      <c r="S846" s="280" t="str">
        <f t="shared" si="49"/>
        <v/>
      </c>
      <c r="T846" s="265"/>
      <c r="U846" s="3"/>
      <c r="V846" s="282"/>
      <c r="W846" s="316"/>
    </row>
    <row r="847" spans="3:23" ht="13.5" customHeight="1" x14ac:dyDescent="0.15">
      <c r="C847" s="283">
        <f t="shared" si="47"/>
        <v>835</v>
      </c>
      <c r="D847" s="44" t="str">
        <f t="shared" si="48"/>
        <v/>
      </c>
      <c r="E847" s="276"/>
      <c r="F847" s="368"/>
      <c r="G847" s="368"/>
      <c r="H847" s="368"/>
      <c r="I847" s="265"/>
      <c r="J847" s="265"/>
      <c r="K847" s="265"/>
      <c r="L847" s="307"/>
      <c r="M847" s="307"/>
      <c r="N847" s="308"/>
      <c r="O847" s="314"/>
      <c r="P847" s="314"/>
      <c r="Q847" s="265"/>
      <c r="R847" s="265"/>
      <c r="S847" s="280" t="str">
        <f t="shared" si="49"/>
        <v/>
      </c>
      <c r="T847" s="265"/>
      <c r="U847" s="3"/>
      <c r="V847" s="282"/>
      <c r="W847" s="316"/>
    </row>
    <row r="848" spans="3:23" ht="13.5" customHeight="1" x14ac:dyDescent="0.15">
      <c r="C848" s="283">
        <f t="shared" si="47"/>
        <v>836</v>
      </c>
      <c r="D848" s="44" t="str">
        <f t="shared" si="48"/>
        <v/>
      </c>
      <c r="E848" s="276"/>
      <c r="F848" s="368"/>
      <c r="G848" s="368"/>
      <c r="H848" s="368"/>
      <c r="I848" s="265"/>
      <c r="J848" s="265"/>
      <c r="K848" s="265"/>
      <c r="L848" s="307"/>
      <c r="M848" s="307"/>
      <c r="N848" s="308"/>
      <c r="O848" s="314"/>
      <c r="P848" s="314"/>
      <c r="Q848" s="265"/>
      <c r="R848" s="265"/>
      <c r="S848" s="280" t="str">
        <f t="shared" si="49"/>
        <v/>
      </c>
      <c r="T848" s="265"/>
      <c r="U848" s="3"/>
      <c r="V848" s="282"/>
      <c r="W848" s="316"/>
    </row>
    <row r="849" spans="3:23" ht="13.5" customHeight="1" x14ac:dyDescent="0.15">
      <c r="C849" s="283">
        <f t="shared" si="47"/>
        <v>837</v>
      </c>
      <c r="D849" s="44" t="str">
        <f t="shared" si="48"/>
        <v/>
      </c>
      <c r="E849" s="276"/>
      <c r="F849" s="368"/>
      <c r="G849" s="368"/>
      <c r="H849" s="368"/>
      <c r="I849" s="265"/>
      <c r="J849" s="265"/>
      <c r="K849" s="265"/>
      <c r="L849" s="307"/>
      <c r="M849" s="307"/>
      <c r="N849" s="308"/>
      <c r="O849" s="314"/>
      <c r="P849" s="314"/>
      <c r="Q849" s="265"/>
      <c r="R849" s="265"/>
      <c r="S849" s="280" t="str">
        <f t="shared" si="49"/>
        <v/>
      </c>
      <c r="T849" s="265"/>
      <c r="U849" s="3"/>
      <c r="V849" s="282"/>
      <c r="W849" s="316"/>
    </row>
    <row r="850" spans="3:23" ht="13.5" customHeight="1" x14ac:dyDescent="0.15">
      <c r="C850" s="283">
        <f t="shared" si="47"/>
        <v>838</v>
      </c>
      <c r="D850" s="44" t="str">
        <f t="shared" si="48"/>
        <v/>
      </c>
      <c r="E850" s="276"/>
      <c r="F850" s="368"/>
      <c r="G850" s="368"/>
      <c r="H850" s="368"/>
      <c r="I850" s="265"/>
      <c r="J850" s="265"/>
      <c r="K850" s="265"/>
      <c r="L850" s="307"/>
      <c r="M850" s="307"/>
      <c r="N850" s="308"/>
      <c r="O850" s="314"/>
      <c r="P850" s="314"/>
      <c r="Q850" s="265"/>
      <c r="R850" s="265"/>
      <c r="S850" s="280" t="str">
        <f t="shared" si="49"/>
        <v/>
      </c>
      <c r="T850" s="265"/>
      <c r="U850" s="3"/>
      <c r="V850" s="282"/>
      <c r="W850" s="316"/>
    </row>
    <row r="851" spans="3:23" ht="13.5" customHeight="1" x14ac:dyDescent="0.15">
      <c r="C851" s="283">
        <f t="shared" si="47"/>
        <v>839</v>
      </c>
      <c r="D851" s="44" t="str">
        <f t="shared" si="48"/>
        <v/>
      </c>
      <c r="E851" s="276"/>
      <c r="F851" s="368"/>
      <c r="G851" s="368"/>
      <c r="H851" s="368"/>
      <c r="I851" s="265"/>
      <c r="J851" s="265"/>
      <c r="K851" s="265"/>
      <c r="L851" s="307"/>
      <c r="M851" s="307"/>
      <c r="N851" s="308"/>
      <c r="O851" s="314"/>
      <c r="P851" s="314"/>
      <c r="Q851" s="265"/>
      <c r="R851" s="265"/>
      <c r="S851" s="280" t="str">
        <f t="shared" si="49"/>
        <v/>
      </c>
      <c r="T851" s="265"/>
      <c r="U851" s="3"/>
      <c r="V851" s="282"/>
      <c r="W851" s="316"/>
    </row>
    <row r="852" spans="3:23" ht="13.5" customHeight="1" x14ac:dyDescent="0.15">
      <c r="C852" s="283">
        <f t="shared" si="47"/>
        <v>840</v>
      </c>
      <c r="D852" s="44" t="str">
        <f t="shared" si="48"/>
        <v/>
      </c>
      <c r="E852" s="276"/>
      <c r="F852" s="368"/>
      <c r="G852" s="368"/>
      <c r="H852" s="368"/>
      <c r="I852" s="317"/>
      <c r="J852" s="317"/>
      <c r="K852" s="317"/>
      <c r="L852" s="307"/>
      <c r="M852" s="307"/>
      <c r="N852" s="308"/>
      <c r="O852" s="314"/>
      <c r="P852" s="314"/>
      <c r="Q852" s="265"/>
      <c r="R852" s="265"/>
      <c r="S852" s="280" t="str">
        <f t="shared" si="49"/>
        <v/>
      </c>
      <c r="T852" s="265"/>
      <c r="U852" s="3"/>
      <c r="V852" s="282"/>
      <c r="W852" s="316"/>
    </row>
    <row r="853" spans="3:23" ht="13.5" customHeight="1" x14ac:dyDescent="0.15">
      <c r="C853" s="283">
        <f>C852+1</f>
        <v>841</v>
      </c>
      <c r="D853" s="44" t="str">
        <f t="shared" si="48"/>
        <v/>
      </c>
      <c r="E853" s="276"/>
      <c r="F853" s="368"/>
      <c r="G853" s="368"/>
      <c r="H853" s="368"/>
      <c r="I853" s="265"/>
      <c r="J853" s="265"/>
      <c r="K853" s="265"/>
      <c r="L853" s="307"/>
      <c r="M853" s="307"/>
      <c r="N853" s="308"/>
      <c r="O853" s="314"/>
      <c r="P853" s="314"/>
      <c r="Q853" s="265"/>
      <c r="R853" s="265"/>
      <c r="S853" s="280" t="str">
        <f t="shared" si="49"/>
        <v/>
      </c>
      <c r="T853" s="265"/>
      <c r="U853" s="3"/>
      <c r="V853" s="282"/>
      <c r="W853" s="316"/>
    </row>
    <row r="854" spans="3:23" ht="13.5" customHeight="1" x14ac:dyDescent="0.15">
      <c r="C854" s="283">
        <f>C853+1</f>
        <v>842</v>
      </c>
      <c r="D854" s="44" t="str">
        <f t="shared" si="48"/>
        <v/>
      </c>
      <c r="E854" s="276"/>
      <c r="F854" s="368"/>
      <c r="G854" s="368"/>
      <c r="H854" s="368"/>
      <c r="I854" s="265"/>
      <c r="J854" s="265"/>
      <c r="K854" s="265"/>
      <c r="L854" s="307"/>
      <c r="M854" s="307"/>
      <c r="N854" s="308"/>
      <c r="O854" s="314"/>
      <c r="P854" s="314"/>
      <c r="Q854" s="265"/>
      <c r="R854" s="265"/>
      <c r="S854" s="280" t="str">
        <f t="shared" si="49"/>
        <v/>
      </c>
      <c r="T854" s="265"/>
      <c r="U854" s="3"/>
      <c r="V854" s="282"/>
      <c r="W854" s="316"/>
    </row>
    <row r="855" spans="3:23" ht="13.5" customHeight="1" x14ac:dyDescent="0.15">
      <c r="C855" s="283">
        <f>C854+1</f>
        <v>843</v>
      </c>
      <c r="D855" s="44" t="str">
        <f t="shared" si="48"/>
        <v/>
      </c>
      <c r="E855" s="276"/>
      <c r="F855" s="368"/>
      <c r="G855" s="368"/>
      <c r="H855" s="368"/>
      <c r="I855" s="265"/>
      <c r="J855" s="265"/>
      <c r="K855" s="265"/>
      <c r="L855" s="307"/>
      <c r="M855" s="307"/>
      <c r="N855" s="308"/>
      <c r="O855" s="314"/>
      <c r="P855" s="314"/>
      <c r="Q855" s="265"/>
      <c r="R855" s="265"/>
      <c r="S855" s="280" t="str">
        <f t="shared" si="49"/>
        <v/>
      </c>
      <c r="T855" s="265"/>
      <c r="U855" s="3"/>
      <c r="V855" s="282"/>
      <c r="W855" s="316"/>
    </row>
    <row r="856" spans="3:23" ht="13.5" customHeight="1" x14ac:dyDescent="0.15">
      <c r="C856" s="283">
        <f t="shared" ref="C856:C912" si="50">C855+1</f>
        <v>844</v>
      </c>
      <c r="D856" s="44" t="str">
        <f t="shared" si="48"/>
        <v/>
      </c>
      <c r="E856" s="276"/>
      <c r="F856" s="368"/>
      <c r="G856" s="368"/>
      <c r="H856" s="368"/>
      <c r="I856" s="265"/>
      <c r="J856" s="265"/>
      <c r="K856" s="265"/>
      <c r="L856" s="307"/>
      <c r="M856" s="307"/>
      <c r="N856" s="308"/>
      <c r="O856" s="314"/>
      <c r="P856" s="314"/>
      <c r="Q856" s="265"/>
      <c r="R856" s="265"/>
      <c r="S856" s="280" t="str">
        <f t="shared" si="49"/>
        <v/>
      </c>
      <c r="T856" s="265"/>
      <c r="U856" s="3"/>
      <c r="V856" s="282"/>
      <c r="W856" s="316"/>
    </row>
    <row r="857" spans="3:23" ht="13.5" customHeight="1" x14ac:dyDescent="0.15">
      <c r="C857" s="283">
        <f t="shared" si="50"/>
        <v>845</v>
      </c>
      <c r="D857" s="44" t="str">
        <f t="shared" si="48"/>
        <v/>
      </c>
      <c r="E857" s="276"/>
      <c r="F857" s="368"/>
      <c r="G857" s="368"/>
      <c r="H857" s="368"/>
      <c r="I857" s="265"/>
      <c r="J857" s="265"/>
      <c r="K857" s="265"/>
      <c r="L857" s="307"/>
      <c r="M857" s="307"/>
      <c r="N857" s="308"/>
      <c r="O857" s="314"/>
      <c r="P857" s="314"/>
      <c r="Q857" s="265"/>
      <c r="R857" s="265"/>
      <c r="S857" s="280" t="str">
        <f t="shared" si="49"/>
        <v/>
      </c>
      <c r="T857" s="265"/>
      <c r="U857" s="3"/>
      <c r="V857" s="282"/>
      <c r="W857" s="316"/>
    </row>
    <row r="858" spans="3:23" ht="13.5" customHeight="1" x14ac:dyDescent="0.15">
      <c r="C858" s="283">
        <f t="shared" si="50"/>
        <v>846</v>
      </c>
      <c r="D858" s="44" t="str">
        <f t="shared" si="48"/>
        <v/>
      </c>
      <c r="E858" s="276"/>
      <c r="F858" s="368"/>
      <c r="G858" s="368"/>
      <c r="H858" s="368"/>
      <c r="I858" s="265"/>
      <c r="J858" s="265"/>
      <c r="K858" s="265"/>
      <c r="L858" s="307"/>
      <c r="M858" s="307"/>
      <c r="N858" s="308"/>
      <c r="O858" s="314"/>
      <c r="P858" s="314"/>
      <c r="Q858" s="265"/>
      <c r="R858" s="265"/>
      <c r="S858" s="280" t="str">
        <f t="shared" si="49"/>
        <v/>
      </c>
      <c r="T858" s="265"/>
      <c r="U858" s="3"/>
      <c r="V858" s="282"/>
      <c r="W858" s="316"/>
    </row>
    <row r="859" spans="3:23" ht="13.5" customHeight="1" x14ac:dyDescent="0.15">
      <c r="C859" s="283">
        <f t="shared" si="50"/>
        <v>847</v>
      </c>
      <c r="D859" s="44" t="str">
        <f t="shared" si="48"/>
        <v/>
      </c>
      <c r="E859" s="276"/>
      <c r="F859" s="368"/>
      <c r="G859" s="368"/>
      <c r="H859" s="368"/>
      <c r="I859" s="265"/>
      <c r="J859" s="265"/>
      <c r="K859" s="265"/>
      <c r="L859" s="307"/>
      <c r="M859" s="307"/>
      <c r="N859" s="308"/>
      <c r="O859" s="314"/>
      <c r="P859" s="314"/>
      <c r="Q859" s="265"/>
      <c r="R859" s="265"/>
      <c r="S859" s="280" t="str">
        <f t="shared" si="49"/>
        <v/>
      </c>
      <c r="T859" s="265"/>
      <c r="U859" s="3"/>
      <c r="V859" s="282"/>
      <c r="W859" s="316"/>
    </row>
    <row r="860" spans="3:23" ht="13.5" customHeight="1" x14ac:dyDescent="0.15">
      <c r="C860" s="283">
        <f t="shared" si="50"/>
        <v>848</v>
      </c>
      <c r="D860" s="44" t="str">
        <f t="shared" si="48"/>
        <v/>
      </c>
      <c r="E860" s="276"/>
      <c r="F860" s="368"/>
      <c r="G860" s="368"/>
      <c r="H860" s="368"/>
      <c r="I860" s="265"/>
      <c r="J860" s="265"/>
      <c r="K860" s="265"/>
      <c r="L860" s="307"/>
      <c r="M860" s="307"/>
      <c r="N860" s="308"/>
      <c r="O860" s="314"/>
      <c r="P860" s="314"/>
      <c r="Q860" s="265"/>
      <c r="R860" s="265"/>
      <c r="S860" s="280" t="str">
        <f t="shared" si="49"/>
        <v/>
      </c>
      <c r="T860" s="265"/>
      <c r="U860" s="3"/>
      <c r="V860" s="282"/>
      <c r="W860" s="316"/>
    </row>
    <row r="861" spans="3:23" ht="13.5" customHeight="1" x14ac:dyDescent="0.15">
      <c r="C861" s="283">
        <f t="shared" si="50"/>
        <v>849</v>
      </c>
      <c r="D861" s="44" t="str">
        <f t="shared" si="48"/>
        <v/>
      </c>
      <c r="E861" s="276"/>
      <c r="F861" s="368"/>
      <c r="G861" s="368"/>
      <c r="H861" s="368"/>
      <c r="I861" s="265"/>
      <c r="J861" s="265"/>
      <c r="K861" s="265"/>
      <c r="L861" s="307"/>
      <c r="M861" s="307"/>
      <c r="N861" s="308"/>
      <c r="O861" s="314"/>
      <c r="P861" s="314"/>
      <c r="Q861" s="265"/>
      <c r="R861" s="265"/>
      <c r="S861" s="280" t="str">
        <f t="shared" si="49"/>
        <v/>
      </c>
      <c r="T861" s="265"/>
      <c r="U861" s="3"/>
      <c r="V861" s="282"/>
      <c r="W861" s="316"/>
    </row>
    <row r="862" spans="3:23" ht="13.5" customHeight="1" x14ac:dyDescent="0.15">
      <c r="C862" s="283">
        <f t="shared" si="50"/>
        <v>850</v>
      </c>
      <c r="D862" s="44" t="str">
        <f t="shared" si="48"/>
        <v/>
      </c>
      <c r="E862" s="276"/>
      <c r="F862" s="368"/>
      <c r="G862" s="368"/>
      <c r="H862" s="368"/>
      <c r="I862" s="265"/>
      <c r="J862" s="265"/>
      <c r="K862" s="265"/>
      <c r="L862" s="307"/>
      <c r="M862" s="307"/>
      <c r="N862" s="308"/>
      <c r="O862" s="314"/>
      <c r="P862" s="314"/>
      <c r="Q862" s="265"/>
      <c r="R862" s="265"/>
      <c r="S862" s="280" t="str">
        <f t="shared" si="49"/>
        <v/>
      </c>
      <c r="T862" s="265"/>
      <c r="U862" s="3"/>
      <c r="V862" s="282"/>
      <c r="W862" s="316"/>
    </row>
    <row r="863" spans="3:23" ht="13.5" customHeight="1" x14ac:dyDescent="0.15">
      <c r="C863" s="283">
        <f t="shared" si="50"/>
        <v>851</v>
      </c>
      <c r="D863" s="44" t="str">
        <f t="shared" si="48"/>
        <v/>
      </c>
      <c r="E863" s="276"/>
      <c r="F863" s="368"/>
      <c r="G863" s="368"/>
      <c r="H863" s="368"/>
      <c r="I863" s="265"/>
      <c r="J863" s="265"/>
      <c r="K863" s="265"/>
      <c r="L863" s="307"/>
      <c r="M863" s="307"/>
      <c r="N863" s="308"/>
      <c r="O863" s="314"/>
      <c r="P863" s="314"/>
      <c r="Q863" s="265"/>
      <c r="R863" s="265"/>
      <c r="S863" s="280" t="str">
        <f t="shared" si="49"/>
        <v/>
      </c>
      <c r="T863" s="265"/>
      <c r="U863" s="3"/>
      <c r="V863" s="282"/>
      <c r="W863" s="316"/>
    </row>
    <row r="864" spans="3:23" ht="13.5" customHeight="1" x14ac:dyDescent="0.15">
      <c r="C864" s="283">
        <f t="shared" si="50"/>
        <v>852</v>
      </c>
      <c r="D864" s="44" t="str">
        <f t="shared" si="48"/>
        <v/>
      </c>
      <c r="E864" s="276"/>
      <c r="F864" s="368"/>
      <c r="G864" s="368"/>
      <c r="H864" s="368"/>
      <c r="I864" s="265"/>
      <c r="J864" s="265"/>
      <c r="K864" s="265"/>
      <c r="L864" s="307"/>
      <c r="M864" s="307"/>
      <c r="N864" s="308"/>
      <c r="O864" s="314"/>
      <c r="P864" s="314"/>
      <c r="Q864" s="265"/>
      <c r="R864" s="265"/>
      <c r="S864" s="280" t="str">
        <f t="shared" si="49"/>
        <v/>
      </c>
      <c r="T864" s="265"/>
      <c r="U864" s="3"/>
      <c r="V864" s="282"/>
      <c r="W864" s="316"/>
    </row>
    <row r="865" spans="3:23" ht="13.5" customHeight="1" x14ac:dyDescent="0.15">
      <c r="C865" s="283">
        <f t="shared" si="50"/>
        <v>853</v>
      </c>
      <c r="D865" s="44" t="str">
        <f t="shared" si="48"/>
        <v/>
      </c>
      <c r="E865" s="276"/>
      <c r="F865" s="368"/>
      <c r="G865" s="368"/>
      <c r="H865" s="368"/>
      <c r="I865" s="265"/>
      <c r="J865" s="265"/>
      <c r="K865" s="265"/>
      <c r="L865" s="307"/>
      <c r="M865" s="307"/>
      <c r="N865" s="308"/>
      <c r="O865" s="314"/>
      <c r="P865" s="314"/>
      <c r="Q865" s="265"/>
      <c r="R865" s="265"/>
      <c r="S865" s="280" t="str">
        <f t="shared" si="49"/>
        <v/>
      </c>
      <c r="T865" s="265"/>
      <c r="U865" s="3"/>
      <c r="V865" s="282"/>
      <c r="W865" s="316"/>
    </row>
    <row r="866" spans="3:23" ht="13.5" customHeight="1" x14ac:dyDescent="0.15">
      <c r="C866" s="283">
        <f t="shared" si="50"/>
        <v>854</v>
      </c>
      <c r="D866" s="44" t="str">
        <f t="shared" si="48"/>
        <v/>
      </c>
      <c r="E866" s="276"/>
      <c r="F866" s="368"/>
      <c r="G866" s="368"/>
      <c r="H866" s="368"/>
      <c r="I866" s="265"/>
      <c r="J866" s="265"/>
      <c r="K866" s="265"/>
      <c r="L866" s="307"/>
      <c r="M866" s="307"/>
      <c r="N866" s="308"/>
      <c r="O866" s="314"/>
      <c r="P866" s="314"/>
      <c r="Q866" s="265"/>
      <c r="R866" s="265"/>
      <c r="S866" s="280" t="str">
        <f t="shared" si="49"/>
        <v/>
      </c>
      <c r="T866" s="265"/>
      <c r="U866" s="3"/>
      <c r="V866" s="282"/>
      <c r="W866" s="316"/>
    </row>
    <row r="867" spans="3:23" ht="13.5" customHeight="1" x14ac:dyDescent="0.15">
      <c r="C867" s="283">
        <f t="shared" si="50"/>
        <v>855</v>
      </c>
      <c r="D867" s="44" t="str">
        <f t="shared" si="48"/>
        <v/>
      </c>
      <c r="E867" s="276"/>
      <c r="F867" s="368"/>
      <c r="G867" s="368"/>
      <c r="H867" s="368"/>
      <c r="I867" s="265"/>
      <c r="J867" s="265"/>
      <c r="K867" s="265"/>
      <c r="L867" s="307"/>
      <c r="M867" s="307"/>
      <c r="N867" s="308"/>
      <c r="O867" s="314"/>
      <c r="P867" s="314"/>
      <c r="Q867" s="265"/>
      <c r="R867" s="265"/>
      <c r="S867" s="280" t="str">
        <f t="shared" si="49"/>
        <v/>
      </c>
      <c r="T867" s="265"/>
      <c r="U867" s="3"/>
      <c r="V867" s="282"/>
      <c r="W867" s="316"/>
    </row>
    <row r="868" spans="3:23" ht="13.5" customHeight="1" x14ac:dyDescent="0.15">
      <c r="C868" s="283">
        <f t="shared" si="50"/>
        <v>856</v>
      </c>
      <c r="D868" s="44" t="str">
        <f t="shared" si="48"/>
        <v/>
      </c>
      <c r="E868" s="276"/>
      <c r="F868" s="368"/>
      <c r="G868" s="368"/>
      <c r="H868" s="368"/>
      <c r="I868" s="265"/>
      <c r="J868" s="265"/>
      <c r="K868" s="265"/>
      <c r="L868" s="307"/>
      <c r="M868" s="307"/>
      <c r="N868" s="308"/>
      <c r="O868" s="314"/>
      <c r="P868" s="314"/>
      <c r="Q868" s="265"/>
      <c r="R868" s="265"/>
      <c r="S868" s="280" t="str">
        <f t="shared" si="49"/>
        <v/>
      </c>
      <c r="T868" s="265"/>
      <c r="U868" s="3"/>
      <c r="V868" s="282"/>
      <c r="W868" s="316"/>
    </row>
    <row r="869" spans="3:23" ht="13.5" customHeight="1" x14ac:dyDescent="0.15">
      <c r="C869" s="283">
        <f t="shared" si="50"/>
        <v>857</v>
      </c>
      <c r="D869" s="44" t="str">
        <f t="shared" si="48"/>
        <v/>
      </c>
      <c r="E869" s="276"/>
      <c r="F869" s="368"/>
      <c r="G869" s="368"/>
      <c r="H869" s="368"/>
      <c r="I869" s="265"/>
      <c r="J869" s="265"/>
      <c r="K869" s="265"/>
      <c r="L869" s="307"/>
      <c r="M869" s="307"/>
      <c r="N869" s="308"/>
      <c r="O869" s="314"/>
      <c r="P869" s="314"/>
      <c r="Q869" s="265"/>
      <c r="R869" s="265"/>
      <c r="S869" s="280" t="str">
        <f t="shared" si="49"/>
        <v/>
      </c>
      <c r="T869" s="265"/>
      <c r="U869" s="3"/>
      <c r="V869" s="282"/>
      <c r="W869" s="316"/>
    </row>
    <row r="870" spans="3:23" ht="13.5" customHeight="1" x14ac:dyDescent="0.15">
      <c r="C870" s="283">
        <f t="shared" si="50"/>
        <v>858</v>
      </c>
      <c r="D870" s="44" t="str">
        <f t="shared" si="48"/>
        <v/>
      </c>
      <c r="E870" s="276"/>
      <c r="F870" s="368"/>
      <c r="G870" s="368"/>
      <c r="H870" s="368"/>
      <c r="I870" s="265"/>
      <c r="J870" s="265"/>
      <c r="K870" s="265"/>
      <c r="L870" s="307"/>
      <c r="M870" s="307"/>
      <c r="N870" s="308"/>
      <c r="O870" s="314"/>
      <c r="P870" s="314"/>
      <c r="Q870" s="265"/>
      <c r="R870" s="265"/>
      <c r="S870" s="280" t="str">
        <f t="shared" si="49"/>
        <v/>
      </c>
      <c r="T870" s="265"/>
      <c r="U870" s="3"/>
      <c r="V870" s="282"/>
      <c r="W870" s="316"/>
    </row>
    <row r="871" spans="3:23" ht="13.5" customHeight="1" x14ac:dyDescent="0.15">
      <c r="C871" s="283">
        <f t="shared" si="50"/>
        <v>859</v>
      </c>
      <c r="D871" s="44" t="str">
        <f t="shared" si="48"/>
        <v/>
      </c>
      <c r="E871" s="276"/>
      <c r="F871" s="368"/>
      <c r="G871" s="368"/>
      <c r="H871" s="368"/>
      <c r="I871" s="265"/>
      <c r="J871" s="265"/>
      <c r="K871" s="265"/>
      <c r="L871" s="307"/>
      <c r="M871" s="307"/>
      <c r="N871" s="308"/>
      <c r="O871" s="314"/>
      <c r="P871" s="314"/>
      <c r="Q871" s="265"/>
      <c r="R871" s="265"/>
      <c r="S871" s="280" t="str">
        <f t="shared" si="49"/>
        <v/>
      </c>
      <c r="T871" s="265"/>
      <c r="U871" s="3"/>
      <c r="V871" s="282"/>
      <c r="W871" s="316"/>
    </row>
    <row r="872" spans="3:23" ht="13.5" customHeight="1" x14ac:dyDescent="0.15">
      <c r="C872" s="283">
        <f t="shared" si="50"/>
        <v>860</v>
      </c>
      <c r="D872" s="44" t="str">
        <f t="shared" si="48"/>
        <v/>
      </c>
      <c r="E872" s="276"/>
      <c r="F872" s="368"/>
      <c r="G872" s="368"/>
      <c r="H872" s="368"/>
      <c r="I872" s="265"/>
      <c r="J872" s="265"/>
      <c r="K872" s="265"/>
      <c r="L872" s="307"/>
      <c r="M872" s="307"/>
      <c r="N872" s="308"/>
      <c r="O872" s="314"/>
      <c r="P872" s="314"/>
      <c r="Q872" s="265"/>
      <c r="R872" s="265"/>
      <c r="S872" s="280" t="str">
        <f t="shared" si="49"/>
        <v/>
      </c>
      <c r="T872" s="265"/>
      <c r="U872" s="3"/>
      <c r="V872" s="282"/>
      <c r="W872" s="316"/>
    </row>
    <row r="873" spans="3:23" ht="13.5" customHeight="1" x14ac:dyDescent="0.15">
      <c r="C873" s="283">
        <f t="shared" si="50"/>
        <v>861</v>
      </c>
      <c r="D873" s="44" t="str">
        <f t="shared" si="48"/>
        <v/>
      </c>
      <c r="E873" s="276"/>
      <c r="F873" s="368"/>
      <c r="G873" s="368"/>
      <c r="H873" s="368"/>
      <c r="I873" s="265"/>
      <c r="J873" s="265"/>
      <c r="K873" s="265"/>
      <c r="L873" s="307"/>
      <c r="M873" s="307"/>
      <c r="N873" s="308"/>
      <c r="O873" s="314"/>
      <c r="P873" s="314"/>
      <c r="Q873" s="265"/>
      <c r="R873" s="265"/>
      <c r="S873" s="280" t="str">
        <f t="shared" si="49"/>
        <v/>
      </c>
      <c r="T873" s="265"/>
      <c r="U873" s="3"/>
      <c r="V873" s="282"/>
      <c r="W873" s="316"/>
    </row>
    <row r="874" spans="3:23" ht="13.5" customHeight="1" x14ac:dyDescent="0.15">
      <c r="C874" s="283">
        <f t="shared" si="50"/>
        <v>862</v>
      </c>
      <c r="D874" s="44" t="str">
        <f t="shared" si="48"/>
        <v/>
      </c>
      <c r="E874" s="276"/>
      <c r="F874" s="368"/>
      <c r="G874" s="368"/>
      <c r="H874" s="368"/>
      <c r="I874" s="265"/>
      <c r="J874" s="265"/>
      <c r="K874" s="265"/>
      <c r="L874" s="307"/>
      <c r="M874" s="307"/>
      <c r="N874" s="308"/>
      <c r="O874" s="314"/>
      <c r="P874" s="314"/>
      <c r="Q874" s="265"/>
      <c r="R874" s="265"/>
      <c r="S874" s="280" t="str">
        <f t="shared" si="49"/>
        <v/>
      </c>
      <c r="T874" s="265"/>
      <c r="U874" s="3"/>
      <c r="V874" s="282"/>
      <c r="W874" s="316"/>
    </row>
    <row r="875" spans="3:23" ht="13.5" customHeight="1" x14ac:dyDescent="0.15">
      <c r="C875" s="283">
        <f t="shared" si="50"/>
        <v>863</v>
      </c>
      <c r="D875" s="44" t="str">
        <f t="shared" si="48"/>
        <v/>
      </c>
      <c r="E875" s="276"/>
      <c r="F875" s="368"/>
      <c r="G875" s="368"/>
      <c r="H875" s="368"/>
      <c r="I875" s="265"/>
      <c r="J875" s="265"/>
      <c r="K875" s="265"/>
      <c r="L875" s="307"/>
      <c r="M875" s="307"/>
      <c r="N875" s="308"/>
      <c r="O875" s="314"/>
      <c r="P875" s="314"/>
      <c r="Q875" s="265"/>
      <c r="R875" s="265"/>
      <c r="S875" s="280" t="str">
        <f t="shared" si="49"/>
        <v/>
      </c>
      <c r="T875" s="265"/>
      <c r="U875" s="3"/>
      <c r="V875" s="282"/>
      <c r="W875" s="316"/>
    </row>
    <row r="876" spans="3:23" ht="13.5" customHeight="1" x14ac:dyDescent="0.15">
      <c r="C876" s="283">
        <f t="shared" si="50"/>
        <v>864</v>
      </c>
      <c r="D876" s="44" t="str">
        <f t="shared" si="48"/>
        <v/>
      </c>
      <c r="E876" s="276"/>
      <c r="F876" s="368"/>
      <c r="G876" s="368"/>
      <c r="H876" s="368"/>
      <c r="I876" s="265"/>
      <c r="J876" s="265"/>
      <c r="K876" s="265"/>
      <c r="L876" s="307"/>
      <c r="M876" s="307"/>
      <c r="N876" s="308"/>
      <c r="O876" s="314"/>
      <c r="P876" s="314"/>
      <c r="Q876" s="265"/>
      <c r="R876" s="265"/>
      <c r="S876" s="280" t="str">
        <f t="shared" si="49"/>
        <v/>
      </c>
      <c r="T876" s="265"/>
      <c r="U876" s="3"/>
      <c r="V876" s="282"/>
      <c r="W876" s="316"/>
    </row>
    <row r="877" spans="3:23" ht="13.5" customHeight="1" x14ac:dyDescent="0.15">
      <c r="C877" s="283">
        <f t="shared" si="50"/>
        <v>865</v>
      </c>
      <c r="D877" s="44" t="str">
        <f t="shared" si="48"/>
        <v/>
      </c>
      <c r="E877" s="276"/>
      <c r="F877" s="368"/>
      <c r="G877" s="368"/>
      <c r="H877" s="368"/>
      <c r="I877" s="265"/>
      <c r="J877" s="265"/>
      <c r="K877" s="265"/>
      <c r="L877" s="307"/>
      <c r="M877" s="307"/>
      <c r="N877" s="308"/>
      <c r="O877" s="314"/>
      <c r="P877" s="314"/>
      <c r="Q877" s="265"/>
      <c r="R877" s="265"/>
      <c r="S877" s="280" t="str">
        <f t="shared" si="49"/>
        <v/>
      </c>
      <c r="T877" s="265"/>
      <c r="U877" s="3"/>
      <c r="V877" s="282"/>
      <c r="W877" s="316"/>
    </row>
    <row r="878" spans="3:23" ht="13.5" customHeight="1" x14ac:dyDescent="0.15">
      <c r="C878" s="283">
        <f t="shared" si="50"/>
        <v>866</v>
      </c>
      <c r="D878" s="44" t="str">
        <f t="shared" si="48"/>
        <v/>
      </c>
      <c r="E878" s="276"/>
      <c r="F878" s="368"/>
      <c r="G878" s="368"/>
      <c r="H878" s="368"/>
      <c r="I878" s="265"/>
      <c r="J878" s="265"/>
      <c r="K878" s="265"/>
      <c r="L878" s="307"/>
      <c r="M878" s="307"/>
      <c r="N878" s="308"/>
      <c r="O878" s="314"/>
      <c r="P878" s="314"/>
      <c r="Q878" s="265"/>
      <c r="R878" s="265"/>
      <c r="S878" s="280" t="str">
        <f t="shared" si="49"/>
        <v/>
      </c>
      <c r="T878" s="265"/>
      <c r="U878" s="3"/>
      <c r="V878" s="282"/>
      <c r="W878" s="316"/>
    </row>
    <row r="879" spans="3:23" ht="13.5" customHeight="1" x14ac:dyDescent="0.15">
      <c r="C879" s="283">
        <f t="shared" si="50"/>
        <v>867</v>
      </c>
      <c r="D879" s="44" t="str">
        <f t="shared" si="48"/>
        <v/>
      </c>
      <c r="E879" s="276"/>
      <c r="F879" s="368"/>
      <c r="G879" s="368"/>
      <c r="H879" s="368"/>
      <c r="I879" s="265"/>
      <c r="J879" s="265"/>
      <c r="K879" s="265"/>
      <c r="L879" s="307"/>
      <c r="M879" s="307"/>
      <c r="N879" s="308"/>
      <c r="O879" s="314"/>
      <c r="P879" s="314"/>
      <c r="Q879" s="265"/>
      <c r="R879" s="265"/>
      <c r="S879" s="280" t="str">
        <f t="shared" si="49"/>
        <v/>
      </c>
      <c r="T879" s="265"/>
      <c r="U879" s="3"/>
      <c r="V879" s="282"/>
      <c r="W879" s="316"/>
    </row>
    <row r="880" spans="3:23" ht="13.5" customHeight="1" x14ac:dyDescent="0.15">
      <c r="C880" s="283">
        <f t="shared" si="50"/>
        <v>868</v>
      </c>
      <c r="D880" s="44" t="str">
        <f t="shared" si="48"/>
        <v/>
      </c>
      <c r="E880" s="276"/>
      <c r="F880" s="368"/>
      <c r="G880" s="368"/>
      <c r="H880" s="368"/>
      <c r="I880" s="265"/>
      <c r="J880" s="265"/>
      <c r="K880" s="265"/>
      <c r="L880" s="307"/>
      <c r="M880" s="307"/>
      <c r="N880" s="308"/>
      <c r="O880" s="314"/>
      <c r="P880" s="314"/>
      <c r="Q880" s="265"/>
      <c r="R880" s="265"/>
      <c r="S880" s="280" t="str">
        <f t="shared" si="49"/>
        <v/>
      </c>
      <c r="T880" s="265"/>
      <c r="U880" s="3"/>
      <c r="V880" s="282"/>
      <c r="W880" s="316"/>
    </row>
    <row r="881" spans="3:23" ht="13.5" customHeight="1" x14ac:dyDescent="0.15">
      <c r="C881" s="283">
        <f t="shared" si="50"/>
        <v>869</v>
      </c>
      <c r="D881" s="44" t="str">
        <f t="shared" si="48"/>
        <v/>
      </c>
      <c r="E881" s="276"/>
      <c r="F881" s="368"/>
      <c r="G881" s="368"/>
      <c r="H881" s="368"/>
      <c r="I881" s="265"/>
      <c r="J881" s="265"/>
      <c r="K881" s="265"/>
      <c r="L881" s="307"/>
      <c r="M881" s="307"/>
      <c r="N881" s="308"/>
      <c r="O881" s="314"/>
      <c r="P881" s="314"/>
      <c r="Q881" s="265"/>
      <c r="R881" s="265"/>
      <c r="S881" s="280" t="str">
        <f t="shared" si="49"/>
        <v/>
      </c>
      <c r="T881" s="265"/>
      <c r="U881" s="3"/>
      <c r="V881" s="282"/>
      <c r="W881" s="316"/>
    </row>
    <row r="882" spans="3:23" ht="13.5" customHeight="1" x14ac:dyDescent="0.15">
      <c r="C882" s="283">
        <f t="shared" si="50"/>
        <v>870</v>
      </c>
      <c r="D882" s="44" t="str">
        <f t="shared" si="48"/>
        <v/>
      </c>
      <c r="E882" s="276"/>
      <c r="F882" s="368"/>
      <c r="G882" s="368"/>
      <c r="H882" s="368"/>
      <c r="I882" s="317"/>
      <c r="J882" s="317"/>
      <c r="K882" s="317"/>
      <c r="L882" s="307"/>
      <c r="M882" s="307"/>
      <c r="N882" s="308"/>
      <c r="O882" s="314"/>
      <c r="P882" s="314"/>
      <c r="Q882" s="265"/>
      <c r="R882" s="265"/>
      <c r="S882" s="280" t="str">
        <f t="shared" si="49"/>
        <v/>
      </c>
      <c r="T882" s="265"/>
      <c r="U882" s="3"/>
      <c r="V882" s="282"/>
      <c r="W882" s="316"/>
    </row>
    <row r="883" spans="3:23" ht="13.5" customHeight="1" x14ac:dyDescent="0.15">
      <c r="C883" s="283">
        <f t="shared" si="50"/>
        <v>871</v>
      </c>
      <c r="D883" s="44" t="str">
        <f t="shared" si="48"/>
        <v/>
      </c>
      <c r="E883" s="276"/>
      <c r="F883" s="368"/>
      <c r="G883" s="368"/>
      <c r="H883" s="368"/>
      <c r="I883" s="265"/>
      <c r="J883" s="265"/>
      <c r="K883" s="265"/>
      <c r="L883" s="307"/>
      <c r="M883" s="307"/>
      <c r="N883" s="308"/>
      <c r="O883" s="314"/>
      <c r="P883" s="314"/>
      <c r="Q883" s="265"/>
      <c r="R883" s="265"/>
      <c r="S883" s="280" t="str">
        <f t="shared" si="49"/>
        <v/>
      </c>
      <c r="T883" s="265"/>
      <c r="U883" s="3"/>
      <c r="V883" s="282"/>
      <c r="W883" s="316"/>
    </row>
    <row r="884" spans="3:23" ht="13.5" customHeight="1" x14ac:dyDescent="0.15">
      <c r="C884" s="283">
        <f t="shared" si="50"/>
        <v>872</v>
      </c>
      <c r="D884" s="44" t="str">
        <f t="shared" si="48"/>
        <v/>
      </c>
      <c r="E884" s="276"/>
      <c r="F884" s="368"/>
      <c r="G884" s="368"/>
      <c r="H884" s="368"/>
      <c r="I884" s="265"/>
      <c r="J884" s="265"/>
      <c r="K884" s="265"/>
      <c r="L884" s="307"/>
      <c r="M884" s="307"/>
      <c r="N884" s="308"/>
      <c r="O884" s="314"/>
      <c r="P884" s="314"/>
      <c r="Q884" s="265"/>
      <c r="R884" s="265"/>
      <c r="S884" s="280" t="str">
        <f t="shared" si="49"/>
        <v/>
      </c>
      <c r="T884" s="265"/>
      <c r="U884" s="3"/>
      <c r="V884" s="282"/>
      <c r="W884" s="316"/>
    </row>
    <row r="885" spans="3:23" ht="13.5" customHeight="1" x14ac:dyDescent="0.15">
      <c r="C885" s="283">
        <f t="shared" si="50"/>
        <v>873</v>
      </c>
      <c r="D885" s="44" t="str">
        <f t="shared" si="48"/>
        <v/>
      </c>
      <c r="E885" s="276"/>
      <c r="F885" s="368"/>
      <c r="G885" s="368"/>
      <c r="H885" s="368"/>
      <c r="I885" s="265"/>
      <c r="J885" s="265"/>
      <c r="K885" s="265"/>
      <c r="L885" s="307"/>
      <c r="M885" s="307"/>
      <c r="N885" s="308"/>
      <c r="O885" s="314"/>
      <c r="P885" s="314"/>
      <c r="Q885" s="265"/>
      <c r="R885" s="265"/>
      <c r="S885" s="280" t="str">
        <f t="shared" si="49"/>
        <v/>
      </c>
      <c r="T885" s="265"/>
      <c r="U885" s="3"/>
      <c r="V885" s="282"/>
      <c r="W885" s="316"/>
    </row>
    <row r="886" spans="3:23" ht="13.5" customHeight="1" x14ac:dyDescent="0.15">
      <c r="C886" s="283">
        <f t="shared" si="50"/>
        <v>874</v>
      </c>
      <c r="D886" s="44" t="str">
        <f t="shared" si="48"/>
        <v/>
      </c>
      <c r="E886" s="276"/>
      <c r="F886" s="368"/>
      <c r="G886" s="368"/>
      <c r="H886" s="368"/>
      <c r="I886" s="265"/>
      <c r="J886" s="265"/>
      <c r="K886" s="265"/>
      <c r="L886" s="307"/>
      <c r="M886" s="307"/>
      <c r="N886" s="308"/>
      <c r="O886" s="314"/>
      <c r="P886" s="314"/>
      <c r="Q886" s="265"/>
      <c r="R886" s="265"/>
      <c r="S886" s="280" t="str">
        <f t="shared" si="49"/>
        <v/>
      </c>
      <c r="T886" s="265"/>
      <c r="U886" s="3"/>
      <c r="V886" s="282"/>
      <c r="W886" s="316"/>
    </row>
    <row r="887" spans="3:23" ht="13.5" customHeight="1" x14ac:dyDescent="0.15">
      <c r="C887" s="283">
        <f t="shared" si="50"/>
        <v>875</v>
      </c>
      <c r="D887" s="44" t="str">
        <f t="shared" si="48"/>
        <v/>
      </c>
      <c r="E887" s="276"/>
      <c r="F887" s="368"/>
      <c r="G887" s="368"/>
      <c r="H887" s="368"/>
      <c r="I887" s="265"/>
      <c r="J887" s="265"/>
      <c r="K887" s="265"/>
      <c r="L887" s="307"/>
      <c r="M887" s="307"/>
      <c r="N887" s="308"/>
      <c r="O887" s="314"/>
      <c r="P887" s="314"/>
      <c r="Q887" s="265"/>
      <c r="R887" s="265"/>
      <c r="S887" s="280" t="str">
        <f t="shared" si="49"/>
        <v/>
      </c>
      <c r="T887" s="265"/>
      <c r="U887" s="3"/>
      <c r="V887" s="282"/>
      <c r="W887" s="316"/>
    </row>
    <row r="888" spans="3:23" ht="13.5" customHeight="1" x14ac:dyDescent="0.15">
      <c r="C888" s="283">
        <f t="shared" si="50"/>
        <v>876</v>
      </c>
      <c r="D888" s="44" t="str">
        <f t="shared" si="48"/>
        <v/>
      </c>
      <c r="E888" s="276"/>
      <c r="F888" s="368"/>
      <c r="G888" s="368"/>
      <c r="H888" s="368"/>
      <c r="I888" s="265"/>
      <c r="J888" s="265"/>
      <c r="K888" s="265"/>
      <c r="L888" s="307"/>
      <c r="M888" s="307"/>
      <c r="N888" s="308"/>
      <c r="O888" s="314"/>
      <c r="P888" s="314"/>
      <c r="Q888" s="265"/>
      <c r="R888" s="265"/>
      <c r="S888" s="280" t="str">
        <f t="shared" si="49"/>
        <v/>
      </c>
      <c r="T888" s="265"/>
      <c r="U888" s="3"/>
      <c r="V888" s="282"/>
      <c r="W888" s="316"/>
    </row>
    <row r="889" spans="3:23" ht="13.5" customHeight="1" x14ac:dyDescent="0.15">
      <c r="C889" s="283">
        <f t="shared" si="50"/>
        <v>877</v>
      </c>
      <c r="D889" s="44" t="str">
        <f t="shared" si="48"/>
        <v/>
      </c>
      <c r="E889" s="276"/>
      <c r="F889" s="368"/>
      <c r="G889" s="368"/>
      <c r="H889" s="368"/>
      <c r="I889" s="265"/>
      <c r="J889" s="265"/>
      <c r="K889" s="265"/>
      <c r="L889" s="307"/>
      <c r="M889" s="307"/>
      <c r="N889" s="308"/>
      <c r="O889" s="314"/>
      <c r="P889" s="314"/>
      <c r="Q889" s="265"/>
      <c r="R889" s="265"/>
      <c r="S889" s="280" t="str">
        <f t="shared" si="49"/>
        <v/>
      </c>
      <c r="T889" s="265"/>
      <c r="U889" s="3"/>
      <c r="V889" s="282"/>
      <c r="W889" s="316"/>
    </row>
    <row r="890" spans="3:23" ht="13.5" customHeight="1" x14ac:dyDescent="0.15">
      <c r="C890" s="283">
        <f t="shared" si="50"/>
        <v>878</v>
      </c>
      <c r="D890" s="44" t="str">
        <f t="shared" si="48"/>
        <v/>
      </c>
      <c r="E890" s="276"/>
      <c r="F890" s="368"/>
      <c r="G890" s="368"/>
      <c r="H890" s="368"/>
      <c r="I890" s="265"/>
      <c r="J890" s="265"/>
      <c r="K890" s="265"/>
      <c r="L890" s="307"/>
      <c r="M890" s="307"/>
      <c r="N890" s="308"/>
      <c r="O890" s="314"/>
      <c r="P890" s="314"/>
      <c r="Q890" s="265"/>
      <c r="R890" s="265"/>
      <c r="S890" s="280" t="str">
        <f t="shared" si="49"/>
        <v/>
      </c>
      <c r="T890" s="265"/>
      <c r="U890" s="3"/>
      <c r="V890" s="282"/>
      <c r="W890" s="316"/>
    </row>
    <row r="891" spans="3:23" ht="13.5" customHeight="1" x14ac:dyDescent="0.15">
      <c r="C891" s="283">
        <f t="shared" si="50"/>
        <v>879</v>
      </c>
      <c r="D891" s="44" t="str">
        <f t="shared" si="48"/>
        <v/>
      </c>
      <c r="E891" s="276"/>
      <c r="F891" s="368"/>
      <c r="G891" s="368"/>
      <c r="H891" s="368"/>
      <c r="I891" s="265"/>
      <c r="J891" s="265"/>
      <c r="K891" s="265"/>
      <c r="L891" s="307"/>
      <c r="M891" s="307"/>
      <c r="N891" s="308"/>
      <c r="O891" s="314"/>
      <c r="P891" s="314"/>
      <c r="Q891" s="265"/>
      <c r="R891" s="265"/>
      <c r="S891" s="280" t="str">
        <f t="shared" si="49"/>
        <v/>
      </c>
      <c r="T891" s="265"/>
      <c r="U891" s="3"/>
      <c r="V891" s="282"/>
      <c r="W891" s="316"/>
    </row>
    <row r="892" spans="3:23" ht="13.5" customHeight="1" x14ac:dyDescent="0.15">
      <c r="C892" s="283">
        <f t="shared" si="50"/>
        <v>880</v>
      </c>
      <c r="D892" s="44" t="str">
        <f t="shared" si="48"/>
        <v/>
      </c>
      <c r="E892" s="276"/>
      <c r="F892" s="368"/>
      <c r="G892" s="368"/>
      <c r="H892" s="368"/>
      <c r="I892" s="265"/>
      <c r="J892" s="265"/>
      <c r="K892" s="265"/>
      <c r="L892" s="307"/>
      <c r="M892" s="307"/>
      <c r="N892" s="308"/>
      <c r="O892" s="314"/>
      <c r="P892" s="314"/>
      <c r="Q892" s="265"/>
      <c r="R892" s="265"/>
      <c r="S892" s="280" t="str">
        <f t="shared" si="49"/>
        <v/>
      </c>
      <c r="T892" s="265"/>
      <c r="U892" s="3"/>
      <c r="V892" s="282"/>
      <c r="W892" s="316"/>
    </row>
    <row r="893" spans="3:23" ht="13.5" customHeight="1" x14ac:dyDescent="0.15">
      <c r="C893" s="283">
        <f t="shared" si="50"/>
        <v>881</v>
      </c>
      <c r="D893" s="44" t="str">
        <f t="shared" si="48"/>
        <v/>
      </c>
      <c r="E893" s="276"/>
      <c r="F893" s="368"/>
      <c r="G893" s="368"/>
      <c r="H893" s="368"/>
      <c r="I893" s="265"/>
      <c r="J893" s="265"/>
      <c r="K893" s="265"/>
      <c r="L893" s="307"/>
      <c r="M893" s="307"/>
      <c r="N893" s="308"/>
      <c r="O893" s="314"/>
      <c r="P893" s="314"/>
      <c r="Q893" s="265"/>
      <c r="R893" s="265"/>
      <c r="S893" s="280" t="str">
        <f t="shared" si="49"/>
        <v/>
      </c>
      <c r="T893" s="265"/>
      <c r="U893" s="3"/>
      <c r="V893" s="282"/>
      <c r="W893" s="316"/>
    </row>
    <row r="894" spans="3:23" ht="13.5" customHeight="1" x14ac:dyDescent="0.15">
      <c r="C894" s="283">
        <f t="shared" si="50"/>
        <v>882</v>
      </c>
      <c r="D894" s="44" t="str">
        <f t="shared" si="48"/>
        <v/>
      </c>
      <c r="E894" s="276"/>
      <c r="F894" s="368"/>
      <c r="G894" s="368"/>
      <c r="H894" s="368"/>
      <c r="I894" s="265"/>
      <c r="J894" s="265"/>
      <c r="K894" s="265"/>
      <c r="L894" s="307"/>
      <c r="M894" s="307"/>
      <c r="N894" s="308"/>
      <c r="O894" s="314"/>
      <c r="P894" s="314"/>
      <c r="Q894" s="265"/>
      <c r="R894" s="265"/>
      <c r="S894" s="280" t="str">
        <f t="shared" si="49"/>
        <v/>
      </c>
      <c r="T894" s="265"/>
      <c r="U894" s="3"/>
      <c r="V894" s="282"/>
      <c r="W894" s="316"/>
    </row>
    <row r="895" spans="3:23" ht="13.5" customHeight="1" x14ac:dyDescent="0.15">
      <c r="C895" s="283">
        <f t="shared" si="50"/>
        <v>883</v>
      </c>
      <c r="D895" s="44" t="str">
        <f t="shared" si="48"/>
        <v/>
      </c>
      <c r="E895" s="276"/>
      <c r="F895" s="368"/>
      <c r="G895" s="368"/>
      <c r="H895" s="368"/>
      <c r="I895" s="265"/>
      <c r="J895" s="265"/>
      <c r="K895" s="265"/>
      <c r="L895" s="307"/>
      <c r="M895" s="307"/>
      <c r="N895" s="308"/>
      <c r="O895" s="314"/>
      <c r="P895" s="314"/>
      <c r="Q895" s="265"/>
      <c r="R895" s="265"/>
      <c r="S895" s="280" t="str">
        <f t="shared" si="49"/>
        <v/>
      </c>
      <c r="T895" s="265"/>
      <c r="U895" s="3"/>
      <c r="V895" s="282"/>
      <c r="W895" s="316"/>
    </row>
    <row r="896" spans="3:23" ht="13.5" customHeight="1" x14ac:dyDescent="0.15">
      <c r="C896" s="283">
        <f t="shared" si="50"/>
        <v>884</v>
      </c>
      <c r="D896" s="44" t="str">
        <f t="shared" si="48"/>
        <v/>
      </c>
      <c r="E896" s="276"/>
      <c r="F896" s="368"/>
      <c r="G896" s="368"/>
      <c r="H896" s="368"/>
      <c r="I896" s="265"/>
      <c r="J896" s="265"/>
      <c r="K896" s="265"/>
      <c r="L896" s="307"/>
      <c r="M896" s="307"/>
      <c r="N896" s="308"/>
      <c r="O896" s="314"/>
      <c r="P896" s="314"/>
      <c r="Q896" s="265"/>
      <c r="R896" s="265"/>
      <c r="S896" s="280" t="str">
        <f t="shared" si="49"/>
        <v/>
      </c>
      <c r="T896" s="265"/>
      <c r="U896" s="3"/>
      <c r="V896" s="282"/>
      <c r="W896" s="316"/>
    </row>
    <row r="897" spans="3:23" ht="13.5" customHeight="1" x14ac:dyDescent="0.15">
      <c r="C897" s="283">
        <f t="shared" si="50"/>
        <v>885</v>
      </c>
      <c r="D897" s="44" t="str">
        <f t="shared" si="48"/>
        <v/>
      </c>
      <c r="E897" s="276"/>
      <c r="F897" s="368"/>
      <c r="G897" s="368"/>
      <c r="H897" s="368"/>
      <c r="I897" s="265"/>
      <c r="J897" s="265"/>
      <c r="K897" s="265"/>
      <c r="L897" s="307"/>
      <c r="M897" s="307"/>
      <c r="N897" s="308"/>
      <c r="O897" s="314"/>
      <c r="P897" s="314"/>
      <c r="Q897" s="265"/>
      <c r="R897" s="265"/>
      <c r="S897" s="280" t="str">
        <f t="shared" si="49"/>
        <v/>
      </c>
      <c r="T897" s="265"/>
      <c r="U897" s="3"/>
      <c r="V897" s="282"/>
      <c r="W897" s="316"/>
    </row>
    <row r="898" spans="3:23" ht="13.5" customHeight="1" x14ac:dyDescent="0.15">
      <c r="C898" s="283">
        <f t="shared" si="50"/>
        <v>886</v>
      </c>
      <c r="D898" s="44" t="str">
        <f t="shared" si="48"/>
        <v/>
      </c>
      <c r="E898" s="276"/>
      <c r="F898" s="368"/>
      <c r="G898" s="368"/>
      <c r="H898" s="368"/>
      <c r="I898" s="265"/>
      <c r="J898" s="265"/>
      <c r="K898" s="265"/>
      <c r="L898" s="307"/>
      <c r="M898" s="307"/>
      <c r="N898" s="308"/>
      <c r="O898" s="314"/>
      <c r="P898" s="314"/>
      <c r="Q898" s="265"/>
      <c r="R898" s="265"/>
      <c r="S898" s="280" t="str">
        <f t="shared" si="49"/>
        <v/>
      </c>
      <c r="T898" s="265"/>
      <c r="U898" s="3"/>
      <c r="V898" s="282"/>
      <c r="W898" s="316"/>
    </row>
    <row r="899" spans="3:23" ht="13.5" customHeight="1" x14ac:dyDescent="0.15">
      <c r="C899" s="283">
        <f t="shared" si="50"/>
        <v>887</v>
      </c>
      <c r="D899" s="44" t="str">
        <f t="shared" si="48"/>
        <v/>
      </c>
      <c r="E899" s="276"/>
      <c r="F899" s="368"/>
      <c r="G899" s="368"/>
      <c r="H899" s="368"/>
      <c r="I899" s="265"/>
      <c r="J899" s="265"/>
      <c r="K899" s="265"/>
      <c r="L899" s="307"/>
      <c r="M899" s="307"/>
      <c r="N899" s="308"/>
      <c r="O899" s="314"/>
      <c r="P899" s="314"/>
      <c r="Q899" s="265"/>
      <c r="R899" s="265"/>
      <c r="S899" s="280" t="str">
        <f t="shared" si="49"/>
        <v/>
      </c>
      <c r="T899" s="265"/>
      <c r="U899" s="3"/>
      <c r="V899" s="282"/>
      <c r="W899" s="316"/>
    </row>
    <row r="900" spans="3:23" ht="13.5" customHeight="1" x14ac:dyDescent="0.15">
      <c r="C900" s="283">
        <f t="shared" si="50"/>
        <v>888</v>
      </c>
      <c r="D900" s="44" t="str">
        <f t="shared" si="48"/>
        <v/>
      </c>
      <c r="E900" s="276"/>
      <c r="F900" s="368"/>
      <c r="G900" s="368"/>
      <c r="H900" s="368"/>
      <c r="I900" s="265"/>
      <c r="J900" s="265"/>
      <c r="K900" s="265"/>
      <c r="L900" s="307"/>
      <c r="M900" s="307"/>
      <c r="N900" s="308"/>
      <c r="O900" s="314"/>
      <c r="P900" s="314"/>
      <c r="Q900" s="265"/>
      <c r="R900" s="265"/>
      <c r="S900" s="280" t="str">
        <f t="shared" si="49"/>
        <v/>
      </c>
      <c r="T900" s="265"/>
      <c r="U900" s="3"/>
      <c r="V900" s="282"/>
      <c r="W900" s="316"/>
    </row>
    <row r="901" spans="3:23" ht="13.5" customHeight="1" x14ac:dyDescent="0.15">
      <c r="C901" s="283">
        <f t="shared" si="50"/>
        <v>889</v>
      </c>
      <c r="D901" s="44" t="str">
        <f t="shared" si="48"/>
        <v/>
      </c>
      <c r="E901" s="276"/>
      <c r="F901" s="368"/>
      <c r="G901" s="368"/>
      <c r="H901" s="368"/>
      <c r="I901" s="265"/>
      <c r="J901" s="265"/>
      <c r="K901" s="265"/>
      <c r="L901" s="307"/>
      <c r="M901" s="307"/>
      <c r="N901" s="308"/>
      <c r="O901" s="314"/>
      <c r="P901" s="314"/>
      <c r="Q901" s="265"/>
      <c r="R901" s="265"/>
      <c r="S901" s="280" t="str">
        <f t="shared" si="49"/>
        <v/>
      </c>
      <c r="T901" s="265"/>
      <c r="U901" s="3"/>
      <c r="V901" s="282"/>
      <c r="W901" s="316"/>
    </row>
    <row r="902" spans="3:23" ht="13.5" customHeight="1" x14ac:dyDescent="0.15">
      <c r="C902" s="283">
        <f t="shared" si="50"/>
        <v>890</v>
      </c>
      <c r="D902" s="44" t="str">
        <f t="shared" si="48"/>
        <v/>
      </c>
      <c r="E902" s="276"/>
      <c r="F902" s="368"/>
      <c r="G902" s="368"/>
      <c r="H902" s="368"/>
      <c r="I902" s="265"/>
      <c r="J902" s="265"/>
      <c r="K902" s="265"/>
      <c r="L902" s="307"/>
      <c r="M902" s="307"/>
      <c r="N902" s="308"/>
      <c r="O902" s="314"/>
      <c r="P902" s="314"/>
      <c r="Q902" s="265"/>
      <c r="R902" s="265"/>
      <c r="S902" s="280" t="str">
        <f t="shared" si="49"/>
        <v/>
      </c>
      <c r="T902" s="265"/>
      <c r="U902" s="3"/>
      <c r="V902" s="282"/>
      <c r="W902" s="316"/>
    </row>
    <row r="903" spans="3:23" ht="13.5" customHeight="1" x14ac:dyDescent="0.15">
      <c r="C903" s="283">
        <f t="shared" si="50"/>
        <v>891</v>
      </c>
      <c r="D903" s="44" t="str">
        <f t="shared" si="48"/>
        <v/>
      </c>
      <c r="E903" s="276"/>
      <c r="F903" s="368"/>
      <c r="G903" s="368"/>
      <c r="H903" s="368"/>
      <c r="I903" s="265"/>
      <c r="J903" s="265"/>
      <c r="K903" s="265"/>
      <c r="L903" s="307"/>
      <c r="M903" s="307"/>
      <c r="N903" s="308"/>
      <c r="O903" s="314"/>
      <c r="P903" s="314"/>
      <c r="Q903" s="265"/>
      <c r="R903" s="265"/>
      <c r="S903" s="280" t="str">
        <f t="shared" si="49"/>
        <v/>
      </c>
      <c r="T903" s="265"/>
      <c r="U903" s="3"/>
      <c r="V903" s="282"/>
      <c r="W903" s="316"/>
    </row>
    <row r="904" spans="3:23" ht="13.5" customHeight="1" x14ac:dyDescent="0.15">
      <c r="C904" s="283">
        <f t="shared" si="50"/>
        <v>892</v>
      </c>
      <c r="D904" s="44" t="str">
        <f t="shared" si="48"/>
        <v/>
      </c>
      <c r="E904" s="276"/>
      <c r="F904" s="368"/>
      <c r="G904" s="368"/>
      <c r="H904" s="368"/>
      <c r="I904" s="265"/>
      <c r="J904" s="265"/>
      <c r="K904" s="265"/>
      <c r="L904" s="307"/>
      <c r="M904" s="307"/>
      <c r="N904" s="308"/>
      <c r="O904" s="314"/>
      <c r="P904" s="314"/>
      <c r="Q904" s="265"/>
      <c r="R904" s="265"/>
      <c r="S904" s="280" t="str">
        <f t="shared" si="49"/>
        <v/>
      </c>
      <c r="T904" s="265"/>
      <c r="U904" s="3"/>
      <c r="V904" s="282"/>
      <c r="W904" s="316"/>
    </row>
    <row r="905" spans="3:23" ht="13.5" customHeight="1" x14ac:dyDescent="0.15">
      <c r="C905" s="283">
        <f t="shared" si="50"/>
        <v>893</v>
      </c>
      <c r="D905" s="44" t="str">
        <f t="shared" si="48"/>
        <v/>
      </c>
      <c r="E905" s="276"/>
      <c r="F905" s="368"/>
      <c r="G905" s="368"/>
      <c r="H905" s="368"/>
      <c r="I905" s="265"/>
      <c r="J905" s="265"/>
      <c r="K905" s="265"/>
      <c r="L905" s="307"/>
      <c r="M905" s="307"/>
      <c r="N905" s="308"/>
      <c r="O905" s="314"/>
      <c r="P905" s="314"/>
      <c r="Q905" s="265"/>
      <c r="R905" s="265"/>
      <c r="S905" s="280" t="str">
        <f t="shared" si="49"/>
        <v/>
      </c>
      <c r="T905" s="265"/>
      <c r="U905" s="3"/>
      <c r="V905" s="282"/>
      <c r="W905" s="316"/>
    </row>
    <row r="906" spans="3:23" ht="13.5" customHeight="1" x14ac:dyDescent="0.15">
      <c r="C906" s="283">
        <f t="shared" si="50"/>
        <v>894</v>
      </c>
      <c r="D906" s="44" t="str">
        <f t="shared" si="48"/>
        <v/>
      </c>
      <c r="E906" s="276"/>
      <c r="F906" s="368"/>
      <c r="G906" s="368"/>
      <c r="H906" s="368"/>
      <c r="I906" s="265"/>
      <c r="J906" s="265"/>
      <c r="K906" s="265"/>
      <c r="L906" s="307"/>
      <c r="M906" s="307"/>
      <c r="N906" s="308"/>
      <c r="O906" s="314"/>
      <c r="P906" s="314"/>
      <c r="Q906" s="265"/>
      <c r="R906" s="265"/>
      <c r="S906" s="280" t="str">
        <f t="shared" si="49"/>
        <v/>
      </c>
      <c r="T906" s="265"/>
      <c r="U906" s="3"/>
      <c r="V906" s="282"/>
      <c r="W906" s="316"/>
    </row>
    <row r="907" spans="3:23" ht="13.5" customHeight="1" x14ac:dyDescent="0.15">
      <c r="C907" s="283">
        <f t="shared" si="50"/>
        <v>895</v>
      </c>
      <c r="D907" s="44" t="str">
        <f t="shared" si="48"/>
        <v/>
      </c>
      <c r="E907" s="276"/>
      <c r="F907" s="368"/>
      <c r="G907" s="368"/>
      <c r="H907" s="368"/>
      <c r="I907" s="265"/>
      <c r="J907" s="265"/>
      <c r="K907" s="265"/>
      <c r="L907" s="307"/>
      <c r="M907" s="307"/>
      <c r="N907" s="308"/>
      <c r="O907" s="314"/>
      <c r="P907" s="314"/>
      <c r="Q907" s="265"/>
      <c r="R907" s="265"/>
      <c r="S907" s="280" t="str">
        <f t="shared" si="49"/>
        <v/>
      </c>
      <c r="T907" s="265"/>
      <c r="U907" s="3"/>
      <c r="V907" s="282"/>
      <c r="W907" s="316"/>
    </row>
    <row r="908" spans="3:23" ht="13.5" customHeight="1" x14ac:dyDescent="0.15">
      <c r="C908" s="283">
        <f t="shared" si="50"/>
        <v>896</v>
      </c>
      <c r="D908" s="44" t="str">
        <f t="shared" si="48"/>
        <v/>
      </c>
      <c r="E908" s="276"/>
      <c r="F908" s="368"/>
      <c r="G908" s="368"/>
      <c r="H908" s="368"/>
      <c r="I908" s="265"/>
      <c r="J908" s="265"/>
      <c r="K908" s="265"/>
      <c r="L908" s="307"/>
      <c r="M908" s="307"/>
      <c r="N908" s="308"/>
      <c r="O908" s="314"/>
      <c r="P908" s="314"/>
      <c r="Q908" s="265"/>
      <c r="R908" s="265"/>
      <c r="S908" s="280" t="str">
        <f t="shared" si="49"/>
        <v/>
      </c>
      <c r="T908" s="265"/>
      <c r="U908" s="3"/>
      <c r="V908" s="282"/>
      <c r="W908" s="316"/>
    </row>
    <row r="909" spans="3:23" ht="13.5" customHeight="1" x14ac:dyDescent="0.15">
      <c r="C909" s="283">
        <f t="shared" si="50"/>
        <v>897</v>
      </c>
      <c r="D909" s="44" t="str">
        <f>IF(E909="","",IF(OR(AND(E909&lt;=$Z$2,K909&lt;&gt;"○"),AND(E909&lt;=$AA$2,K909="○")),"○",""))</f>
        <v/>
      </c>
      <c r="E909" s="276"/>
      <c r="F909" s="368"/>
      <c r="G909" s="368"/>
      <c r="H909" s="368"/>
      <c r="I909" s="265"/>
      <c r="J909" s="265"/>
      <c r="K909" s="265"/>
      <c r="L909" s="307"/>
      <c r="M909" s="307"/>
      <c r="N909" s="308"/>
      <c r="O909" s="314"/>
      <c r="P909" s="314"/>
      <c r="Q909" s="265"/>
      <c r="R909" s="265"/>
      <c r="S909" s="280" t="str">
        <f>IF(OR(N909="",N909=0),"",IF(OR(AND(I909="○",$O909&gt;Z$5),AND(J909="○",$O909&gt;AA$5),AND(I909="○",$P909&gt;Z$6),AND(J909="○",$P909&gt;AA$6),AND(K909="○",$P909&gt;AB$6),AND(Q909="○",R909="○")),"○",""))</f>
        <v/>
      </c>
      <c r="T909" s="265"/>
      <c r="U909" s="3"/>
      <c r="V909" s="282"/>
      <c r="W909" s="316"/>
    </row>
    <row r="910" spans="3:23" ht="13.5" customHeight="1" x14ac:dyDescent="0.15">
      <c r="C910" s="283">
        <f t="shared" si="50"/>
        <v>898</v>
      </c>
      <c r="D910" s="44" t="str">
        <f>IF(E910="","",IF(OR(AND(E910&lt;=$Z$2,K910&lt;&gt;"○"),AND(E910&lt;=$AA$2,K910="○")),"○",""))</f>
        <v/>
      </c>
      <c r="E910" s="276"/>
      <c r="F910" s="368"/>
      <c r="G910" s="368"/>
      <c r="H910" s="368"/>
      <c r="I910" s="265"/>
      <c r="J910" s="265"/>
      <c r="K910" s="265"/>
      <c r="L910" s="307"/>
      <c r="M910" s="307"/>
      <c r="N910" s="308"/>
      <c r="O910" s="314"/>
      <c r="P910" s="314"/>
      <c r="Q910" s="265"/>
      <c r="R910" s="265"/>
      <c r="S910" s="280" t="str">
        <f>IF(OR(N910="",N910=0),"",IF(OR(AND(I910="○",$O910&gt;Z$5),AND(J910="○",$O910&gt;AA$5),AND(I910="○",$P910&gt;Z$6),AND(J910="○",$P910&gt;AA$6),AND(K910="○",$P910&gt;AB$6),AND(Q910="○",R910="○")),"○",""))</f>
        <v/>
      </c>
      <c r="T910" s="265"/>
      <c r="U910" s="3"/>
      <c r="V910" s="282"/>
      <c r="W910" s="316"/>
    </row>
    <row r="911" spans="3:23" ht="13.5" customHeight="1" x14ac:dyDescent="0.15">
      <c r="C911" s="283">
        <f t="shared" si="50"/>
        <v>899</v>
      </c>
      <c r="D911" s="44" t="str">
        <f>IF(E911="","",IF(OR(AND(E911&lt;=$Z$2,K911&lt;&gt;"○"),AND(E911&lt;=$AA$2,K911="○")),"○",""))</f>
        <v/>
      </c>
      <c r="E911" s="276"/>
      <c r="F911" s="368"/>
      <c r="G911" s="368"/>
      <c r="H911" s="368"/>
      <c r="I911" s="265"/>
      <c r="J911" s="265"/>
      <c r="K911" s="265"/>
      <c r="L911" s="307"/>
      <c r="M911" s="307"/>
      <c r="N911" s="308"/>
      <c r="O911" s="314"/>
      <c r="P911" s="314"/>
      <c r="Q911" s="265"/>
      <c r="R911" s="265"/>
      <c r="S911" s="280" t="str">
        <f>IF(OR(N911="",N911=0),"",IF(OR(AND(I911="○",$O911&gt;Z$5),AND(J911="○",$O911&gt;AA$5),AND(I911="○",$P911&gt;Z$6),AND(J911="○",$P911&gt;AA$6),AND(K911="○",$P911&gt;AB$6),AND(Q911="○",R911="○")),"○",""))</f>
        <v/>
      </c>
      <c r="T911" s="265"/>
      <c r="U911" s="3"/>
      <c r="V911" s="282"/>
      <c r="W911" s="316"/>
    </row>
    <row r="912" spans="3:23" ht="13.5" customHeight="1" x14ac:dyDescent="0.15">
      <c r="C912" s="283">
        <f t="shared" si="50"/>
        <v>900</v>
      </c>
      <c r="D912" s="44" t="str">
        <f>IF(E912="","",IF(OR(AND(E912&lt;=$Z$2,K912&lt;&gt;"○"),AND(E912&lt;=$AA$2,K912="○")),"○",""))</f>
        <v/>
      </c>
      <c r="E912" s="276"/>
      <c r="F912" s="368"/>
      <c r="G912" s="368"/>
      <c r="H912" s="368"/>
      <c r="I912" s="317"/>
      <c r="J912" s="317"/>
      <c r="K912" s="317"/>
      <c r="L912" s="307"/>
      <c r="M912" s="307"/>
      <c r="N912" s="308"/>
      <c r="O912" s="314"/>
      <c r="P912" s="314"/>
      <c r="Q912" s="265"/>
      <c r="R912" s="265"/>
      <c r="S912" s="280" t="str">
        <f>IF(OR(N912="",N912=0),"",IF(OR(AND(I912="○",$O912&gt;Z$5),AND(J912="○",$O912&gt;AA$5),AND(I912="○",$P912&gt;Z$6),AND(J912="○",$P912&gt;AA$6),AND(K912="○",$P912&gt;AB$6),AND(Q912="○",R912="○")),"○",""))</f>
        <v/>
      </c>
      <c r="T912" s="265"/>
      <c r="U912" s="3"/>
      <c r="V912" s="282"/>
      <c r="W912" s="316"/>
    </row>
    <row r="913" spans="3:23" ht="13.5" customHeight="1" x14ac:dyDescent="0.15">
      <c r="C913" s="286"/>
      <c r="D913" s="286"/>
      <c r="E913" s="21"/>
      <c r="F913" s="286"/>
      <c r="G913" s="286"/>
      <c r="H913" s="286"/>
      <c r="I913" s="21"/>
      <c r="J913" s="21"/>
      <c r="K913" s="21"/>
      <c r="L913" s="318"/>
      <c r="M913" s="318"/>
      <c r="N913" s="289"/>
      <c r="O913" s="287"/>
      <c r="P913" s="287"/>
      <c r="Q913" s="287"/>
      <c r="R913" s="287"/>
      <c r="S913" s="287"/>
      <c r="T913" s="287"/>
      <c r="U913" s="3"/>
      <c r="V913" s="282"/>
      <c r="W913" s="316"/>
    </row>
  </sheetData>
  <sheetProtection password="DE0B" sheet="1" selectLockedCells="1"/>
  <mergeCells count="19">
    <mergeCell ref="C10:F12"/>
    <mergeCell ref="I6:I7"/>
    <mergeCell ref="I5:K5"/>
    <mergeCell ref="M5:M7"/>
    <mergeCell ref="N5:N7"/>
    <mergeCell ref="C5:C7"/>
    <mergeCell ref="E5:E7"/>
    <mergeCell ref="F5:F7"/>
    <mergeCell ref="D5:D7"/>
    <mergeCell ref="O5:S5"/>
    <mergeCell ref="C9:G9"/>
    <mergeCell ref="T5:T7"/>
    <mergeCell ref="Q6:R6"/>
    <mergeCell ref="G5:G7"/>
    <mergeCell ref="H5:H7"/>
    <mergeCell ref="L5:L7"/>
    <mergeCell ref="K6:K7"/>
    <mergeCell ref="J6:J7"/>
    <mergeCell ref="S6:S7"/>
  </mergeCells>
  <phoneticPr fontId="3"/>
  <conditionalFormatting sqref="I13:I912">
    <cfRule type="expression" dxfId="105" priority="3" stopIfTrue="1">
      <formula>AND(I13="○",OR(J13="○",K13="○"))</formula>
    </cfRule>
  </conditionalFormatting>
  <conditionalFormatting sqref="J13:J912">
    <cfRule type="expression" dxfId="104" priority="2" stopIfTrue="1">
      <formula>AND(J13="○",OR(I13="○",K13="○"))</formula>
    </cfRule>
  </conditionalFormatting>
  <conditionalFormatting sqref="K13:K912">
    <cfRule type="expression" dxfId="103" priority="1" stopIfTrue="1">
      <formula>AND(K13="○",OR(I13="○",J13="○"))</formula>
    </cfRule>
  </conditionalFormatting>
  <conditionalFormatting sqref="Q13:Q912">
    <cfRule type="expression" dxfId="102" priority="38" stopIfTrue="1">
      <formula>AND(OR(O13&lt;&gt;"",P13&lt;&gt;""),Q13="○")</formula>
    </cfRule>
  </conditionalFormatting>
  <conditionalFormatting sqref="Q13:R912">
    <cfRule type="expression" dxfId="101" priority="34" stopIfTrue="1">
      <formula>AND($L13="",Q13="○")</formula>
    </cfRule>
  </conditionalFormatting>
  <conditionalFormatting sqref="R13:R912">
    <cfRule type="expression" dxfId="100" priority="35" stopIfTrue="1">
      <formula>AND(OR(O13&lt;&gt;"",P13&lt;&gt;""),R13="○")</formula>
    </cfRule>
  </conditionalFormatting>
  <conditionalFormatting sqref="S13:S912">
    <cfRule type="expression" dxfId="99" priority="7" stopIfTrue="1">
      <formula>AND(D13="○",S13="")</formula>
    </cfRule>
  </conditionalFormatting>
  <conditionalFormatting sqref="T13:T912">
    <cfRule type="expression" dxfId="98" priority="4" stopIfTrue="1">
      <formula>AND(D13="○",T13="")</formula>
    </cfRule>
    <cfRule type="expression" dxfId="97" priority="5" stopIfTrue="1">
      <formula>AND($L13="",T13="○")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11.625" customWidth="1"/>
    <col min="7" max="7" width="20.625" customWidth="1"/>
    <col min="8" max="8" width="13.25" customWidth="1"/>
    <col min="9" max="9" width="8.125" customWidth="1"/>
    <col min="10" max="10" width="6.125" customWidth="1"/>
    <col min="11" max="14" width="8.125" customWidth="1"/>
    <col min="15" max="16" width="2.625" customWidth="1"/>
    <col min="17" max="233" width="8.75" hidden="1" customWidth="1"/>
    <col min="234" max="234" width="2.125" hidden="1" customWidth="1"/>
    <col min="235" max="235" width="2.625" hidden="1" customWidth="1"/>
    <col min="236" max="236" width="3.625" hidden="1" customWidth="1"/>
    <col min="237" max="237" width="4.625" hidden="1" customWidth="1"/>
    <col min="238" max="238" width="6.625" hidden="1" customWidth="1"/>
    <col min="239" max="239" width="13.625" hidden="1" customWidth="1"/>
    <col min="240" max="240" width="5.625" hidden="1" customWidth="1"/>
  </cols>
  <sheetData>
    <row r="1" spans="2:37" ht="13.5" hidden="1" customHeight="1" x14ac:dyDescent="0.15">
      <c r="B1" s="19"/>
      <c r="C1" s="1"/>
      <c r="D1" s="1"/>
      <c r="E1" s="1"/>
      <c r="F1" s="1"/>
      <c r="G1" s="1"/>
      <c r="H1" s="1"/>
      <c r="I1" s="382">
        <f>IF($I$10=0,0,I11/$I$10)</f>
        <v>0</v>
      </c>
      <c r="J1" s="1"/>
      <c r="K1" s="382">
        <f>IF($I$10=0,0,K12/$I$10)</f>
        <v>0</v>
      </c>
      <c r="L1" s="382">
        <f>IF($I$10=0,0,L12/$I$10)</f>
        <v>0</v>
      </c>
      <c r="M1" s="382">
        <f>IF($I$10=0,0,M12/$I$10)</f>
        <v>0</v>
      </c>
      <c r="N1" s="382">
        <f>IF($I$10=0,0,N12/$I$10)</f>
        <v>0</v>
      </c>
      <c r="O1" s="1"/>
      <c r="P1" s="1"/>
      <c r="Q1" t="s">
        <v>47</v>
      </c>
      <c r="R1" t="s">
        <v>325</v>
      </c>
    </row>
    <row r="2" spans="2:37" x14ac:dyDescent="0.15">
      <c r="B2" s="1"/>
      <c r="C2" s="1"/>
      <c r="D2" s="1"/>
      <c r="E2" s="1"/>
      <c r="F2" s="1"/>
      <c r="G2" s="1"/>
      <c r="H2" s="1"/>
      <c r="I2" s="1"/>
      <c r="J2" s="1"/>
      <c r="K2" s="1"/>
      <c r="L2" s="1"/>
      <c r="M2" s="1"/>
      <c r="N2" s="1"/>
      <c r="O2" s="1"/>
      <c r="P2" s="2"/>
      <c r="Q2" s="1"/>
      <c r="R2" s="1" t="s">
        <v>69</v>
      </c>
      <c r="S2" s="6">
        <f>点検表!$AR$4</f>
        <v>-15</v>
      </c>
    </row>
    <row r="3" spans="2:37" ht="13.5" customHeight="1" x14ac:dyDescent="0.15">
      <c r="B3" s="1"/>
      <c r="C3" s="1" t="s">
        <v>832</v>
      </c>
      <c r="D3" s="1"/>
      <c r="E3" s="1"/>
      <c r="F3" s="1"/>
      <c r="G3" s="1"/>
      <c r="H3" s="1"/>
      <c r="I3" s="1"/>
      <c r="J3" s="1"/>
      <c r="K3" s="1"/>
      <c r="L3" s="1"/>
      <c r="M3" s="1"/>
      <c r="N3" s="1"/>
      <c r="O3" s="1"/>
      <c r="P3" s="2"/>
      <c r="Q3" s="132" t="s">
        <v>154</v>
      </c>
      <c r="R3" s="132" t="s">
        <v>152</v>
      </c>
      <c r="S3" s="132" t="s">
        <v>202</v>
      </c>
      <c r="T3" s="132" t="s">
        <v>242</v>
      </c>
      <c r="U3" s="132" t="s">
        <v>155</v>
      </c>
      <c r="V3" s="132" t="s">
        <v>156</v>
      </c>
      <c r="W3" s="132" t="s">
        <v>157</v>
      </c>
      <c r="X3" s="132" t="s">
        <v>789</v>
      </c>
      <c r="Y3" s="132" t="s">
        <v>36</v>
      </c>
    </row>
    <row r="4" spans="2:37" x14ac:dyDescent="0.15">
      <c r="C4" s="1"/>
      <c r="D4" s="1"/>
      <c r="J4" s="144"/>
      <c r="P4" s="2"/>
      <c r="R4" s="1">
        <f>COUNTIF($E$13:$E$1002,R5)</f>
        <v>0</v>
      </c>
      <c r="S4" s="1">
        <f>COUNTIF($E$13:$E$1002,S5)</f>
        <v>0</v>
      </c>
      <c r="T4" s="1">
        <f>COUNTIF($E$13:$E$1002,T5)</f>
        <v>0</v>
      </c>
      <c r="U4" s="1">
        <f t="shared" ref="U4:AK4" si="0">COUNTIF($E$13:$E$1002,U5)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15">
      <c r="C5" s="807" t="s">
        <v>329</v>
      </c>
      <c r="D5" s="727" t="s">
        <v>489</v>
      </c>
      <c r="E5" s="727" t="s">
        <v>330</v>
      </c>
      <c r="F5" s="727" t="s">
        <v>331</v>
      </c>
      <c r="G5" s="807" t="s">
        <v>349</v>
      </c>
      <c r="H5" s="807" t="s">
        <v>415</v>
      </c>
      <c r="I5" s="727" t="s">
        <v>200</v>
      </c>
      <c r="J5" s="819" t="s">
        <v>297</v>
      </c>
      <c r="K5" s="812" t="s">
        <v>421</v>
      </c>
      <c r="L5" s="812"/>
      <c r="M5" s="812"/>
      <c r="N5" s="814"/>
      <c r="O5" s="115"/>
      <c r="P5" s="269"/>
      <c r="Q5" s="6" t="str">
        <f ca="1">IF($I$10=0,"",OFFSET(R5,0,MATCH(MAX(R6:AK6),R6:AK6,0)-1,1,1))</f>
        <v/>
      </c>
      <c r="R5" s="1">
        <f>MIN($E$13:$E$1002)</f>
        <v>0</v>
      </c>
      <c r="S5" s="1">
        <f>IF(ISERROR(SMALL($E$13:$E$1002,SUM($R4:R4)+1)),0,SMALL($E$13:$E$1002,SUM($R4:R4)+1))</f>
        <v>0</v>
      </c>
      <c r="T5" s="1">
        <f>IF(ISERROR(SMALL($E$13:$E$1002,SUM($R4:S4)+1)),0,SMALL($E$13:$E$1002,SUM($R4:S4)+1))</f>
        <v>0</v>
      </c>
      <c r="U5" s="1">
        <f>IF(ISERROR(SMALL($E$13:$E$1002,SUM($R4:T4)+1)),0,SMALL($E$13:$E$1002,SUM($R4:T4)+1))</f>
        <v>0</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15">
      <c r="C6" s="808"/>
      <c r="D6" s="797"/>
      <c r="E6" s="797"/>
      <c r="F6" s="808"/>
      <c r="G6" s="808"/>
      <c r="H6" s="808"/>
      <c r="I6" s="797"/>
      <c r="J6" s="820"/>
      <c r="K6" s="822" t="s">
        <v>150</v>
      </c>
      <c r="L6" s="816" t="s">
        <v>1036</v>
      </c>
      <c r="M6" s="727" t="s">
        <v>358</v>
      </c>
      <c r="N6" s="727" t="s">
        <v>362</v>
      </c>
      <c r="O6" s="319"/>
      <c r="P6" s="312"/>
      <c r="Q6" s="1"/>
      <c r="R6" s="1">
        <f t="array" ref="R6">SUM(IF($E13:$E1002=R5,$I13:$I1002*$J13:$J1002,0))</f>
        <v>0</v>
      </c>
      <c r="S6" s="1">
        <f t="array" ref="S6">SUM(IF($E13:$E1002=S5,$I13:$I1002*$J13:$J1002,0))</f>
        <v>0</v>
      </c>
      <c r="T6" s="1">
        <f t="array" ref="T6">SUM(IF($E13:$E1002=T5,$I13:$I1002*$J13:$J1002,0))</f>
        <v>0</v>
      </c>
      <c r="U6" s="1">
        <f t="array" ref="U6">SUM(IF($E13:$E1002=U5,$I13:$I1002*$J13:$J1002,0))</f>
        <v>0</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15">
      <c r="C7" s="808"/>
      <c r="D7" s="798"/>
      <c r="E7" s="797"/>
      <c r="F7" s="808"/>
      <c r="G7" s="808"/>
      <c r="H7" s="808"/>
      <c r="I7" s="798"/>
      <c r="J7" s="821"/>
      <c r="K7" s="823"/>
      <c r="L7" s="816"/>
      <c r="M7" s="798"/>
      <c r="N7" s="797"/>
      <c r="O7" s="319"/>
      <c r="P7" s="312"/>
      <c r="Q7" s="320"/>
      <c r="R7" s="3"/>
    </row>
    <row r="8" spans="2:37" ht="2.1" customHeight="1" x14ac:dyDescent="0.15">
      <c r="C8" s="249"/>
      <c r="D8" s="249"/>
      <c r="E8" s="13"/>
      <c r="F8" s="249"/>
      <c r="G8" s="249"/>
      <c r="H8" s="249"/>
      <c r="I8" s="13"/>
      <c r="J8" s="104"/>
      <c r="K8" s="13"/>
      <c r="L8" s="13"/>
      <c r="M8" s="13"/>
      <c r="N8" s="13"/>
      <c r="O8" s="253"/>
      <c r="P8" s="312"/>
      <c r="Q8" s="33"/>
      <c r="R8" s="3"/>
    </row>
    <row r="9" spans="2:37" ht="15" customHeight="1" x14ac:dyDescent="0.15">
      <c r="C9" s="681" t="s">
        <v>343</v>
      </c>
      <c r="D9" s="682"/>
      <c r="E9" s="682"/>
      <c r="F9" s="682"/>
      <c r="G9" s="683"/>
      <c r="H9" s="249" t="s">
        <v>300</v>
      </c>
      <c r="I9" s="249" t="s">
        <v>300</v>
      </c>
      <c r="J9" s="249" t="s">
        <v>300</v>
      </c>
      <c r="K9" s="349" t="str">
        <f>IF($I$10=0,"   －",K$10/$I$10)</f>
        <v xml:space="preserve">   －</v>
      </c>
      <c r="L9" s="349" t="str">
        <f>IF($I$10=0,"   －",L$10/$I$10)</f>
        <v xml:space="preserve">   －</v>
      </c>
      <c r="M9" s="349" t="str">
        <f>IF($I$10=0,"   －",M$10/$I$10)</f>
        <v xml:space="preserve">   －</v>
      </c>
      <c r="N9" s="349" t="str">
        <f>IF($I$10=0,"   －",N$10/$I$10)</f>
        <v xml:space="preserve">   －</v>
      </c>
      <c r="O9" s="270"/>
      <c r="P9" s="262"/>
      <c r="Q9" s="301"/>
    </row>
    <row r="10" spans="2:37" ht="15" customHeight="1" x14ac:dyDescent="0.15">
      <c r="C10" s="710" t="s">
        <v>345</v>
      </c>
      <c r="D10" s="711"/>
      <c r="E10" s="711"/>
      <c r="F10" s="712"/>
      <c r="G10" s="249" t="s">
        <v>235</v>
      </c>
      <c r="H10" s="249" t="s">
        <v>300</v>
      </c>
      <c r="I10" s="273">
        <f>SUMPRODUCT(I13:I1002,$J13:$J1002)</f>
        <v>0</v>
      </c>
      <c r="J10" s="331">
        <f>SUM(J13:J1002)</f>
        <v>0</v>
      </c>
      <c r="K10" s="273">
        <f t="array" ref="K10">SUM(IF(K13:K1002="○",$I13:$I1002*$J13:$J1002,0))</f>
        <v>0</v>
      </c>
      <c r="L10" s="273">
        <f t="array" ref="L10">SUM(IF(L13:L1002="○",$I13:$I1002*$J13:$J1002,0))</f>
        <v>0</v>
      </c>
      <c r="M10" s="273">
        <f t="array" ref="M10">SUM(IF(M13:M1002="○",$I13:$I1002*$J13:$J1002,0))</f>
        <v>0</v>
      </c>
      <c r="N10" s="273">
        <f t="array" ref="N10">SUM(IF(N13:N1002="○",$I13:$I1002*$J13:$J1002,0))</f>
        <v>0</v>
      </c>
      <c r="O10" s="321"/>
      <c r="P10" s="322"/>
      <c r="Q10" s="301"/>
    </row>
    <row r="11" spans="2:37" ht="15" customHeight="1" x14ac:dyDescent="0.15">
      <c r="C11" s="801"/>
      <c r="D11" s="802"/>
      <c r="E11" s="802"/>
      <c r="F11" s="803"/>
      <c r="G11" s="13" t="s">
        <v>492</v>
      </c>
      <c r="H11" s="249" t="s">
        <v>300</v>
      </c>
      <c r="I11" s="273">
        <f t="array" ref="I11">SUM(IF($D13:$D1002="○",$I13:$I1002*$J13:$J1002,0))</f>
        <v>0</v>
      </c>
      <c r="J11" s="331">
        <f>SUMIF($D13:$D1002,"○",J13:J1002)</f>
        <v>0</v>
      </c>
      <c r="K11" s="249" t="s">
        <v>300</v>
      </c>
      <c r="L11" s="249" t="s">
        <v>300</v>
      </c>
      <c r="M11" s="249" t="s">
        <v>300</v>
      </c>
      <c r="N11" s="249" t="s">
        <v>300</v>
      </c>
      <c r="O11" s="270"/>
      <c r="P11" s="262"/>
      <c r="Q11" s="301"/>
    </row>
    <row r="12" spans="2:37" ht="15" customHeight="1" x14ac:dyDescent="0.15">
      <c r="C12" s="804"/>
      <c r="D12" s="805"/>
      <c r="E12" s="805"/>
      <c r="F12" s="806"/>
      <c r="G12" s="13" t="s">
        <v>496</v>
      </c>
      <c r="H12" s="249" t="s">
        <v>300</v>
      </c>
      <c r="I12" s="249" t="s">
        <v>300</v>
      </c>
      <c r="J12" s="249" t="s">
        <v>300</v>
      </c>
      <c r="K12" s="273">
        <f t="array" ref="K12">SUM(IF(($D13:$D1002="○")*(K13:K1002=""),$I13:$I1002*$J13:$J1002,0))</f>
        <v>0</v>
      </c>
      <c r="L12" s="273">
        <f t="array" ref="L12">SUM(IF(($D13:$D1002="○")*(L13:L1002=""),$I13:$I1002*$J13:$J1002,0))</f>
        <v>0</v>
      </c>
      <c r="M12" s="273">
        <f t="array" ref="M12">SUM(IF(($D13:$D1002="○")*(L13:L1002="")*(M13:M1002=""),$I13:$I1002*$J13:$J1002,0))</f>
        <v>0</v>
      </c>
      <c r="N12" s="273">
        <f t="array" ref="N12">SUM(IF(($D13:$D1002="○")*(L13:L1002="")*(M13:M1002="")*(N13:N1002=""),$I13:$I1002*$J13:$J1002,0))</f>
        <v>0</v>
      </c>
      <c r="O12" s="270"/>
      <c r="P12" s="262"/>
      <c r="Q12" s="301"/>
    </row>
    <row r="13" spans="2:37" ht="13.5" customHeight="1" x14ac:dyDescent="0.15">
      <c r="C13" s="275">
        <v>1</v>
      </c>
      <c r="D13" s="44" t="str">
        <f t="shared" ref="D13:D76" si="1">IF(E13="","",IF(E13&lt;=$S$2,"○",""))</f>
        <v/>
      </c>
      <c r="E13" s="314"/>
      <c r="F13" s="367"/>
      <c r="G13" s="367"/>
      <c r="H13" s="470"/>
      <c r="I13" s="305"/>
      <c r="J13" s="343"/>
      <c r="K13" s="296"/>
      <c r="L13" s="296"/>
      <c r="M13" s="296"/>
      <c r="N13" s="296"/>
      <c r="O13" s="281"/>
      <c r="P13" s="282"/>
      <c r="Q13" s="77"/>
    </row>
    <row r="14" spans="2:37" ht="13.5" customHeight="1" x14ac:dyDescent="0.15">
      <c r="C14" s="283">
        <f>C13+1</f>
        <v>2</v>
      </c>
      <c r="D14" s="44" t="str">
        <f t="shared" si="1"/>
        <v/>
      </c>
      <c r="E14" s="276"/>
      <c r="F14" s="368"/>
      <c r="G14" s="368"/>
      <c r="H14" s="470"/>
      <c r="I14" s="307"/>
      <c r="J14" s="15"/>
      <c r="K14" s="299"/>
      <c r="L14" s="265"/>
      <c r="M14" s="265"/>
      <c r="N14" s="296"/>
      <c r="O14" s="281"/>
      <c r="P14" s="282"/>
      <c r="Q14" s="77"/>
    </row>
    <row r="15" spans="2:37" ht="13.5" customHeight="1" x14ac:dyDescent="0.15">
      <c r="C15" s="283">
        <f>C14+1</f>
        <v>3</v>
      </c>
      <c r="D15" s="44" t="str">
        <f t="shared" si="1"/>
        <v/>
      </c>
      <c r="E15" s="276"/>
      <c r="F15" s="368"/>
      <c r="G15" s="368"/>
      <c r="H15" s="470"/>
      <c r="I15" s="307"/>
      <c r="J15" s="15"/>
      <c r="K15" s="299"/>
      <c r="L15" s="265"/>
      <c r="M15" s="265"/>
      <c r="N15" s="296"/>
      <c r="O15" s="281"/>
      <c r="P15" s="282"/>
      <c r="Q15" s="77"/>
    </row>
    <row r="16" spans="2:37" ht="13.5" customHeight="1" x14ac:dyDescent="0.15">
      <c r="C16" s="283">
        <f t="shared" ref="C16:C41" si="2">C15+1</f>
        <v>4</v>
      </c>
      <c r="D16" s="44" t="str">
        <f t="shared" si="1"/>
        <v/>
      </c>
      <c r="E16" s="276"/>
      <c r="F16" s="368"/>
      <c r="G16" s="368"/>
      <c r="H16" s="470"/>
      <c r="I16" s="307"/>
      <c r="J16" s="15"/>
      <c r="K16" s="299"/>
      <c r="L16" s="265"/>
      <c r="M16" s="265"/>
      <c r="N16" s="265"/>
      <c r="O16" s="281"/>
      <c r="P16" s="282"/>
      <c r="Q16" s="77"/>
    </row>
    <row r="17" spans="3:17" ht="13.5" customHeight="1" x14ac:dyDescent="0.15">
      <c r="C17" s="283">
        <f t="shared" si="2"/>
        <v>5</v>
      </c>
      <c r="D17" s="44" t="str">
        <f t="shared" si="1"/>
        <v/>
      </c>
      <c r="E17" s="276"/>
      <c r="F17" s="368"/>
      <c r="G17" s="368"/>
      <c r="H17" s="470"/>
      <c r="I17" s="307"/>
      <c r="J17" s="15"/>
      <c r="K17" s="299"/>
      <c r="L17" s="265"/>
      <c r="M17" s="265"/>
      <c r="N17" s="265"/>
      <c r="O17" s="281"/>
      <c r="P17" s="282"/>
      <c r="Q17" s="77"/>
    </row>
    <row r="18" spans="3:17" ht="13.5" customHeight="1" x14ac:dyDescent="0.15">
      <c r="C18" s="283">
        <f t="shared" si="2"/>
        <v>6</v>
      </c>
      <c r="D18" s="44" t="str">
        <f t="shared" si="1"/>
        <v/>
      </c>
      <c r="E18" s="276"/>
      <c r="F18" s="368"/>
      <c r="G18" s="368"/>
      <c r="H18" s="470"/>
      <c r="I18" s="307"/>
      <c r="J18" s="15"/>
      <c r="K18" s="299"/>
      <c r="L18" s="265"/>
      <c r="M18" s="265"/>
      <c r="N18" s="265"/>
      <c r="O18" s="281"/>
      <c r="P18" s="282"/>
      <c r="Q18" s="77"/>
    </row>
    <row r="19" spans="3:17" ht="13.5" customHeight="1" x14ac:dyDescent="0.15">
      <c r="C19" s="283">
        <f t="shared" si="2"/>
        <v>7</v>
      </c>
      <c r="D19" s="44" t="str">
        <f t="shared" si="1"/>
        <v/>
      </c>
      <c r="E19" s="276"/>
      <c r="F19" s="368"/>
      <c r="G19" s="368"/>
      <c r="H19" s="470"/>
      <c r="I19" s="307"/>
      <c r="J19" s="15"/>
      <c r="K19" s="299"/>
      <c r="L19" s="265"/>
      <c r="M19" s="265"/>
      <c r="N19" s="265"/>
      <c r="O19" s="281"/>
      <c r="P19" s="282"/>
      <c r="Q19" s="77"/>
    </row>
    <row r="20" spans="3:17" ht="13.5" customHeight="1" x14ac:dyDescent="0.15">
      <c r="C20" s="283">
        <f t="shared" si="2"/>
        <v>8</v>
      </c>
      <c r="D20" s="44" t="str">
        <f t="shared" si="1"/>
        <v/>
      </c>
      <c r="E20" s="276"/>
      <c r="F20" s="368"/>
      <c r="G20" s="368"/>
      <c r="H20" s="470"/>
      <c r="I20" s="307"/>
      <c r="J20" s="15"/>
      <c r="K20" s="299"/>
      <c r="L20" s="265"/>
      <c r="M20" s="265"/>
      <c r="N20" s="265"/>
      <c r="O20" s="281"/>
      <c r="P20" s="282"/>
      <c r="Q20" s="77"/>
    </row>
    <row r="21" spans="3:17" ht="13.5" customHeight="1" x14ac:dyDescent="0.15">
      <c r="C21" s="283">
        <f t="shared" si="2"/>
        <v>9</v>
      </c>
      <c r="D21" s="44" t="str">
        <f t="shared" si="1"/>
        <v/>
      </c>
      <c r="E21" s="276"/>
      <c r="F21" s="368"/>
      <c r="G21" s="368"/>
      <c r="H21" s="470"/>
      <c r="I21" s="307"/>
      <c r="J21" s="15"/>
      <c r="K21" s="299"/>
      <c r="L21" s="265"/>
      <c r="M21" s="265"/>
      <c r="N21" s="265"/>
      <c r="O21" s="281"/>
      <c r="P21" s="282"/>
      <c r="Q21" s="77"/>
    </row>
    <row r="22" spans="3:17" ht="13.5" customHeight="1" x14ac:dyDescent="0.15">
      <c r="C22" s="283">
        <f t="shared" si="2"/>
        <v>10</v>
      </c>
      <c r="D22" s="44" t="str">
        <f t="shared" si="1"/>
        <v/>
      </c>
      <c r="E22" s="276"/>
      <c r="F22" s="368"/>
      <c r="G22" s="368"/>
      <c r="H22" s="470"/>
      <c r="I22" s="307"/>
      <c r="J22" s="15"/>
      <c r="K22" s="299"/>
      <c r="L22" s="265"/>
      <c r="M22" s="265"/>
      <c r="N22" s="265"/>
      <c r="O22" s="281"/>
      <c r="P22" s="282"/>
      <c r="Q22" s="77"/>
    </row>
    <row r="23" spans="3:17" ht="13.5" customHeight="1" x14ac:dyDescent="0.15">
      <c r="C23" s="283">
        <f t="shared" si="2"/>
        <v>11</v>
      </c>
      <c r="D23" s="44" t="str">
        <f t="shared" si="1"/>
        <v/>
      </c>
      <c r="E23" s="276"/>
      <c r="F23" s="368"/>
      <c r="G23" s="368"/>
      <c r="H23" s="470"/>
      <c r="I23" s="307"/>
      <c r="J23" s="15"/>
      <c r="K23" s="299"/>
      <c r="L23" s="265"/>
      <c r="M23" s="265"/>
      <c r="N23" s="265"/>
      <c r="O23" s="281"/>
      <c r="P23" s="282"/>
      <c r="Q23" s="77"/>
    </row>
    <row r="24" spans="3:17" ht="13.5" customHeight="1" x14ac:dyDescent="0.15">
      <c r="C24" s="283">
        <f t="shared" si="2"/>
        <v>12</v>
      </c>
      <c r="D24" s="44" t="str">
        <f t="shared" si="1"/>
        <v/>
      </c>
      <c r="E24" s="276"/>
      <c r="F24" s="368"/>
      <c r="G24" s="368"/>
      <c r="H24" s="470"/>
      <c r="I24" s="307"/>
      <c r="J24" s="15"/>
      <c r="K24" s="299"/>
      <c r="L24" s="265"/>
      <c r="M24" s="265"/>
      <c r="N24" s="265"/>
      <c r="O24" s="281"/>
      <c r="P24" s="282"/>
      <c r="Q24" s="77"/>
    </row>
    <row r="25" spans="3:17" ht="13.5" customHeight="1" x14ac:dyDescent="0.15">
      <c r="C25" s="283">
        <f t="shared" si="2"/>
        <v>13</v>
      </c>
      <c r="D25" s="44" t="str">
        <f t="shared" si="1"/>
        <v/>
      </c>
      <c r="E25" s="276"/>
      <c r="F25" s="368"/>
      <c r="G25" s="368"/>
      <c r="H25" s="470"/>
      <c r="I25" s="307"/>
      <c r="J25" s="15"/>
      <c r="K25" s="299"/>
      <c r="L25" s="265"/>
      <c r="M25" s="265"/>
      <c r="N25" s="265"/>
      <c r="O25" s="281"/>
      <c r="P25" s="282"/>
      <c r="Q25" s="77"/>
    </row>
    <row r="26" spans="3:17" ht="13.5" customHeight="1" x14ac:dyDescent="0.15">
      <c r="C26" s="283">
        <f t="shared" si="2"/>
        <v>14</v>
      </c>
      <c r="D26" s="44" t="str">
        <f t="shared" si="1"/>
        <v/>
      </c>
      <c r="E26" s="276"/>
      <c r="F26" s="368"/>
      <c r="G26" s="368"/>
      <c r="H26" s="470"/>
      <c r="I26" s="307"/>
      <c r="J26" s="15"/>
      <c r="K26" s="299"/>
      <c r="L26" s="265"/>
      <c r="M26" s="265"/>
      <c r="N26" s="265"/>
      <c r="O26" s="281"/>
      <c r="P26" s="282"/>
      <c r="Q26" s="77"/>
    </row>
    <row r="27" spans="3:17" ht="13.5" customHeight="1" x14ac:dyDescent="0.15">
      <c r="C27" s="283">
        <f t="shared" si="2"/>
        <v>15</v>
      </c>
      <c r="D27" s="44" t="str">
        <f t="shared" si="1"/>
        <v/>
      </c>
      <c r="E27" s="276"/>
      <c r="F27" s="368"/>
      <c r="G27" s="368"/>
      <c r="H27" s="470"/>
      <c r="I27" s="307"/>
      <c r="J27" s="15"/>
      <c r="K27" s="299"/>
      <c r="L27" s="265"/>
      <c r="M27" s="265"/>
      <c r="N27" s="265"/>
      <c r="O27" s="281"/>
      <c r="P27" s="282"/>
      <c r="Q27" s="77"/>
    </row>
    <row r="28" spans="3:17" ht="13.5" customHeight="1" x14ac:dyDescent="0.15">
      <c r="C28" s="283">
        <f t="shared" si="2"/>
        <v>16</v>
      </c>
      <c r="D28" s="44" t="str">
        <f t="shared" si="1"/>
        <v/>
      </c>
      <c r="E28" s="276"/>
      <c r="F28" s="368"/>
      <c r="G28" s="368"/>
      <c r="H28" s="470"/>
      <c r="I28" s="307"/>
      <c r="J28" s="15"/>
      <c r="K28" s="299"/>
      <c r="L28" s="265"/>
      <c r="M28" s="265"/>
      <c r="N28" s="265"/>
      <c r="O28" s="281"/>
      <c r="P28" s="282"/>
      <c r="Q28" s="77"/>
    </row>
    <row r="29" spans="3:17" ht="13.5" customHeight="1" x14ac:dyDescent="0.15">
      <c r="C29" s="283">
        <f t="shared" si="2"/>
        <v>17</v>
      </c>
      <c r="D29" s="44" t="str">
        <f t="shared" si="1"/>
        <v/>
      </c>
      <c r="E29" s="276"/>
      <c r="F29" s="368"/>
      <c r="G29" s="368"/>
      <c r="H29" s="470"/>
      <c r="I29" s="307"/>
      <c r="J29" s="15"/>
      <c r="K29" s="299"/>
      <c r="L29" s="265"/>
      <c r="M29" s="265"/>
      <c r="N29" s="265"/>
      <c r="O29" s="281"/>
      <c r="P29" s="282"/>
      <c r="Q29" s="77"/>
    </row>
    <row r="30" spans="3:17" ht="13.5" customHeight="1" x14ac:dyDescent="0.15">
      <c r="C30" s="283">
        <f t="shared" si="2"/>
        <v>18</v>
      </c>
      <c r="D30" s="44" t="str">
        <f t="shared" si="1"/>
        <v/>
      </c>
      <c r="E30" s="276"/>
      <c r="F30" s="368"/>
      <c r="G30" s="368"/>
      <c r="H30" s="470"/>
      <c r="I30" s="307"/>
      <c r="J30" s="15"/>
      <c r="K30" s="299"/>
      <c r="L30" s="265"/>
      <c r="M30" s="265"/>
      <c r="N30" s="265"/>
      <c r="O30" s="281"/>
      <c r="P30" s="282"/>
      <c r="Q30" s="77"/>
    </row>
    <row r="31" spans="3:17" ht="13.5" customHeight="1" x14ac:dyDescent="0.15">
      <c r="C31" s="283">
        <f t="shared" si="2"/>
        <v>19</v>
      </c>
      <c r="D31" s="44" t="str">
        <f t="shared" si="1"/>
        <v/>
      </c>
      <c r="E31" s="276"/>
      <c r="F31" s="368"/>
      <c r="G31" s="368"/>
      <c r="H31" s="470"/>
      <c r="I31" s="307"/>
      <c r="J31" s="15"/>
      <c r="K31" s="299"/>
      <c r="L31" s="265"/>
      <c r="M31" s="265"/>
      <c r="N31" s="265"/>
      <c r="O31" s="281"/>
      <c r="P31" s="282"/>
      <c r="Q31" s="77"/>
    </row>
    <row r="32" spans="3:17" ht="13.5" customHeight="1" x14ac:dyDescent="0.15">
      <c r="C32" s="283">
        <f t="shared" si="2"/>
        <v>20</v>
      </c>
      <c r="D32" s="44" t="str">
        <f t="shared" si="1"/>
        <v/>
      </c>
      <c r="E32" s="276"/>
      <c r="F32" s="367"/>
      <c r="G32" s="367"/>
      <c r="H32" s="470"/>
      <c r="I32" s="307"/>
      <c r="J32" s="15"/>
      <c r="K32" s="299"/>
      <c r="L32" s="265"/>
      <c r="M32" s="265"/>
      <c r="N32" s="265"/>
      <c r="O32" s="281"/>
      <c r="P32" s="282"/>
      <c r="Q32" s="77"/>
    </row>
    <row r="33" spans="3:17" ht="13.5" customHeight="1" x14ac:dyDescent="0.15">
      <c r="C33" s="283">
        <f t="shared" si="2"/>
        <v>21</v>
      </c>
      <c r="D33" s="44" t="str">
        <f t="shared" si="1"/>
        <v/>
      </c>
      <c r="E33" s="276"/>
      <c r="F33" s="367"/>
      <c r="G33" s="367"/>
      <c r="H33" s="470"/>
      <c r="I33" s="307"/>
      <c r="J33" s="15"/>
      <c r="K33" s="299"/>
      <c r="L33" s="265"/>
      <c r="M33" s="265"/>
      <c r="N33" s="265"/>
      <c r="O33" s="281"/>
      <c r="P33" s="282"/>
      <c r="Q33" s="77"/>
    </row>
    <row r="34" spans="3:17" ht="13.5" customHeight="1" x14ac:dyDescent="0.15">
      <c r="C34" s="283">
        <f t="shared" si="2"/>
        <v>22</v>
      </c>
      <c r="D34" s="44" t="str">
        <f t="shared" si="1"/>
        <v/>
      </c>
      <c r="E34" s="276"/>
      <c r="F34" s="368"/>
      <c r="G34" s="368"/>
      <c r="H34" s="470"/>
      <c r="I34" s="307"/>
      <c r="J34" s="15"/>
      <c r="K34" s="299"/>
      <c r="L34" s="265"/>
      <c r="M34" s="265"/>
      <c r="N34" s="265"/>
      <c r="O34" s="281"/>
      <c r="P34" s="282"/>
      <c r="Q34" s="77"/>
    </row>
    <row r="35" spans="3:17" ht="13.5" customHeight="1" x14ac:dyDescent="0.15">
      <c r="C35" s="283">
        <f t="shared" si="2"/>
        <v>23</v>
      </c>
      <c r="D35" s="44" t="str">
        <f t="shared" si="1"/>
        <v/>
      </c>
      <c r="E35" s="276"/>
      <c r="F35" s="368"/>
      <c r="G35" s="368"/>
      <c r="H35" s="470"/>
      <c r="I35" s="307"/>
      <c r="J35" s="15"/>
      <c r="K35" s="299"/>
      <c r="L35" s="265"/>
      <c r="M35" s="265"/>
      <c r="N35" s="265"/>
      <c r="O35" s="281"/>
      <c r="P35" s="282"/>
      <c r="Q35" s="77"/>
    </row>
    <row r="36" spans="3:17" ht="13.5" customHeight="1" x14ac:dyDescent="0.15">
      <c r="C36" s="283">
        <f t="shared" si="2"/>
        <v>24</v>
      </c>
      <c r="D36" s="44" t="str">
        <f t="shared" si="1"/>
        <v/>
      </c>
      <c r="E36" s="276"/>
      <c r="F36" s="368"/>
      <c r="G36" s="368"/>
      <c r="H36" s="470"/>
      <c r="I36" s="307"/>
      <c r="J36" s="15"/>
      <c r="K36" s="299"/>
      <c r="L36" s="265"/>
      <c r="M36" s="265"/>
      <c r="N36" s="265"/>
      <c r="O36" s="281"/>
      <c r="P36" s="282"/>
      <c r="Q36" s="77"/>
    </row>
    <row r="37" spans="3:17" ht="13.5" customHeight="1" x14ac:dyDescent="0.15">
      <c r="C37" s="283">
        <f t="shared" si="2"/>
        <v>25</v>
      </c>
      <c r="D37" s="44" t="str">
        <f t="shared" si="1"/>
        <v/>
      </c>
      <c r="E37" s="276"/>
      <c r="F37" s="368"/>
      <c r="G37" s="368"/>
      <c r="H37" s="470"/>
      <c r="I37" s="307"/>
      <c r="J37" s="15"/>
      <c r="K37" s="299"/>
      <c r="L37" s="265"/>
      <c r="M37" s="265"/>
      <c r="N37" s="265"/>
      <c r="O37" s="281"/>
      <c r="P37" s="282"/>
      <c r="Q37" s="77"/>
    </row>
    <row r="38" spans="3:17" ht="13.5" customHeight="1" x14ac:dyDescent="0.15">
      <c r="C38" s="283">
        <f t="shared" si="2"/>
        <v>26</v>
      </c>
      <c r="D38" s="44" t="str">
        <f t="shared" si="1"/>
        <v/>
      </c>
      <c r="E38" s="276"/>
      <c r="F38" s="368"/>
      <c r="G38" s="368"/>
      <c r="H38" s="470"/>
      <c r="I38" s="307"/>
      <c r="J38" s="15"/>
      <c r="K38" s="299"/>
      <c r="L38" s="265"/>
      <c r="M38" s="265"/>
      <c r="N38" s="265"/>
      <c r="O38" s="281"/>
      <c r="P38" s="282"/>
      <c r="Q38" s="77"/>
    </row>
    <row r="39" spans="3:17" ht="13.5" customHeight="1" x14ac:dyDescent="0.15">
      <c r="C39" s="283">
        <f t="shared" si="2"/>
        <v>27</v>
      </c>
      <c r="D39" s="44" t="str">
        <f t="shared" si="1"/>
        <v/>
      </c>
      <c r="E39" s="276"/>
      <c r="F39" s="368"/>
      <c r="G39" s="368"/>
      <c r="H39" s="470"/>
      <c r="I39" s="307"/>
      <c r="J39" s="15"/>
      <c r="K39" s="299"/>
      <c r="L39" s="265"/>
      <c r="M39" s="265"/>
      <c r="N39" s="265"/>
      <c r="O39" s="281"/>
      <c r="P39" s="282"/>
      <c r="Q39" s="77"/>
    </row>
    <row r="40" spans="3:17" ht="13.5" customHeight="1" x14ac:dyDescent="0.15">
      <c r="C40" s="283">
        <f t="shared" si="2"/>
        <v>28</v>
      </c>
      <c r="D40" s="44" t="str">
        <f t="shared" si="1"/>
        <v/>
      </c>
      <c r="E40" s="276"/>
      <c r="F40" s="368"/>
      <c r="G40" s="368"/>
      <c r="H40" s="470"/>
      <c r="I40" s="307"/>
      <c r="J40" s="15"/>
      <c r="K40" s="299"/>
      <c r="L40" s="265"/>
      <c r="M40" s="265"/>
      <c r="N40" s="265"/>
      <c r="O40" s="281"/>
      <c r="P40" s="282"/>
      <c r="Q40" s="77"/>
    </row>
    <row r="41" spans="3:17" ht="13.5" customHeight="1" x14ac:dyDescent="0.15">
      <c r="C41" s="283">
        <f t="shared" si="2"/>
        <v>29</v>
      </c>
      <c r="D41" s="44" t="str">
        <f t="shared" si="1"/>
        <v/>
      </c>
      <c r="E41" s="276"/>
      <c r="F41" s="368"/>
      <c r="G41" s="368"/>
      <c r="H41" s="470"/>
      <c r="I41" s="307"/>
      <c r="J41" s="15"/>
      <c r="K41" s="299"/>
      <c r="L41" s="265"/>
      <c r="M41" s="265"/>
      <c r="N41" s="265"/>
      <c r="O41" s="281"/>
      <c r="P41" s="282"/>
      <c r="Q41" s="77"/>
    </row>
    <row r="42" spans="3:17" ht="13.5" customHeight="1" x14ac:dyDescent="0.15">
      <c r="C42" s="283">
        <f>C41+1</f>
        <v>30</v>
      </c>
      <c r="D42" s="44" t="str">
        <f t="shared" si="1"/>
        <v/>
      </c>
      <c r="E42" s="276"/>
      <c r="F42" s="368"/>
      <c r="G42" s="368"/>
      <c r="H42" s="470"/>
      <c r="I42" s="307"/>
      <c r="J42" s="15"/>
      <c r="K42" s="299"/>
      <c r="L42" s="265"/>
      <c r="M42" s="265"/>
      <c r="N42" s="265"/>
      <c r="O42" s="281"/>
      <c r="P42" s="282"/>
      <c r="Q42" s="77"/>
    </row>
    <row r="43" spans="3:17" ht="13.5" customHeight="1" x14ac:dyDescent="0.15">
      <c r="C43" s="283">
        <f>C42+1</f>
        <v>31</v>
      </c>
      <c r="D43" s="44" t="str">
        <f t="shared" si="1"/>
        <v/>
      </c>
      <c r="E43" s="276"/>
      <c r="F43" s="368"/>
      <c r="G43" s="368"/>
      <c r="H43" s="470"/>
      <c r="I43" s="307"/>
      <c r="J43" s="15"/>
      <c r="K43" s="299"/>
      <c r="L43" s="265"/>
      <c r="M43" s="265"/>
      <c r="N43" s="265"/>
      <c r="O43" s="281"/>
      <c r="P43" s="282"/>
      <c r="Q43" s="77"/>
    </row>
    <row r="44" spans="3:17" ht="13.5" customHeight="1" x14ac:dyDescent="0.15">
      <c r="C44" s="283">
        <f>C43+1</f>
        <v>32</v>
      </c>
      <c r="D44" s="44" t="str">
        <f t="shared" si="1"/>
        <v/>
      </c>
      <c r="E44" s="276"/>
      <c r="F44" s="368"/>
      <c r="G44" s="368"/>
      <c r="H44" s="470"/>
      <c r="I44" s="307"/>
      <c r="J44" s="15"/>
      <c r="K44" s="299"/>
      <c r="L44" s="265"/>
      <c r="M44" s="265"/>
      <c r="N44" s="265"/>
      <c r="O44" s="281"/>
      <c r="P44" s="282"/>
      <c r="Q44" s="77"/>
    </row>
    <row r="45" spans="3:17" ht="13.5" customHeight="1" x14ac:dyDescent="0.15">
      <c r="C45" s="283">
        <f>C44+1</f>
        <v>33</v>
      </c>
      <c r="D45" s="44" t="str">
        <f t="shared" si="1"/>
        <v/>
      </c>
      <c r="E45" s="276"/>
      <c r="F45" s="368"/>
      <c r="G45" s="368"/>
      <c r="H45" s="470"/>
      <c r="I45" s="307"/>
      <c r="J45" s="15"/>
      <c r="K45" s="299"/>
      <c r="L45" s="265"/>
      <c r="M45" s="265"/>
      <c r="N45" s="265"/>
      <c r="O45" s="281"/>
      <c r="P45" s="282"/>
      <c r="Q45" s="77"/>
    </row>
    <row r="46" spans="3:17" ht="13.5" customHeight="1" x14ac:dyDescent="0.15">
      <c r="C46" s="283">
        <f t="shared" ref="C46:C71" si="3">C45+1</f>
        <v>34</v>
      </c>
      <c r="D46" s="44" t="str">
        <f t="shared" si="1"/>
        <v/>
      </c>
      <c r="E46" s="276"/>
      <c r="F46" s="368"/>
      <c r="G46" s="368"/>
      <c r="H46" s="470"/>
      <c r="I46" s="307"/>
      <c r="J46" s="15"/>
      <c r="K46" s="299"/>
      <c r="L46" s="265"/>
      <c r="M46" s="265"/>
      <c r="N46" s="265"/>
      <c r="O46" s="281"/>
      <c r="P46" s="282"/>
      <c r="Q46" s="77"/>
    </row>
    <row r="47" spans="3:17" ht="13.5" customHeight="1" x14ac:dyDescent="0.15">
      <c r="C47" s="283">
        <f t="shared" si="3"/>
        <v>35</v>
      </c>
      <c r="D47" s="44" t="str">
        <f t="shared" si="1"/>
        <v/>
      </c>
      <c r="E47" s="276"/>
      <c r="F47" s="368"/>
      <c r="G47" s="368"/>
      <c r="H47" s="470"/>
      <c r="I47" s="307"/>
      <c r="J47" s="15"/>
      <c r="K47" s="299"/>
      <c r="L47" s="265"/>
      <c r="M47" s="265"/>
      <c r="N47" s="265"/>
      <c r="O47" s="281"/>
      <c r="P47" s="282"/>
      <c r="Q47" s="77"/>
    </row>
    <row r="48" spans="3:17" ht="13.5" customHeight="1" x14ac:dyDescent="0.15">
      <c r="C48" s="283">
        <f t="shared" si="3"/>
        <v>36</v>
      </c>
      <c r="D48" s="44" t="str">
        <f t="shared" si="1"/>
        <v/>
      </c>
      <c r="E48" s="276"/>
      <c r="F48" s="368"/>
      <c r="G48" s="368"/>
      <c r="H48" s="470"/>
      <c r="I48" s="307"/>
      <c r="J48" s="15"/>
      <c r="K48" s="299"/>
      <c r="L48" s="265"/>
      <c r="M48" s="265"/>
      <c r="N48" s="265"/>
      <c r="O48" s="281"/>
      <c r="P48" s="282"/>
      <c r="Q48" s="77"/>
    </row>
    <row r="49" spans="3:17" ht="13.5" customHeight="1" x14ac:dyDescent="0.15">
      <c r="C49" s="283">
        <f t="shared" si="3"/>
        <v>37</v>
      </c>
      <c r="D49" s="44" t="str">
        <f t="shared" si="1"/>
        <v/>
      </c>
      <c r="E49" s="276"/>
      <c r="F49" s="368"/>
      <c r="G49" s="368"/>
      <c r="H49" s="470"/>
      <c r="I49" s="307"/>
      <c r="J49" s="15"/>
      <c r="K49" s="299"/>
      <c r="L49" s="265"/>
      <c r="M49" s="265"/>
      <c r="N49" s="265"/>
      <c r="O49" s="281"/>
      <c r="P49" s="282"/>
      <c r="Q49" s="77"/>
    </row>
    <row r="50" spans="3:17" ht="13.5" customHeight="1" x14ac:dyDescent="0.15">
      <c r="C50" s="283">
        <f t="shared" si="3"/>
        <v>38</v>
      </c>
      <c r="D50" s="44" t="str">
        <f t="shared" si="1"/>
        <v/>
      </c>
      <c r="E50" s="276"/>
      <c r="F50" s="368"/>
      <c r="G50" s="368"/>
      <c r="H50" s="470"/>
      <c r="I50" s="307"/>
      <c r="J50" s="15"/>
      <c r="K50" s="299"/>
      <c r="L50" s="265"/>
      <c r="M50" s="265"/>
      <c r="N50" s="265"/>
      <c r="O50" s="281"/>
      <c r="P50" s="282"/>
      <c r="Q50" s="77"/>
    </row>
    <row r="51" spans="3:17" ht="13.5" customHeight="1" x14ac:dyDescent="0.15">
      <c r="C51" s="283">
        <f t="shared" si="3"/>
        <v>39</v>
      </c>
      <c r="D51" s="44" t="str">
        <f t="shared" si="1"/>
        <v/>
      </c>
      <c r="E51" s="276"/>
      <c r="F51" s="368"/>
      <c r="G51" s="368"/>
      <c r="H51" s="470"/>
      <c r="I51" s="307"/>
      <c r="J51" s="15"/>
      <c r="K51" s="299"/>
      <c r="L51" s="265"/>
      <c r="M51" s="265"/>
      <c r="N51" s="265"/>
      <c r="O51" s="281"/>
      <c r="P51" s="282"/>
      <c r="Q51" s="77"/>
    </row>
    <row r="52" spans="3:17" ht="13.5" customHeight="1" x14ac:dyDescent="0.15">
      <c r="C52" s="283">
        <f t="shared" si="3"/>
        <v>40</v>
      </c>
      <c r="D52" s="44" t="str">
        <f t="shared" si="1"/>
        <v/>
      </c>
      <c r="E52" s="276"/>
      <c r="F52" s="368"/>
      <c r="G52" s="368"/>
      <c r="H52" s="470"/>
      <c r="I52" s="307"/>
      <c r="J52" s="15"/>
      <c r="K52" s="299"/>
      <c r="L52" s="265"/>
      <c r="M52" s="265"/>
      <c r="N52" s="265"/>
      <c r="O52" s="281"/>
      <c r="P52" s="282"/>
      <c r="Q52" s="77"/>
    </row>
    <row r="53" spans="3:17" ht="13.5" customHeight="1" x14ac:dyDescent="0.15">
      <c r="C53" s="283">
        <f t="shared" si="3"/>
        <v>41</v>
      </c>
      <c r="D53" s="44" t="str">
        <f t="shared" si="1"/>
        <v/>
      </c>
      <c r="E53" s="276"/>
      <c r="F53" s="368"/>
      <c r="G53" s="368"/>
      <c r="H53" s="470"/>
      <c r="I53" s="307"/>
      <c r="J53" s="15"/>
      <c r="K53" s="299"/>
      <c r="L53" s="265"/>
      <c r="M53" s="265"/>
      <c r="N53" s="265"/>
      <c r="O53" s="281"/>
      <c r="P53" s="282"/>
      <c r="Q53" s="77"/>
    </row>
    <row r="54" spans="3:17" ht="13.5" customHeight="1" x14ac:dyDescent="0.15">
      <c r="C54" s="283">
        <f t="shared" si="3"/>
        <v>42</v>
      </c>
      <c r="D54" s="44" t="str">
        <f t="shared" si="1"/>
        <v/>
      </c>
      <c r="E54" s="276"/>
      <c r="F54" s="368"/>
      <c r="G54" s="368"/>
      <c r="H54" s="470"/>
      <c r="I54" s="307"/>
      <c r="J54" s="15"/>
      <c r="K54" s="299"/>
      <c r="L54" s="265"/>
      <c r="M54" s="265"/>
      <c r="N54" s="265"/>
      <c r="O54" s="281"/>
      <c r="P54" s="282"/>
      <c r="Q54" s="77"/>
    </row>
    <row r="55" spans="3:17" ht="13.5" customHeight="1" x14ac:dyDescent="0.15">
      <c r="C55" s="283">
        <f t="shared" si="3"/>
        <v>43</v>
      </c>
      <c r="D55" s="44" t="str">
        <f t="shared" si="1"/>
        <v/>
      </c>
      <c r="E55" s="276"/>
      <c r="F55" s="368"/>
      <c r="G55" s="368"/>
      <c r="H55" s="470"/>
      <c r="I55" s="307"/>
      <c r="J55" s="15"/>
      <c r="K55" s="299"/>
      <c r="L55" s="265"/>
      <c r="M55" s="265"/>
      <c r="N55" s="265"/>
      <c r="O55" s="281"/>
      <c r="P55" s="282"/>
      <c r="Q55" s="77"/>
    </row>
    <row r="56" spans="3:17" ht="13.5" customHeight="1" x14ac:dyDescent="0.15">
      <c r="C56" s="283">
        <f t="shared" si="3"/>
        <v>44</v>
      </c>
      <c r="D56" s="44" t="str">
        <f t="shared" si="1"/>
        <v/>
      </c>
      <c r="E56" s="276"/>
      <c r="F56" s="368"/>
      <c r="G56" s="368"/>
      <c r="H56" s="470"/>
      <c r="I56" s="307"/>
      <c r="J56" s="15"/>
      <c r="K56" s="299"/>
      <c r="L56" s="265"/>
      <c r="M56" s="265"/>
      <c r="N56" s="265"/>
      <c r="O56" s="281"/>
      <c r="P56" s="282"/>
      <c r="Q56" s="77"/>
    </row>
    <row r="57" spans="3:17" ht="13.5" customHeight="1" x14ac:dyDescent="0.15">
      <c r="C57" s="283">
        <f t="shared" si="3"/>
        <v>45</v>
      </c>
      <c r="D57" s="44" t="str">
        <f t="shared" si="1"/>
        <v/>
      </c>
      <c r="E57" s="276"/>
      <c r="F57" s="368"/>
      <c r="G57" s="368"/>
      <c r="H57" s="470"/>
      <c r="I57" s="307"/>
      <c r="J57" s="15"/>
      <c r="K57" s="299"/>
      <c r="L57" s="265"/>
      <c r="M57" s="265"/>
      <c r="N57" s="265"/>
      <c r="O57" s="281"/>
      <c r="P57" s="282"/>
      <c r="Q57" s="77"/>
    </row>
    <row r="58" spans="3:17" ht="13.5" customHeight="1" x14ac:dyDescent="0.15">
      <c r="C58" s="283">
        <f t="shared" si="3"/>
        <v>46</v>
      </c>
      <c r="D58" s="44" t="str">
        <f t="shared" si="1"/>
        <v/>
      </c>
      <c r="E58" s="276"/>
      <c r="F58" s="368"/>
      <c r="G58" s="368"/>
      <c r="H58" s="470"/>
      <c r="I58" s="307"/>
      <c r="J58" s="15"/>
      <c r="K58" s="299"/>
      <c r="L58" s="265"/>
      <c r="M58" s="265"/>
      <c r="N58" s="265"/>
      <c r="O58" s="281"/>
      <c r="P58" s="282"/>
      <c r="Q58" s="77"/>
    </row>
    <row r="59" spans="3:17" ht="13.5" customHeight="1" x14ac:dyDescent="0.15">
      <c r="C59" s="283">
        <f t="shared" si="3"/>
        <v>47</v>
      </c>
      <c r="D59" s="44" t="str">
        <f t="shared" si="1"/>
        <v/>
      </c>
      <c r="E59" s="276"/>
      <c r="F59" s="368"/>
      <c r="G59" s="368"/>
      <c r="H59" s="470"/>
      <c r="I59" s="307"/>
      <c r="J59" s="15"/>
      <c r="K59" s="299"/>
      <c r="L59" s="265"/>
      <c r="M59" s="265"/>
      <c r="N59" s="265"/>
      <c r="O59" s="281"/>
      <c r="P59" s="282"/>
      <c r="Q59" s="77"/>
    </row>
    <row r="60" spans="3:17" ht="13.5" customHeight="1" x14ac:dyDescent="0.15">
      <c r="C60" s="283">
        <f t="shared" si="3"/>
        <v>48</v>
      </c>
      <c r="D60" s="44" t="str">
        <f t="shared" si="1"/>
        <v/>
      </c>
      <c r="E60" s="276"/>
      <c r="F60" s="368"/>
      <c r="G60" s="368"/>
      <c r="H60" s="470"/>
      <c r="I60" s="307"/>
      <c r="J60" s="15"/>
      <c r="K60" s="299"/>
      <c r="L60" s="265"/>
      <c r="M60" s="265"/>
      <c r="N60" s="265"/>
      <c r="O60" s="281"/>
      <c r="P60" s="282"/>
      <c r="Q60" s="77"/>
    </row>
    <row r="61" spans="3:17" ht="13.5" customHeight="1" x14ac:dyDescent="0.15">
      <c r="C61" s="283">
        <f t="shared" si="3"/>
        <v>49</v>
      </c>
      <c r="D61" s="44" t="str">
        <f t="shared" si="1"/>
        <v/>
      </c>
      <c r="E61" s="276"/>
      <c r="F61" s="368"/>
      <c r="G61" s="368"/>
      <c r="H61" s="470"/>
      <c r="I61" s="307"/>
      <c r="J61" s="15"/>
      <c r="K61" s="299"/>
      <c r="L61" s="265"/>
      <c r="M61" s="265"/>
      <c r="N61" s="265"/>
      <c r="O61" s="281"/>
      <c r="P61" s="282"/>
      <c r="Q61" s="77"/>
    </row>
    <row r="62" spans="3:17" ht="13.5" customHeight="1" x14ac:dyDescent="0.15">
      <c r="C62" s="283">
        <f t="shared" si="3"/>
        <v>50</v>
      </c>
      <c r="D62" s="44" t="str">
        <f t="shared" si="1"/>
        <v/>
      </c>
      <c r="E62" s="276"/>
      <c r="F62" s="368"/>
      <c r="G62" s="368"/>
      <c r="H62" s="470"/>
      <c r="I62" s="307"/>
      <c r="J62" s="15"/>
      <c r="K62" s="299"/>
      <c r="L62" s="265"/>
      <c r="M62" s="265"/>
      <c r="N62" s="265"/>
      <c r="O62" s="281"/>
      <c r="P62" s="282"/>
      <c r="Q62" s="77"/>
    </row>
    <row r="63" spans="3:17" ht="13.5" customHeight="1" x14ac:dyDescent="0.15">
      <c r="C63" s="283">
        <f t="shared" si="3"/>
        <v>51</v>
      </c>
      <c r="D63" s="44" t="str">
        <f t="shared" si="1"/>
        <v/>
      </c>
      <c r="E63" s="276"/>
      <c r="F63" s="368"/>
      <c r="G63" s="368"/>
      <c r="H63" s="470"/>
      <c r="I63" s="307"/>
      <c r="J63" s="15"/>
      <c r="K63" s="299"/>
      <c r="L63" s="265"/>
      <c r="M63" s="265"/>
      <c r="N63" s="265"/>
      <c r="O63" s="281"/>
      <c r="P63" s="282"/>
      <c r="Q63" s="77"/>
    </row>
    <row r="64" spans="3:17" ht="13.5" customHeight="1" x14ac:dyDescent="0.15">
      <c r="C64" s="283">
        <f t="shared" si="3"/>
        <v>52</v>
      </c>
      <c r="D64" s="44" t="str">
        <f t="shared" si="1"/>
        <v/>
      </c>
      <c r="E64" s="276"/>
      <c r="F64" s="368"/>
      <c r="G64" s="368"/>
      <c r="H64" s="470"/>
      <c r="I64" s="307"/>
      <c r="J64" s="15"/>
      <c r="K64" s="299"/>
      <c r="L64" s="265"/>
      <c r="M64" s="265"/>
      <c r="N64" s="265"/>
      <c r="O64" s="281"/>
      <c r="P64" s="282"/>
      <c r="Q64" s="77"/>
    </row>
    <row r="65" spans="3:17" ht="13.5" customHeight="1" x14ac:dyDescent="0.15">
      <c r="C65" s="283">
        <f t="shared" si="3"/>
        <v>53</v>
      </c>
      <c r="D65" s="44" t="str">
        <f t="shared" si="1"/>
        <v/>
      </c>
      <c r="E65" s="276"/>
      <c r="F65" s="368"/>
      <c r="G65" s="368"/>
      <c r="H65" s="470"/>
      <c r="I65" s="307"/>
      <c r="J65" s="15"/>
      <c r="K65" s="299"/>
      <c r="L65" s="265"/>
      <c r="M65" s="265"/>
      <c r="N65" s="265"/>
      <c r="O65" s="281"/>
      <c r="P65" s="282"/>
      <c r="Q65" s="77"/>
    </row>
    <row r="66" spans="3:17" ht="13.5" customHeight="1" x14ac:dyDescent="0.15">
      <c r="C66" s="283">
        <f t="shared" si="3"/>
        <v>54</v>
      </c>
      <c r="D66" s="44" t="str">
        <f t="shared" si="1"/>
        <v/>
      </c>
      <c r="E66" s="276"/>
      <c r="F66" s="368"/>
      <c r="G66" s="368"/>
      <c r="H66" s="470"/>
      <c r="I66" s="307"/>
      <c r="J66" s="15"/>
      <c r="K66" s="299"/>
      <c r="L66" s="265"/>
      <c r="M66" s="265"/>
      <c r="N66" s="265"/>
      <c r="O66" s="281"/>
      <c r="P66" s="282"/>
      <c r="Q66" s="77"/>
    </row>
    <row r="67" spans="3:17" ht="13.5" customHeight="1" x14ac:dyDescent="0.15">
      <c r="C67" s="283">
        <f t="shared" si="3"/>
        <v>55</v>
      </c>
      <c r="D67" s="44" t="str">
        <f t="shared" si="1"/>
        <v/>
      </c>
      <c r="E67" s="276"/>
      <c r="F67" s="368"/>
      <c r="G67" s="368"/>
      <c r="H67" s="470"/>
      <c r="I67" s="307"/>
      <c r="J67" s="15"/>
      <c r="K67" s="299"/>
      <c r="L67" s="265"/>
      <c r="M67" s="265"/>
      <c r="N67" s="265"/>
      <c r="O67" s="281"/>
      <c r="P67" s="282"/>
      <c r="Q67" s="77"/>
    </row>
    <row r="68" spans="3:17" ht="13.5" customHeight="1" x14ac:dyDescent="0.15">
      <c r="C68" s="283">
        <f t="shared" si="3"/>
        <v>56</v>
      </c>
      <c r="D68" s="44" t="str">
        <f t="shared" si="1"/>
        <v/>
      </c>
      <c r="E68" s="276"/>
      <c r="F68" s="368"/>
      <c r="G68" s="368"/>
      <c r="H68" s="470"/>
      <c r="I68" s="307"/>
      <c r="J68" s="15"/>
      <c r="K68" s="299"/>
      <c r="L68" s="265"/>
      <c r="M68" s="265"/>
      <c r="N68" s="265"/>
      <c r="O68" s="281"/>
      <c r="P68" s="282"/>
      <c r="Q68" s="77"/>
    </row>
    <row r="69" spans="3:17" ht="13.5" customHeight="1" x14ac:dyDescent="0.15">
      <c r="C69" s="283">
        <f t="shared" si="3"/>
        <v>57</v>
      </c>
      <c r="D69" s="44" t="str">
        <f t="shared" si="1"/>
        <v/>
      </c>
      <c r="E69" s="276"/>
      <c r="F69" s="368"/>
      <c r="G69" s="368"/>
      <c r="H69" s="470"/>
      <c r="I69" s="307"/>
      <c r="J69" s="15"/>
      <c r="K69" s="299"/>
      <c r="L69" s="265"/>
      <c r="M69" s="265"/>
      <c r="N69" s="265"/>
      <c r="O69" s="281"/>
      <c r="P69" s="282"/>
      <c r="Q69" s="77"/>
    </row>
    <row r="70" spans="3:17" ht="13.5" customHeight="1" x14ac:dyDescent="0.15">
      <c r="C70" s="283">
        <f t="shared" si="3"/>
        <v>58</v>
      </c>
      <c r="D70" s="44" t="str">
        <f t="shared" si="1"/>
        <v/>
      </c>
      <c r="E70" s="276"/>
      <c r="F70" s="368"/>
      <c r="G70" s="368"/>
      <c r="H70" s="470"/>
      <c r="I70" s="307"/>
      <c r="J70" s="15"/>
      <c r="K70" s="299"/>
      <c r="L70" s="265"/>
      <c r="M70" s="265"/>
      <c r="N70" s="265"/>
      <c r="O70" s="281"/>
      <c r="P70" s="282"/>
      <c r="Q70" s="77"/>
    </row>
    <row r="71" spans="3:17" ht="13.5" customHeight="1" x14ac:dyDescent="0.15">
      <c r="C71" s="283">
        <f t="shared" si="3"/>
        <v>59</v>
      </c>
      <c r="D71" s="44" t="str">
        <f t="shared" si="1"/>
        <v/>
      </c>
      <c r="E71" s="276"/>
      <c r="F71" s="368"/>
      <c r="G71" s="368"/>
      <c r="H71" s="470"/>
      <c r="I71" s="307"/>
      <c r="J71" s="15"/>
      <c r="K71" s="299"/>
      <c r="L71" s="265"/>
      <c r="M71" s="265"/>
      <c r="N71" s="265"/>
      <c r="O71" s="281"/>
      <c r="P71" s="282"/>
      <c r="Q71" s="77"/>
    </row>
    <row r="72" spans="3:17" ht="13.5" customHeight="1" x14ac:dyDescent="0.15">
      <c r="C72" s="283">
        <f>C71+1</f>
        <v>60</v>
      </c>
      <c r="D72" s="44" t="str">
        <f t="shared" si="1"/>
        <v/>
      </c>
      <c r="E72" s="276"/>
      <c r="F72" s="368"/>
      <c r="G72" s="368"/>
      <c r="H72" s="470"/>
      <c r="I72" s="307"/>
      <c r="J72" s="15"/>
      <c r="K72" s="299"/>
      <c r="L72" s="265"/>
      <c r="M72" s="265"/>
      <c r="N72" s="265"/>
      <c r="O72" s="281"/>
      <c r="P72" s="282"/>
      <c r="Q72" s="77"/>
    </row>
    <row r="73" spans="3:17" ht="13.5" customHeight="1" x14ac:dyDescent="0.15">
      <c r="C73" s="283">
        <f>C72+1</f>
        <v>61</v>
      </c>
      <c r="D73" s="44" t="str">
        <f t="shared" si="1"/>
        <v/>
      </c>
      <c r="E73" s="276"/>
      <c r="F73" s="368"/>
      <c r="G73" s="368"/>
      <c r="H73" s="470"/>
      <c r="I73" s="307"/>
      <c r="J73" s="15"/>
      <c r="K73" s="299"/>
      <c r="L73" s="265"/>
      <c r="M73" s="265"/>
      <c r="N73" s="265"/>
      <c r="O73" s="281"/>
      <c r="P73" s="282"/>
      <c r="Q73" s="77"/>
    </row>
    <row r="74" spans="3:17" ht="13.5" customHeight="1" x14ac:dyDescent="0.15">
      <c r="C74" s="283">
        <f>C73+1</f>
        <v>62</v>
      </c>
      <c r="D74" s="44" t="str">
        <f t="shared" si="1"/>
        <v/>
      </c>
      <c r="E74" s="276"/>
      <c r="F74" s="368"/>
      <c r="G74" s="368"/>
      <c r="H74" s="470"/>
      <c r="I74" s="307"/>
      <c r="J74" s="15"/>
      <c r="K74" s="299"/>
      <c r="L74" s="265"/>
      <c r="M74" s="265"/>
      <c r="N74" s="265"/>
      <c r="O74" s="281"/>
      <c r="P74" s="282"/>
      <c r="Q74" s="77"/>
    </row>
    <row r="75" spans="3:17" ht="13.5" customHeight="1" x14ac:dyDescent="0.15">
      <c r="C75" s="283">
        <f>C74+1</f>
        <v>63</v>
      </c>
      <c r="D75" s="44" t="str">
        <f t="shared" si="1"/>
        <v/>
      </c>
      <c r="E75" s="276"/>
      <c r="F75" s="368"/>
      <c r="G75" s="368"/>
      <c r="H75" s="470"/>
      <c r="I75" s="307"/>
      <c r="J75" s="15"/>
      <c r="K75" s="299"/>
      <c r="L75" s="265"/>
      <c r="M75" s="265"/>
      <c r="N75" s="265"/>
      <c r="O75" s="281"/>
      <c r="P75" s="282"/>
      <c r="Q75" s="77"/>
    </row>
    <row r="76" spans="3:17" ht="13.5" customHeight="1" x14ac:dyDescent="0.15">
      <c r="C76" s="283">
        <f t="shared" ref="C76:C101" si="4">C75+1</f>
        <v>64</v>
      </c>
      <c r="D76" s="44" t="str">
        <f t="shared" si="1"/>
        <v/>
      </c>
      <c r="E76" s="276"/>
      <c r="F76" s="368"/>
      <c r="G76" s="368"/>
      <c r="H76" s="470"/>
      <c r="I76" s="307"/>
      <c r="J76" s="15"/>
      <c r="K76" s="299"/>
      <c r="L76" s="265"/>
      <c r="M76" s="265"/>
      <c r="N76" s="265"/>
      <c r="O76" s="281"/>
      <c r="P76" s="282"/>
      <c r="Q76" s="77"/>
    </row>
    <row r="77" spans="3:17" ht="13.5" customHeight="1" x14ac:dyDescent="0.15">
      <c r="C77" s="283">
        <f t="shared" si="4"/>
        <v>65</v>
      </c>
      <c r="D77" s="44" t="str">
        <f t="shared" ref="D77:D140" si="5">IF(E77="","",IF(E77&lt;=$S$2,"○",""))</f>
        <v/>
      </c>
      <c r="E77" s="276"/>
      <c r="F77" s="368"/>
      <c r="G77" s="368"/>
      <c r="H77" s="470"/>
      <c r="I77" s="307"/>
      <c r="J77" s="15"/>
      <c r="K77" s="299"/>
      <c r="L77" s="265"/>
      <c r="M77" s="265"/>
      <c r="N77" s="265"/>
      <c r="O77" s="281"/>
      <c r="P77" s="282"/>
      <c r="Q77" s="77"/>
    </row>
    <row r="78" spans="3:17" ht="13.5" customHeight="1" x14ac:dyDescent="0.15">
      <c r="C78" s="283">
        <f t="shared" si="4"/>
        <v>66</v>
      </c>
      <c r="D78" s="44" t="str">
        <f t="shared" si="5"/>
        <v/>
      </c>
      <c r="E78" s="276"/>
      <c r="F78" s="368"/>
      <c r="G78" s="368"/>
      <c r="H78" s="470"/>
      <c r="I78" s="307"/>
      <c r="J78" s="15"/>
      <c r="K78" s="299"/>
      <c r="L78" s="265"/>
      <c r="M78" s="265"/>
      <c r="N78" s="265"/>
      <c r="O78" s="281"/>
      <c r="P78" s="282"/>
      <c r="Q78" s="77"/>
    </row>
    <row r="79" spans="3:17" ht="13.5" customHeight="1" x14ac:dyDescent="0.15">
      <c r="C79" s="283">
        <f t="shared" si="4"/>
        <v>67</v>
      </c>
      <c r="D79" s="44" t="str">
        <f t="shared" si="5"/>
        <v/>
      </c>
      <c r="E79" s="276"/>
      <c r="F79" s="368"/>
      <c r="G79" s="368"/>
      <c r="H79" s="470"/>
      <c r="I79" s="307"/>
      <c r="J79" s="15"/>
      <c r="K79" s="299"/>
      <c r="L79" s="265"/>
      <c r="M79" s="265"/>
      <c r="N79" s="265"/>
      <c r="O79" s="281"/>
      <c r="P79" s="282"/>
      <c r="Q79" s="77"/>
    </row>
    <row r="80" spans="3:17" ht="13.5" customHeight="1" x14ac:dyDescent="0.15">
      <c r="C80" s="283">
        <f t="shared" si="4"/>
        <v>68</v>
      </c>
      <c r="D80" s="44" t="str">
        <f t="shared" si="5"/>
        <v/>
      </c>
      <c r="E80" s="276"/>
      <c r="F80" s="368"/>
      <c r="G80" s="368"/>
      <c r="H80" s="470"/>
      <c r="I80" s="307"/>
      <c r="J80" s="15"/>
      <c r="K80" s="299"/>
      <c r="L80" s="265"/>
      <c r="M80" s="265"/>
      <c r="N80" s="265"/>
      <c r="O80" s="281"/>
      <c r="P80" s="282"/>
      <c r="Q80" s="77"/>
    </row>
    <row r="81" spans="3:17" ht="13.5" customHeight="1" x14ac:dyDescent="0.15">
      <c r="C81" s="283">
        <f t="shared" si="4"/>
        <v>69</v>
      </c>
      <c r="D81" s="44" t="str">
        <f t="shared" si="5"/>
        <v/>
      </c>
      <c r="E81" s="276"/>
      <c r="F81" s="368"/>
      <c r="G81" s="368"/>
      <c r="H81" s="470"/>
      <c r="I81" s="307"/>
      <c r="J81" s="15"/>
      <c r="K81" s="299"/>
      <c r="L81" s="265"/>
      <c r="M81" s="265"/>
      <c r="N81" s="265"/>
      <c r="O81" s="281"/>
      <c r="P81" s="282"/>
      <c r="Q81" s="77"/>
    </row>
    <row r="82" spans="3:17" ht="13.5" customHeight="1" x14ac:dyDescent="0.15">
      <c r="C82" s="283">
        <f t="shared" si="4"/>
        <v>70</v>
      </c>
      <c r="D82" s="44" t="str">
        <f t="shared" si="5"/>
        <v/>
      </c>
      <c r="E82" s="276"/>
      <c r="F82" s="368"/>
      <c r="G82" s="368"/>
      <c r="H82" s="470"/>
      <c r="I82" s="307"/>
      <c r="J82" s="15"/>
      <c r="K82" s="299"/>
      <c r="L82" s="265"/>
      <c r="M82" s="265"/>
      <c r="N82" s="265"/>
      <c r="O82" s="281"/>
      <c r="P82" s="282"/>
      <c r="Q82" s="77"/>
    </row>
    <row r="83" spans="3:17" ht="13.5" customHeight="1" x14ac:dyDescent="0.15">
      <c r="C83" s="283">
        <f t="shared" si="4"/>
        <v>71</v>
      </c>
      <c r="D83" s="44" t="str">
        <f t="shared" si="5"/>
        <v/>
      </c>
      <c r="E83" s="276"/>
      <c r="F83" s="368"/>
      <c r="G83" s="368"/>
      <c r="H83" s="470"/>
      <c r="I83" s="307"/>
      <c r="J83" s="15"/>
      <c r="K83" s="299"/>
      <c r="L83" s="265"/>
      <c r="M83" s="265"/>
      <c r="N83" s="265"/>
      <c r="O83" s="281"/>
      <c r="P83" s="282"/>
      <c r="Q83" s="77"/>
    </row>
    <row r="84" spans="3:17" ht="13.5" customHeight="1" x14ac:dyDescent="0.15">
      <c r="C84" s="283">
        <f t="shared" si="4"/>
        <v>72</v>
      </c>
      <c r="D84" s="44" t="str">
        <f t="shared" si="5"/>
        <v/>
      </c>
      <c r="E84" s="276"/>
      <c r="F84" s="368"/>
      <c r="G84" s="368"/>
      <c r="H84" s="470"/>
      <c r="I84" s="307"/>
      <c r="J84" s="15"/>
      <c r="K84" s="299"/>
      <c r="L84" s="265"/>
      <c r="M84" s="265"/>
      <c r="N84" s="265"/>
      <c r="O84" s="281"/>
      <c r="P84" s="282"/>
      <c r="Q84" s="77"/>
    </row>
    <row r="85" spans="3:17" ht="13.5" customHeight="1" x14ac:dyDescent="0.15">
      <c r="C85" s="283">
        <f t="shared" si="4"/>
        <v>73</v>
      </c>
      <c r="D85" s="44" t="str">
        <f t="shared" si="5"/>
        <v/>
      </c>
      <c r="E85" s="276"/>
      <c r="F85" s="368"/>
      <c r="G85" s="368"/>
      <c r="H85" s="470"/>
      <c r="I85" s="307"/>
      <c r="J85" s="15"/>
      <c r="K85" s="299"/>
      <c r="L85" s="265"/>
      <c r="M85" s="265"/>
      <c r="N85" s="265"/>
      <c r="O85" s="281"/>
      <c r="P85" s="282"/>
      <c r="Q85" s="77"/>
    </row>
    <row r="86" spans="3:17" ht="13.5" customHeight="1" x14ac:dyDescent="0.15">
      <c r="C86" s="283">
        <f t="shared" si="4"/>
        <v>74</v>
      </c>
      <c r="D86" s="44" t="str">
        <f t="shared" si="5"/>
        <v/>
      </c>
      <c r="E86" s="276"/>
      <c r="F86" s="368"/>
      <c r="G86" s="368"/>
      <c r="H86" s="470"/>
      <c r="I86" s="307"/>
      <c r="J86" s="15"/>
      <c r="K86" s="299"/>
      <c r="L86" s="265"/>
      <c r="M86" s="265"/>
      <c r="N86" s="265"/>
      <c r="O86" s="281"/>
      <c r="P86" s="282"/>
      <c r="Q86" s="77"/>
    </row>
    <row r="87" spans="3:17" ht="13.5" customHeight="1" x14ac:dyDescent="0.15">
      <c r="C87" s="283">
        <f t="shared" si="4"/>
        <v>75</v>
      </c>
      <c r="D87" s="44" t="str">
        <f t="shared" si="5"/>
        <v/>
      </c>
      <c r="E87" s="276"/>
      <c r="F87" s="368"/>
      <c r="G87" s="368"/>
      <c r="H87" s="470"/>
      <c r="I87" s="307"/>
      <c r="J87" s="15"/>
      <c r="K87" s="299"/>
      <c r="L87" s="265"/>
      <c r="M87" s="265"/>
      <c r="N87" s="265"/>
      <c r="O87" s="281"/>
      <c r="P87" s="282"/>
      <c r="Q87" s="77"/>
    </row>
    <row r="88" spans="3:17" ht="13.5" customHeight="1" x14ac:dyDescent="0.15">
      <c r="C88" s="283">
        <f t="shared" si="4"/>
        <v>76</v>
      </c>
      <c r="D88" s="44" t="str">
        <f t="shared" si="5"/>
        <v/>
      </c>
      <c r="E88" s="276"/>
      <c r="F88" s="368"/>
      <c r="G88" s="368"/>
      <c r="H88" s="470"/>
      <c r="I88" s="307"/>
      <c r="J88" s="15"/>
      <c r="K88" s="299"/>
      <c r="L88" s="265"/>
      <c r="M88" s="265"/>
      <c r="N88" s="265"/>
      <c r="O88" s="281"/>
      <c r="P88" s="282"/>
      <c r="Q88" s="77"/>
    </row>
    <row r="89" spans="3:17" ht="13.5" customHeight="1" x14ac:dyDescent="0.15">
      <c r="C89" s="283">
        <f t="shared" si="4"/>
        <v>77</v>
      </c>
      <c r="D89" s="44" t="str">
        <f t="shared" si="5"/>
        <v/>
      </c>
      <c r="E89" s="276"/>
      <c r="F89" s="368"/>
      <c r="G89" s="368"/>
      <c r="H89" s="470"/>
      <c r="I89" s="307"/>
      <c r="J89" s="15"/>
      <c r="K89" s="299"/>
      <c r="L89" s="265"/>
      <c r="M89" s="265"/>
      <c r="N89" s="265"/>
      <c r="O89" s="281"/>
      <c r="P89" s="282"/>
      <c r="Q89" s="77"/>
    </row>
    <row r="90" spans="3:17" ht="13.5" customHeight="1" x14ac:dyDescent="0.15">
      <c r="C90" s="283">
        <f t="shared" si="4"/>
        <v>78</v>
      </c>
      <c r="D90" s="44" t="str">
        <f t="shared" si="5"/>
        <v/>
      </c>
      <c r="E90" s="276"/>
      <c r="F90" s="368"/>
      <c r="G90" s="368"/>
      <c r="H90" s="470"/>
      <c r="I90" s="307"/>
      <c r="J90" s="15"/>
      <c r="K90" s="299"/>
      <c r="L90" s="265"/>
      <c r="M90" s="265"/>
      <c r="N90" s="265"/>
      <c r="O90" s="281"/>
      <c r="P90" s="282"/>
      <c r="Q90" s="77"/>
    </row>
    <row r="91" spans="3:17" ht="13.5" customHeight="1" x14ac:dyDescent="0.15">
      <c r="C91" s="283">
        <f t="shared" si="4"/>
        <v>79</v>
      </c>
      <c r="D91" s="44" t="str">
        <f t="shared" si="5"/>
        <v/>
      </c>
      <c r="E91" s="276"/>
      <c r="F91" s="368"/>
      <c r="G91" s="368"/>
      <c r="H91" s="470"/>
      <c r="I91" s="307"/>
      <c r="J91" s="15"/>
      <c r="K91" s="299"/>
      <c r="L91" s="265"/>
      <c r="M91" s="265"/>
      <c r="N91" s="265"/>
      <c r="O91" s="281"/>
      <c r="P91" s="282"/>
      <c r="Q91" s="77"/>
    </row>
    <row r="92" spans="3:17" ht="13.5" customHeight="1" x14ac:dyDescent="0.15">
      <c r="C92" s="283">
        <f t="shared" si="4"/>
        <v>80</v>
      </c>
      <c r="D92" s="44" t="str">
        <f t="shared" si="5"/>
        <v/>
      </c>
      <c r="E92" s="276"/>
      <c r="F92" s="368"/>
      <c r="G92" s="368"/>
      <c r="H92" s="470"/>
      <c r="I92" s="307"/>
      <c r="J92" s="15"/>
      <c r="K92" s="299"/>
      <c r="L92" s="265"/>
      <c r="M92" s="265"/>
      <c r="N92" s="265"/>
      <c r="O92" s="281"/>
      <c r="P92" s="282"/>
      <c r="Q92" s="77"/>
    </row>
    <row r="93" spans="3:17" ht="13.5" customHeight="1" x14ac:dyDescent="0.15">
      <c r="C93" s="283">
        <f t="shared" si="4"/>
        <v>81</v>
      </c>
      <c r="D93" s="44" t="str">
        <f t="shared" si="5"/>
        <v/>
      </c>
      <c r="E93" s="276"/>
      <c r="F93" s="368"/>
      <c r="G93" s="368"/>
      <c r="H93" s="470"/>
      <c r="I93" s="307"/>
      <c r="J93" s="15"/>
      <c r="K93" s="299"/>
      <c r="L93" s="265"/>
      <c r="M93" s="265"/>
      <c r="N93" s="265"/>
      <c r="O93" s="281"/>
      <c r="P93" s="282"/>
      <c r="Q93" s="77"/>
    </row>
    <row r="94" spans="3:17" ht="13.5" customHeight="1" x14ac:dyDescent="0.15">
      <c r="C94" s="283">
        <f t="shared" si="4"/>
        <v>82</v>
      </c>
      <c r="D94" s="44" t="str">
        <f t="shared" si="5"/>
        <v/>
      </c>
      <c r="E94" s="276"/>
      <c r="F94" s="368"/>
      <c r="G94" s="368"/>
      <c r="H94" s="470"/>
      <c r="I94" s="307"/>
      <c r="J94" s="15"/>
      <c r="K94" s="299"/>
      <c r="L94" s="265"/>
      <c r="M94" s="265"/>
      <c r="N94" s="265"/>
      <c r="O94" s="281"/>
      <c r="P94" s="282"/>
      <c r="Q94" s="77"/>
    </row>
    <row r="95" spans="3:17" ht="13.5" customHeight="1" x14ac:dyDescent="0.15">
      <c r="C95" s="283">
        <f t="shared" si="4"/>
        <v>83</v>
      </c>
      <c r="D95" s="44" t="str">
        <f t="shared" si="5"/>
        <v/>
      </c>
      <c r="E95" s="276"/>
      <c r="F95" s="368"/>
      <c r="G95" s="368"/>
      <c r="H95" s="470"/>
      <c r="I95" s="307"/>
      <c r="J95" s="15"/>
      <c r="K95" s="299"/>
      <c r="L95" s="265"/>
      <c r="M95" s="265"/>
      <c r="N95" s="265"/>
      <c r="O95" s="281"/>
      <c r="P95" s="282"/>
      <c r="Q95" s="77"/>
    </row>
    <row r="96" spans="3:17" ht="13.5" customHeight="1" x14ac:dyDescent="0.15">
      <c r="C96" s="283">
        <f t="shared" si="4"/>
        <v>84</v>
      </c>
      <c r="D96" s="44" t="str">
        <f t="shared" si="5"/>
        <v/>
      </c>
      <c r="E96" s="276"/>
      <c r="F96" s="368"/>
      <c r="G96" s="368"/>
      <c r="H96" s="470"/>
      <c r="I96" s="307"/>
      <c r="J96" s="15"/>
      <c r="K96" s="299"/>
      <c r="L96" s="265"/>
      <c r="M96" s="265"/>
      <c r="N96" s="265"/>
      <c r="O96" s="281"/>
      <c r="P96" s="282"/>
      <c r="Q96" s="77"/>
    </row>
    <row r="97" spans="3:17" ht="13.5" customHeight="1" x14ac:dyDescent="0.15">
      <c r="C97" s="283">
        <f t="shared" si="4"/>
        <v>85</v>
      </c>
      <c r="D97" s="44" t="str">
        <f t="shared" si="5"/>
        <v/>
      </c>
      <c r="E97" s="276"/>
      <c r="F97" s="368"/>
      <c r="G97" s="368"/>
      <c r="H97" s="470"/>
      <c r="I97" s="307"/>
      <c r="J97" s="15"/>
      <c r="K97" s="299"/>
      <c r="L97" s="265"/>
      <c r="M97" s="265"/>
      <c r="N97" s="265"/>
      <c r="O97" s="281"/>
      <c r="P97" s="282"/>
      <c r="Q97" s="77"/>
    </row>
    <row r="98" spans="3:17" ht="13.5" customHeight="1" x14ac:dyDescent="0.15">
      <c r="C98" s="283">
        <f t="shared" si="4"/>
        <v>86</v>
      </c>
      <c r="D98" s="44" t="str">
        <f t="shared" si="5"/>
        <v/>
      </c>
      <c r="E98" s="276"/>
      <c r="F98" s="368"/>
      <c r="G98" s="368"/>
      <c r="H98" s="470"/>
      <c r="I98" s="307"/>
      <c r="J98" s="15"/>
      <c r="K98" s="299"/>
      <c r="L98" s="265"/>
      <c r="M98" s="265"/>
      <c r="N98" s="265"/>
      <c r="O98" s="281"/>
      <c r="P98" s="282"/>
      <c r="Q98" s="77"/>
    </row>
    <row r="99" spans="3:17" ht="13.5" customHeight="1" x14ac:dyDescent="0.15">
      <c r="C99" s="283">
        <f t="shared" si="4"/>
        <v>87</v>
      </c>
      <c r="D99" s="44" t="str">
        <f t="shared" si="5"/>
        <v/>
      </c>
      <c r="E99" s="276"/>
      <c r="F99" s="368"/>
      <c r="G99" s="368"/>
      <c r="H99" s="470"/>
      <c r="I99" s="307"/>
      <c r="J99" s="15"/>
      <c r="K99" s="299"/>
      <c r="L99" s="265"/>
      <c r="M99" s="265"/>
      <c r="N99" s="265"/>
      <c r="O99" s="281"/>
      <c r="P99" s="282"/>
      <c r="Q99" s="77"/>
    </row>
    <row r="100" spans="3:17" ht="13.5" customHeight="1" x14ac:dyDescent="0.15">
      <c r="C100" s="283">
        <f t="shared" si="4"/>
        <v>88</v>
      </c>
      <c r="D100" s="44" t="str">
        <f t="shared" si="5"/>
        <v/>
      </c>
      <c r="E100" s="276"/>
      <c r="F100" s="368"/>
      <c r="G100" s="368"/>
      <c r="H100" s="470"/>
      <c r="I100" s="307"/>
      <c r="J100" s="15"/>
      <c r="K100" s="299"/>
      <c r="L100" s="265"/>
      <c r="M100" s="265"/>
      <c r="N100" s="265"/>
      <c r="O100" s="281"/>
      <c r="P100" s="282"/>
      <c r="Q100" s="77"/>
    </row>
    <row r="101" spans="3:17" ht="13.5" customHeight="1" x14ac:dyDescent="0.15">
      <c r="C101" s="283">
        <f t="shared" si="4"/>
        <v>89</v>
      </c>
      <c r="D101" s="44" t="str">
        <f t="shared" si="5"/>
        <v/>
      </c>
      <c r="E101" s="276"/>
      <c r="F101" s="368"/>
      <c r="G101" s="368"/>
      <c r="H101" s="470"/>
      <c r="I101" s="307"/>
      <c r="J101" s="15"/>
      <c r="K101" s="299"/>
      <c r="L101" s="265"/>
      <c r="M101" s="265"/>
      <c r="N101" s="265"/>
      <c r="O101" s="281"/>
      <c r="P101" s="282"/>
      <c r="Q101" s="77"/>
    </row>
    <row r="102" spans="3:17" ht="13.5" customHeight="1" x14ac:dyDescent="0.15">
      <c r="C102" s="283">
        <f>C101+1</f>
        <v>90</v>
      </c>
      <c r="D102" s="44" t="str">
        <f t="shared" si="5"/>
        <v/>
      </c>
      <c r="E102" s="276"/>
      <c r="F102" s="368"/>
      <c r="G102" s="368"/>
      <c r="H102" s="470"/>
      <c r="I102" s="307"/>
      <c r="J102" s="15"/>
      <c r="K102" s="299"/>
      <c r="L102" s="265"/>
      <c r="M102" s="265"/>
      <c r="N102" s="265"/>
      <c r="O102" s="281"/>
      <c r="P102" s="282"/>
      <c r="Q102" s="77"/>
    </row>
    <row r="103" spans="3:17" ht="13.5" customHeight="1" x14ac:dyDescent="0.15">
      <c r="C103" s="283">
        <f>C102+1</f>
        <v>91</v>
      </c>
      <c r="D103" s="44" t="str">
        <f t="shared" si="5"/>
        <v/>
      </c>
      <c r="E103" s="276"/>
      <c r="F103" s="368"/>
      <c r="G103" s="368"/>
      <c r="H103" s="470"/>
      <c r="I103" s="307"/>
      <c r="J103" s="15"/>
      <c r="K103" s="299"/>
      <c r="L103" s="265"/>
      <c r="M103" s="265"/>
      <c r="N103" s="265"/>
      <c r="O103" s="281"/>
      <c r="P103" s="282"/>
      <c r="Q103" s="77"/>
    </row>
    <row r="104" spans="3:17" ht="13.5" customHeight="1" x14ac:dyDescent="0.15">
      <c r="C104" s="283">
        <f>C103+1</f>
        <v>92</v>
      </c>
      <c r="D104" s="44" t="str">
        <f t="shared" si="5"/>
        <v/>
      </c>
      <c r="E104" s="276"/>
      <c r="F104" s="368"/>
      <c r="G104" s="368"/>
      <c r="H104" s="470"/>
      <c r="I104" s="307"/>
      <c r="J104" s="15"/>
      <c r="K104" s="299"/>
      <c r="L104" s="265"/>
      <c r="M104" s="265"/>
      <c r="N104" s="265"/>
      <c r="O104" s="281"/>
      <c r="P104" s="282"/>
      <c r="Q104" s="77"/>
    </row>
    <row r="105" spans="3:17" ht="13.5" customHeight="1" x14ac:dyDescent="0.15">
      <c r="C105" s="283">
        <f>C104+1</f>
        <v>93</v>
      </c>
      <c r="D105" s="44" t="str">
        <f t="shared" si="5"/>
        <v/>
      </c>
      <c r="E105" s="276"/>
      <c r="F105" s="368"/>
      <c r="G105" s="368"/>
      <c r="H105" s="470"/>
      <c r="I105" s="307"/>
      <c r="J105" s="15"/>
      <c r="K105" s="299"/>
      <c r="L105" s="265"/>
      <c r="M105" s="265"/>
      <c r="N105" s="265"/>
      <c r="O105" s="281"/>
      <c r="P105" s="282"/>
      <c r="Q105" s="77"/>
    </row>
    <row r="106" spans="3:17" ht="13.5" customHeight="1" x14ac:dyDescent="0.15">
      <c r="C106" s="283">
        <f t="shared" ref="C106:C169" si="6">C105+1</f>
        <v>94</v>
      </c>
      <c r="D106" s="44" t="str">
        <f t="shared" si="5"/>
        <v/>
      </c>
      <c r="E106" s="276"/>
      <c r="F106" s="368"/>
      <c r="G106" s="368"/>
      <c r="H106" s="470"/>
      <c r="I106" s="307"/>
      <c r="J106" s="15"/>
      <c r="K106" s="299"/>
      <c r="L106" s="265"/>
      <c r="M106" s="265"/>
      <c r="N106" s="265"/>
      <c r="O106" s="281"/>
      <c r="P106" s="282"/>
      <c r="Q106" s="77"/>
    </row>
    <row r="107" spans="3:17" ht="13.5" customHeight="1" x14ac:dyDescent="0.15">
      <c r="C107" s="283">
        <f t="shared" si="6"/>
        <v>95</v>
      </c>
      <c r="D107" s="44" t="str">
        <f t="shared" si="5"/>
        <v/>
      </c>
      <c r="E107" s="276"/>
      <c r="F107" s="368"/>
      <c r="G107" s="368"/>
      <c r="H107" s="470"/>
      <c r="I107" s="307"/>
      <c r="J107" s="15"/>
      <c r="K107" s="299"/>
      <c r="L107" s="265"/>
      <c r="M107" s="265"/>
      <c r="N107" s="265"/>
      <c r="O107" s="281"/>
      <c r="P107" s="282"/>
      <c r="Q107" s="77"/>
    </row>
    <row r="108" spans="3:17" ht="13.5" customHeight="1" x14ac:dyDescent="0.15">
      <c r="C108" s="283">
        <f t="shared" si="6"/>
        <v>96</v>
      </c>
      <c r="D108" s="44" t="str">
        <f t="shared" si="5"/>
        <v/>
      </c>
      <c r="E108" s="276"/>
      <c r="F108" s="368"/>
      <c r="G108" s="368"/>
      <c r="H108" s="470"/>
      <c r="I108" s="307"/>
      <c r="J108" s="15"/>
      <c r="K108" s="299"/>
      <c r="L108" s="265"/>
      <c r="M108" s="265"/>
      <c r="N108" s="265"/>
      <c r="O108" s="281"/>
      <c r="P108" s="282"/>
      <c r="Q108" s="77"/>
    </row>
    <row r="109" spans="3:17" ht="13.5" customHeight="1" x14ac:dyDescent="0.15">
      <c r="C109" s="283">
        <f t="shared" si="6"/>
        <v>97</v>
      </c>
      <c r="D109" s="44" t="str">
        <f t="shared" si="5"/>
        <v/>
      </c>
      <c r="E109" s="276"/>
      <c r="F109" s="368"/>
      <c r="G109" s="368"/>
      <c r="H109" s="470"/>
      <c r="I109" s="307"/>
      <c r="J109" s="15"/>
      <c r="K109" s="299"/>
      <c r="L109" s="265"/>
      <c r="M109" s="265"/>
      <c r="N109" s="265"/>
      <c r="O109" s="281"/>
      <c r="P109" s="282"/>
      <c r="Q109" s="77"/>
    </row>
    <row r="110" spans="3:17" ht="13.5" customHeight="1" x14ac:dyDescent="0.15">
      <c r="C110" s="283">
        <f t="shared" si="6"/>
        <v>98</v>
      </c>
      <c r="D110" s="44" t="str">
        <f t="shared" si="5"/>
        <v/>
      </c>
      <c r="E110" s="276"/>
      <c r="F110" s="368"/>
      <c r="G110" s="368"/>
      <c r="H110" s="470"/>
      <c r="I110" s="307"/>
      <c r="J110" s="15"/>
      <c r="K110" s="299"/>
      <c r="L110" s="265"/>
      <c r="M110" s="265"/>
      <c r="N110" s="265"/>
      <c r="O110" s="281"/>
      <c r="P110" s="282"/>
      <c r="Q110" s="77"/>
    </row>
    <row r="111" spans="3:17" ht="13.5" customHeight="1" x14ac:dyDescent="0.15">
      <c r="C111" s="283">
        <f t="shared" si="6"/>
        <v>99</v>
      </c>
      <c r="D111" s="44" t="str">
        <f t="shared" si="5"/>
        <v/>
      </c>
      <c r="E111" s="276"/>
      <c r="F111" s="368"/>
      <c r="G111" s="368"/>
      <c r="H111" s="470"/>
      <c r="I111" s="307"/>
      <c r="J111" s="15"/>
      <c r="K111" s="299"/>
      <c r="L111" s="265"/>
      <c r="M111" s="265"/>
      <c r="N111" s="265"/>
      <c r="O111" s="281"/>
      <c r="P111" s="282"/>
      <c r="Q111" s="77"/>
    </row>
    <row r="112" spans="3:17" ht="13.5" customHeight="1" x14ac:dyDescent="0.15">
      <c r="C112" s="283">
        <f t="shared" si="6"/>
        <v>100</v>
      </c>
      <c r="D112" s="44" t="str">
        <f t="shared" si="5"/>
        <v/>
      </c>
      <c r="E112" s="276"/>
      <c r="F112" s="368"/>
      <c r="G112" s="368"/>
      <c r="H112" s="470"/>
      <c r="I112" s="307"/>
      <c r="J112" s="15"/>
      <c r="K112" s="299"/>
      <c r="L112" s="265"/>
      <c r="M112" s="265"/>
      <c r="N112" s="265"/>
      <c r="O112" s="281"/>
      <c r="P112" s="282"/>
      <c r="Q112" s="77"/>
    </row>
    <row r="113" spans="3:17" ht="13.5" customHeight="1" x14ac:dyDescent="0.15">
      <c r="C113" s="283">
        <f t="shared" si="6"/>
        <v>101</v>
      </c>
      <c r="D113" s="44" t="str">
        <f t="shared" si="5"/>
        <v/>
      </c>
      <c r="E113" s="276"/>
      <c r="F113" s="368"/>
      <c r="G113" s="368"/>
      <c r="H113" s="470"/>
      <c r="I113" s="307"/>
      <c r="J113" s="15"/>
      <c r="K113" s="299"/>
      <c r="L113" s="265"/>
      <c r="M113" s="265"/>
      <c r="N113" s="265"/>
      <c r="O113" s="281"/>
      <c r="P113" s="282"/>
      <c r="Q113" s="77"/>
    </row>
    <row r="114" spans="3:17" ht="13.5" customHeight="1" x14ac:dyDescent="0.15">
      <c r="C114" s="283">
        <f t="shared" si="6"/>
        <v>102</v>
      </c>
      <c r="D114" s="44" t="str">
        <f t="shared" si="5"/>
        <v/>
      </c>
      <c r="E114" s="276"/>
      <c r="F114" s="368"/>
      <c r="G114" s="368"/>
      <c r="H114" s="470"/>
      <c r="I114" s="307"/>
      <c r="J114" s="15"/>
      <c r="K114" s="299"/>
      <c r="L114" s="265"/>
      <c r="M114" s="265"/>
      <c r="N114" s="265"/>
      <c r="O114" s="281"/>
      <c r="P114" s="282"/>
      <c r="Q114" s="77"/>
    </row>
    <row r="115" spans="3:17" ht="13.5" customHeight="1" x14ac:dyDescent="0.15">
      <c r="C115" s="283">
        <f t="shared" si="6"/>
        <v>103</v>
      </c>
      <c r="D115" s="44" t="str">
        <f t="shared" si="5"/>
        <v/>
      </c>
      <c r="E115" s="276"/>
      <c r="F115" s="368"/>
      <c r="G115" s="368"/>
      <c r="H115" s="470"/>
      <c r="I115" s="307"/>
      <c r="J115" s="15"/>
      <c r="K115" s="299"/>
      <c r="L115" s="265"/>
      <c r="M115" s="265"/>
      <c r="N115" s="265"/>
      <c r="O115" s="281"/>
      <c r="P115" s="282"/>
      <c r="Q115" s="77"/>
    </row>
    <row r="116" spans="3:17" ht="13.5" customHeight="1" x14ac:dyDescent="0.15">
      <c r="C116" s="283">
        <f t="shared" si="6"/>
        <v>104</v>
      </c>
      <c r="D116" s="44" t="str">
        <f t="shared" si="5"/>
        <v/>
      </c>
      <c r="E116" s="276"/>
      <c r="F116" s="368"/>
      <c r="G116" s="368"/>
      <c r="H116" s="470"/>
      <c r="I116" s="307"/>
      <c r="J116" s="15"/>
      <c r="K116" s="299"/>
      <c r="L116" s="265"/>
      <c r="M116" s="265"/>
      <c r="N116" s="265"/>
      <c r="O116" s="281"/>
      <c r="P116" s="282"/>
      <c r="Q116" s="77"/>
    </row>
    <row r="117" spans="3:17" ht="13.5" customHeight="1" x14ac:dyDescent="0.15">
      <c r="C117" s="283">
        <f t="shared" si="6"/>
        <v>105</v>
      </c>
      <c r="D117" s="44" t="str">
        <f t="shared" si="5"/>
        <v/>
      </c>
      <c r="E117" s="276"/>
      <c r="F117" s="368"/>
      <c r="G117" s="368"/>
      <c r="H117" s="470"/>
      <c r="I117" s="307"/>
      <c r="J117" s="15"/>
      <c r="K117" s="299"/>
      <c r="L117" s="265"/>
      <c r="M117" s="265"/>
      <c r="N117" s="265"/>
      <c r="O117" s="281"/>
      <c r="P117" s="282"/>
      <c r="Q117" s="77"/>
    </row>
    <row r="118" spans="3:17" ht="13.5" customHeight="1" x14ac:dyDescent="0.15">
      <c r="C118" s="283">
        <f t="shared" si="6"/>
        <v>106</v>
      </c>
      <c r="D118" s="44" t="str">
        <f t="shared" si="5"/>
        <v/>
      </c>
      <c r="E118" s="276"/>
      <c r="F118" s="368"/>
      <c r="G118" s="368"/>
      <c r="H118" s="470"/>
      <c r="I118" s="307"/>
      <c r="J118" s="15"/>
      <c r="K118" s="299"/>
      <c r="L118" s="265"/>
      <c r="M118" s="265"/>
      <c r="N118" s="265"/>
      <c r="O118" s="281"/>
      <c r="P118" s="282"/>
      <c r="Q118" s="77"/>
    </row>
    <row r="119" spans="3:17" ht="13.5" customHeight="1" x14ac:dyDescent="0.15">
      <c r="C119" s="283">
        <f t="shared" si="6"/>
        <v>107</v>
      </c>
      <c r="D119" s="44" t="str">
        <f t="shared" si="5"/>
        <v/>
      </c>
      <c r="E119" s="276"/>
      <c r="F119" s="368"/>
      <c r="G119" s="368"/>
      <c r="H119" s="470"/>
      <c r="I119" s="307"/>
      <c r="J119" s="15"/>
      <c r="K119" s="299"/>
      <c r="L119" s="265"/>
      <c r="M119" s="265"/>
      <c r="N119" s="265"/>
      <c r="O119" s="281"/>
      <c r="P119" s="282"/>
      <c r="Q119" s="77"/>
    </row>
    <row r="120" spans="3:17" ht="13.5" customHeight="1" x14ac:dyDescent="0.15">
      <c r="C120" s="283">
        <f t="shared" si="6"/>
        <v>108</v>
      </c>
      <c r="D120" s="44" t="str">
        <f t="shared" si="5"/>
        <v/>
      </c>
      <c r="E120" s="276"/>
      <c r="F120" s="368"/>
      <c r="G120" s="368"/>
      <c r="H120" s="470"/>
      <c r="I120" s="307"/>
      <c r="J120" s="15"/>
      <c r="K120" s="299"/>
      <c r="L120" s="265"/>
      <c r="M120" s="265"/>
      <c r="N120" s="265"/>
      <c r="O120" s="281"/>
      <c r="P120" s="282"/>
      <c r="Q120" s="77"/>
    </row>
    <row r="121" spans="3:17" ht="13.5" customHeight="1" x14ac:dyDescent="0.15">
      <c r="C121" s="283">
        <f t="shared" si="6"/>
        <v>109</v>
      </c>
      <c r="D121" s="44" t="str">
        <f t="shared" si="5"/>
        <v/>
      </c>
      <c r="E121" s="276"/>
      <c r="F121" s="368"/>
      <c r="G121" s="368"/>
      <c r="H121" s="470"/>
      <c r="I121" s="307"/>
      <c r="J121" s="15"/>
      <c r="K121" s="299"/>
      <c r="L121" s="265"/>
      <c r="M121" s="265"/>
      <c r="N121" s="265"/>
      <c r="O121" s="281"/>
      <c r="P121" s="282"/>
      <c r="Q121" s="77"/>
    </row>
    <row r="122" spans="3:17" ht="13.5" customHeight="1" x14ac:dyDescent="0.15">
      <c r="C122" s="283">
        <f t="shared" si="6"/>
        <v>110</v>
      </c>
      <c r="D122" s="44" t="str">
        <f t="shared" si="5"/>
        <v/>
      </c>
      <c r="E122" s="276"/>
      <c r="F122" s="368"/>
      <c r="G122" s="368"/>
      <c r="H122" s="470"/>
      <c r="I122" s="307"/>
      <c r="J122" s="15"/>
      <c r="K122" s="299"/>
      <c r="L122" s="265"/>
      <c r="M122" s="265"/>
      <c r="N122" s="265"/>
      <c r="O122" s="281"/>
      <c r="P122" s="282"/>
      <c r="Q122" s="77"/>
    </row>
    <row r="123" spans="3:17" ht="13.5" customHeight="1" x14ac:dyDescent="0.15">
      <c r="C123" s="283">
        <f t="shared" si="6"/>
        <v>111</v>
      </c>
      <c r="D123" s="44" t="str">
        <f t="shared" si="5"/>
        <v/>
      </c>
      <c r="E123" s="276"/>
      <c r="F123" s="368"/>
      <c r="G123" s="368"/>
      <c r="H123" s="470"/>
      <c r="I123" s="307"/>
      <c r="J123" s="15"/>
      <c r="K123" s="299"/>
      <c r="L123" s="265"/>
      <c r="M123" s="265"/>
      <c r="N123" s="265"/>
      <c r="O123" s="281"/>
      <c r="P123" s="282"/>
      <c r="Q123" s="77"/>
    </row>
    <row r="124" spans="3:17" ht="13.5" customHeight="1" x14ac:dyDescent="0.15">
      <c r="C124" s="283">
        <f t="shared" si="6"/>
        <v>112</v>
      </c>
      <c r="D124" s="44" t="str">
        <f t="shared" si="5"/>
        <v/>
      </c>
      <c r="E124" s="276"/>
      <c r="F124" s="368"/>
      <c r="G124" s="368"/>
      <c r="H124" s="470"/>
      <c r="I124" s="307"/>
      <c r="J124" s="15"/>
      <c r="K124" s="299"/>
      <c r="L124" s="265"/>
      <c r="M124" s="265"/>
      <c r="N124" s="265"/>
      <c r="O124" s="281"/>
      <c r="P124" s="282"/>
      <c r="Q124" s="77"/>
    </row>
    <row r="125" spans="3:17" ht="13.5" customHeight="1" x14ac:dyDescent="0.15">
      <c r="C125" s="283">
        <f t="shared" si="6"/>
        <v>113</v>
      </c>
      <c r="D125" s="44" t="str">
        <f t="shared" si="5"/>
        <v/>
      </c>
      <c r="E125" s="276"/>
      <c r="F125" s="368"/>
      <c r="G125" s="368"/>
      <c r="H125" s="470"/>
      <c r="I125" s="307"/>
      <c r="J125" s="15"/>
      <c r="K125" s="299"/>
      <c r="L125" s="265"/>
      <c r="M125" s="265"/>
      <c r="N125" s="265"/>
      <c r="O125" s="281"/>
      <c r="P125" s="282"/>
      <c r="Q125" s="77"/>
    </row>
    <row r="126" spans="3:17" ht="13.5" customHeight="1" x14ac:dyDescent="0.15">
      <c r="C126" s="283">
        <f t="shared" si="6"/>
        <v>114</v>
      </c>
      <c r="D126" s="44" t="str">
        <f t="shared" si="5"/>
        <v/>
      </c>
      <c r="E126" s="276"/>
      <c r="F126" s="368"/>
      <c r="G126" s="368"/>
      <c r="H126" s="470"/>
      <c r="I126" s="307"/>
      <c r="J126" s="15"/>
      <c r="K126" s="299"/>
      <c r="L126" s="265"/>
      <c r="M126" s="265"/>
      <c r="N126" s="265"/>
      <c r="O126" s="281"/>
      <c r="P126" s="282"/>
      <c r="Q126" s="77"/>
    </row>
    <row r="127" spans="3:17" ht="13.5" customHeight="1" x14ac:dyDescent="0.15">
      <c r="C127" s="283">
        <f t="shared" si="6"/>
        <v>115</v>
      </c>
      <c r="D127" s="44" t="str">
        <f t="shared" si="5"/>
        <v/>
      </c>
      <c r="E127" s="276"/>
      <c r="F127" s="368"/>
      <c r="G127" s="368"/>
      <c r="H127" s="470"/>
      <c r="I127" s="307"/>
      <c r="J127" s="15"/>
      <c r="K127" s="299"/>
      <c r="L127" s="265"/>
      <c r="M127" s="265"/>
      <c r="N127" s="265"/>
      <c r="O127" s="281"/>
      <c r="P127" s="282"/>
      <c r="Q127" s="77"/>
    </row>
    <row r="128" spans="3:17" ht="13.5" customHeight="1" x14ac:dyDescent="0.15">
      <c r="C128" s="283">
        <f t="shared" si="6"/>
        <v>116</v>
      </c>
      <c r="D128" s="44" t="str">
        <f t="shared" si="5"/>
        <v/>
      </c>
      <c r="E128" s="276"/>
      <c r="F128" s="368"/>
      <c r="G128" s="368"/>
      <c r="H128" s="470"/>
      <c r="I128" s="307"/>
      <c r="J128" s="15"/>
      <c r="K128" s="299"/>
      <c r="L128" s="265"/>
      <c r="M128" s="265"/>
      <c r="N128" s="265"/>
      <c r="O128" s="281"/>
      <c r="P128" s="282"/>
      <c r="Q128" s="77"/>
    </row>
    <row r="129" spans="3:17" ht="13.5" customHeight="1" x14ac:dyDescent="0.15">
      <c r="C129" s="283">
        <f t="shared" si="6"/>
        <v>117</v>
      </c>
      <c r="D129" s="44" t="str">
        <f t="shared" si="5"/>
        <v/>
      </c>
      <c r="E129" s="276"/>
      <c r="F129" s="368"/>
      <c r="G129" s="368"/>
      <c r="H129" s="470"/>
      <c r="I129" s="307"/>
      <c r="J129" s="15"/>
      <c r="K129" s="299"/>
      <c r="L129" s="265"/>
      <c r="M129" s="265"/>
      <c r="N129" s="265"/>
      <c r="O129" s="281"/>
      <c r="P129" s="282"/>
      <c r="Q129" s="77"/>
    </row>
    <row r="130" spans="3:17" ht="13.5" customHeight="1" x14ac:dyDescent="0.15">
      <c r="C130" s="283">
        <f t="shared" si="6"/>
        <v>118</v>
      </c>
      <c r="D130" s="44" t="str">
        <f t="shared" si="5"/>
        <v/>
      </c>
      <c r="E130" s="276"/>
      <c r="F130" s="368"/>
      <c r="G130" s="368"/>
      <c r="H130" s="470"/>
      <c r="I130" s="307"/>
      <c r="J130" s="15"/>
      <c r="K130" s="299"/>
      <c r="L130" s="265"/>
      <c r="M130" s="265"/>
      <c r="N130" s="265"/>
      <c r="O130" s="281"/>
      <c r="P130" s="282"/>
      <c r="Q130" s="77"/>
    </row>
    <row r="131" spans="3:17" ht="13.5" customHeight="1" x14ac:dyDescent="0.15">
      <c r="C131" s="283">
        <f t="shared" si="6"/>
        <v>119</v>
      </c>
      <c r="D131" s="44" t="str">
        <f t="shared" si="5"/>
        <v/>
      </c>
      <c r="E131" s="276"/>
      <c r="F131" s="368"/>
      <c r="G131" s="368"/>
      <c r="H131" s="470"/>
      <c r="I131" s="307"/>
      <c r="J131" s="15"/>
      <c r="K131" s="299"/>
      <c r="L131" s="265"/>
      <c r="M131" s="265"/>
      <c r="N131" s="265"/>
      <c r="O131" s="281"/>
      <c r="P131" s="282"/>
      <c r="Q131" s="77"/>
    </row>
    <row r="132" spans="3:17" ht="13.5" customHeight="1" x14ac:dyDescent="0.15">
      <c r="C132" s="283">
        <f t="shared" si="6"/>
        <v>120</v>
      </c>
      <c r="D132" s="44" t="str">
        <f t="shared" si="5"/>
        <v/>
      </c>
      <c r="E132" s="276"/>
      <c r="F132" s="368"/>
      <c r="G132" s="368"/>
      <c r="H132" s="470"/>
      <c r="I132" s="307"/>
      <c r="J132" s="15"/>
      <c r="K132" s="299"/>
      <c r="L132" s="265"/>
      <c r="M132" s="265"/>
      <c r="N132" s="265"/>
      <c r="O132" s="281"/>
      <c r="P132" s="282"/>
      <c r="Q132" s="77"/>
    </row>
    <row r="133" spans="3:17" ht="13.5" customHeight="1" x14ac:dyDescent="0.15">
      <c r="C133" s="283">
        <f t="shared" si="6"/>
        <v>121</v>
      </c>
      <c r="D133" s="44" t="str">
        <f t="shared" si="5"/>
        <v/>
      </c>
      <c r="E133" s="276"/>
      <c r="F133" s="368"/>
      <c r="G133" s="368"/>
      <c r="H133" s="470"/>
      <c r="I133" s="307"/>
      <c r="J133" s="15"/>
      <c r="K133" s="299"/>
      <c r="L133" s="265"/>
      <c r="M133" s="265"/>
      <c r="N133" s="265"/>
      <c r="O133" s="281"/>
      <c r="P133" s="282"/>
      <c r="Q133" s="77"/>
    </row>
    <row r="134" spans="3:17" ht="13.5" customHeight="1" x14ac:dyDescent="0.15">
      <c r="C134" s="283">
        <f t="shared" si="6"/>
        <v>122</v>
      </c>
      <c r="D134" s="44" t="str">
        <f t="shared" si="5"/>
        <v/>
      </c>
      <c r="E134" s="276"/>
      <c r="F134" s="368"/>
      <c r="G134" s="368"/>
      <c r="H134" s="470"/>
      <c r="I134" s="307"/>
      <c r="J134" s="15"/>
      <c r="K134" s="299"/>
      <c r="L134" s="265"/>
      <c r="M134" s="265"/>
      <c r="N134" s="265"/>
      <c r="O134" s="281"/>
      <c r="P134" s="282"/>
      <c r="Q134" s="77"/>
    </row>
    <row r="135" spans="3:17" ht="13.5" customHeight="1" x14ac:dyDescent="0.15">
      <c r="C135" s="283">
        <f t="shared" si="6"/>
        <v>123</v>
      </c>
      <c r="D135" s="44" t="str">
        <f t="shared" si="5"/>
        <v/>
      </c>
      <c r="E135" s="276"/>
      <c r="F135" s="368"/>
      <c r="G135" s="368"/>
      <c r="H135" s="470"/>
      <c r="I135" s="307"/>
      <c r="J135" s="15"/>
      <c r="K135" s="299"/>
      <c r="L135" s="265"/>
      <c r="M135" s="265"/>
      <c r="N135" s="265"/>
      <c r="O135" s="281"/>
      <c r="P135" s="282"/>
      <c r="Q135" s="77"/>
    </row>
    <row r="136" spans="3:17" ht="13.5" customHeight="1" x14ac:dyDescent="0.15">
      <c r="C136" s="283">
        <f t="shared" si="6"/>
        <v>124</v>
      </c>
      <c r="D136" s="44" t="str">
        <f t="shared" si="5"/>
        <v/>
      </c>
      <c r="E136" s="276"/>
      <c r="F136" s="368"/>
      <c r="G136" s="368"/>
      <c r="H136" s="470"/>
      <c r="I136" s="307"/>
      <c r="J136" s="15"/>
      <c r="K136" s="299"/>
      <c r="L136" s="265"/>
      <c r="M136" s="265"/>
      <c r="N136" s="265"/>
      <c r="O136" s="281"/>
      <c r="P136" s="282"/>
      <c r="Q136" s="77"/>
    </row>
    <row r="137" spans="3:17" ht="13.5" customHeight="1" x14ac:dyDescent="0.15">
      <c r="C137" s="283">
        <f t="shared" si="6"/>
        <v>125</v>
      </c>
      <c r="D137" s="44" t="str">
        <f t="shared" si="5"/>
        <v/>
      </c>
      <c r="E137" s="276"/>
      <c r="F137" s="368"/>
      <c r="G137" s="368"/>
      <c r="H137" s="470"/>
      <c r="I137" s="307"/>
      <c r="J137" s="15"/>
      <c r="K137" s="299"/>
      <c r="L137" s="265"/>
      <c r="M137" s="265"/>
      <c r="N137" s="265"/>
      <c r="O137" s="281"/>
      <c r="P137" s="282"/>
      <c r="Q137" s="77"/>
    </row>
    <row r="138" spans="3:17" ht="13.5" customHeight="1" x14ac:dyDescent="0.15">
      <c r="C138" s="283">
        <f t="shared" si="6"/>
        <v>126</v>
      </c>
      <c r="D138" s="44" t="str">
        <f t="shared" si="5"/>
        <v/>
      </c>
      <c r="E138" s="276"/>
      <c r="F138" s="368"/>
      <c r="G138" s="368"/>
      <c r="H138" s="470"/>
      <c r="I138" s="307"/>
      <c r="J138" s="15"/>
      <c r="K138" s="299"/>
      <c r="L138" s="265"/>
      <c r="M138" s="265"/>
      <c r="N138" s="265"/>
      <c r="O138" s="281"/>
      <c r="P138" s="282"/>
      <c r="Q138" s="77"/>
    </row>
    <row r="139" spans="3:17" ht="13.5" customHeight="1" x14ac:dyDescent="0.15">
      <c r="C139" s="283">
        <f t="shared" si="6"/>
        <v>127</v>
      </c>
      <c r="D139" s="44" t="str">
        <f t="shared" si="5"/>
        <v/>
      </c>
      <c r="E139" s="276"/>
      <c r="F139" s="368"/>
      <c r="G139" s="368"/>
      <c r="H139" s="470"/>
      <c r="I139" s="307"/>
      <c r="J139" s="15"/>
      <c r="K139" s="299"/>
      <c r="L139" s="265"/>
      <c r="M139" s="265"/>
      <c r="N139" s="265"/>
      <c r="O139" s="281"/>
      <c r="P139" s="282"/>
      <c r="Q139" s="77"/>
    </row>
    <row r="140" spans="3:17" ht="13.5" customHeight="1" x14ac:dyDescent="0.15">
      <c r="C140" s="283">
        <f t="shared" si="6"/>
        <v>128</v>
      </c>
      <c r="D140" s="44" t="str">
        <f t="shared" si="5"/>
        <v/>
      </c>
      <c r="E140" s="276"/>
      <c r="F140" s="368"/>
      <c r="G140" s="368"/>
      <c r="H140" s="470"/>
      <c r="I140" s="307"/>
      <c r="J140" s="15"/>
      <c r="K140" s="299"/>
      <c r="L140" s="265"/>
      <c r="M140" s="265"/>
      <c r="N140" s="265"/>
      <c r="O140" s="281"/>
      <c r="P140" s="282"/>
      <c r="Q140" s="77"/>
    </row>
    <row r="141" spans="3:17" ht="13.5" customHeight="1" x14ac:dyDescent="0.15">
      <c r="C141" s="283">
        <f t="shared" si="6"/>
        <v>129</v>
      </c>
      <c r="D141" s="44" t="str">
        <f t="shared" ref="D141:D204" si="7">IF(E141="","",IF(E141&lt;=$S$2,"○",""))</f>
        <v/>
      </c>
      <c r="E141" s="276"/>
      <c r="F141" s="368"/>
      <c r="G141" s="368"/>
      <c r="H141" s="470"/>
      <c r="I141" s="307"/>
      <c r="J141" s="15"/>
      <c r="K141" s="299"/>
      <c r="L141" s="265"/>
      <c r="M141" s="265"/>
      <c r="N141" s="265"/>
      <c r="O141" s="281"/>
      <c r="P141" s="282"/>
      <c r="Q141" s="77"/>
    </row>
    <row r="142" spans="3:17" ht="13.5" customHeight="1" x14ac:dyDescent="0.15">
      <c r="C142" s="283">
        <f t="shared" si="6"/>
        <v>130</v>
      </c>
      <c r="D142" s="44" t="str">
        <f t="shared" si="7"/>
        <v/>
      </c>
      <c r="E142" s="276"/>
      <c r="F142" s="368"/>
      <c r="G142" s="368"/>
      <c r="H142" s="470"/>
      <c r="I142" s="307"/>
      <c r="J142" s="15"/>
      <c r="K142" s="299"/>
      <c r="L142" s="265"/>
      <c r="M142" s="265"/>
      <c r="N142" s="265"/>
      <c r="O142" s="281"/>
      <c r="P142" s="282"/>
      <c r="Q142" s="77"/>
    </row>
    <row r="143" spans="3:17" ht="13.5" customHeight="1" x14ac:dyDescent="0.15">
      <c r="C143" s="283">
        <f t="shared" si="6"/>
        <v>131</v>
      </c>
      <c r="D143" s="44" t="str">
        <f t="shared" si="7"/>
        <v/>
      </c>
      <c r="E143" s="276"/>
      <c r="F143" s="368"/>
      <c r="G143" s="368"/>
      <c r="H143" s="470"/>
      <c r="I143" s="307"/>
      <c r="J143" s="15"/>
      <c r="K143" s="299"/>
      <c r="L143" s="265"/>
      <c r="M143" s="265"/>
      <c r="N143" s="265"/>
      <c r="O143" s="281"/>
      <c r="P143" s="282"/>
      <c r="Q143" s="77"/>
    </row>
    <row r="144" spans="3:17" ht="13.5" customHeight="1" x14ac:dyDescent="0.15">
      <c r="C144" s="283">
        <f t="shared" si="6"/>
        <v>132</v>
      </c>
      <c r="D144" s="44" t="str">
        <f t="shared" si="7"/>
        <v/>
      </c>
      <c r="E144" s="276"/>
      <c r="F144" s="368"/>
      <c r="G144" s="368"/>
      <c r="H144" s="470"/>
      <c r="I144" s="307"/>
      <c r="J144" s="15"/>
      <c r="K144" s="299"/>
      <c r="L144" s="265"/>
      <c r="M144" s="265"/>
      <c r="N144" s="265"/>
      <c r="O144" s="281"/>
      <c r="P144" s="282"/>
      <c r="Q144" s="77"/>
    </row>
    <row r="145" spans="3:17" ht="13.5" customHeight="1" x14ac:dyDescent="0.15">
      <c r="C145" s="283">
        <f t="shared" si="6"/>
        <v>133</v>
      </c>
      <c r="D145" s="44" t="str">
        <f t="shared" si="7"/>
        <v/>
      </c>
      <c r="E145" s="276"/>
      <c r="F145" s="368"/>
      <c r="G145" s="368"/>
      <c r="H145" s="470"/>
      <c r="I145" s="307"/>
      <c r="J145" s="15"/>
      <c r="K145" s="299"/>
      <c r="L145" s="265"/>
      <c r="M145" s="265"/>
      <c r="N145" s="265"/>
      <c r="O145" s="281"/>
      <c r="P145" s="282"/>
      <c r="Q145" s="77"/>
    </row>
    <row r="146" spans="3:17" ht="13.5" customHeight="1" x14ac:dyDescent="0.15">
      <c r="C146" s="283">
        <f t="shared" si="6"/>
        <v>134</v>
      </c>
      <c r="D146" s="44" t="str">
        <f t="shared" si="7"/>
        <v/>
      </c>
      <c r="E146" s="276"/>
      <c r="F146" s="368"/>
      <c r="G146" s="368"/>
      <c r="H146" s="470"/>
      <c r="I146" s="307"/>
      <c r="J146" s="15"/>
      <c r="K146" s="299"/>
      <c r="L146" s="265"/>
      <c r="M146" s="265"/>
      <c r="N146" s="265"/>
      <c r="O146" s="281"/>
      <c r="P146" s="282"/>
      <c r="Q146" s="77"/>
    </row>
    <row r="147" spans="3:17" ht="13.5" customHeight="1" x14ac:dyDescent="0.15">
      <c r="C147" s="283">
        <f t="shared" si="6"/>
        <v>135</v>
      </c>
      <c r="D147" s="44" t="str">
        <f t="shared" si="7"/>
        <v/>
      </c>
      <c r="E147" s="276"/>
      <c r="F147" s="368"/>
      <c r="G147" s="368"/>
      <c r="H147" s="470"/>
      <c r="I147" s="307"/>
      <c r="J147" s="15"/>
      <c r="K147" s="299"/>
      <c r="L147" s="265"/>
      <c r="M147" s="265"/>
      <c r="N147" s="265"/>
      <c r="O147" s="281"/>
      <c r="P147" s="282"/>
      <c r="Q147" s="77"/>
    </row>
    <row r="148" spans="3:17" ht="13.5" customHeight="1" x14ac:dyDescent="0.15">
      <c r="C148" s="283">
        <f t="shared" si="6"/>
        <v>136</v>
      </c>
      <c r="D148" s="44" t="str">
        <f t="shared" si="7"/>
        <v/>
      </c>
      <c r="E148" s="276"/>
      <c r="F148" s="368"/>
      <c r="G148" s="368"/>
      <c r="H148" s="470"/>
      <c r="I148" s="307"/>
      <c r="J148" s="15"/>
      <c r="K148" s="299"/>
      <c r="L148" s="265"/>
      <c r="M148" s="265"/>
      <c r="N148" s="265"/>
      <c r="O148" s="281"/>
      <c r="P148" s="282"/>
      <c r="Q148" s="77"/>
    </row>
    <row r="149" spans="3:17" ht="13.5" customHeight="1" x14ac:dyDescent="0.15">
      <c r="C149" s="283">
        <f t="shared" si="6"/>
        <v>137</v>
      </c>
      <c r="D149" s="44" t="str">
        <f t="shared" si="7"/>
        <v/>
      </c>
      <c r="E149" s="276"/>
      <c r="F149" s="368"/>
      <c r="G149" s="368"/>
      <c r="H149" s="470"/>
      <c r="I149" s="307"/>
      <c r="J149" s="15"/>
      <c r="K149" s="299"/>
      <c r="L149" s="265"/>
      <c r="M149" s="265"/>
      <c r="N149" s="265"/>
      <c r="O149" s="281"/>
      <c r="P149" s="282"/>
      <c r="Q149" s="77"/>
    </row>
    <row r="150" spans="3:17" ht="13.5" customHeight="1" x14ac:dyDescent="0.15">
      <c r="C150" s="283">
        <f t="shared" si="6"/>
        <v>138</v>
      </c>
      <c r="D150" s="44" t="str">
        <f t="shared" si="7"/>
        <v/>
      </c>
      <c r="E150" s="276"/>
      <c r="F150" s="368"/>
      <c r="G150" s="368"/>
      <c r="H150" s="470"/>
      <c r="I150" s="307"/>
      <c r="J150" s="15"/>
      <c r="K150" s="299"/>
      <c r="L150" s="265"/>
      <c r="M150" s="265"/>
      <c r="N150" s="265"/>
      <c r="O150" s="281"/>
      <c r="P150" s="282"/>
      <c r="Q150" s="77"/>
    </row>
    <row r="151" spans="3:17" ht="13.5" customHeight="1" x14ac:dyDescent="0.15">
      <c r="C151" s="283">
        <f t="shared" si="6"/>
        <v>139</v>
      </c>
      <c r="D151" s="44" t="str">
        <f t="shared" si="7"/>
        <v/>
      </c>
      <c r="E151" s="276"/>
      <c r="F151" s="368"/>
      <c r="G151" s="368"/>
      <c r="H151" s="470"/>
      <c r="I151" s="307"/>
      <c r="J151" s="15"/>
      <c r="K151" s="299"/>
      <c r="L151" s="265"/>
      <c r="M151" s="265"/>
      <c r="N151" s="265"/>
      <c r="O151" s="281"/>
      <c r="P151" s="282"/>
      <c r="Q151" s="77"/>
    </row>
    <row r="152" spans="3:17" ht="13.5" customHeight="1" x14ac:dyDescent="0.15">
      <c r="C152" s="283">
        <f t="shared" si="6"/>
        <v>140</v>
      </c>
      <c r="D152" s="44" t="str">
        <f t="shared" si="7"/>
        <v/>
      </c>
      <c r="E152" s="276"/>
      <c r="F152" s="368"/>
      <c r="G152" s="368"/>
      <c r="H152" s="470"/>
      <c r="I152" s="307"/>
      <c r="J152" s="15"/>
      <c r="K152" s="299"/>
      <c r="L152" s="265"/>
      <c r="M152" s="265"/>
      <c r="N152" s="265"/>
      <c r="O152" s="281"/>
      <c r="P152" s="282"/>
      <c r="Q152" s="77"/>
    </row>
    <row r="153" spans="3:17" ht="13.5" customHeight="1" x14ac:dyDescent="0.15">
      <c r="C153" s="283">
        <f t="shared" si="6"/>
        <v>141</v>
      </c>
      <c r="D153" s="44" t="str">
        <f t="shared" si="7"/>
        <v/>
      </c>
      <c r="E153" s="276"/>
      <c r="F153" s="368"/>
      <c r="G153" s="368"/>
      <c r="H153" s="470"/>
      <c r="I153" s="307"/>
      <c r="J153" s="15"/>
      <c r="K153" s="299"/>
      <c r="L153" s="265"/>
      <c r="M153" s="265"/>
      <c r="N153" s="265"/>
      <c r="O153" s="281"/>
      <c r="P153" s="282"/>
      <c r="Q153" s="77"/>
    </row>
    <row r="154" spans="3:17" ht="13.5" customHeight="1" x14ac:dyDescent="0.15">
      <c r="C154" s="283">
        <f t="shared" si="6"/>
        <v>142</v>
      </c>
      <c r="D154" s="44" t="str">
        <f t="shared" si="7"/>
        <v/>
      </c>
      <c r="E154" s="276"/>
      <c r="F154" s="368"/>
      <c r="G154" s="368"/>
      <c r="H154" s="470"/>
      <c r="I154" s="307"/>
      <c r="J154" s="15"/>
      <c r="K154" s="299"/>
      <c r="L154" s="265"/>
      <c r="M154" s="265"/>
      <c r="N154" s="265"/>
      <c r="O154" s="281"/>
      <c r="P154" s="282"/>
      <c r="Q154" s="77"/>
    </row>
    <row r="155" spans="3:17" ht="13.5" customHeight="1" x14ac:dyDescent="0.15">
      <c r="C155" s="283">
        <f t="shared" si="6"/>
        <v>143</v>
      </c>
      <c r="D155" s="44" t="str">
        <f t="shared" si="7"/>
        <v/>
      </c>
      <c r="E155" s="276"/>
      <c r="F155" s="368"/>
      <c r="G155" s="368"/>
      <c r="H155" s="470"/>
      <c r="I155" s="307"/>
      <c r="J155" s="15"/>
      <c r="K155" s="299"/>
      <c r="L155" s="265"/>
      <c r="M155" s="265"/>
      <c r="N155" s="265"/>
      <c r="O155" s="281"/>
      <c r="P155" s="282"/>
      <c r="Q155" s="77"/>
    </row>
    <row r="156" spans="3:17" ht="13.5" customHeight="1" x14ac:dyDescent="0.15">
      <c r="C156" s="283">
        <f t="shared" si="6"/>
        <v>144</v>
      </c>
      <c r="D156" s="44" t="str">
        <f t="shared" si="7"/>
        <v/>
      </c>
      <c r="E156" s="276"/>
      <c r="F156" s="368"/>
      <c r="G156" s="368"/>
      <c r="H156" s="470"/>
      <c r="I156" s="307"/>
      <c r="J156" s="15"/>
      <c r="K156" s="299"/>
      <c r="L156" s="265"/>
      <c r="M156" s="265"/>
      <c r="N156" s="265"/>
      <c r="O156" s="281"/>
      <c r="P156" s="282"/>
      <c r="Q156" s="77"/>
    </row>
    <row r="157" spans="3:17" ht="13.5" customHeight="1" x14ac:dyDescent="0.15">
      <c r="C157" s="283">
        <f t="shared" si="6"/>
        <v>145</v>
      </c>
      <c r="D157" s="44" t="str">
        <f t="shared" si="7"/>
        <v/>
      </c>
      <c r="E157" s="276"/>
      <c r="F157" s="368"/>
      <c r="G157" s="368"/>
      <c r="H157" s="470"/>
      <c r="I157" s="307"/>
      <c r="J157" s="15"/>
      <c r="K157" s="299"/>
      <c r="L157" s="265"/>
      <c r="M157" s="265"/>
      <c r="N157" s="265"/>
      <c r="O157" s="281"/>
      <c r="P157" s="282"/>
      <c r="Q157" s="77"/>
    </row>
    <row r="158" spans="3:17" ht="13.5" customHeight="1" x14ac:dyDescent="0.15">
      <c r="C158" s="283">
        <f t="shared" si="6"/>
        <v>146</v>
      </c>
      <c r="D158" s="44" t="str">
        <f t="shared" si="7"/>
        <v/>
      </c>
      <c r="E158" s="276"/>
      <c r="F158" s="368"/>
      <c r="G158" s="368"/>
      <c r="H158" s="470"/>
      <c r="I158" s="307"/>
      <c r="J158" s="15"/>
      <c r="K158" s="299"/>
      <c r="L158" s="265"/>
      <c r="M158" s="265"/>
      <c r="N158" s="265"/>
      <c r="O158" s="281"/>
      <c r="P158" s="282"/>
      <c r="Q158" s="77"/>
    </row>
    <row r="159" spans="3:17" ht="13.5" customHeight="1" x14ac:dyDescent="0.15">
      <c r="C159" s="283">
        <f t="shared" si="6"/>
        <v>147</v>
      </c>
      <c r="D159" s="44" t="str">
        <f t="shared" si="7"/>
        <v/>
      </c>
      <c r="E159" s="276"/>
      <c r="F159" s="368"/>
      <c r="G159" s="368"/>
      <c r="H159" s="470"/>
      <c r="I159" s="307"/>
      <c r="J159" s="15"/>
      <c r="K159" s="299"/>
      <c r="L159" s="265"/>
      <c r="M159" s="265"/>
      <c r="N159" s="265"/>
      <c r="O159" s="281"/>
      <c r="P159" s="282"/>
      <c r="Q159" s="77"/>
    </row>
    <row r="160" spans="3:17" ht="13.5" customHeight="1" x14ac:dyDescent="0.15">
      <c r="C160" s="283">
        <f t="shared" si="6"/>
        <v>148</v>
      </c>
      <c r="D160" s="44" t="str">
        <f t="shared" si="7"/>
        <v/>
      </c>
      <c r="E160" s="276"/>
      <c r="F160" s="368"/>
      <c r="G160" s="368"/>
      <c r="H160" s="470"/>
      <c r="I160" s="307"/>
      <c r="J160" s="15"/>
      <c r="K160" s="299"/>
      <c r="L160" s="265"/>
      <c r="M160" s="265"/>
      <c r="N160" s="265"/>
      <c r="O160" s="281"/>
      <c r="P160" s="282"/>
      <c r="Q160" s="77"/>
    </row>
    <row r="161" spans="3:17" ht="13.5" customHeight="1" x14ac:dyDescent="0.15">
      <c r="C161" s="283">
        <f t="shared" si="6"/>
        <v>149</v>
      </c>
      <c r="D161" s="44" t="str">
        <f t="shared" si="7"/>
        <v/>
      </c>
      <c r="E161" s="276"/>
      <c r="F161" s="368"/>
      <c r="G161" s="368"/>
      <c r="H161" s="470"/>
      <c r="I161" s="307"/>
      <c r="J161" s="15"/>
      <c r="K161" s="299"/>
      <c r="L161" s="265"/>
      <c r="M161" s="265"/>
      <c r="N161" s="265"/>
      <c r="O161" s="281"/>
      <c r="P161" s="282"/>
      <c r="Q161" s="77"/>
    </row>
    <row r="162" spans="3:17" ht="13.5" customHeight="1" x14ac:dyDescent="0.15">
      <c r="C162" s="283">
        <f>C161+1</f>
        <v>150</v>
      </c>
      <c r="D162" s="44" t="str">
        <f t="shared" si="7"/>
        <v/>
      </c>
      <c r="E162" s="276"/>
      <c r="F162" s="368"/>
      <c r="G162" s="368"/>
      <c r="H162" s="470"/>
      <c r="I162" s="307"/>
      <c r="J162" s="15"/>
      <c r="K162" s="299"/>
      <c r="L162" s="265"/>
      <c r="M162" s="265"/>
      <c r="N162" s="265"/>
      <c r="O162" s="281"/>
      <c r="P162" s="282"/>
      <c r="Q162" s="77"/>
    </row>
    <row r="163" spans="3:17" ht="13.5" customHeight="1" x14ac:dyDescent="0.15">
      <c r="C163" s="283">
        <f>C162+1</f>
        <v>151</v>
      </c>
      <c r="D163" s="44" t="str">
        <f t="shared" si="7"/>
        <v/>
      </c>
      <c r="E163" s="276"/>
      <c r="F163" s="368"/>
      <c r="G163" s="368"/>
      <c r="H163" s="470"/>
      <c r="I163" s="307"/>
      <c r="J163" s="15"/>
      <c r="K163" s="299"/>
      <c r="L163" s="265"/>
      <c r="M163" s="265"/>
      <c r="N163" s="265"/>
      <c r="O163" s="281"/>
      <c r="P163" s="282"/>
      <c r="Q163" s="77"/>
    </row>
    <row r="164" spans="3:17" ht="13.5" customHeight="1" x14ac:dyDescent="0.15">
      <c r="C164" s="283">
        <f>C163+1</f>
        <v>152</v>
      </c>
      <c r="D164" s="44" t="str">
        <f t="shared" si="7"/>
        <v/>
      </c>
      <c r="E164" s="276"/>
      <c r="F164" s="368"/>
      <c r="G164" s="368"/>
      <c r="H164" s="470"/>
      <c r="I164" s="307"/>
      <c r="J164" s="15"/>
      <c r="K164" s="299"/>
      <c r="L164" s="265"/>
      <c r="M164" s="265"/>
      <c r="N164" s="265"/>
      <c r="O164" s="281"/>
      <c r="P164" s="282"/>
      <c r="Q164" s="77"/>
    </row>
    <row r="165" spans="3:17" ht="13.5" customHeight="1" x14ac:dyDescent="0.15">
      <c r="C165" s="283">
        <f>C164+1</f>
        <v>153</v>
      </c>
      <c r="D165" s="44" t="str">
        <f t="shared" si="7"/>
        <v/>
      </c>
      <c r="E165" s="276"/>
      <c r="F165" s="368"/>
      <c r="G165" s="368"/>
      <c r="H165" s="470"/>
      <c r="I165" s="307"/>
      <c r="J165" s="15"/>
      <c r="K165" s="299"/>
      <c r="L165" s="265"/>
      <c r="M165" s="265"/>
      <c r="N165" s="265"/>
      <c r="O165" s="281"/>
      <c r="P165" s="282"/>
      <c r="Q165" s="77"/>
    </row>
    <row r="166" spans="3:17" ht="13.5" customHeight="1" x14ac:dyDescent="0.15">
      <c r="C166" s="283">
        <f t="shared" si="6"/>
        <v>154</v>
      </c>
      <c r="D166" s="44" t="str">
        <f t="shared" si="7"/>
        <v/>
      </c>
      <c r="E166" s="276"/>
      <c r="F166" s="368"/>
      <c r="G166" s="368"/>
      <c r="H166" s="470"/>
      <c r="I166" s="307"/>
      <c r="J166" s="15"/>
      <c r="K166" s="299"/>
      <c r="L166" s="265"/>
      <c r="M166" s="265"/>
      <c r="N166" s="265"/>
      <c r="O166" s="281"/>
      <c r="P166" s="282"/>
      <c r="Q166" s="77"/>
    </row>
    <row r="167" spans="3:17" ht="13.5" customHeight="1" x14ac:dyDescent="0.15">
      <c r="C167" s="283">
        <f t="shared" si="6"/>
        <v>155</v>
      </c>
      <c r="D167" s="44" t="str">
        <f t="shared" si="7"/>
        <v/>
      </c>
      <c r="E167" s="276"/>
      <c r="F167" s="368"/>
      <c r="G167" s="368"/>
      <c r="H167" s="470"/>
      <c r="I167" s="307"/>
      <c r="J167" s="15"/>
      <c r="K167" s="299"/>
      <c r="L167" s="265"/>
      <c r="M167" s="265"/>
      <c r="N167" s="265"/>
      <c r="O167" s="281"/>
      <c r="P167" s="282"/>
      <c r="Q167" s="77"/>
    </row>
    <row r="168" spans="3:17" ht="13.5" customHeight="1" x14ac:dyDescent="0.15">
      <c r="C168" s="283">
        <f t="shared" si="6"/>
        <v>156</v>
      </c>
      <c r="D168" s="44" t="str">
        <f t="shared" si="7"/>
        <v/>
      </c>
      <c r="E168" s="276"/>
      <c r="F168" s="368"/>
      <c r="G168" s="368"/>
      <c r="H168" s="470"/>
      <c r="I168" s="307"/>
      <c r="J168" s="15"/>
      <c r="K168" s="299"/>
      <c r="L168" s="265"/>
      <c r="M168" s="265"/>
      <c r="N168" s="265"/>
      <c r="O168" s="281"/>
      <c r="P168" s="282"/>
      <c r="Q168" s="77"/>
    </row>
    <row r="169" spans="3:17" ht="13.5" customHeight="1" x14ac:dyDescent="0.15">
      <c r="C169" s="283">
        <f t="shared" si="6"/>
        <v>157</v>
      </c>
      <c r="D169" s="44" t="str">
        <f t="shared" si="7"/>
        <v/>
      </c>
      <c r="E169" s="276"/>
      <c r="F169" s="368"/>
      <c r="G169" s="368"/>
      <c r="H169" s="470"/>
      <c r="I169" s="307"/>
      <c r="J169" s="15"/>
      <c r="K169" s="299"/>
      <c r="L169" s="265"/>
      <c r="M169" s="265"/>
      <c r="N169" s="265"/>
      <c r="O169" s="281"/>
      <c r="P169" s="282"/>
      <c r="Q169" s="77"/>
    </row>
    <row r="170" spans="3:17" ht="13.5" customHeight="1" x14ac:dyDescent="0.15">
      <c r="C170" s="283">
        <f t="shared" ref="C170:C193" si="8">C169+1</f>
        <v>158</v>
      </c>
      <c r="D170" s="44" t="str">
        <f t="shared" si="7"/>
        <v/>
      </c>
      <c r="E170" s="276"/>
      <c r="F170" s="368"/>
      <c r="G170" s="368"/>
      <c r="H170" s="470"/>
      <c r="I170" s="307"/>
      <c r="J170" s="15"/>
      <c r="K170" s="299"/>
      <c r="L170" s="265"/>
      <c r="M170" s="265"/>
      <c r="N170" s="265"/>
      <c r="O170" s="281"/>
      <c r="P170" s="282"/>
      <c r="Q170" s="77"/>
    </row>
    <row r="171" spans="3:17" ht="13.5" customHeight="1" x14ac:dyDescent="0.15">
      <c r="C171" s="283">
        <f t="shared" si="8"/>
        <v>159</v>
      </c>
      <c r="D171" s="44" t="str">
        <f t="shared" si="7"/>
        <v/>
      </c>
      <c r="E171" s="276"/>
      <c r="F171" s="368"/>
      <c r="G171" s="368"/>
      <c r="H171" s="470"/>
      <c r="I171" s="307"/>
      <c r="J171" s="15"/>
      <c r="K171" s="299"/>
      <c r="L171" s="265"/>
      <c r="M171" s="265"/>
      <c r="N171" s="265"/>
      <c r="O171" s="281"/>
      <c r="P171" s="282"/>
      <c r="Q171" s="77"/>
    </row>
    <row r="172" spans="3:17" ht="13.5" customHeight="1" x14ac:dyDescent="0.15">
      <c r="C172" s="283">
        <f t="shared" si="8"/>
        <v>160</v>
      </c>
      <c r="D172" s="44" t="str">
        <f t="shared" si="7"/>
        <v/>
      </c>
      <c r="E172" s="276"/>
      <c r="F172" s="368"/>
      <c r="G172" s="368"/>
      <c r="H172" s="470"/>
      <c r="I172" s="307"/>
      <c r="J172" s="15"/>
      <c r="K172" s="299"/>
      <c r="L172" s="265"/>
      <c r="M172" s="265"/>
      <c r="N172" s="265"/>
      <c r="O172" s="281"/>
      <c r="P172" s="282"/>
      <c r="Q172" s="77"/>
    </row>
    <row r="173" spans="3:17" ht="13.5" customHeight="1" x14ac:dyDescent="0.15">
      <c r="C173" s="283">
        <f t="shared" si="8"/>
        <v>161</v>
      </c>
      <c r="D173" s="44" t="str">
        <f t="shared" si="7"/>
        <v/>
      </c>
      <c r="E173" s="276"/>
      <c r="F173" s="368"/>
      <c r="G173" s="368"/>
      <c r="H173" s="470"/>
      <c r="I173" s="307"/>
      <c r="J173" s="15"/>
      <c r="K173" s="299"/>
      <c r="L173" s="265"/>
      <c r="M173" s="265"/>
      <c r="N173" s="265"/>
      <c r="O173" s="281"/>
      <c r="P173" s="282"/>
      <c r="Q173" s="77"/>
    </row>
    <row r="174" spans="3:17" ht="13.5" customHeight="1" x14ac:dyDescent="0.15">
      <c r="C174" s="283">
        <f t="shared" si="8"/>
        <v>162</v>
      </c>
      <c r="D174" s="44" t="str">
        <f t="shared" si="7"/>
        <v/>
      </c>
      <c r="E174" s="276"/>
      <c r="F174" s="368"/>
      <c r="G174" s="368"/>
      <c r="H174" s="470"/>
      <c r="I174" s="307"/>
      <c r="J174" s="15"/>
      <c r="K174" s="299"/>
      <c r="L174" s="265"/>
      <c r="M174" s="265"/>
      <c r="N174" s="265"/>
      <c r="O174" s="281"/>
      <c r="P174" s="282"/>
      <c r="Q174" s="77"/>
    </row>
    <row r="175" spans="3:17" ht="13.5" customHeight="1" x14ac:dyDescent="0.15">
      <c r="C175" s="283">
        <f t="shared" si="8"/>
        <v>163</v>
      </c>
      <c r="D175" s="44" t="str">
        <f t="shared" si="7"/>
        <v/>
      </c>
      <c r="E175" s="276"/>
      <c r="F175" s="368"/>
      <c r="G175" s="368"/>
      <c r="H175" s="470"/>
      <c r="I175" s="307"/>
      <c r="J175" s="15"/>
      <c r="K175" s="299"/>
      <c r="L175" s="265"/>
      <c r="M175" s="265"/>
      <c r="N175" s="265"/>
      <c r="O175" s="281"/>
      <c r="P175" s="282"/>
      <c r="Q175" s="77"/>
    </row>
    <row r="176" spans="3:17" ht="13.5" customHeight="1" x14ac:dyDescent="0.15">
      <c r="C176" s="283">
        <f t="shared" si="8"/>
        <v>164</v>
      </c>
      <c r="D176" s="44" t="str">
        <f t="shared" si="7"/>
        <v/>
      </c>
      <c r="E176" s="276"/>
      <c r="F176" s="368"/>
      <c r="G176" s="368"/>
      <c r="H176" s="470"/>
      <c r="I176" s="307"/>
      <c r="J176" s="15"/>
      <c r="K176" s="299"/>
      <c r="L176" s="265"/>
      <c r="M176" s="265"/>
      <c r="N176" s="265"/>
      <c r="O176" s="281"/>
      <c r="P176" s="282"/>
      <c r="Q176" s="77"/>
    </row>
    <row r="177" spans="3:17" ht="13.5" customHeight="1" x14ac:dyDescent="0.15">
      <c r="C177" s="283">
        <f t="shared" si="8"/>
        <v>165</v>
      </c>
      <c r="D177" s="44" t="str">
        <f t="shared" si="7"/>
        <v/>
      </c>
      <c r="E177" s="276"/>
      <c r="F177" s="368"/>
      <c r="G177" s="368"/>
      <c r="H177" s="470"/>
      <c r="I177" s="307"/>
      <c r="J177" s="15"/>
      <c r="K177" s="299"/>
      <c r="L177" s="265"/>
      <c r="M177" s="265"/>
      <c r="N177" s="265"/>
      <c r="O177" s="281"/>
      <c r="P177" s="282"/>
      <c r="Q177" s="77"/>
    </row>
    <row r="178" spans="3:17" ht="13.5" customHeight="1" x14ac:dyDescent="0.15">
      <c r="C178" s="283">
        <f t="shared" si="8"/>
        <v>166</v>
      </c>
      <c r="D178" s="44" t="str">
        <f t="shared" si="7"/>
        <v/>
      </c>
      <c r="E178" s="276"/>
      <c r="F178" s="368"/>
      <c r="G178" s="368"/>
      <c r="H178" s="470"/>
      <c r="I178" s="307"/>
      <c r="J178" s="15"/>
      <c r="K178" s="299"/>
      <c r="L178" s="265"/>
      <c r="M178" s="265"/>
      <c r="N178" s="265"/>
      <c r="O178" s="281"/>
      <c r="P178" s="282"/>
      <c r="Q178" s="77"/>
    </row>
    <row r="179" spans="3:17" ht="13.5" customHeight="1" x14ac:dyDescent="0.15">
      <c r="C179" s="283">
        <f t="shared" si="8"/>
        <v>167</v>
      </c>
      <c r="D179" s="44" t="str">
        <f t="shared" si="7"/>
        <v/>
      </c>
      <c r="E179" s="276"/>
      <c r="F179" s="368"/>
      <c r="G179" s="368"/>
      <c r="H179" s="470"/>
      <c r="I179" s="307"/>
      <c r="J179" s="15"/>
      <c r="K179" s="299"/>
      <c r="L179" s="265"/>
      <c r="M179" s="265"/>
      <c r="N179" s="265"/>
      <c r="O179" s="281"/>
      <c r="P179" s="282"/>
      <c r="Q179" s="77"/>
    </row>
    <row r="180" spans="3:17" ht="13.5" customHeight="1" x14ac:dyDescent="0.15">
      <c r="C180" s="283">
        <f t="shared" si="8"/>
        <v>168</v>
      </c>
      <c r="D180" s="44" t="str">
        <f t="shared" si="7"/>
        <v/>
      </c>
      <c r="E180" s="276"/>
      <c r="F180" s="368"/>
      <c r="G180" s="368"/>
      <c r="H180" s="470"/>
      <c r="I180" s="307"/>
      <c r="J180" s="15"/>
      <c r="K180" s="299"/>
      <c r="L180" s="265"/>
      <c r="M180" s="265"/>
      <c r="N180" s="265"/>
      <c r="O180" s="281"/>
      <c r="P180" s="282"/>
      <c r="Q180" s="77"/>
    </row>
    <row r="181" spans="3:17" ht="13.5" customHeight="1" x14ac:dyDescent="0.15">
      <c r="C181" s="283">
        <f t="shared" si="8"/>
        <v>169</v>
      </c>
      <c r="D181" s="44" t="str">
        <f t="shared" si="7"/>
        <v/>
      </c>
      <c r="E181" s="276"/>
      <c r="F181" s="368"/>
      <c r="G181" s="368"/>
      <c r="H181" s="470"/>
      <c r="I181" s="307"/>
      <c r="J181" s="15"/>
      <c r="K181" s="299"/>
      <c r="L181" s="265"/>
      <c r="M181" s="265"/>
      <c r="N181" s="265"/>
      <c r="O181" s="281"/>
      <c r="P181" s="282"/>
      <c r="Q181" s="77"/>
    </row>
    <row r="182" spans="3:17" ht="13.5" customHeight="1" x14ac:dyDescent="0.15">
      <c r="C182" s="283">
        <f t="shared" si="8"/>
        <v>170</v>
      </c>
      <c r="D182" s="44" t="str">
        <f t="shared" si="7"/>
        <v/>
      </c>
      <c r="E182" s="276"/>
      <c r="F182" s="368"/>
      <c r="G182" s="368"/>
      <c r="H182" s="470"/>
      <c r="I182" s="307"/>
      <c r="J182" s="15"/>
      <c r="K182" s="299"/>
      <c r="L182" s="265"/>
      <c r="M182" s="265"/>
      <c r="N182" s="265"/>
      <c r="O182" s="281"/>
      <c r="P182" s="282"/>
      <c r="Q182" s="77"/>
    </row>
    <row r="183" spans="3:17" ht="13.5" customHeight="1" x14ac:dyDescent="0.15">
      <c r="C183" s="283">
        <f t="shared" si="8"/>
        <v>171</v>
      </c>
      <c r="D183" s="44" t="str">
        <f t="shared" si="7"/>
        <v/>
      </c>
      <c r="E183" s="276"/>
      <c r="F183" s="368"/>
      <c r="G183" s="368"/>
      <c r="H183" s="470"/>
      <c r="I183" s="307"/>
      <c r="J183" s="15"/>
      <c r="K183" s="299"/>
      <c r="L183" s="265"/>
      <c r="M183" s="265"/>
      <c r="N183" s="265"/>
      <c r="O183" s="281"/>
      <c r="P183" s="282"/>
      <c r="Q183" s="77"/>
    </row>
    <row r="184" spans="3:17" ht="13.5" customHeight="1" x14ac:dyDescent="0.15">
      <c r="C184" s="283">
        <f t="shared" si="8"/>
        <v>172</v>
      </c>
      <c r="D184" s="44" t="str">
        <f t="shared" si="7"/>
        <v/>
      </c>
      <c r="E184" s="276"/>
      <c r="F184" s="368"/>
      <c r="G184" s="368"/>
      <c r="H184" s="470"/>
      <c r="I184" s="307"/>
      <c r="J184" s="15"/>
      <c r="K184" s="299"/>
      <c r="L184" s="265"/>
      <c r="M184" s="265"/>
      <c r="N184" s="265"/>
      <c r="O184" s="281"/>
      <c r="P184" s="282"/>
      <c r="Q184" s="77"/>
    </row>
    <row r="185" spans="3:17" ht="13.5" customHeight="1" x14ac:dyDescent="0.15">
      <c r="C185" s="283">
        <f t="shared" si="8"/>
        <v>173</v>
      </c>
      <c r="D185" s="44" t="str">
        <f t="shared" si="7"/>
        <v/>
      </c>
      <c r="E185" s="276"/>
      <c r="F185" s="368"/>
      <c r="G185" s="368"/>
      <c r="H185" s="470"/>
      <c r="I185" s="307"/>
      <c r="J185" s="15"/>
      <c r="K185" s="299"/>
      <c r="L185" s="265"/>
      <c r="M185" s="265"/>
      <c r="N185" s="265"/>
      <c r="O185" s="281"/>
      <c r="P185" s="282"/>
      <c r="Q185" s="77"/>
    </row>
    <row r="186" spans="3:17" ht="13.5" customHeight="1" x14ac:dyDescent="0.15">
      <c r="C186" s="283">
        <f t="shared" si="8"/>
        <v>174</v>
      </c>
      <c r="D186" s="44" t="str">
        <f t="shared" si="7"/>
        <v/>
      </c>
      <c r="E186" s="276"/>
      <c r="F186" s="368"/>
      <c r="G186" s="368"/>
      <c r="H186" s="470"/>
      <c r="I186" s="307"/>
      <c r="J186" s="15"/>
      <c r="K186" s="299"/>
      <c r="L186" s="265"/>
      <c r="M186" s="265"/>
      <c r="N186" s="265"/>
      <c r="O186" s="281"/>
      <c r="P186" s="282"/>
      <c r="Q186" s="77"/>
    </row>
    <row r="187" spans="3:17" ht="13.5" customHeight="1" x14ac:dyDescent="0.15">
      <c r="C187" s="283">
        <f t="shared" si="8"/>
        <v>175</v>
      </c>
      <c r="D187" s="44" t="str">
        <f t="shared" si="7"/>
        <v/>
      </c>
      <c r="E187" s="276"/>
      <c r="F187" s="368"/>
      <c r="G187" s="368"/>
      <c r="H187" s="470"/>
      <c r="I187" s="307"/>
      <c r="J187" s="15"/>
      <c r="K187" s="299"/>
      <c r="L187" s="265"/>
      <c r="M187" s="265"/>
      <c r="N187" s="265"/>
      <c r="O187" s="281"/>
      <c r="P187" s="282"/>
      <c r="Q187" s="77"/>
    </row>
    <row r="188" spans="3:17" ht="13.5" customHeight="1" x14ac:dyDescent="0.15">
      <c r="C188" s="283">
        <f t="shared" si="8"/>
        <v>176</v>
      </c>
      <c r="D188" s="44" t="str">
        <f t="shared" si="7"/>
        <v/>
      </c>
      <c r="E188" s="276"/>
      <c r="F188" s="368"/>
      <c r="G188" s="368"/>
      <c r="H188" s="470"/>
      <c r="I188" s="307"/>
      <c r="J188" s="15"/>
      <c r="K188" s="299"/>
      <c r="L188" s="265"/>
      <c r="M188" s="265"/>
      <c r="N188" s="265"/>
      <c r="O188" s="281"/>
      <c r="P188" s="282"/>
      <c r="Q188" s="77"/>
    </row>
    <row r="189" spans="3:17" ht="13.5" customHeight="1" x14ac:dyDescent="0.15">
      <c r="C189" s="283">
        <f t="shared" si="8"/>
        <v>177</v>
      </c>
      <c r="D189" s="44" t="str">
        <f t="shared" si="7"/>
        <v/>
      </c>
      <c r="E189" s="276"/>
      <c r="F189" s="368"/>
      <c r="G189" s="368"/>
      <c r="H189" s="470"/>
      <c r="I189" s="307"/>
      <c r="J189" s="15"/>
      <c r="K189" s="299"/>
      <c r="L189" s="265"/>
      <c r="M189" s="265"/>
      <c r="N189" s="265"/>
      <c r="O189" s="281"/>
      <c r="P189" s="282"/>
      <c r="Q189" s="77"/>
    </row>
    <row r="190" spans="3:17" ht="13.5" customHeight="1" x14ac:dyDescent="0.15">
      <c r="C190" s="283">
        <f t="shared" si="8"/>
        <v>178</v>
      </c>
      <c r="D190" s="44" t="str">
        <f t="shared" si="7"/>
        <v/>
      </c>
      <c r="E190" s="276"/>
      <c r="F190" s="368"/>
      <c r="G190" s="368"/>
      <c r="H190" s="470"/>
      <c r="I190" s="307"/>
      <c r="J190" s="15"/>
      <c r="K190" s="299"/>
      <c r="L190" s="265"/>
      <c r="M190" s="265"/>
      <c r="N190" s="265"/>
      <c r="O190" s="281"/>
      <c r="P190" s="282"/>
      <c r="Q190" s="77"/>
    </row>
    <row r="191" spans="3:17" ht="13.5" customHeight="1" x14ac:dyDescent="0.15">
      <c r="C191" s="283">
        <f t="shared" si="8"/>
        <v>179</v>
      </c>
      <c r="D191" s="44" t="str">
        <f t="shared" si="7"/>
        <v/>
      </c>
      <c r="E191" s="276"/>
      <c r="F191" s="368"/>
      <c r="G191" s="368"/>
      <c r="H191" s="470"/>
      <c r="I191" s="307"/>
      <c r="J191" s="15"/>
      <c r="K191" s="299"/>
      <c r="L191" s="265"/>
      <c r="M191" s="265"/>
      <c r="N191" s="265"/>
      <c r="O191" s="281"/>
      <c r="P191" s="282"/>
      <c r="Q191" s="77"/>
    </row>
    <row r="192" spans="3:17" ht="13.5" customHeight="1" x14ac:dyDescent="0.15">
      <c r="C192" s="283">
        <f t="shared" si="8"/>
        <v>180</v>
      </c>
      <c r="D192" s="44" t="str">
        <f t="shared" si="7"/>
        <v/>
      </c>
      <c r="E192" s="276"/>
      <c r="F192" s="368"/>
      <c r="G192" s="368"/>
      <c r="H192" s="470"/>
      <c r="I192" s="307"/>
      <c r="J192" s="15"/>
      <c r="K192" s="299"/>
      <c r="L192" s="265"/>
      <c r="M192" s="265"/>
      <c r="N192" s="265"/>
      <c r="O192" s="281"/>
      <c r="P192" s="282"/>
      <c r="Q192" s="77"/>
    </row>
    <row r="193" spans="3:17" ht="13.5" customHeight="1" x14ac:dyDescent="0.15">
      <c r="C193" s="283">
        <f t="shared" si="8"/>
        <v>181</v>
      </c>
      <c r="D193" s="44" t="str">
        <f t="shared" si="7"/>
        <v/>
      </c>
      <c r="E193" s="276"/>
      <c r="F193" s="368"/>
      <c r="G193" s="368"/>
      <c r="H193" s="470"/>
      <c r="I193" s="307"/>
      <c r="J193" s="15"/>
      <c r="K193" s="299"/>
      <c r="L193" s="265"/>
      <c r="M193" s="265"/>
      <c r="N193" s="265"/>
      <c r="O193" s="281"/>
      <c r="P193" s="282"/>
      <c r="Q193" s="77"/>
    </row>
    <row r="194" spans="3:17" ht="13.5" customHeight="1" x14ac:dyDescent="0.15">
      <c r="C194" s="283">
        <f>C193+1</f>
        <v>182</v>
      </c>
      <c r="D194" s="44" t="str">
        <f t="shared" si="7"/>
        <v/>
      </c>
      <c r="E194" s="276"/>
      <c r="F194" s="368"/>
      <c r="G194" s="368"/>
      <c r="H194" s="470"/>
      <c r="I194" s="307"/>
      <c r="J194" s="15"/>
      <c r="K194" s="299"/>
      <c r="L194" s="265"/>
      <c r="M194" s="265"/>
      <c r="N194" s="265"/>
      <c r="O194" s="281"/>
      <c r="P194" s="282"/>
      <c r="Q194" s="77"/>
    </row>
    <row r="195" spans="3:17" ht="13.5" customHeight="1" x14ac:dyDescent="0.15">
      <c r="C195" s="283">
        <f>C194+1</f>
        <v>183</v>
      </c>
      <c r="D195" s="44" t="str">
        <f t="shared" si="7"/>
        <v/>
      </c>
      <c r="E195" s="276"/>
      <c r="F195" s="368"/>
      <c r="G195" s="368"/>
      <c r="H195" s="470"/>
      <c r="I195" s="307"/>
      <c r="J195" s="15"/>
      <c r="K195" s="299"/>
      <c r="L195" s="265"/>
      <c r="M195" s="265"/>
      <c r="N195" s="265"/>
      <c r="O195" s="281"/>
      <c r="P195" s="282"/>
      <c r="Q195" s="77"/>
    </row>
    <row r="196" spans="3:17" ht="13.5" customHeight="1" x14ac:dyDescent="0.15">
      <c r="C196" s="283">
        <f t="shared" ref="C196:C259" si="9">C195+1</f>
        <v>184</v>
      </c>
      <c r="D196" s="44" t="str">
        <f t="shared" si="7"/>
        <v/>
      </c>
      <c r="E196" s="276"/>
      <c r="F196" s="368"/>
      <c r="G196" s="368"/>
      <c r="H196" s="470"/>
      <c r="I196" s="307"/>
      <c r="J196" s="15"/>
      <c r="K196" s="299"/>
      <c r="L196" s="265"/>
      <c r="M196" s="265"/>
      <c r="N196" s="265"/>
      <c r="O196" s="281"/>
      <c r="P196" s="282"/>
      <c r="Q196" s="77"/>
    </row>
    <row r="197" spans="3:17" ht="13.5" customHeight="1" x14ac:dyDescent="0.15">
      <c r="C197" s="283">
        <f t="shared" si="9"/>
        <v>185</v>
      </c>
      <c r="D197" s="44" t="str">
        <f t="shared" si="7"/>
        <v/>
      </c>
      <c r="E197" s="276"/>
      <c r="F197" s="368"/>
      <c r="G197" s="368"/>
      <c r="H197" s="470"/>
      <c r="I197" s="307"/>
      <c r="J197" s="15"/>
      <c r="K197" s="299"/>
      <c r="L197" s="265"/>
      <c r="M197" s="265"/>
      <c r="N197" s="265"/>
      <c r="O197" s="281"/>
      <c r="P197" s="282"/>
      <c r="Q197" s="77"/>
    </row>
    <row r="198" spans="3:17" ht="13.5" customHeight="1" x14ac:dyDescent="0.15">
      <c r="C198" s="283">
        <f t="shared" si="9"/>
        <v>186</v>
      </c>
      <c r="D198" s="44" t="str">
        <f t="shared" si="7"/>
        <v/>
      </c>
      <c r="E198" s="276"/>
      <c r="F198" s="368"/>
      <c r="G198" s="368"/>
      <c r="H198" s="470"/>
      <c r="I198" s="307"/>
      <c r="J198" s="15"/>
      <c r="K198" s="299"/>
      <c r="L198" s="265"/>
      <c r="M198" s="265"/>
      <c r="N198" s="265"/>
      <c r="O198" s="281"/>
      <c r="P198" s="282"/>
      <c r="Q198" s="77"/>
    </row>
    <row r="199" spans="3:17" ht="13.5" customHeight="1" x14ac:dyDescent="0.15">
      <c r="C199" s="283">
        <f t="shared" si="9"/>
        <v>187</v>
      </c>
      <c r="D199" s="44" t="str">
        <f t="shared" si="7"/>
        <v/>
      </c>
      <c r="E199" s="276"/>
      <c r="F199" s="368"/>
      <c r="G199" s="368"/>
      <c r="H199" s="470"/>
      <c r="I199" s="307"/>
      <c r="J199" s="15"/>
      <c r="K199" s="299"/>
      <c r="L199" s="265"/>
      <c r="M199" s="265"/>
      <c r="N199" s="265"/>
      <c r="O199" s="281"/>
      <c r="P199" s="282"/>
      <c r="Q199" s="77"/>
    </row>
    <row r="200" spans="3:17" ht="13.5" customHeight="1" x14ac:dyDescent="0.15">
      <c r="C200" s="283">
        <f t="shared" si="9"/>
        <v>188</v>
      </c>
      <c r="D200" s="44" t="str">
        <f t="shared" si="7"/>
        <v/>
      </c>
      <c r="E200" s="276"/>
      <c r="F200" s="368"/>
      <c r="G200" s="368"/>
      <c r="H200" s="470"/>
      <c r="I200" s="307"/>
      <c r="J200" s="15"/>
      <c r="K200" s="299"/>
      <c r="L200" s="265"/>
      <c r="M200" s="265"/>
      <c r="N200" s="265"/>
      <c r="O200" s="281"/>
      <c r="P200" s="282"/>
      <c r="Q200" s="77"/>
    </row>
    <row r="201" spans="3:17" ht="13.5" customHeight="1" x14ac:dyDescent="0.15">
      <c r="C201" s="283">
        <f t="shared" si="9"/>
        <v>189</v>
      </c>
      <c r="D201" s="44" t="str">
        <f t="shared" si="7"/>
        <v/>
      </c>
      <c r="E201" s="276"/>
      <c r="F201" s="368"/>
      <c r="G201" s="368"/>
      <c r="H201" s="470"/>
      <c r="I201" s="307"/>
      <c r="J201" s="15"/>
      <c r="K201" s="299"/>
      <c r="L201" s="265"/>
      <c r="M201" s="265"/>
      <c r="N201" s="265"/>
      <c r="O201" s="281"/>
      <c r="P201" s="282"/>
      <c r="Q201" s="77"/>
    </row>
    <row r="202" spans="3:17" ht="13.5" customHeight="1" x14ac:dyDescent="0.15">
      <c r="C202" s="283">
        <f t="shared" si="9"/>
        <v>190</v>
      </c>
      <c r="D202" s="44" t="str">
        <f t="shared" si="7"/>
        <v/>
      </c>
      <c r="E202" s="276"/>
      <c r="F202" s="368"/>
      <c r="G202" s="368"/>
      <c r="H202" s="470"/>
      <c r="I202" s="307"/>
      <c r="J202" s="15"/>
      <c r="K202" s="299"/>
      <c r="L202" s="265"/>
      <c r="M202" s="265"/>
      <c r="N202" s="265"/>
      <c r="O202" s="281"/>
      <c r="P202" s="282"/>
      <c r="Q202" s="77"/>
    </row>
    <row r="203" spans="3:17" ht="13.5" customHeight="1" x14ac:dyDescent="0.15">
      <c r="C203" s="283">
        <f t="shared" si="9"/>
        <v>191</v>
      </c>
      <c r="D203" s="44" t="str">
        <f t="shared" si="7"/>
        <v/>
      </c>
      <c r="E203" s="276"/>
      <c r="F203" s="368"/>
      <c r="G203" s="368"/>
      <c r="H203" s="470"/>
      <c r="I203" s="307"/>
      <c r="J203" s="15"/>
      <c r="K203" s="299"/>
      <c r="L203" s="265"/>
      <c r="M203" s="265"/>
      <c r="N203" s="265"/>
      <c r="O203" s="281"/>
      <c r="P203" s="282"/>
      <c r="Q203" s="77"/>
    </row>
    <row r="204" spans="3:17" ht="13.5" customHeight="1" x14ac:dyDescent="0.15">
      <c r="C204" s="283">
        <f t="shared" si="9"/>
        <v>192</v>
      </c>
      <c r="D204" s="44" t="str">
        <f t="shared" si="7"/>
        <v/>
      </c>
      <c r="E204" s="276"/>
      <c r="F204" s="368"/>
      <c r="G204" s="368"/>
      <c r="H204" s="470"/>
      <c r="I204" s="307"/>
      <c r="J204" s="15"/>
      <c r="K204" s="299"/>
      <c r="L204" s="265"/>
      <c r="M204" s="265"/>
      <c r="N204" s="265"/>
      <c r="O204" s="281"/>
      <c r="P204" s="282"/>
      <c r="Q204" s="77"/>
    </row>
    <row r="205" spans="3:17" ht="13.5" customHeight="1" x14ac:dyDescent="0.15">
      <c r="C205" s="283">
        <f t="shared" si="9"/>
        <v>193</v>
      </c>
      <c r="D205" s="44" t="str">
        <f t="shared" ref="D205:D268" si="10">IF(E205="","",IF(E205&lt;=$S$2,"○",""))</f>
        <v/>
      </c>
      <c r="E205" s="276"/>
      <c r="F205" s="368"/>
      <c r="G205" s="368"/>
      <c r="H205" s="470"/>
      <c r="I205" s="307"/>
      <c r="J205" s="15"/>
      <c r="K205" s="299"/>
      <c r="L205" s="265"/>
      <c r="M205" s="265"/>
      <c r="N205" s="265"/>
      <c r="O205" s="281"/>
      <c r="P205" s="282"/>
      <c r="Q205" s="77"/>
    </row>
    <row r="206" spans="3:17" ht="13.5" customHeight="1" x14ac:dyDescent="0.15">
      <c r="C206" s="283">
        <f t="shared" si="9"/>
        <v>194</v>
      </c>
      <c r="D206" s="44" t="str">
        <f t="shared" si="10"/>
        <v/>
      </c>
      <c r="E206" s="276"/>
      <c r="F206" s="368"/>
      <c r="G206" s="368"/>
      <c r="H206" s="470"/>
      <c r="I206" s="307"/>
      <c r="J206" s="15"/>
      <c r="K206" s="299"/>
      <c r="L206" s="265"/>
      <c r="M206" s="265"/>
      <c r="N206" s="265"/>
      <c r="O206" s="281"/>
      <c r="P206" s="282"/>
      <c r="Q206" s="77"/>
    </row>
    <row r="207" spans="3:17" ht="13.5" customHeight="1" x14ac:dyDescent="0.15">
      <c r="C207" s="283">
        <f t="shared" si="9"/>
        <v>195</v>
      </c>
      <c r="D207" s="44" t="str">
        <f t="shared" si="10"/>
        <v/>
      </c>
      <c r="E207" s="276"/>
      <c r="F207" s="368"/>
      <c r="G207" s="368"/>
      <c r="H207" s="470"/>
      <c r="I207" s="307"/>
      <c r="J207" s="15"/>
      <c r="K207" s="299"/>
      <c r="L207" s="265"/>
      <c r="M207" s="265"/>
      <c r="N207" s="265"/>
      <c r="O207" s="281"/>
      <c r="P207" s="282"/>
      <c r="Q207" s="77"/>
    </row>
    <row r="208" spans="3:17" ht="13.5" customHeight="1" x14ac:dyDescent="0.15">
      <c r="C208" s="283">
        <f t="shared" si="9"/>
        <v>196</v>
      </c>
      <c r="D208" s="44" t="str">
        <f t="shared" si="10"/>
        <v/>
      </c>
      <c r="E208" s="276"/>
      <c r="F208" s="368"/>
      <c r="G208" s="368"/>
      <c r="H208" s="470"/>
      <c r="I208" s="307"/>
      <c r="J208" s="15"/>
      <c r="K208" s="299"/>
      <c r="L208" s="265"/>
      <c r="M208" s="265"/>
      <c r="N208" s="265"/>
      <c r="O208" s="281"/>
      <c r="P208" s="282"/>
      <c r="Q208" s="77"/>
    </row>
    <row r="209" spans="3:17" ht="13.5" customHeight="1" x14ac:dyDescent="0.15">
      <c r="C209" s="283">
        <f t="shared" si="9"/>
        <v>197</v>
      </c>
      <c r="D209" s="44" t="str">
        <f t="shared" si="10"/>
        <v/>
      </c>
      <c r="E209" s="276"/>
      <c r="F209" s="368"/>
      <c r="G209" s="368"/>
      <c r="H209" s="470"/>
      <c r="I209" s="307"/>
      <c r="J209" s="15"/>
      <c r="K209" s="299"/>
      <c r="L209" s="265"/>
      <c r="M209" s="265"/>
      <c r="N209" s="265"/>
      <c r="O209" s="281"/>
      <c r="P209" s="282"/>
      <c r="Q209" s="77"/>
    </row>
    <row r="210" spans="3:17" ht="13.5" customHeight="1" x14ac:dyDescent="0.15">
      <c r="C210" s="283">
        <f t="shared" si="9"/>
        <v>198</v>
      </c>
      <c r="D210" s="44" t="str">
        <f t="shared" si="10"/>
        <v/>
      </c>
      <c r="E210" s="276"/>
      <c r="F210" s="368"/>
      <c r="G210" s="368"/>
      <c r="H210" s="470"/>
      <c r="I210" s="307"/>
      <c r="J210" s="15"/>
      <c r="K210" s="299"/>
      <c r="L210" s="265"/>
      <c r="M210" s="265"/>
      <c r="N210" s="265"/>
      <c r="O210" s="281"/>
      <c r="P210" s="282"/>
      <c r="Q210" s="77"/>
    </row>
    <row r="211" spans="3:17" ht="13.5" customHeight="1" x14ac:dyDescent="0.15">
      <c r="C211" s="283">
        <f t="shared" si="9"/>
        <v>199</v>
      </c>
      <c r="D211" s="44" t="str">
        <f t="shared" si="10"/>
        <v/>
      </c>
      <c r="E211" s="276"/>
      <c r="F211" s="368"/>
      <c r="G211" s="368"/>
      <c r="H211" s="470"/>
      <c r="I211" s="307"/>
      <c r="J211" s="15"/>
      <c r="K211" s="299"/>
      <c r="L211" s="265"/>
      <c r="M211" s="265"/>
      <c r="N211" s="265"/>
      <c r="O211" s="281"/>
      <c r="P211" s="282"/>
      <c r="Q211" s="77"/>
    </row>
    <row r="212" spans="3:17" ht="13.5" customHeight="1" x14ac:dyDescent="0.15">
      <c r="C212" s="283">
        <f t="shared" si="9"/>
        <v>200</v>
      </c>
      <c r="D212" s="44" t="str">
        <f t="shared" si="10"/>
        <v/>
      </c>
      <c r="E212" s="276"/>
      <c r="F212" s="368"/>
      <c r="G212" s="368"/>
      <c r="H212" s="470"/>
      <c r="I212" s="307"/>
      <c r="J212" s="15"/>
      <c r="K212" s="299"/>
      <c r="L212" s="265"/>
      <c r="M212" s="265"/>
      <c r="N212" s="265"/>
      <c r="O212" s="281"/>
      <c r="P212" s="282"/>
      <c r="Q212" s="77"/>
    </row>
    <row r="213" spans="3:17" ht="13.5" customHeight="1" x14ac:dyDescent="0.15">
      <c r="C213" s="283">
        <f t="shared" si="9"/>
        <v>201</v>
      </c>
      <c r="D213" s="44" t="str">
        <f t="shared" si="10"/>
        <v/>
      </c>
      <c r="E213" s="276"/>
      <c r="F213" s="368"/>
      <c r="G213" s="368"/>
      <c r="H213" s="470"/>
      <c r="I213" s="307"/>
      <c r="J213" s="15"/>
      <c r="K213" s="299"/>
      <c r="L213" s="265"/>
      <c r="M213" s="265"/>
      <c r="N213" s="265"/>
      <c r="O213" s="281"/>
      <c r="P213" s="282"/>
      <c r="Q213" s="77"/>
    </row>
    <row r="214" spans="3:17" ht="13.5" customHeight="1" x14ac:dyDescent="0.15">
      <c r="C214" s="283">
        <f t="shared" si="9"/>
        <v>202</v>
      </c>
      <c r="D214" s="44" t="str">
        <f t="shared" si="10"/>
        <v/>
      </c>
      <c r="E214" s="276"/>
      <c r="F214" s="368"/>
      <c r="G214" s="368"/>
      <c r="H214" s="470"/>
      <c r="I214" s="307"/>
      <c r="J214" s="15"/>
      <c r="K214" s="299"/>
      <c r="L214" s="265"/>
      <c r="M214" s="265"/>
      <c r="N214" s="265"/>
      <c r="O214" s="281"/>
      <c r="P214" s="282"/>
      <c r="Q214" s="77"/>
    </row>
    <row r="215" spans="3:17" ht="13.5" customHeight="1" x14ac:dyDescent="0.15">
      <c r="C215" s="283">
        <f t="shared" si="9"/>
        <v>203</v>
      </c>
      <c r="D215" s="44" t="str">
        <f t="shared" si="10"/>
        <v/>
      </c>
      <c r="E215" s="276"/>
      <c r="F215" s="368"/>
      <c r="G215" s="368"/>
      <c r="H215" s="470"/>
      <c r="I215" s="307"/>
      <c r="J215" s="15"/>
      <c r="K215" s="299"/>
      <c r="L215" s="265"/>
      <c r="M215" s="265"/>
      <c r="N215" s="265"/>
      <c r="O215" s="281"/>
      <c r="P215" s="282"/>
      <c r="Q215" s="77"/>
    </row>
    <row r="216" spans="3:17" ht="13.5" customHeight="1" x14ac:dyDescent="0.15">
      <c r="C216" s="283">
        <f t="shared" si="9"/>
        <v>204</v>
      </c>
      <c r="D216" s="44" t="str">
        <f t="shared" si="10"/>
        <v/>
      </c>
      <c r="E216" s="276"/>
      <c r="F216" s="368"/>
      <c r="G216" s="368"/>
      <c r="H216" s="470"/>
      <c r="I216" s="307"/>
      <c r="J216" s="15"/>
      <c r="K216" s="299"/>
      <c r="L216" s="265"/>
      <c r="M216" s="265"/>
      <c r="N216" s="265"/>
      <c r="O216" s="281"/>
      <c r="P216" s="282"/>
      <c r="Q216" s="77"/>
    </row>
    <row r="217" spans="3:17" ht="13.5" customHeight="1" x14ac:dyDescent="0.15">
      <c r="C217" s="283">
        <f t="shared" si="9"/>
        <v>205</v>
      </c>
      <c r="D217" s="44" t="str">
        <f t="shared" si="10"/>
        <v/>
      </c>
      <c r="E217" s="276"/>
      <c r="F217" s="368"/>
      <c r="G217" s="368"/>
      <c r="H217" s="470"/>
      <c r="I217" s="307"/>
      <c r="J217" s="15"/>
      <c r="K217" s="299"/>
      <c r="L217" s="265"/>
      <c r="M217" s="265"/>
      <c r="N217" s="265"/>
      <c r="O217" s="281"/>
      <c r="P217" s="282"/>
      <c r="Q217" s="77"/>
    </row>
    <row r="218" spans="3:17" ht="13.5" customHeight="1" x14ac:dyDescent="0.15">
      <c r="C218" s="283">
        <f t="shared" si="9"/>
        <v>206</v>
      </c>
      <c r="D218" s="44" t="str">
        <f t="shared" si="10"/>
        <v/>
      </c>
      <c r="E218" s="276"/>
      <c r="F218" s="368"/>
      <c r="G218" s="368"/>
      <c r="H218" s="470"/>
      <c r="I218" s="307"/>
      <c r="J218" s="15"/>
      <c r="K218" s="299"/>
      <c r="L218" s="265"/>
      <c r="M218" s="265"/>
      <c r="N218" s="265"/>
      <c r="O218" s="281"/>
      <c r="P218" s="282"/>
      <c r="Q218" s="77"/>
    </row>
    <row r="219" spans="3:17" ht="13.5" customHeight="1" x14ac:dyDescent="0.15">
      <c r="C219" s="283">
        <f t="shared" si="9"/>
        <v>207</v>
      </c>
      <c r="D219" s="44" t="str">
        <f t="shared" si="10"/>
        <v/>
      </c>
      <c r="E219" s="276"/>
      <c r="F219" s="368"/>
      <c r="G219" s="368"/>
      <c r="H219" s="470"/>
      <c r="I219" s="307"/>
      <c r="J219" s="15"/>
      <c r="K219" s="299"/>
      <c r="L219" s="265"/>
      <c r="M219" s="265"/>
      <c r="N219" s="265"/>
      <c r="O219" s="281"/>
      <c r="P219" s="282"/>
      <c r="Q219" s="77"/>
    </row>
    <row r="220" spans="3:17" ht="13.5" customHeight="1" x14ac:dyDescent="0.15">
      <c r="C220" s="283">
        <f t="shared" si="9"/>
        <v>208</v>
      </c>
      <c r="D220" s="44" t="str">
        <f t="shared" si="10"/>
        <v/>
      </c>
      <c r="E220" s="276"/>
      <c r="F220" s="368"/>
      <c r="G220" s="368"/>
      <c r="H220" s="470"/>
      <c r="I220" s="307"/>
      <c r="J220" s="15"/>
      <c r="K220" s="299"/>
      <c r="L220" s="265"/>
      <c r="M220" s="265"/>
      <c r="N220" s="265"/>
      <c r="O220" s="281"/>
      <c r="P220" s="282"/>
      <c r="Q220" s="77"/>
    </row>
    <row r="221" spans="3:17" ht="13.5" customHeight="1" x14ac:dyDescent="0.15">
      <c r="C221" s="283">
        <f t="shared" si="9"/>
        <v>209</v>
      </c>
      <c r="D221" s="44" t="str">
        <f t="shared" si="10"/>
        <v/>
      </c>
      <c r="E221" s="276"/>
      <c r="F221" s="368"/>
      <c r="G221" s="368"/>
      <c r="H221" s="470"/>
      <c r="I221" s="307"/>
      <c r="J221" s="15"/>
      <c r="K221" s="299"/>
      <c r="L221" s="265"/>
      <c r="M221" s="265"/>
      <c r="N221" s="265"/>
      <c r="O221" s="281"/>
      <c r="P221" s="282"/>
      <c r="Q221" s="77"/>
    </row>
    <row r="222" spans="3:17" ht="13.5" customHeight="1" x14ac:dyDescent="0.15">
      <c r="C222" s="283">
        <f t="shared" si="9"/>
        <v>210</v>
      </c>
      <c r="D222" s="44" t="str">
        <f t="shared" si="10"/>
        <v/>
      </c>
      <c r="E222" s="276"/>
      <c r="F222" s="368"/>
      <c r="G222" s="368"/>
      <c r="H222" s="470"/>
      <c r="I222" s="307"/>
      <c r="J222" s="15"/>
      <c r="K222" s="299"/>
      <c r="L222" s="265"/>
      <c r="M222" s="265"/>
      <c r="N222" s="265"/>
      <c r="O222" s="281"/>
      <c r="P222" s="282"/>
      <c r="Q222" s="77"/>
    </row>
    <row r="223" spans="3:17" ht="13.5" customHeight="1" x14ac:dyDescent="0.15">
      <c r="C223" s="283">
        <f t="shared" si="9"/>
        <v>211</v>
      </c>
      <c r="D223" s="44" t="str">
        <f t="shared" si="10"/>
        <v/>
      </c>
      <c r="E223" s="276"/>
      <c r="F223" s="368"/>
      <c r="G223" s="368"/>
      <c r="H223" s="470"/>
      <c r="I223" s="307"/>
      <c r="J223" s="15"/>
      <c r="K223" s="299"/>
      <c r="L223" s="265"/>
      <c r="M223" s="265"/>
      <c r="N223" s="265"/>
      <c r="O223" s="281"/>
      <c r="P223" s="282"/>
      <c r="Q223" s="77"/>
    </row>
    <row r="224" spans="3:17" ht="13.5" customHeight="1" x14ac:dyDescent="0.15">
      <c r="C224" s="283">
        <f t="shared" si="9"/>
        <v>212</v>
      </c>
      <c r="D224" s="44" t="str">
        <f t="shared" si="10"/>
        <v/>
      </c>
      <c r="E224" s="276"/>
      <c r="F224" s="368"/>
      <c r="G224" s="368"/>
      <c r="H224" s="470"/>
      <c r="I224" s="307"/>
      <c r="J224" s="15"/>
      <c r="K224" s="299"/>
      <c r="L224" s="265"/>
      <c r="M224" s="265"/>
      <c r="N224" s="265"/>
      <c r="O224" s="281"/>
      <c r="P224" s="282"/>
      <c r="Q224" s="77"/>
    </row>
    <row r="225" spans="3:17" ht="13.5" customHeight="1" x14ac:dyDescent="0.15">
      <c r="C225" s="283">
        <f t="shared" si="9"/>
        <v>213</v>
      </c>
      <c r="D225" s="44" t="str">
        <f t="shared" si="10"/>
        <v/>
      </c>
      <c r="E225" s="276"/>
      <c r="F225" s="368"/>
      <c r="G225" s="368"/>
      <c r="H225" s="470"/>
      <c r="I225" s="307"/>
      <c r="J225" s="15"/>
      <c r="K225" s="299"/>
      <c r="L225" s="265"/>
      <c r="M225" s="265"/>
      <c r="N225" s="265"/>
      <c r="O225" s="281"/>
      <c r="P225" s="282"/>
      <c r="Q225" s="77"/>
    </row>
    <row r="226" spans="3:17" ht="13.5" customHeight="1" x14ac:dyDescent="0.15">
      <c r="C226" s="283">
        <f t="shared" si="9"/>
        <v>214</v>
      </c>
      <c r="D226" s="44" t="str">
        <f t="shared" si="10"/>
        <v/>
      </c>
      <c r="E226" s="276"/>
      <c r="F226" s="368"/>
      <c r="G226" s="368"/>
      <c r="H226" s="470"/>
      <c r="I226" s="307"/>
      <c r="J226" s="15"/>
      <c r="K226" s="299"/>
      <c r="L226" s="265"/>
      <c r="M226" s="265"/>
      <c r="N226" s="265"/>
      <c r="O226" s="281"/>
      <c r="P226" s="282"/>
      <c r="Q226" s="77"/>
    </row>
    <row r="227" spans="3:17" ht="13.5" customHeight="1" x14ac:dyDescent="0.15">
      <c r="C227" s="283">
        <f t="shared" si="9"/>
        <v>215</v>
      </c>
      <c r="D227" s="44" t="str">
        <f t="shared" si="10"/>
        <v/>
      </c>
      <c r="E227" s="276"/>
      <c r="F227" s="368"/>
      <c r="G227" s="368"/>
      <c r="H227" s="470"/>
      <c r="I227" s="307"/>
      <c r="J227" s="15"/>
      <c r="K227" s="299"/>
      <c r="L227" s="265"/>
      <c r="M227" s="265"/>
      <c r="N227" s="265"/>
      <c r="O227" s="281"/>
      <c r="P227" s="282"/>
      <c r="Q227" s="77"/>
    </row>
    <row r="228" spans="3:17" ht="13.5" customHeight="1" x14ac:dyDescent="0.15">
      <c r="C228" s="283">
        <f t="shared" si="9"/>
        <v>216</v>
      </c>
      <c r="D228" s="44" t="str">
        <f t="shared" si="10"/>
        <v/>
      </c>
      <c r="E228" s="276"/>
      <c r="F228" s="368"/>
      <c r="G228" s="368"/>
      <c r="H228" s="470"/>
      <c r="I228" s="307"/>
      <c r="J228" s="15"/>
      <c r="K228" s="299"/>
      <c r="L228" s="265"/>
      <c r="M228" s="265"/>
      <c r="N228" s="265"/>
      <c r="O228" s="281"/>
      <c r="P228" s="282"/>
      <c r="Q228" s="77"/>
    </row>
    <row r="229" spans="3:17" ht="13.5" customHeight="1" x14ac:dyDescent="0.15">
      <c r="C229" s="283">
        <f t="shared" si="9"/>
        <v>217</v>
      </c>
      <c r="D229" s="44" t="str">
        <f t="shared" si="10"/>
        <v/>
      </c>
      <c r="E229" s="276"/>
      <c r="F229" s="368"/>
      <c r="G229" s="368"/>
      <c r="H229" s="470"/>
      <c r="I229" s="307"/>
      <c r="J229" s="15"/>
      <c r="K229" s="299"/>
      <c r="L229" s="265"/>
      <c r="M229" s="265"/>
      <c r="N229" s="265"/>
      <c r="O229" s="281"/>
      <c r="P229" s="282"/>
      <c r="Q229" s="77"/>
    </row>
    <row r="230" spans="3:17" ht="13.5" customHeight="1" x14ac:dyDescent="0.15">
      <c r="C230" s="283">
        <f t="shared" si="9"/>
        <v>218</v>
      </c>
      <c r="D230" s="44" t="str">
        <f t="shared" si="10"/>
        <v/>
      </c>
      <c r="E230" s="276"/>
      <c r="F230" s="368"/>
      <c r="G230" s="368"/>
      <c r="H230" s="470"/>
      <c r="I230" s="307"/>
      <c r="J230" s="15"/>
      <c r="K230" s="299"/>
      <c r="L230" s="265"/>
      <c r="M230" s="265"/>
      <c r="N230" s="265"/>
      <c r="O230" s="281"/>
      <c r="P230" s="282"/>
      <c r="Q230" s="77"/>
    </row>
    <row r="231" spans="3:17" ht="13.5" customHeight="1" x14ac:dyDescent="0.15">
      <c r="C231" s="283">
        <f t="shared" si="9"/>
        <v>219</v>
      </c>
      <c r="D231" s="44" t="str">
        <f t="shared" si="10"/>
        <v/>
      </c>
      <c r="E231" s="276"/>
      <c r="F231" s="368"/>
      <c r="G231" s="368"/>
      <c r="H231" s="470"/>
      <c r="I231" s="307"/>
      <c r="J231" s="15"/>
      <c r="K231" s="299"/>
      <c r="L231" s="265"/>
      <c r="M231" s="265"/>
      <c r="N231" s="265"/>
      <c r="O231" s="281"/>
      <c r="P231" s="282"/>
      <c r="Q231" s="77"/>
    </row>
    <row r="232" spans="3:17" ht="13.5" customHeight="1" x14ac:dyDescent="0.15">
      <c r="C232" s="283">
        <f t="shared" si="9"/>
        <v>220</v>
      </c>
      <c r="D232" s="44" t="str">
        <f t="shared" si="10"/>
        <v/>
      </c>
      <c r="E232" s="276"/>
      <c r="F232" s="368"/>
      <c r="G232" s="368"/>
      <c r="H232" s="470"/>
      <c r="I232" s="307"/>
      <c r="J232" s="15"/>
      <c r="K232" s="299"/>
      <c r="L232" s="265"/>
      <c r="M232" s="265"/>
      <c r="N232" s="265"/>
      <c r="O232" s="281"/>
      <c r="P232" s="282"/>
      <c r="Q232" s="77"/>
    </row>
    <row r="233" spans="3:17" ht="13.5" customHeight="1" x14ac:dyDescent="0.15">
      <c r="C233" s="283">
        <f t="shared" si="9"/>
        <v>221</v>
      </c>
      <c r="D233" s="44" t="str">
        <f t="shared" si="10"/>
        <v/>
      </c>
      <c r="E233" s="276"/>
      <c r="F233" s="368"/>
      <c r="G233" s="368"/>
      <c r="H233" s="470"/>
      <c r="I233" s="307"/>
      <c r="J233" s="15"/>
      <c r="K233" s="299"/>
      <c r="L233" s="265"/>
      <c r="M233" s="265"/>
      <c r="N233" s="265"/>
      <c r="O233" s="281"/>
      <c r="P233" s="282"/>
      <c r="Q233" s="77"/>
    </row>
    <row r="234" spans="3:17" ht="13.5" customHeight="1" x14ac:dyDescent="0.15">
      <c r="C234" s="283">
        <f t="shared" si="9"/>
        <v>222</v>
      </c>
      <c r="D234" s="44" t="str">
        <f t="shared" si="10"/>
        <v/>
      </c>
      <c r="E234" s="276"/>
      <c r="F234" s="368"/>
      <c r="G234" s="368"/>
      <c r="H234" s="470"/>
      <c r="I234" s="307"/>
      <c r="J234" s="15"/>
      <c r="K234" s="299"/>
      <c r="L234" s="265"/>
      <c r="M234" s="265"/>
      <c r="N234" s="265"/>
      <c r="O234" s="281"/>
      <c r="P234" s="282"/>
      <c r="Q234" s="77"/>
    </row>
    <row r="235" spans="3:17" ht="13.5" customHeight="1" x14ac:dyDescent="0.15">
      <c r="C235" s="283">
        <f t="shared" si="9"/>
        <v>223</v>
      </c>
      <c r="D235" s="44" t="str">
        <f t="shared" si="10"/>
        <v/>
      </c>
      <c r="E235" s="276"/>
      <c r="F235" s="368"/>
      <c r="G235" s="368"/>
      <c r="H235" s="470"/>
      <c r="I235" s="307"/>
      <c r="J235" s="15"/>
      <c r="K235" s="299"/>
      <c r="L235" s="265"/>
      <c r="M235" s="265"/>
      <c r="N235" s="265"/>
      <c r="O235" s="281"/>
      <c r="P235" s="282"/>
      <c r="Q235" s="77"/>
    </row>
    <row r="236" spans="3:17" ht="13.5" customHeight="1" x14ac:dyDescent="0.15">
      <c r="C236" s="283">
        <f t="shared" si="9"/>
        <v>224</v>
      </c>
      <c r="D236" s="44" t="str">
        <f t="shared" si="10"/>
        <v/>
      </c>
      <c r="E236" s="276"/>
      <c r="F236" s="368"/>
      <c r="G236" s="368"/>
      <c r="H236" s="470"/>
      <c r="I236" s="307"/>
      <c r="J236" s="15"/>
      <c r="K236" s="299"/>
      <c r="L236" s="265"/>
      <c r="M236" s="265"/>
      <c r="N236" s="265"/>
      <c r="O236" s="281"/>
      <c r="P236" s="282"/>
      <c r="Q236" s="77"/>
    </row>
    <row r="237" spans="3:17" ht="13.5" customHeight="1" x14ac:dyDescent="0.15">
      <c r="C237" s="283">
        <f t="shared" si="9"/>
        <v>225</v>
      </c>
      <c r="D237" s="44" t="str">
        <f t="shared" si="10"/>
        <v/>
      </c>
      <c r="E237" s="276"/>
      <c r="F237" s="368"/>
      <c r="G237" s="368"/>
      <c r="H237" s="470"/>
      <c r="I237" s="307"/>
      <c r="J237" s="15"/>
      <c r="K237" s="299"/>
      <c r="L237" s="265"/>
      <c r="M237" s="265"/>
      <c r="N237" s="265"/>
      <c r="O237" s="281"/>
      <c r="P237" s="282"/>
      <c r="Q237" s="77"/>
    </row>
    <row r="238" spans="3:17" ht="13.5" customHeight="1" x14ac:dyDescent="0.15">
      <c r="C238" s="283">
        <f t="shared" si="9"/>
        <v>226</v>
      </c>
      <c r="D238" s="44" t="str">
        <f t="shared" si="10"/>
        <v/>
      </c>
      <c r="E238" s="276"/>
      <c r="F238" s="368"/>
      <c r="G238" s="368"/>
      <c r="H238" s="470"/>
      <c r="I238" s="307"/>
      <c r="J238" s="15"/>
      <c r="K238" s="299"/>
      <c r="L238" s="265"/>
      <c r="M238" s="265"/>
      <c r="N238" s="265"/>
      <c r="O238" s="281"/>
      <c r="P238" s="282"/>
      <c r="Q238" s="77"/>
    </row>
    <row r="239" spans="3:17" ht="13.5" customHeight="1" x14ac:dyDescent="0.15">
      <c r="C239" s="283">
        <f t="shared" si="9"/>
        <v>227</v>
      </c>
      <c r="D239" s="44" t="str">
        <f t="shared" si="10"/>
        <v/>
      </c>
      <c r="E239" s="276"/>
      <c r="F239" s="368"/>
      <c r="G239" s="368"/>
      <c r="H239" s="470"/>
      <c r="I239" s="307"/>
      <c r="J239" s="15"/>
      <c r="K239" s="299"/>
      <c r="L239" s="265"/>
      <c r="M239" s="265"/>
      <c r="N239" s="265"/>
      <c r="O239" s="281"/>
      <c r="P239" s="282"/>
      <c r="Q239" s="77"/>
    </row>
    <row r="240" spans="3:17" ht="13.5" customHeight="1" x14ac:dyDescent="0.15">
      <c r="C240" s="283">
        <f t="shared" si="9"/>
        <v>228</v>
      </c>
      <c r="D240" s="44" t="str">
        <f t="shared" si="10"/>
        <v/>
      </c>
      <c r="E240" s="276"/>
      <c r="F240" s="368"/>
      <c r="G240" s="368"/>
      <c r="H240" s="470"/>
      <c r="I240" s="307"/>
      <c r="J240" s="15"/>
      <c r="K240" s="299"/>
      <c r="L240" s="265"/>
      <c r="M240" s="265"/>
      <c r="N240" s="265"/>
      <c r="O240" s="281"/>
      <c r="P240" s="282"/>
      <c r="Q240" s="77"/>
    </row>
    <row r="241" spans="3:17" ht="13.5" customHeight="1" x14ac:dyDescent="0.15">
      <c r="C241" s="283">
        <f t="shared" si="9"/>
        <v>229</v>
      </c>
      <c r="D241" s="44" t="str">
        <f t="shared" si="10"/>
        <v/>
      </c>
      <c r="E241" s="276"/>
      <c r="F241" s="368"/>
      <c r="G241" s="368"/>
      <c r="H241" s="470"/>
      <c r="I241" s="307"/>
      <c r="J241" s="15"/>
      <c r="K241" s="299"/>
      <c r="L241" s="265"/>
      <c r="M241" s="265"/>
      <c r="N241" s="265"/>
      <c r="O241" s="281"/>
      <c r="P241" s="282"/>
      <c r="Q241" s="77"/>
    </row>
    <row r="242" spans="3:17" ht="13.5" customHeight="1" x14ac:dyDescent="0.15">
      <c r="C242" s="283">
        <f t="shared" si="9"/>
        <v>230</v>
      </c>
      <c r="D242" s="44" t="str">
        <f t="shared" si="10"/>
        <v/>
      </c>
      <c r="E242" s="276"/>
      <c r="F242" s="368"/>
      <c r="G242" s="368"/>
      <c r="H242" s="470"/>
      <c r="I242" s="307"/>
      <c r="J242" s="15"/>
      <c r="K242" s="299"/>
      <c r="L242" s="265"/>
      <c r="M242" s="265"/>
      <c r="N242" s="265"/>
      <c r="O242" s="281"/>
      <c r="P242" s="282"/>
      <c r="Q242" s="77"/>
    </row>
    <row r="243" spans="3:17" ht="13.5" customHeight="1" x14ac:dyDescent="0.15">
      <c r="C243" s="283">
        <f t="shared" si="9"/>
        <v>231</v>
      </c>
      <c r="D243" s="44" t="str">
        <f t="shared" si="10"/>
        <v/>
      </c>
      <c r="E243" s="276"/>
      <c r="F243" s="368"/>
      <c r="G243" s="368"/>
      <c r="H243" s="470"/>
      <c r="I243" s="307"/>
      <c r="J243" s="15"/>
      <c r="K243" s="299"/>
      <c r="L243" s="265"/>
      <c r="M243" s="265"/>
      <c r="N243" s="265"/>
      <c r="O243" s="281"/>
      <c r="P243" s="282"/>
      <c r="Q243" s="77"/>
    </row>
    <row r="244" spans="3:17" ht="13.5" customHeight="1" x14ac:dyDescent="0.15">
      <c r="C244" s="283">
        <f t="shared" si="9"/>
        <v>232</v>
      </c>
      <c r="D244" s="44" t="str">
        <f t="shared" si="10"/>
        <v/>
      </c>
      <c r="E244" s="276"/>
      <c r="F244" s="368"/>
      <c r="G244" s="368"/>
      <c r="H244" s="470"/>
      <c r="I244" s="307"/>
      <c r="J244" s="15"/>
      <c r="K244" s="299"/>
      <c r="L244" s="265"/>
      <c r="M244" s="265"/>
      <c r="N244" s="265"/>
      <c r="O244" s="281"/>
      <c r="P244" s="282"/>
      <c r="Q244" s="77"/>
    </row>
    <row r="245" spans="3:17" ht="13.5" customHeight="1" x14ac:dyDescent="0.15">
      <c r="C245" s="283">
        <f t="shared" si="9"/>
        <v>233</v>
      </c>
      <c r="D245" s="44" t="str">
        <f t="shared" si="10"/>
        <v/>
      </c>
      <c r="E245" s="276"/>
      <c r="F245" s="368"/>
      <c r="G245" s="368"/>
      <c r="H245" s="470"/>
      <c r="I245" s="307"/>
      <c r="J245" s="15"/>
      <c r="K245" s="299"/>
      <c r="L245" s="265"/>
      <c r="M245" s="265"/>
      <c r="N245" s="265"/>
      <c r="O245" s="281"/>
      <c r="P245" s="282"/>
      <c r="Q245" s="77"/>
    </row>
    <row r="246" spans="3:17" ht="13.5" customHeight="1" x14ac:dyDescent="0.15">
      <c r="C246" s="283">
        <f t="shared" si="9"/>
        <v>234</v>
      </c>
      <c r="D246" s="44" t="str">
        <f t="shared" si="10"/>
        <v/>
      </c>
      <c r="E246" s="276"/>
      <c r="F246" s="368"/>
      <c r="G246" s="368"/>
      <c r="H246" s="470"/>
      <c r="I246" s="307"/>
      <c r="J246" s="15"/>
      <c r="K246" s="299"/>
      <c r="L246" s="265"/>
      <c r="M246" s="265"/>
      <c r="N246" s="265"/>
      <c r="O246" s="281"/>
      <c r="P246" s="282"/>
      <c r="Q246" s="77"/>
    </row>
    <row r="247" spans="3:17" ht="13.5" customHeight="1" x14ac:dyDescent="0.15">
      <c r="C247" s="283">
        <f t="shared" si="9"/>
        <v>235</v>
      </c>
      <c r="D247" s="44" t="str">
        <f t="shared" si="10"/>
        <v/>
      </c>
      <c r="E247" s="276"/>
      <c r="F247" s="368"/>
      <c r="G247" s="368"/>
      <c r="H247" s="470"/>
      <c r="I247" s="307"/>
      <c r="J247" s="15"/>
      <c r="K247" s="299"/>
      <c r="L247" s="265"/>
      <c r="M247" s="265"/>
      <c r="N247" s="265"/>
      <c r="O247" s="281"/>
      <c r="P247" s="282"/>
      <c r="Q247" s="77"/>
    </row>
    <row r="248" spans="3:17" ht="13.5" customHeight="1" x14ac:dyDescent="0.15">
      <c r="C248" s="283">
        <f t="shared" si="9"/>
        <v>236</v>
      </c>
      <c r="D248" s="44" t="str">
        <f t="shared" si="10"/>
        <v/>
      </c>
      <c r="E248" s="276"/>
      <c r="F248" s="368"/>
      <c r="G248" s="368"/>
      <c r="H248" s="470"/>
      <c r="I248" s="307"/>
      <c r="J248" s="15"/>
      <c r="K248" s="299"/>
      <c r="L248" s="265"/>
      <c r="M248" s="265"/>
      <c r="N248" s="265"/>
      <c r="O248" s="281"/>
      <c r="P248" s="282"/>
      <c r="Q248" s="77"/>
    </row>
    <row r="249" spans="3:17" ht="13.5" customHeight="1" x14ac:dyDescent="0.15">
      <c r="C249" s="283">
        <f t="shared" si="9"/>
        <v>237</v>
      </c>
      <c r="D249" s="44" t="str">
        <f t="shared" si="10"/>
        <v/>
      </c>
      <c r="E249" s="276"/>
      <c r="F249" s="368"/>
      <c r="G249" s="368"/>
      <c r="H249" s="470"/>
      <c r="I249" s="307"/>
      <c r="J249" s="15"/>
      <c r="K249" s="299"/>
      <c r="L249" s="265"/>
      <c r="M249" s="265"/>
      <c r="N249" s="265"/>
      <c r="O249" s="281"/>
      <c r="P249" s="282"/>
      <c r="Q249" s="77"/>
    </row>
    <row r="250" spans="3:17" ht="13.5" customHeight="1" x14ac:dyDescent="0.15">
      <c r="C250" s="283">
        <f t="shared" si="9"/>
        <v>238</v>
      </c>
      <c r="D250" s="44" t="str">
        <f t="shared" si="10"/>
        <v/>
      </c>
      <c r="E250" s="276"/>
      <c r="F250" s="368"/>
      <c r="G250" s="368"/>
      <c r="H250" s="470"/>
      <c r="I250" s="307"/>
      <c r="J250" s="15"/>
      <c r="K250" s="299"/>
      <c r="L250" s="265"/>
      <c r="M250" s="265"/>
      <c r="N250" s="265"/>
      <c r="O250" s="281"/>
      <c r="P250" s="282"/>
      <c r="Q250" s="77"/>
    </row>
    <row r="251" spans="3:17" ht="13.5" customHeight="1" x14ac:dyDescent="0.15">
      <c r="C251" s="283">
        <f t="shared" si="9"/>
        <v>239</v>
      </c>
      <c r="D251" s="44" t="str">
        <f t="shared" si="10"/>
        <v/>
      </c>
      <c r="E251" s="276"/>
      <c r="F251" s="368"/>
      <c r="G251" s="368"/>
      <c r="H251" s="470"/>
      <c r="I251" s="307"/>
      <c r="J251" s="15"/>
      <c r="K251" s="299"/>
      <c r="L251" s="265"/>
      <c r="M251" s="265"/>
      <c r="N251" s="265"/>
      <c r="O251" s="281"/>
      <c r="P251" s="282"/>
      <c r="Q251" s="77"/>
    </row>
    <row r="252" spans="3:17" ht="13.5" customHeight="1" x14ac:dyDescent="0.15">
      <c r="C252" s="283">
        <f>C251+1</f>
        <v>240</v>
      </c>
      <c r="D252" s="44" t="str">
        <f t="shared" si="10"/>
        <v/>
      </c>
      <c r="E252" s="276"/>
      <c r="F252" s="368"/>
      <c r="G252" s="368"/>
      <c r="H252" s="470"/>
      <c r="I252" s="307"/>
      <c r="J252" s="15"/>
      <c r="K252" s="299"/>
      <c r="L252" s="265"/>
      <c r="M252" s="265"/>
      <c r="N252" s="265"/>
      <c r="O252" s="281"/>
      <c r="P252" s="282"/>
      <c r="Q252" s="77"/>
    </row>
    <row r="253" spans="3:17" ht="13.5" customHeight="1" x14ac:dyDescent="0.15">
      <c r="C253" s="283">
        <f>C252+1</f>
        <v>241</v>
      </c>
      <c r="D253" s="44" t="str">
        <f t="shared" si="10"/>
        <v/>
      </c>
      <c r="E253" s="276"/>
      <c r="F253" s="368"/>
      <c r="G253" s="368"/>
      <c r="H253" s="470"/>
      <c r="I253" s="307"/>
      <c r="J253" s="15"/>
      <c r="K253" s="299"/>
      <c r="L253" s="265"/>
      <c r="M253" s="265"/>
      <c r="N253" s="265"/>
      <c r="O253" s="281"/>
      <c r="P253" s="282"/>
      <c r="Q253" s="77"/>
    </row>
    <row r="254" spans="3:17" ht="13.5" customHeight="1" x14ac:dyDescent="0.15">
      <c r="C254" s="283">
        <f>C253+1</f>
        <v>242</v>
      </c>
      <c r="D254" s="44" t="str">
        <f t="shared" si="10"/>
        <v/>
      </c>
      <c r="E254" s="276"/>
      <c r="F254" s="368"/>
      <c r="G254" s="368"/>
      <c r="H254" s="470"/>
      <c r="I254" s="307"/>
      <c r="J254" s="15"/>
      <c r="K254" s="299"/>
      <c r="L254" s="265"/>
      <c r="M254" s="265"/>
      <c r="N254" s="265"/>
      <c r="O254" s="281"/>
      <c r="P254" s="282"/>
      <c r="Q254" s="77"/>
    </row>
    <row r="255" spans="3:17" ht="13.5" customHeight="1" x14ac:dyDescent="0.15">
      <c r="C255" s="283">
        <f>C254+1</f>
        <v>243</v>
      </c>
      <c r="D255" s="44" t="str">
        <f t="shared" si="10"/>
        <v/>
      </c>
      <c r="E255" s="276"/>
      <c r="F255" s="368"/>
      <c r="G255" s="368"/>
      <c r="H255" s="470"/>
      <c r="I255" s="307"/>
      <c r="J255" s="15"/>
      <c r="K255" s="299"/>
      <c r="L255" s="265"/>
      <c r="M255" s="265"/>
      <c r="N255" s="265"/>
      <c r="O255" s="281"/>
      <c r="P255" s="282"/>
      <c r="Q255" s="77"/>
    </row>
    <row r="256" spans="3:17" ht="13.5" customHeight="1" x14ac:dyDescent="0.15">
      <c r="C256" s="283">
        <f t="shared" si="9"/>
        <v>244</v>
      </c>
      <c r="D256" s="44" t="str">
        <f t="shared" si="10"/>
        <v/>
      </c>
      <c r="E256" s="276"/>
      <c r="F256" s="368"/>
      <c r="G256" s="368"/>
      <c r="H256" s="470"/>
      <c r="I256" s="307"/>
      <c r="J256" s="15"/>
      <c r="K256" s="299"/>
      <c r="L256" s="265"/>
      <c r="M256" s="265"/>
      <c r="N256" s="265"/>
      <c r="O256" s="281"/>
      <c r="P256" s="282"/>
      <c r="Q256" s="77"/>
    </row>
    <row r="257" spans="3:17" ht="13.5" customHeight="1" x14ac:dyDescent="0.15">
      <c r="C257" s="283">
        <f t="shared" si="9"/>
        <v>245</v>
      </c>
      <c r="D257" s="44" t="str">
        <f t="shared" si="10"/>
        <v/>
      </c>
      <c r="E257" s="276"/>
      <c r="F257" s="368"/>
      <c r="G257" s="368"/>
      <c r="H257" s="470"/>
      <c r="I257" s="307"/>
      <c r="J257" s="15"/>
      <c r="K257" s="299"/>
      <c r="L257" s="265"/>
      <c r="M257" s="265"/>
      <c r="N257" s="265"/>
      <c r="O257" s="281"/>
      <c r="P257" s="282"/>
      <c r="Q257" s="77"/>
    </row>
    <row r="258" spans="3:17" ht="13.5" customHeight="1" x14ac:dyDescent="0.15">
      <c r="C258" s="283">
        <f t="shared" si="9"/>
        <v>246</v>
      </c>
      <c r="D258" s="44" t="str">
        <f t="shared" si="10"/>
        <v/>
      </c>
      <c r="E258" s="276"/>
      <c r="F258" s="368"/>
      <c r="G258" s="368"/>
      <c r="H258" s="470"/>
      <c r="I258" s="307"/>
      <c r="J258" s="15"/>
      <c r="K258" s="299"/>
      <c r="L258" s="265"/>
      <c r="M258" s="265"/>
      <c r="N258" s="265"/>
      <c r="O258" s="281"/>
      <c r="P258" s="282"/>
      <c r="Q258" s="77"/>
    </row>
    <row r="259" spans="3:17" ht="13.5" customHeight="1" x14ac:dyDescent="0.15">
      <c r="C259" s="283">
        <f t="shared" si="9"/>
        <v>247</v>
      </c>
      <c r="D259" s="44" t="str">
        <f t="shared" si="10"/>
        <v/>
      </c>
      <c r="E259" s="276"/>
      <c r="F259" s="368"/>
      <c r="G259" s="368"/>
      <c r="H259" s="470"/>
      <c r="I259" s="307"/>
      <c r="J259" s="15"/>
      <c r="K259" s="299"/>
      <c r="L259" s="265"/>
      <c r="M259" s="265"/>
      <c r="N259" s="265"/>
      <c r="O259" s="281"/>
      <c r="P259" s="282"/>
      <c r="Q259" s="77"/>
    </row>
    <row r="260" spans="3:17" ht="13.5" customHeight="1" x14ac:dyDescent="0.15">
      <c r="C260" s="283">
        <f t="shared" ref="C260:C283" si="11">C259+1</f>
        <v>248</v>
      </c>
      <c r="D260" s="44" t="str">
        <f t="shared" si="10"/>
        <v/>
      </c>
      <c r="E260" s="276"/>
      <c r="F260" s="368"/>
      <c r="G260" s="368"/>
      <c r="H260" s="470"/>
      <c r="I260" s="307"/>
      <c r="J260" s="15"/>
      <c r="K260" s="299"/>
      <c r="L260" s="265"/>
      <c r="M260" s="265"/>
      <c r="N260" s="265"/>
      <c r="O260" s="281"/>
      <c r="P260" s="282"/>
      <c r="Q260" s="77"/>
    </row>
    <row r="261" spans="3:17" ht="13.5" customHeight="1" x14ac:dyDescent="0.15">
      <c r="C261" s="283">
        <f t="shared" si="11"/>
        <v>249</v>
      </c>
      <c r="D261" s="44" t="str">
        <f t="shared" si="10"/>
        <v/>
      </c>
      <c r="E261" s="276"/>
      <c r="F261" s="368"/>
      <c r="G261" s="368"/>
      <c r="H261" s="470"/>
      <c r="I261" s="307"/>
      <c r="J261" s="15"/>
      <c r="K261" s="299"/>
      <c r="L261" s="265"/>
      <c r="M261" s="265"/>
      <c r="N261" s="265"/>
      <c r="O261" s="281"/>
      <c r="P261" s="282"/>
      <c r="Q261" s="77"/>
    </row>
    <row r="262" spans="3:17" ht="13.5" customHeight="1" x14ac:dyDescent="0.15">
      <c r="C262" s="283">
        <f t="shared" si="11"/>
        <v>250</v>
      </c>
      <c r="D262" s="44" t="str">
        <f t="shared" si="10"/>
        <v/>
      </c>
      <c r="E262" s="276"/>
      <c r="F262" s="368"/>
      <c r="G262" s="368"/>
      <c r="H262" s="470"/>
      <c r="I262" s="307"/>
      <c r="J262" s="15"/>
      <c r="K262" s="299"/>
      <c r="L262" s="265"/>
      <c r="M262" s="265"/>
      <c r="N262" s="265"/>
      <c r="O262" s="281"/>
      <c r="P262" s="282"/>
      <c r="Q262" s="77"/>
    </row>
    <row r="263" spans="3:17" ht="13.5" customHeight="1" x14ac:dyDescent="0.15">
      <c r="C263" s="283">
        <f t="shared" si="11"/>
        <v>251</v>
      </c>
      <c r="D263" s="44" t="str">
        <f t="shared" si="10"/>
        <v/>
      </c>
      <c r="E263" s="276"/>
      <c r="F263" s="368"/>
      <c r="G263" s="368"/>
      <c r="H263" s="470"/>
      <c r="I263" s="307"/>
      <c r="J263" s="15"/>
      <c r="K263" s="299"/>
      <c r="L263" s="265"/>
      <c r="M263" s="265"/>
      <c r="N263" s="265"/>
      <c r="O263" s="281"/>
      <c r="P263" s="282"/>
      <c r="Q263" s="77"/>
    </row>
    <row r="264" spans="3:17" ht="13.5" customHeight="1" x14ac:dyDescent="0.15">
      <c r="C264" s="283">
        <f t="shared" si="11"/>
        <v>252</v>
      </c>
      <c r="D264" s="44" t="str">
        <f t="shared" si="10"/>
        <v/>
      </c>
      <c r="E264" s="276"/>
      <c r="F264" s="368"/>
      <c r="G264" s="368"/>
      <c r="H264" s="470"/>
      <c r="I264" s="307"/>
      <c r="J264" s="15"/>
      <c r="K264" s="299"/>
      <c r="L264" s="265"/>
      <c r="M264" s="265"/>
      <c r="N264" s="265"/>
      <c r="O264" s="281"/>
      <c r="P264" s="282"/>
      <c r="Q264" s="77"/>
    </row>
    <row r="265" spans="3:17" ht="13.5" customHeight="1" x14ac:dyDescent="0.15">
      <c r="C265" s="283">
        <f t="shared" si="11"/>
        <v>253</v>
      </c>
      <c r="D265" s="44" t="str">
        <f t="shared" si="10"/>
        <v/>
      </c>
      <c r="E265" s="276"/>
      <c r="F265" s="368"/>
      <c r="G265" s="368"/>
      <c r="H265" s="470"/>
      <c r="I265" s="307"/>
      <c r="J265" s="15"/>
      <c r="K265" s="299"/>
      <c r="L265" s="265"/>
      <c r="M265" s="265"/>
      <c r="N265" s="265"/>
      <c r="O265" s="281"/>
      <c r="P265" s="282"/>
      <c r="Q265" s="77"/>
    </row>
    <row r="266" spans="3:17" ht="13.5" customHeight="1" x14ac:dyDescent="0.15">
      <c r="C266" s="283">
        <f t="shared" si="11"/>
        <v>254</v>
      </c>
      <c r="D266" s="44" t="str">
        <f t="shared" si="10"/>
        <v/>
      </c>
      <c r="E266" s="276"/>
      <c r="F266" s="368"/>
      <c r="G266" s="368"/>
      <c r="H266" s="470"/>
      <c r="I266" s="307"/>
      <c r="J266" s="15"/>
      <c r="K266" s="299"/>
      <c r="L266" s="265"/>
      <c r="M266" s="265"/>
      <c r="N266" s="265"/>
      <c r="O266" s="281"/>
      <c r="P266" s="282"/>
      <c r="Q266" s="77"/>
    </row>
    <row r="267" spans="3:17" ht="13.5" customHeight="1" x14ac:dyDescent="0.15">
      <c r="C267" s="283">
        <f t="shared" si="11"/>
        <v>255</v>
      </c>
      <c r="D267" s="44" t="str">
        <f t="shared" si="10"/>
        <v/>
      </c>
      <c r="E267" s="276"/>
      <c r="F267" s="368"/>
      <c r="G267" s="368"/>
      <c r="H267" s="470"/>
      <c r="I267" s="307"/>
      <c r="J267" s="15"/>
      <c r="K267" s="299"/>
      <c r="L267" s="265"/>
      <c r="M267" s="265"/>
      <c r="N267" s="265"/>
      <c r="O267" s="281"/>
      <c r="P267" s="282"/>
      <c r="Q267" s="77"/>
    </row>
    <row r="268" spans="3:17" ht="13.5" customHeight="1" x14ac:dyDescent="0.15">
      <c r="C268" s="283">
        <f t="shared" si="11"/>
        <v>256</v>
      </c>
      <c r="D268" s="44" t="str">
        <f t="shared" si="10"/>
        <v/>
      </c>
      <c r="E268" s="276"/>
      <c r="F268" s="368"/>
      <c r="G268" s="368"/>
      <c r="H268" s="470"/>
      <c r="I268" s="307"/>
      <c r="J268" s="15"/>
      <c r="K268" s="299"/>
      <c r="L268" s="265"/>
      <c r="M268" s="265"/>
      <c r="N268" s="265"/>
      <c r="O268" s="281"/>
      <c r="P268" s="282"/>
      <c r="Q268" s="77"/>
    </row>
    <row r="269" spans="3:17" ht="13.5" customHeight="1" x14ac:dyDescent="0.15">
      <c r="C269" s="283">
        <f t="shared" si="11"/>
        <v>257</v>
      </c>
      <c r="D269" s="44" t="str">
        <f t="shared" ref="D269:D332" si="12">IF(E269="","",IF(E269&lt;=$S$2,"○",""))</f>
        <v/>
      </c>
      <c r="E269" s="276"/>
      <c r="F269" s="368"/>
      <c r="G269" s="368"/>
      <c r="H269" s="470"/>
      <c r="I269" s="307"/>
      <c r="J269" s="15"/>
      <c r="K269" s="299"/>
      <c r="L269" s="265"/>
      <c r="M269" s="265"/>
      <c r="N269" s="265"/>
      <c r="O269" s="281"/>
      <c r="P269" s="282"/>
      <c r="Q269" s="77"/>
    </row>
    <row r="270" spans="3:17" ht="13.5" customHeight="1" x14ac:dyDescent="0.15">
      <c r="C270" s="283">
        <f t="shared" si="11"/>
        <v>258</v>
      </c>
      <c r="D270" s="44" t="str">
        <f t="shared" si="12"/>
        <v/>
      </c>
      <c r="E270" s="276"/>
      <c r="F270" s="368"/>
      <c r="G270" s="368"/>
      <c r="H270" s="470"/>
      <c r="I270" s="307"/>
      <c r="J270" s="15"/>
      <c r="K270" s="299"/>
      <c r="L270" s="265"/>
      <c r="M270" s="265"/>
      <c r="N270" s="265"/>
      <c r="O270" s="281"/>
      <c r="P270" s="282"/>
      <c r="Q270" s="77"/>
    </row>
    <row r="271" spans="3:17" ht="13.5" customHeight="1" x14ac:dyDescent="0.15">
      <c r="C271" s="283">
        <f t="shared" si="11"/>
        <v>259</v>
      </c>
      <c r="D271" s="44" t="str">
        <f t="shared" si="12"/>
        <v/>
      </c>
      <c r="E271" s="276"/>
      <c r="F271" s="368"/>
      <c r="G271" s="368"/>
      <c r="H271" s="470"/>
      <c r="I271" s="307"/>
      <c r="J271" s="15"/>
      <c r="K271" s="299"/>
      <c r="L271" s="265"/>
      <c r="M271" s="265"/>
      <c r="N271" s="265"/>
      <c r="O271" s="281"/>
      <c r="P271" s="282"/>
      <c r="Q271" s="77"/>
    </row>
    <row r="272" spans="3:17" ht="13.5" customHeight="1" x14ac:dyDescent="0.15">
      <c r="C272" s="283">
        <f t="shared" si="11"/>
        <v>260</v>
      </c>
      <c r="D272" s="44" t="str">
        <f t="shared" si="12"/>
        <v/>
      </c>
      <c r="E272" s="276"/>
      <c r="F272" s="368"/>
      <c r="G272" s="368"/>
      <c r="H272" s="470"/>
      <c r="I272" s="307"/>
      <c r="J272" s="15"/>
      <c r="K272" s="299"/>
      <c r="L272" s="265"/>
      <c r="M272" s="265"/>
      <c r="N272" s="265"/>
      <c r="O272" s="281"/>
      <c r="P272" s="282"/>
      <c r="Q272" s="77"/>
    </row>
    <row r="273" spans="3:17" ht="13.5" customHeight="1" x14ac:dyDescent="0.15">
      <c r="C273" s="283">
        <f t="shared" si="11"/>
        <v>261</v>
      </c>
      <c r="D273" s="44" t="str">
        <f t="shared" si="12"/>
        <v/>
      </c>
      <c r="E273" s="276"/>
      <c r="F273" s="368"/>
      <c r="G273" s="368"/>
      <c r="H273" s="470"/>
      <c r="I273" s="307"/>
      <c r="J273" s="15"/>
      <c r="K273" s="299"/>
      <c r="L273" s="265"/>
      <c r="M273" s="265"/>
      <c r="N273" s="265"/>
      <c r="O273" s="281"/>
      <c r="P273" s="282"/>
      <c r="Q273" s="77"/>
    </row>
    <row r="274" spans="3:17" ht="13.5" customHeight="1" x14ac:dyDescent="0.15">
      <c r="C274" s="283">
        <f t="shared" si="11"/>
        <v>262</v>
      </c>
      <c r="D274" s="44" t="str">
        <f t="shared" si="12"/>
        <v/>
      </c>
      <c r="E274" s="276"/>
      <c r="F274" s="368"/>
      <c r="G274" s="368"/>
      <c r="H274" s="470"/>
      <c r="I274" s="307"/>
      <c r="J274" s="15"/>
      <c r="K274" s="299"/>
      <c r="L274" s="265"/>
      <c r="M274" s="265"/>
      <c r="N274" s="265"/>
      <c r="O274" s="281"/>
      <c r="P274" s="282"/>
      <c r="Q274" s="77"/>
    </row>
    <row r="275" spans="3:17" ht="13.5" customHeight="1" x14ac:dyDescent="0.15">
      <c r="C275" s="283">
        <f t="shared" si="11"/>
        <v>263</v>
      </c>
      <c r="D275" s="44" t="str">
        <f t="shared" si="12"/>
        <v/>
      </c>
      <c r="E275" s="276"/>
      <c r="F275" s="368"/>
      <c r="G275" s="368"/>
      <c r="H275" s="470"/>
      <c r="I275" s="307"/>
      <c r="J275" s="15"/>
      <c r="K275" s="299"/>
      <c r="L275" s="265"/>
      <c r="M275" s="265"/>
      <c r="N275" s="265"/>
      <c r="O275" s="281"/>
      <c r="P275" s="282"/>
      <c r="Q275" s="77"/>
    </row>
    <row r="276" spans="3:17" ht="13.5" customHeight="1" x14ac:dyDescent="0.15">
      <c r="C276" s="283">
        <f t="shared" si="11"/>
        <v>264</v>
      </c>
      <c r="D276" s="44" t="str">
        <f t="shared" si="12"/>
        <v/>
      </c>
      <c r="E276" s="276"/>
      <c r="F276" s="368"/>
      <c r="G276" s="368"/>
      <c r="H276" s="470"/>
      <c r="I276" s="307"/>
      <c r="J276" s="15"/>
      <c r="K276" s="299"/>
      <c r="L276" s="265"/>
      <c r="M276" s="265"/>
      <c r="N276" s="265"/>
      <c r="O276" s="281"/>
      <c r="P276" s="282"/>
      <c r="Q276" s="77"/>
    </row>
    <row r="277" spans="3:17" ht="13.5" customHeight="1" x14ac:dyDescent="0.15">
      <c r="C277" s="283">
        <f t="shared" si="11"/>
        <v>265</v>
      </c>
      <c r="D277" s="44" t="str">
        <f t="shared" si="12"/>
        <v/>
      </c>
      <c r="E277" s="276"/>
      <c r="F277" s="368"/>
      <c r="G277" s="368"/>
      <c r="H277" s="470"/>
      <c r="I277" s="307"/>
      <c r="J277" s="15"/>
      <c r="K277" s="299"/>
      <c r="L277" s="265"/>
      <c r="M277" s="265"/>
      <c r="N277" s="265"/>
      <c r="O277" s="281"/>
      <c r="P277" s="282"/>
      <c r="Q277" s="77"/>
    </row>
    <row r="278" spans="3:17" ht="13.5" customHeight="1" x14ac:dyDescent="0.15">
      <c r="C278" s="283">
        <f t="shared" si="11"/>
        <v>266</v>
      </c>
      <c r="D278" s="44" t="str">
        <f t="shared" si="12"/>
        <v/>
      </c>
      <c r="E278" s="276"/>
      <c r="F278" s="368"/>
      <c r="G278" s="368"/>
      <c r="H278" s="470"/>
      <c r="I278" s="307"/>
      <c r="J278" s="15"/>
      <c r="K278" s="299"/>
      <c r="L278" s="265"/>
      <c r="M278" s="265"/>
      <c r="N278" s="265"/>
      <c r="O278" s="281"/>
      <c r="P278" s="282"/>
      <c r="Q278" s="77"/>
    </row>
    <row r="279" spans="3:17" ht="13.5" customHeight="1" x14ac:dyDescent="0.15">
      <c r="C279" s="283">
        <f t="shared" si="11"/>
        <v>267</v>
      </c>
      <c r="D279" s="44" t="str">
        <f t="shared" si="12"/>
        <v/>
      </c>
      <c r="E279" s="276"/>
      <c r="F279" s="368"/>
      <c r="G279" s="368"/>
      <c r="H279" s="470"/>
      <c r="I279" s="307"/>
      <c r="J279" s="15"/>
      <c r="K279" s="299"/>
      <c r="L279" s="265"/>
      <c r="M279" s="265"/>
      <c r="N279" s="265"/>
      <c r="O279" s="281"/>
      <c r="P279" s="282"/>
      <c r="Q279" s="77"/>
    </row>
    <row r="280" spans="3:17" ht="13.5" customHeight="1" x14ac:dyDescent="0.15">
      <c r="C280" s="283">
        <f t="shared" si="11"/>
        <v>268</v>
      </c>
      <c r="D280" s="44" t="str">
        <f t="shared" si="12"/>
        <v/>
      </c>
      <c r="E280" s="276"/>
      <c r="F280" s="368"/>
      <c r="G280" s="368"/>
      <c r="H280" s="470"/>
      <c r="I280" s="307"/>
      <c r="J280" s="15"/>
      <c r="K280" s="299"/>
      <c r="L280" s="265"/>
      <c r="M280" s="265"/>
      <c r="N280" s="265"/>
      <c r="O280" s="281"/>
      <c r="P280" s="282"/>
      <c r="Q280" s="77"/>
    </row>
    <row r="281" spans="3:17" ht="13.5" customHeight="1" x14ac:dyDescent="0.15">
      <c r="C281" s="283">
        <f t="shared" si="11"/>
        <v>269</v>
      </c>
      <c r="D281" s="44" t="str">
        <f t="shared" si="12"/>
        <v/>
      </c>
      <c r="E281" s="276"/>
      <c r="F281" s="368"/>
      <c r="G281" s="368"/>
      <c r="H281" s="470"/>
      <c r="I281" s="307"/>
      <c r="J281" s="15"/>
      <c r="K281" s="299"/>
      <c r="L281" s="265"/>
      <c r="M281" s="265"/>
      <c r="N281" s="265"/>
      <c r="O281" s="281"/>
      <c r="P281" s="282"/>
      <c r="Q281" s="77"/>
    </row>
    <row r="282" spans="3:17" ht="13.5" customHeight="1" x14ac:dyDescent="0.15">
      <c r="C282" s="283">
        <f t="shared" si="11"/>
        <v>270</v>
      </c>
      <c r="D282" s="44" t="str">
        <f t="shared" si="12"/>
        <v/>
      </c>
      <c r="E282" s="276"/>
      <c r="F282" s="368"/>
      <c r="G282" s="368"/>
      <c r="H282" s="470"/>
      <c r="I282" s="307"/>
      <c r="J282" s="15"/>
      <c r="K282" s="299"/>
      <c r="L282" s="265"/>
      <c r="M282" s="265"/>
      <c r="N282" s="265"/>
      <c r="O282" s="281"/>
      <c r="P282" s="282"/>
      <c r="Q282" s="77"/>
    </row>
    <row r="283" spans="3:17" ht="13.5" customHeight="1" x14ac:dyDescent="0.15">
      <c r="C283" s="283">
        <f t="shared" si="11"/>
        <v>271</v>
      </c>
      <c r="D283" s="44" t="str">
        <f t="shared" si="12"/>
        <v/>
      </c>
      <c r="E283" s="276"/>
      <c r="F283" s="368"/>
      <c r="G283" s="368"/>
      <c r="H283" s="470"/>
      <c r="I283" s="307"/>
      <c r="J283" s="15"/>
      <c r="K283" s="299"/>
      <c r="L283" s="265"/>
      <c r="M283" s="265"/>
      <c r="N283" s="265"/>
      <c r="O283" s="281"/>
      <c r="P283" s="282"/>
      <c r="Q283" s="77"/>
    </row>
    <row r="284" spans="3:17" ht="13.5" customHeight="1" x14ac:dyDescent="0.15">
      <c r="C284" s="283">
        <f>C283+1</f>
        <v>272</v>
      </c>
      <c r="D284" s="44" t="str">
        <f t="shared" si="12"/>
        <v/>
      </c>
      <c r="E284" s="276"/>
      <c r="F284" s="368"/>
      <c r="G284" s="368"/>
      <c r="H284" s="470"/>
      <c r="I284" s="307"/>
      <c r="J284" s="15"/>
      <c r="K284" s="299"/>
      <c r="L284" s="265"/>
      <c r="M284" s="265"/>
      <c r="N284" s="265"/>
      <c r="O284" s="281"/>
      <c r="P284" s="282"/>
      <c r="Q284" s="77"/>
    </row>
    <row r="285" spans="3:17" ht="13.5" customHeight="1" x14ac:dyDescent="0.15">
      <c r="C285" s="283">
        <f>C284+1</f>
        <v>273</v>
      </c>
      <c r="D285" s="44" t="str">
        <f t="shared" si="12"/>
        <v/>
      </c>
      <c r="E285" s="276"/>
      <c r="F285" s="368"/>
      <c r="G285" s="368"/>
      <c r="H285" s="470"/>
      <c r="I285" s="307"/>
      <c r="J285" s="15"/>
      <c r="K285" s="299"/>
      <c r="L285" s="265"/>
      <c r="M285" s="265"/>
      <c r="N285" s="265"/>
      <c r="O285" s="281"/>
      <c r="P285" s="282"/>
      <c r="Q285" s="77"/>
    </row>
    <row r="286" spans="3:17" ht="13.5" customHeight="1" x14ac:dyDescent="0.15">
      <c r="C286" s="283">
        <f t="shared" ref="C286:C349" si="13">C285+1</f>
        <v>274</v>
      </c>
      <c r="D286" s="44" t="str">
        <f t="shared" si="12"/>
        <v/>
      </c>
      <c r="E286" s="276"/>
      <c r="F286" s="368"/>
      <c r="G286" s="368"/>
      <c r="H286" s="470"/>
      <c r="I286" s="307"/>
      <c r="J286" s="15"/>
      <c r="K286" s="299"/>
      <c r="L286" s="265"/>
      <c r="M286" s="265"/>
      <c r="N286" s="265"/>
      <c r="O286" s="281"/>
      <c r="P286" s="282"/>
      <c r="Q286" s="77"/>
    </row>
    <row r="287" spans="3:17" ht="13.5" customHeight="1" x14ac:dyDescent="0.15">
      <c r="C287" s="283">
        <f t="shared" si="13"/>
        <v>275</v>
      </c>
      <c r="D287" s="44" t="str">
        <f t="shared" si="12"/>
        <v/>
      </c>
      <c r="E287" s="276"/>
      <c r="F287" s="368"/>
      <c r="G287" s="368"/>
      <c r="H287" s="470"/>
      <c r="I287" s="307"/>
      <c r="J287" s="15"/>
      <c r="K287" s="299"/>
      <c r="L287" s="265"/>
      <c r="M287" s="265"/>
      <c r="N287" s="265"/>
      <c r="O287" s="281"/>
      <c r="P287" s="282"/>
      <c r="Q287" s="77"/>
    </row>
    <row r="288" spans="3:17" ht="13.5" customHeight="1" x14ac:dyDescent="0.15">
      <c r="C288" s="283">
        <f t="shared" si="13"/>
        <v>276</v>
      </c>
      <c r="D288" s="44" t="str">
        <f t="shared" si="12"/>
        <v/>
      </c>
      <c r="E288" s="276"/>
      <c r="F288" s="368"/>
      <c r="G288" s="368"/>
      <c r="H288" s="470"/>
      <c r="I288" s="307"/>
      <c r="J288" s="15"/>
      <c r="K288" s="299"/>
      <c r="L288" s="265"/>
      <c r="M288" s="265"/>
      <c r="N288" s="265"/>
      <c r="O288" s="281"/>
      <c r="P288" s="282"/>
      <c r="Q288" s="77"/>
    </row>
    <row r="289" spans="3:17" ht="13.5" customHeight="1" x14ac:dyDescent="0.15">
      <c r="C289" s="283">
        <f t="shared" si="13"/>
        <v>277</v>
      </c>
      <c r="D289" s="44" t="str">
        <f t="shared" si="12"/>
        <v/>
      </c>
      <c r="E289" s="276"/>
      <c r="F289" s="368"/>
      <c r="G289" s="368"/>
      <c r="H289" s="470"/>
      <c r="I289" s="307"/>
      <c r="J289" s="15"/>
      <c r="K289" s="299"/>
      <c r="L289" s="265"/>
      <c r="M289" s="265"/>
      <c r="N289" s="265"/>
      <c r="O289" s="281"/>
      <c r="P289" s="282"/>
      <c r="Q289" s="77"/>
    </row>
    <row r="290" spans="3:17" ht="13.5" customHeight="1" x14ac:dyDescent="0.15">
      <c r="C290" s="283">
        <f t="shared" si="13"/>
        <v>278</v>
      </c>
      <c r="D290" s="44" t="str">
        <f t="shared" si="12"/>
        <v/>
      </c>
      <c r="E290" s="276"/>
      <c r="F290" s="368"/>
      <c r="G290" s="368"/>
      <c r="H290" s="470"/>
      <c r="I290" s="307"/>
      <c r="J290" s="15"/>
      <c r="K290" s="299"/>
      <c r="L290" s="265"/>
      <c r="M290" s="265"/>
      <c r="N290" s="265"/>
      <c r="O290" s="281"/>
      <c r="P290" s="282"/>
      <c r="Q290" s="77"/>
    </row>
    <row r="291" spans="3:17" ht="13.5" customHeight="1" x14ac:dyDescent="0.15">
      <c r="C291" s="283">
        <f t="shared" si="13"/>
        <v>279</v>
      </c>
      <c r="D291" s="44" t="str">
        <f t="shared" si="12"/>
        <v/>
      </c>
      <c r="E291" s="276"/>
      <c r="F291" s="368"/>
      <c r="G291" s="368"/>
      <c r="H291" s="470"/>
      <c r="I291" s="307"/>
      <c r="J291" s="15"/>
      <c r="K291" s="299"/>
      <c r="L291" s="265"/>
      <c r="M291" s="265"/>
      <c r="N291" s="265"/>
      <c r="O291" s="281"/>
      <c r="P291" s="282"/>
      <c r="Q291" s="77"/>
    </row>
    <row r="292" spans="3:17" ht="13.5" customHeight="1" x14ac:dyDescent="0.15">
      <c r="C292" s="283">
        <f t="shared" si="13"/>
        <v>280</v>
      </c>
      <c r="D292" s="44" t="str">
        <f t="shared" si="12"/>
        <v/>
      </c>
      <c r="E292" s="276"/>
      <c r="F292" s="368"/>
      <c r="G292" s="368"/>
      <c r="H292" s="470"/>
      <c r="I292" s="307"/>
      <c r="J292" s="15"/>
      <c r="K292" s="299"/>
      <c r="L292" s="265"/>
      <c r="M292" s="265"/>
      <c r="N292" s="265"/>
      <c r="O292" s="281"/>
      <c r="P292" s="282"/>
      <c r="Q292" s="77"/>
    </row>
    <row r="293" spans="3:17" ht="13.5" customHeight="1" x14ac:dyDescent="0.15">
      <c r="C293" s="283">
        <f t="shared" si="13"/>
        <v>281</v>
      </c>
      <c r="D293" s="44" t="str">
        <f t="shared" si="12"/>
        <v/>
      </c>
      <c r="E293" s="276"/>
      <c r="F293" s="368"/>
      <c r="G293" s="368"/>
      <c r="H293" s="470"/>
      <c r="I293" s="307"/>
      <c r="J293" s="15"/>
      <c r="K293" s="299"/>
      <c r="L293" s="265"/>
      <c r="M293" s="265"/>
      <c r="N293" s="265"/>
      <c r="O293" s="281"/>
      <c r="P293" s="282"/>
      <c r="Q293" s="77"/>
    </row>
    <row r="294" spans="3:17" ht="13.5" customHeight="1" x14ac:dyDescent="0.15">
      <c r="C294" s="283">
        <f t="shared" si="13"/>
        <v>282</v>
      </c>
      <c r="D294" s="44" t="str">
        <f t="shared" si="12"/>
        <v/>
      </c>
      <c r="E294" s="276"/>
      <c r="F294" s="368"/>
      <c r="G294" s="368"/>
      <c r="H294" s="470"/>
      <c r="I294" s="307"/>
      <c r="J294" s="15"/>
      <c r="K294" s="299"/>
      <c r="L294" s="265"/>
      <c r="M294" s="265"/>
      <c r="N294" s="265"/>
      <c r="O294" s="281"/>
      <c r="P294" s="282"/>
      <c r="Q294" s="77"/>
    </row>
    <row r="295" spans="3:17" ht="13.5" customHeight="1" x14ac:dyDescent="0.15">
      <c r="C295" s="283">
        <f t="shared" si="13"/>
        <v>283</v>
      </c>
      <c r="D295" s="44" t="str">
        <f t="shared" si="12"/>
        <v/>
      </c>
      <c r="E295" s="276"/>
      <c r="F295" s="368"/>
      <c r="G295" s="368"/>
      <c r="H295" s="470"/>
      <c r="I295" s="307"/>
      <c r="J295" s="15"/>
      <c r="K295" s="299"/>
      <c r="L295" s="265"/>
      <c r="M295" s="265"/>
      <c r="N295" s="265"/>
      <c r="O295" s="281"/>
      <c r="P295" s="282"/>
      <c r="Q295" s="77"/>
    </row>
    <row r="296" spans="3:17" ht="13.5" customHeight="1" x14ac:dyDescent="0.15">
      <c r="C296" s="283">
        <f t="shared" si="13"/>
        <v>284</v>
      </c>
      <c r="D296" s="44" t="str">
        <f t="shared" si="12"/>
        <v/>
      </c>
      <c r="E296" s="276"/>
      <c r="F296" s="368"/>
      <c r="G296" s="368"/>
      <c r="H296" s="470"/>
      <c r="I296" s="307"/>
      <c r="J296" s="15"/>
      <c r="K296" s="299"/>
      <c r="L296" s="265"/>
      <c r="M296" s="265"/>
      <c r="N296" s="265"/>
      <c r="O296" s="281"/>
      <c r="P296" s="282"/>
      <c r="Q296" s="77"/>
    </row>
    <row r="297" spans="3:17" ht="13.5" customHeight="1" x14ac:dyDescent="0.15">
      <c r="C297" s="283">
        <f t="shared" si="13"/>
        <v>285</v>
      </c>
      <c r="D297" s="44" t="str">
        <f t="shared" si="12"/>
        <v/>
      </c>
      <c r="E297" s="276"/>
      <c r="F297" s="368"/>
      <c r="G297" s="368"/>
      <c r="H297" s="470"/>
      <c r="I297" s="307"/>
      <c r="J297" s="15"/>
      <c r="K297" s="299"/>
      <c r="L297" s="265"/>
      <c r="M297" s="265"/>
      <c r="N297" s="265"/>
      <c r="O297" s="281"/>
      <c r="P297" s="282"/>
      <c r="Q297" s="77"/>
    </row>
    <row r="298" spans="3:17" ht="13.5" customHeight="1" x14ac:dyDescent="0.15">
      <c r="C298" s="283">
        <f t="shared" si="13"/>
        <v>286</v>
      </c>
      <c r="D298" s="44" t="str">
        <f t="shared" si="12"/>
        <v/>
      </c>
      <c r="E298" s="276"/>
      <c r="F298" s="368"/>
      <c r="G298" s="368"/>
      <c r="H298" s="470"/>
      <c r="I298" s="307"/>
      <c r="J298" s="15"/>
      <c r="K298" s="299"/>
      <c r="L298" s="265"/>
      <c r="M298" s="265"/>
      <c r="N298" s="265"/>
      <c r="O298" s="281"/>
      <c r="P298" s="282"/>
      <c r="Q298" s="77"/>
    </row>
    <row r="299" spans="3:17" ht="13.5" customHeight="1" x14ac:dyDescent="0.15">
      <c r="C299" s="283">
        <f t="shared" si="13"/>
        <v>287</v>
      </c>
      <c r="D299" s="44" t="str">
        <f t="shared" si="12"/>
        <v/>
      </c>
      <c r="E299" s="276"/>
      <c r="F299" s="368"/>
      <c r="G299" s="368"/>
      <c r="H299" s="470"/>
      <c r="I299" s="307"/>
      <c r="J299" s="15"/>
      <c r="K299" s="299"/>
      <c r="L299" s="265"/>
      <c r="M299" s="265"/>
      <c r="N299" s="265"/>
      <c r="O299" s="281"/>
      <c r="P299" s="282"/>
      <c r="Q299" s="77"/>
    </row>
    <row r="300" spans="3:17" ht="13.5" customHeight="1" x14ac:dyDescent="0.15">
      <c r="C300" s="283">
        <f t="shared" si="13"/>
        <v>288</v>
      </c>
      <c r="D300" s="44" t="str">
        <f t="shared" si="12"/>
        <v/>
      </c>
      <c r="E300" s="276"/>
      <c r="F300" s="368"/>
      <c r="G300" s="368"/>
      <c r="H300" s="470"/>
      <c r="I300" s="307"/>
      <c r="J300" s="15"/>
      <c r="K300" s="299"/>
      <c r="L300" s="265"/>
      <c r="M300" s="265"/>
      <c r="N300" s="265"/>
      <c r="O300" s="281"/>
      <c r="P300" s="282"/>
      <c r="Q300" s="77"/>
    </row>
    <row r="301" spans="3:17" ht="13.5" customHeight="1" x14ac:dyDescent="0.15">
      <c r="C301" s="283">
        <f t="shared" si="13"/>
        <v>289</v>
      </c>
      <c r="D301" s="44" t="str">
        <f t="shared" si="12"/>
        <v/>
      </c>
      <c r="E301" s="276"/>
      <c r="F301" s="368"/>
      <c r="G301" s="368"/>
      <c r="H301" s="470"/>
      <c r="I301" s="307"/>
      <c r="J301" s="15"/>
      <c r="K301" s="299"/>
      <c r="L301" s="265"/>
      <c r="M301" s="265"/>
      <c r="N301" s="265"/>
      <c r="O301" s="281"/>
      <c r="P301" s="282"/>
      <c r="Q301" s="77"/>
    </row>
    <row r="302" spans="3:17" ht="13.5" customHeight="1" x14ac:dyDescent="0.15">
      <c r="C302" s="283">
        <f t="shared" si="13"/>
        <v>290</v>
      </c>
      <c r="D302" s="44" t="str">
        <f t="shared" si="12"/>
        <v/>
      </c>
      <c r="E302" s="276"/>
      <c r="F302" s="368"/>
      <c r="G302" s="368"/>
      <c r="H302" s="470"/>
      <c r="I302" s="307"/>
      <c r="J302" s="15"/>
      <c r="K302" s="299"/>
      <c r="L302" s="265"/>
      <c r="M302" s="265"/>
      <c r="N302" s="265"/>
      <c r="O302" s="281"/>
      <c r="P302" s="282"/>
      <c r="Q302" s="77"/>
    </row>
    <row r="303" spans="3:17" ht="13.5" customHeight="1" x14ac:dyDescent="0.15">
      <c r="C303" s="283">
        <f t="shared" si="13"/>
        <v>291</v>
      </c>
      <c r="D303" s="44" t="str">
        <f t="shared" si="12"/>
        <v/>
      </c>
      <c r="E303" s="276"/>
      <c r="F303" s="368"/>
      <c r="G303" s="368"/>
      <c r="H303" s="470"/>
      <c r="I303" s="307"/>
      <c r="J303" s="15"/>
      <c r="K303" s="299"/>
      <c r="L303" s="265"/>
      <c r="M303" s="265"/>
      <c r="N303" s="265"/>
      <c r="O303" s="281"/>
      <c r="P303" s="282"/>
      <c r="Q303" s="77"/>
    </row>
    <row r="304" spans="3:17" ht="13.5" customHeight="1" x14ac:dyDescent="0.15">
      <c r="C304" s="283">
        <f t="shared" si="13"/>
        <v>292</v>
      </c>
      <c r="D304" s="44" t="str">
        <f t="shared" si="12"/>
        <v/>
      </c>
      <c r="E304" s="276"/>
      <c r="F304" s="368"/>
      <c r="G304" s="368"/>
      <c r="H304" s="470"/>
      <c r="I304" s="307"/>
      <c r="J304" s="15"/>
      <c r="K304" s="299"/>
      <c r="L304" s="265"/>
      <c r="M304" s="265"/>
      <c r="N304" s="265"/>
      <c r="O304" s="281"/>
      <c r="P304" s="282"/>
      <c r="Q304" s="77"/>
    </row>
    <row r="305" spans="3:17" ht="13.5" customHeight="1" x14ac:dyDescent="0.15">
      <c r="C305" s="283">
        <f t="shared" si="13"/>
        <v>293</v>
      </c>
      <c r="D305" s="44" t="str">
        <f t="shared" si="12"/>
        <v/>
      </c>
      <c r="E305" s="276"/>
      <c r="F305" s="368"/>
      <c r="G305" s="368"/>
      <c r="H305" s="470"/>
      <c r="I305" s="307"/>
      <c r="J305" s="15"/>
      <c r="K305" s="299"/>
      <c r="L305" s="265"/>
      <c r="M305" s="265"/>
      <c r="N305" s="265"/>
      <c r="O305" s="281"/>
      <c r="P305" s="282"/>
      <c r="Q305" s="77"/>
    </row>
    <row r="306" spans="3:17" ht="13.5" customHeight="1" x14ac:dyDescent="0.15">
      <c r="C306" s="283">
        <f t="shared" si="13"/>
        <v>294</v>
      </c>
      <c r="D306" s="44" t="str">
        <f t="shared" si="12"/>
        <v/>
      </c>
      <c r="E306" s="276"/>
      <c r="F306" s="368"/>
      <c r="G306" s="368"/>
      <c r="H306" s="470"/>
      <c r="I306" s="307"/>
      <c r="J306" s="15"/>
      <c r="K306" s="299"/>
      <c r="L306" s="265"/>
      <c r="M306" s="265"/>
      <c r="N306" s="265"/>
      <c r="O306" s="281"/>
      <c r="P306" s="282"/>
      <c r="Q306" s="77"/>
    </row>
    <row r="307" spans="3:17" ht="13.5" customHeight="1" x14ac:dyDescent="0.15">
      <c r="C307" s="283">
        <f t="shared" si="13"/>
        <v>295</v>
      </c>
      <c r="D307" s="44" t="str">
        <f t="shared" si="12"/>
        <v/>
      </c>
      <c r="E307" s="276"/>
      <c r="F307" s="368"/>
      <c r="G307" s="368"/>
      <c r="H307" s="470"/>
      <c r="I307" s="307"/>
      <c r="J307" s="15"/>
      <c r="K307" s="299"/>
      <c r="L307" s="265"/>
      <c r="M307" s="265"/>
      <c r="N307" s="265"/>
      <c r="O307" s="281"/>
      <c r="P307" s="282"/>
      <c r="Q307" s="77"/>
    </row>
    <row r="308" spans="3:17" ht="13.5" customHeight="1" x14ac:dyDescent="0.15">
      <c r="C308" s="283">
        <f t="shared" si="13"/>
        <v>296</v>
      </c>
      <c r="D308" s="44" t="str">
        <f t="shared" si="12"/>
        <v/>
      </c>
      <c r="E308" s="276"/>
      <c r="F308" s="368"/>
      <c r="G308" s="368"/>
      <c r="H308" s="470"/>
      <c r="I308" s="307"/>
      <c r="J308" s="15"/>
      <c r="K308" s="299"/>
      <c r="L308" s="265"/>
      <c r="M308" s="265"/>
      <c r="N308" s="265"/>
      <c r="O308" s="281"/>
      <c r="P308" s="282"/>
      <c r="Q308" s="77"/>
    </row>
    <row r="309" spans="3:17" ht="13.5" customHeight="1" x14ac:dyDescent="0.15">
      <c r="C309" s="283">
        <f t="shared" si="13"/>
        <v>297</v>
      </c>
      <c r="D309" s="44" t="str">
        <f t="shared" si="12"/>
        <v/>
      </c>
      <c r="E309" s="276"/>
      <c r="F309" s="368"/>
      <c r="G309" s="368"/>
      <c r="H309" s="470"/>
      <c r="I309" s="307"/>
      <c r="J309" s="15"/>
      <c r="K309" s="299"/>
      <c r="L309" s="265"/>
      <c r="M309" s="265"/>
      <c r="N309" s="265"/>
      <c r="O309" s="281"/>
      <c r="P309" s="282"/>
      <c r="Q309" s="77"/>
    </row>
    <row r="310" spans="3:17" ht="13.5" customHeight="1" x14ac:dyDescent="0.15">
      <c r="C310" s="283">
        <f t="shared" si="13"/>
        <v>298</v>
      </c>
      <c r="D310" s="44" t="str">
        <f t="shared" si="12"/>
        <v/>
      </c>
      <c r="E310" s="276"/>
      <c r="F310" s="368"/>
      <c r="G310" s="368"/>
      <c r="H310" s="470"/>
      <c r="I310" s="307"/>
      <c r="J310" s="15"/>
      <c r="K310" s="299"/>
      <c r="L310" s="265"/>
      <c r="M310" s="265"/>
      <c r="N310" s="265"/>
      <c r="O310" s="281"/>
      <c r="P310" s="282"/>
      <c r="Q310" s="77"/>
    </row>
    <row r="311" spans="3:17" ht="13.5" customHeight="1" x14ac:dyDescent="0.15">
      <c r="C311" s="283">
        <f t="shared" si="13"/>
        <v>299</v>
      </c>
      <c r="D311" s="44" t="str">
        <f t="shared" si="12"/>
        <v/>
      </c>
      <c r="E311" s="276"/>
      <c r="F311" s="368"/>
      <c r="G311" s="368"/>
      <c r="H311" s="470"/>
      <c r="I311" s="307"/>
      <c r="J311" s="15"/>
      <c r="K311" s="299"/>
      <c r="L311" s="265"/>
      <c r="M311" s="265"/>
      <c r="N311" s="265"/>
      <c r="O311" s="281"/>
      <c r="P311" s="282"/>
      <c r="Q311" s="77"/>
    </row>
    <row r="312" spans="3:17" ht="13.5" customHeight="1" x14ac:dyDescent="0.15">
      <c r="C312" s="283">
        <f t="shared" si="13"/>
        <v>300</v>
      </c>
      <c r="D312" s="44" t="str">
        <f t="shared" si="12"/>
        <v/>
      </c>
      <c r="E312" s="276"/>
      <c r="F312" s="368"/>
      <c r="G312" s="368"/>
      <c r="H312" s="470"/>
      <c r="I312" s="307"/>
      <c r="J312" s="15"/>
      <c r="K312" s="299"/>
      <c r="L312" s="265"/>
      <c r="M312" s="265"/>
      <c r="N312" s="265"/>
      <c r="O312" s="281"/>
      <c r="P312" s="282"/>
      <c r="Q312" s="77"/>
    </row>
    <row r="313" spans="3:17" ht="13.5" customHeight="1" x14ac:dyDescent="0.15">
      <c r="C313" s="283">
        <f t="shared" si="13"/>
        <v>301</v>
      </c>
      <c r="D313" s="44" t="str">
        <f t="shared" si="12"/>
        <v/>
      </c>
      <c r="E313" s="276"/>
      <c r="F313" s="368"/>
      <c r="G313" s="368"/>
      <c r="H313" s="470"/>
      <c r="I313" s="307"/>
      <c r="J313" s="15"/>
      <c r="K313" s="299"/>
      <c r="L313" s="265"/>
      <c r="M313" s="265"/>
      <c r="N313" s="265"/>
      <c r="O313" s="281"/>
      <c r="P313" s="282"/>
      <c r="Q313" s="77"/>
    </row>
    <row r="314" spans="3:17" ht="13.5" customHeight="1" x14ac:dyDescent="0.15">
      <c r="C314" s="283">
        <f t="shared" si="13"/>
        <v>302</v>
      </c>
      <c r="D314" s="44" t="str">
        <f t="shared" si="12"/>
        <v/>
      </c>
      <c r="E314" s="276"/>
      <c r="F314" s="368"/>
      <c r="G314" s="368"/>
      <c r="H314" s="470"/>
      <c r="I314" s="307"/>
      <c r="J314" s="15"/>
      <c r="K314" s="299"/>
      <c r="L314" s="265"/>
      <c r="M314" s="265"/>
      <c r="N314" s="265"/>
      <c r="O314" s="281"/>
      <c r="P314" s="282"/>
      <c r="Q314" s="77"/>
    </row>
    <row r="315" spans="3:17" ht="13.5" customHeight="1" x14ac:dyDescent="0.15">
      <c r="C315" s="283">
        <f t="shared" si="13"/>
        <v>303</v>
      </c>
      <c r="D315" s="44" t="str">
        <f t="shared" si="12"/>
        <v/>
      </c>
      <c r="E315" s="276"/>
      <c r="F315" s="368"/>
      <c r="G315" s="368"/>
      <c r="H315" s="470"/>
      <c r="I315" s="307"/>
      <c r="J315" s="15"/>
      <c r="K315" s="299"/>
      <c r="L315" s="265"/>
      <c r="M315" s="265"/>
      <c r="N315" s="265"/>
      <c r="O315" s="281"/>
      <c r="P315" s="282"/>
      <c r="Q315" s="77"/>
    </row>
    <row r="316" spans="3:17" ht="13.5" customHeight="1" x14ac:dyDescent="0.15">
      <c r="C316" s="283">
        <f t="shared" si="13"/>
        <v>304</v>
      </c>
      <c r="D316" s="44" t="str">
        <f t="shared" si="12"/>
        <v/>
      </c>
      <c r="E316" s="276"/>
      <c r="F316" s="368"/>
      <c r="G316" s="368"/>
      <c r="H316" s="470"/>
      <c r="I316" s="307"/>
      <c r="J316" s="15"/>
      <c r="K316" s="299"/>
      <c r="L316" s="265"/>
      <c r="M316" s="265"/>
      <c r="N316" s="265"/>
      <c r="O316" s="281"/>
      <c r="P316" s="282"/>
      <c r="Q316" s="77"/>
    </row>
    <row r="317" spans="3:17" ht="13.5" customHeight="1" x14ac:dyDescent="0.15">
      <c r="C317" s="283">
        <f t="shared" si="13"/>
        <v>305</v>
      </c>
      <c r="D317" s="44" t="str">
        <f t="shared" si="12"/>
        <v/>
      </c>
      <c r="E317" s="276"/>
      <c r="F317" s="368"/>
      <c r="G317" s="368"/>
      <c r="H317" s="470"/>
      <c r="I317" s="307"/>
      <c r="J317" s="15"/>
      <c r="K317" s="299"/>
      <c r="L317" s="265"/>
      <c r="M317" s="265"/>
      <c r="N317" s="265"/>
      <c r="O317" s="281"/>
      <c r="P317" s="282"/>
      <c r="Q317" s="77"/>
    </row>
    <row r="318" spans="3:17" ht="13.5" customHeight="1" x14ac:dyDescent="0.15">
      <c r="C318" s="283">
        <f t="shared" si="13"/>
        <v>306</v>
      </c>
      <c r="D318" s="44" t="str">
        <f t="shared" si="12"/>
        <v/>
      </c>
      <c r="E318" s="276"/>
      <c r="F318" s="368"/>
      <c r="G318" s="368"/>
      <c r="H318" s="470"/>
      <c r="I318" s="307"/>
      <c r="J318" s="15"/>
      <c r="K318" s="299"/>
      <c r="L318" s="265"/>
      <c r="M318" s="265"/>
      <c r="N318" s="265"/>
      <c r="O318" s="281"/>
      <c r="P318" s="282"/>
      <c r="Q318" s="77"/>
    </row>
    <row r="319" spans="3:17" ht="13.5" customHeight="1" x14ac:dyDescent="0.15">
      <c r="C319" s="283">
        <f t="shared" si="13"/>
        <v>307</v>
      </c>
      <c r="D319" s="44" t="str">
        <f t="shared" si="12"/>
        <v/>
      </c>
      <c r="E319" s="276"/>
      <c r="F319" s="368"/>
      <c r="G319" s="368"/>
      <c r="H319" s="470"/>
      <c r="I319" s="307"/>
      <c r="J319" s="15"/>
      <c r="K319" s="299"/>
      <c r="L319" s="265"/>
      <c r="M319" s="265"/>
      <c r="N319" s="265"/>
      <c r="O319" s="281"/>
      <c r="P319" s="282"/>
      <c r="Q319" s="77"/>
    </row>
    <row r="320" spans="3:17" ht="13.5" customHeight="1" x14ac:dyDescent="0.15">
      <c r="C320" s="283">
        <f t="shared" si="13"/>
        <v>308</v>
      </c>
      <c r="D320" s="44" t="str">
        <f t="shared" si="12"/>
        <v/>
      </c>
      <c r="E320" s="276"/>
      <c r="F320" s="368"/>
      <c r="G320" s="368"/>
      <c r="H320" s="470"/>
      <c r="I320" s="307"/>
      <c r="J320" s="15"/>
      <c r="K320" s="299"/>
      <c r="L320" s="265"/>
      <c r="M320" s="265"/>
      <c r="N320" s="265"/>
      <c r="O320" s="281"/>
      <c r="P320" s="282"/>
      <c r="Q320" s="77"/>
    </row>
    <row r="321" spans="3:17" ht="13.5" customHeight="1" x14ac:dyDescent="0.15">
      <c r="C321" s="283">
        <f t="shared" si="13"/>
        <v>309</v>
      </c>
      <c r="D321" s="44" t="str">
        <f t="shared" si="12"/>
        <v/>
      </c>
      <c r="E321" s="276"/>
      <c r="F321" s="368"/>
      <c r="G321" s="368"/>
      <c r="H321" s="470"/>
      <c r="I321" s="307"/>
      <c r="J321" s="15"/>
      <c r="K321" s="299"/>
      <c r="L321" s="265"/>
      <c r="M321" s="265"/>
      <c r="N321" s="265"/>
      <c r="O321" s="281"/>
      <c r="P321" s="282"/>
      <c r="Q321" s="77"/>
    </row>
    <row r="322" spans="3:17" ht="13.5" customHeight="1" x14ac:dyDescent="0.15">
      <c r="C322" s="283">
        <f t="shared" si="13"/>
        <v>310</v>
      </c>
      <c r="D322" s="44" t="str">
        <f t="shared" si="12"/>
        <v/>
      </c>
      <c r="E322" s="276"/>
      <c r="F322" s="368"/>
      <c r="G322" s="368"/>
      <c r="H322" s="470"/>
      <c r="I322" s="307"/>
      <c r="J322" s="15"/>
      <c r="K322" s="299"/>
      <c r="L322" s="265"/>
      <c r="M322" s="265"/>
      <c r="N322" s="265"/>
      <c r="O322" s="281"/>
      <c r="P322" s="282"/>
      <c r="Q322" s="77"/>
    </row>
    <row r="323" spans="3:17" ht="13.5" customHeight="1" x14ac:dyDescent="0.15">
      <c r="C323" s="283">
        <f t="shared" si="13"/>
        <v>311</v>
      </c>
      <c r="D323" s="44" t="str">
        <f t="shared" si="12"/>
        <v/>
      </c>
      <c r="E323" s="276"/>
      <c r="F323" s="368"/>
      <c r="G323" s="368"/>
      <c r="H323" s="470"/>
      <c r="I323" s="307"/>
      <c r="J323" s="15"/>
      <c r="K323" s="299"/>
      <c r="L323" s="265"/>
      <c r="M323" s="265"/>
      <c r="N323" s="265"/>
      <c r="O323" s="281"/>
      <c r="P323" s="282"/>
      <c r="Q323" s="77"/>
    </row>
    <row r="324" spans="3:17" ht="13.5" customHeight="1" x14ac:dyDescent="0.15">
      <c r="C324" s="283">
        <f t="shared" si="13"/>
        <v>312</v>
      </c>
      <c r="D324" s="44" t="str">
        <f t="shared" si="12"/>
        <v/>
      </c>
      <c r="E324" s="276"/>
      <c r="F324" s="368"/>
      <c r="G324" s="368"/>
      <c r="H324" s="470"/>
      <c r="I324" s="307"/>
      <c r="J324" s="15"/>
      <c r="K324" s="299"/>
      <c r="L324" s="265"/>
      <c r="M324" s="265"/>
      <c r="N324" s="265"/>
      <c r="O324" s="281"/>
      <c r="P324" s="282"/>
      <c r="Q324" s="77"/>
    </row>
    <row r="325" spans="3:17" ht="13.5" customHeight="1" x14ac:dyDescent="0.15">
      <c r="C325" s="283">
        <f t="shared" si="13"/>
        <v>313</v>
      </c>
      <c r="D325" s="44" t="str">
        <f t="shared" si="12"/>
        <v/>
      </c>
      <c r="E325" s="276"/>
      <c r="F325" s="368"/>
      <c r="G325" s="368"/>
      <c r="H325" s="470"/>
      <c r="I325" s="307"/>
      <c r="J325" s="15"/>
      <c r="K325" s="299"/>
      <c r="L325" s="265"/>
      <c r="M325" s="265"/>
      <c r="N325" s="265"/>
      <c r="O325" s="281"/>
      <c r="P325" s="282"/>
      <c r="Q325" s="77"/>
    </row>
    <row r="326" spans="3:17" ht="13.5" customHeight="1" x14ac:dyDescent="0.15">
      <c r="C326" s="283">
        <f t="shared" si="13"/>
        <v>314</v>
      </c>
      <c r="D326" s="44" t="str">
        <f t="shared" si="12"/>
        <v/>
      </c>
      <c r="E326" s="276"/>
      <c r="F326" s="368"/>
      <c r="G326" s="368"/>
      <c r="H326" s="470"/>
      <c r="I326" s="307"/>
      <c r="J326" s="15"/>
      <c r="K326" s="299"/>
      <c r="L326" s="265"/>
      <c r="M326" s="265"/>
      <c r="N326" s="265"/>
      <c r="O326" s="281"/>
      <c r="P326" s="282"/>
      <c r="Q326" s="77"/>
    </row>
    <row r="327" spans="3:17" ht="13.5" customHeight="1" x14ac:dyDescent="0.15">
      <c r="C327" s="283">
        <f t="shared" si="13"/>
        <v>315</v>
      </c>
      <c r="D327" s="44" t="str">
        <f t="shared" si="12"/>
        <v/>
      </c>
      <c r="E327" s="276"/>
      <c r="F327" s="368"/>
      <c r="G327" s="368"/>
      <c r="H327" s="470"/>
      <c r="I327" s="307"/>
      <c r="J327" s="15"/>
      <c r="K327" s="299"/>
      <c r="L327" s="265"/>
      <c r="M327" s="265"/>
      <c r="N327" s="265"/>
      <c r="O327" s="281"/>
      <c r="P327" s="282"/>
      <c r="Q327" s="77"/>
    </row>
    <row r="328" spans="3:17" ht="13.5" customHeight="1" x14ac:dyDescent="0.15">
      <c r="C328" s="283">
        <f t="shared" si="13"/>
        <v>316</v>
      </c>
      <c r="D328" s="44" t="str">
        <f t="shared" si="12"/>
        <v/>
      </c>
      <c r="E328" s="276"/>
      <c r="F328" s="368"/>
      <c r="G328" s="368"/>
      <c r="H328" s="470"/>
      <c r="I328" s="307"/>
      <c r="J328" s="15"/>
      <c r="K328" s="299"/>
      <c r="L328" s="265"/>
      <c r="M328" s="265"/>
      <c r="N328" s="265"/>
      <c r="O328" s="281"/>
      <c r="P328" s="282"/>
      <c r="Q328" s="77"/>
    </row>
    <row r="329" spans="3:17" ht="13.5" customHeight="1" x14ac:dyDescent="0.15">
      <c r="C329" s="283">
        <f t="shared" si="13"/>
        <v>317</v>
      </c>
      <c r="D329" s="44" t="str">
        <f t="shared" si="12"/>
        <v/>
      </c>
      <c r="E329" s="276"/>
      <c r="F329" s="368"/>
      <c r="G329" s="368"/>
      <c r="H329" s="470"/>
      <c r="I329" s="307"/>
      <c r="J329" s="15"/>
      <c r="K329" s="299"/>
      <c r="L329" s="265"/>
      <c r="M329" s="265"/>
      <c r="N329" s="265"/>
      <c r="O329" s="281"/>
      <c r="P329" s="282"/>
      <c r="Q329" s="77"/>
    </row>
    <row r="330" spans="3:17" ht="13.5" customHeight="1" x14ac:dyDescent="0.15">
      <c r="C330" s="283">
        <f t="shared" si="13"/>
        <v>318</v>
      </c>
      <c r="D330" s="44" t="str">
        <f t="shared" si="12"/>
        <v/>
      </c>
      <c r="E330" s="276"/>
      <c r="F330" s="368"/>
      <c r="G330" s="368"/>
      <c r="H330" s="470"/>
      <c r="I330" s="307"/>
      <c r="J330" s="15"/>
      <c r="K330" s="299"/>
      <c r="L330" s="265"/>
      <c r="M330" s="265"/>
      <c r="N330" s="265"/>
      <c r="O330" s="281"/>
      <c r="P330" s="282"/>
      <c r="Q330" s="77"/>
    </row>
    <row r="331" spans="3:17" ht="13.5" customHeight="1" x14ac:dyDescent="0.15">
      <c r="C331" s="283">
        <f t="shared" si="13"/>
        <v>319</v>
      </c>
      <c r="D331" s="44" t="str">
        <f t="shared" si="12"/>
        <v/>
      </c>
      <c r="E331" s="276"/>
      <c r="F331" s="368"/>
      <c r="G331" s="368"/>
      <c r="H331" s="470"/>
      <c r="I331" s="307"/>
      <c r="J331" s="15"/>
      <c r="K331" s="299"/>
      <c r="L331" s="265"/>
      <c r="M331" s="265"/>
      <c r="N331" s="265"/>
      <c r="O331" s="281"/>
      <c r="P331" s="282"/>
      <c r="Q331" s="77"/>
    </row>
    <row r="332" spans="3:17" ht="13.5" customHeight="1" x14ac:dyDescent="0.15">
      <c r="C332" s="283">
        <f t="shared" si="13"/>
        <v>320</v>
      </c>
      <c r="D332" s="44" t="str">
        <f t="shared" si="12"/>
        <v/>
      </c>
      <c r="E332" s="276"/>
      <c r="F332" s="368"/>
      <c r="G332" s="368"/>
      <c r="H332" s="470"/>
      <c r="I332" s="307"/>
      <c r="J332" s="15"/>
      <c r="K332" s="299"/>
      <c r="L332" s="265"/>
      <c r="M332" s="265"/>
      <c r="N332" s="265"/>
      <c r="O332" s="281"/>
      <c r="P332" s="282"/>
      <c r="Q332" s="77"/>
    </row>
    <row r="333" spans="3:17" ht="13.5" customHeight="1" x14ac:dyDescent="0.15">
      <c r="C333" s="283">
        <f t="shared" si="13"/>
        <v>321</v>
      </c>
      <c r="D333" s="44" t="str">
        <f t="shared" ref="D333:D396" si="14">IF(E333="","",IF(E333&lt;=$S$2,"○",""))</f>
        <v/>
      </c>
      <c r="E333" s="276"/>
      <c r="F333" s="368"/>
      <c r="G333" s="368"/>
      <c r="H333" s="470"/>
      <c r="I333" s="307"/>
      <c r="J333" s="15"/>
      <c r="K333" s="299"/>
      <c r="L333" s="265"/>
      <c r="M333" s="265"/>
      <c r="N333" s="265"/>
      <c r="O333" s="281"/>
      <c r="P333" s="282"/>
      <c r="Q333" s="77"/>
    </row>
    <row r="334" spans="3:17" ht="13.5" customHeight="1" x14ac:dyDescent="0.15">
      <c r="C334" s="283">
        <f t="shared" si="13"/>
        <v>322</v>
      </c>
      <c r="D334" s="44" t="str">
        <f t="shared" si="14"/>
        <v/>
      </c>
      <c r="E334" s="276"/>
      <c r="F334" s="368"/>
      <c r="G334" s="368"/>
      <c r="H334" s="470"/>
      <c r="I334" s="307"/>
      <c r="J334" s="15"/>
      <c r="K334" s="299"/>
      <c r="L334" s="265"/>
      <c r="M334" s="265"/>
      <c r="N334" s="265"/>
      <c r="O334" s="281"/>
      <c r="P334" s="282"/>
      <c r="Q334" s="77"/>
    </row>
    <row r="335" spans="3:17" ht="13.5" customHeight="1" x14ac:dyDescent="0.15">
      <c r="C335" s="283">
        <f t="shared" si="13"/>
        <v>323</v>
      </c>
      <c r="D335" s="44" t="str">
        <f t="shared" si="14"/>
        <v/>
      </c>
      <c r="E335" s="276"/>
      <c r="F335" s="368"/>
      <c r="G335" s="368"/>
      <c r="H335" s="470"/>
      <c r="I335" s="307"/>
      <c r="J335" s="15"/>
      <c r="K335" s="299"/>
      <c r="L335" s="265"/>
      <c r="M335" s="265"/>
      <c r="N335" s="265"/>
      <c r="O335" s="281"/>
      <c r="P335" s="282"/>
      <c r="Q335" s="77"/>
    </row>
    <row r="336" spans="3:17" ht="13.5" customHeight="1" x14ac:dyDescent="0.15">
      <c r="C336" s="283">
        <f t="shared" si="13"/>
        <v>324</v>
      </c>
      <c r="D336" s="44" t="str">
        <f t="shared" si="14"/>
        <v/>
      </c>
      <c r="E336" s="276"/>
      <c r="F336" s="368"/>
      <c r="G336" s="368"/>
      <c r="H336" s="470"/>
      <c r="I336" s="307"/>
      <c r="J336" s="15"/>
      <c r="K336" s="299"/>
      <c r="L336" s="265"/>
      <c r="M336" s="265"/>
      <c r="N336" s="265"/>
      <c r="O336" s="281"/>
      <c r="P336" s="282"/>
      <c r="Q336" s="77"/>
    </row>
    <row r="337" spans="3:17" ht="13.5" customHeight="1" x14ac:dyDescent="0.15">
      <c r="C337" s="283">
        <f t="shared" si="13"/>
        <v>325</v>
      </c>
      <c r="D337" s="44" t="str">
        <f t="shared" si="14"/>
        <v/>
      </c>
      <c r="E337" s="276"/>
      <c r="F337" s="368"/>
      <c r="G337" s="368"/>
      <c r="H337" s="470"/>
      <c r="I337" s="307"/>
      <c r="J337" s="15"/>
      <c r="K337" s="299"/>
      <c r="L337" s="265"/>
      <c r="M337" s="265"/>
      <c r="N337" s="265"/>
      <c r="O337" s="281"/>
      <c r="P337" s="282"/>
      <c r="Q337" s="77"/>
    </row>
    <row r="338" spans="3:17" ht="13.5" customHeight="1" x14ac:dyDescent="0.15">
      <c r="C338" s="283">
        <f t="shared" si="13"/>
        <v>326</v>
      </c>
      <c r="D338" s="44" t="str">
        <f t="shared" si="14"/>
        <v/>
      </c>
      <c r="E338" s="276"/>
      <c r="F338" s="368"/>
      <c r="G338" s="368"/>
      <c r="H338" s="470"/>
      <c r="I338" s="307"/>
      <c r="J338" s="15"/>
      <c r="K338" s="299"/>
      <c r="L338" s="265"/>
      <c r="M338" s="265"/>
      <c r="N338" s="265"/>
      <c r="O338" s="281"/>
      <c r="P338" s="282"/>
      <c r="Q338" s="77"/>
    </row>
    <row r="339" spans="3:17" ht="13.5" customHeight="1" x14ac:dyDescent="0.15">
      <c r="C339" s="283">
        <f t="shared" si="13"/>
        <v>327</v>
      </c>
      <c r="D339" s="44" t="str">
        <f t="shared" si="14"/>
        <v/>
      </c>
      <c r="E339" s="276"/>
      <c r="F339" s="368"/>
      <c r="G339" s="368"/>
      <c r="H339" s="470"/>
      <c r="I339" s="307"/>
      <c r="J339" s="15"/>
      <c r="K339" s="299"/>
      <c r="L339" s="265"/>
      <c r="M339" s="265"/>
      <c r="N339" s="265"/>
      <c r="O339" s="281"/>
      <c r="P339" s="282"/>
      <c r="Q339" s="77"/>
    </row>
    <row r="340" spans="3:17" ht="13.5" customHeight="1" x14ac:dyDescent="0.15">
      <c r="C340" s="283">
        <f t="shared" si="13"/>
        <v>328</v>
      </c>
      <c r="D340" s="44" t="str">
        <f t="shared" si="14"/>
        <v/>
      </c>
      <c r="E340" s="276"/>
      <c r="F340" s="368"/>
      <c r="G340" s="368"/>
      <c r="H340" s="470"/>
      <c r="I340" s="307"/>
      <c r="J340" s="15"/>
      <c r="K340" s="299"/>
      <c r="L340" s="265"/>
      <c r="M340" s="265"/>
      <c r="N340" s="265"/>
      <c r="O340" s="281"/>
      <c r="P340" s="282"/>
      <c r="Q340" s="77"/>
    </row>
    <row r="341" spans="3:17" ht="13.5" customHeight="1" x14ac:dyDescent="0.15">
      <c r="C341" s="283">
        <f t="shared" si="13"/>
        <v>329</v>
      </c>
      <c r="D341" s="44" t="str">
        <f t="shared" si="14"/>
        <v/>
      </c>
      <c r="E341" s="276"/>
      <c r="F341" s="368"/>
      <c r="G341" s="368"/>
      <c r="H341" s="470"/>
      <c r="I341" s="307"/>
      <c r="J341" s="15"/>
      <c r="K341" s="299"/>
      <c r="L341" s="265"/>
      <c r="M341" s="265"/>
      <c r="N341" s="265"/>
      <c r="O341" s="281"/>
      <c r="P341" s="282"/>
      <c r="Q341" s="77"/>
    </row>
    <row r="342" spans="3:17" ht="13.5" customHeight="1" x14ac:dyDescent="0.15">
      <c r="C342" s="283">
        <f>C341+1</f>
        <v>330</v>
      </c>
      <c r="D342" s="44" t="str">
        <f t="shared" si="14"/>
        <v/>
      </c>
      <c r="E342" s="276"/>
      <c r="F342" s="368"/>
      <c r="G342" s="368"/>
      <c r="H342" s="470"/>
      <c r="I342" s="307"/>
      <c r="J342" s="15"/>
      <c r="K342" s="299"/>
      <c r="L342" s="265"/>
      <c r="M342" s="265"/>
      <c r="N342" s="265"/>
      <c r="O342" s="281"/>
      <c r="P342" s="282"/>
      <c r="Q342" s="77"/>
    </row>
    <row r="343" spans="3:17" ht="13.5" customHeight="1" x14ac:dyDescent="0.15">
      <c r="C343" s="283">
        <f>C342+1</f>
        <v>331</v>
      </c>
      <c r="D343" s="44" t="str">
        <f t="shared" si="14"/>
        <v/>
      </c>
      <c r="E343" s="276"/>
      <c r="F343" s="368"/>
      <c r="G343" s="368"/>
      <c r="H343" s="470"/>
      <c r="I343" s="307"/>
      <c r="J343" s="15"/>
      <c r="K343" s="299"/>
      <c r="L343" s="265"/>
      <c r="M343" s="265"/>
      <c r="N343" s="265"/>
      <c r="O343" s="281"/>
      <c r="P343" s="282"/>
      <c r="Q343" s="77"/>
    </row>
    <row r="344" spans="3:17" ht="13.5" customHeight="1" x14ac:dyDescent="0.15">
      <c r="C344" s="283">
        <f>C343+1</f>
        <v>332</v>
      </c>
      <c r="D344" s="44" t="str">
        <f t="shared" si="14"/>
        <v/>
      </c>
      <c r="E344" s="276"/>
      <c r="F344" s="368"/>
      <c r="G344" s="368"/>
      <c r="H344" s="470"/>
      <c r="I344" s="307"/>
      <c r="J344" s="15"/>
      <c r="K344" s="299"/>
      <c r="L344" s="265"/>
      <c r="M344" s="265"/>
      <c r="N344" s="265"/>
      <c r="O344" s="281"/>
      <c r="P344" s="282"/>
      <c r="Q344" s="77"/>
    </row>
    <row r="345" spans="3:17" ht="13.5" customHeight="1" x14ac:dyDescent="0.15">
      <c r="C345" s="283">
        <f>C344+1</f>
        <v>333</v>
      </c>
      <c r="D345" s="44" t="str">
        <f t="shared" si="14"/>
        <v/>
      </c>
      <c r="E345" s="276"/>
      <c r="F345" s="368"/>
      <c r="G345" s="368"/>
      <c r="H345" s="470"/>
      <c r="I345" s="307"/>
      <c r="J345" s="15"/>
      <c r="K345" s="299"/>
      <c r="L345" s="265"/>
      <c r="M345" s="265"/>
      <c r="N345" s="265"/>
      <c r="O345" s="281"/>
      <c r="P345" s="282"/>
      <c r="Q345" s="77"/>
    </row>
    <row r="346" spans="3:17" ht="13.5" customHeight="1" x14ac:dyDescent="0.15">
      <c r="C346" s="283">
        <f t="shared" si="13"/>
        <v>334</v>
      </c>
      <c r="D346" s="44" t="str">
        <f t="shared" si="14"/>
        <v/>
      </c>
      <c r="E346" s="276"/>
      <c r="F346" s="368"/>
      <c r="G346" s="368"/>
      <c r="H346" s="470"/>
      <c r="I346" s="307"/>
      <c r="J346" s="15"/>
      <c r="K346" s="299"/>
      <c r="L346" s="265"/>
      <c r="M346" s="265"/>
      <c r="N346" s="265"/>
      <c r="O346" s="281"/>
      <c r="P346" s="282"/>
      <c r="Q346" s="77"/>
    </row>
    <row r="347" spans="3:17" ht="13.5" customHeight="1" x14ac:dyDescent="0.15">
      <c r="C347" s="283">
        <f t="shared" si="13"/>
        <v>335</v>
      </c>
      <c r="D347" s="44" t="str">
        <f t="shared" si="14"/>
        <v/>
      </c>
      <c r="E347" s="276"/>
      <c r="F347" s="368"/>
      <c r="G347" s="368"/>
      <c r="H347" s="470"/>
      <c r="I347" s="307"/>
      <c r="J347" s="15"/>
      <c r="K347" s="299"/>
      <c r="L347" s="265"/>
      <c r="M347" s="265"/>
      <c r="N347" s="265"/>
      <c r="O347" s="281"/>
      <c r="P347" s="282"/>
      <c r="Q347" s="77"/>
    </row>
    <row r="348" spans="3:17" ht="13.5" customHeight="1" x14ac:dyDescent="0.15">
      <c r="C348" s="283">
        <f t="shared" si="13"/>
        <v>336</v>
      </c>
      <c r="D348" s="44" t="str">
        <f t="shared" si="14"/>
        <v/>
      </c>
      <c r="E348" s="276"/>
      <c r="F348" s="368"/>
      <c r="G348" s="368"/>
      <c r="H348" s="470"/>
      <c r="I348" s="307"/>
      <c r="J348" s="15"/>
      <c r="K348" s="299"/>
      <c r="L348" s="265"/>
      <c r="M348" s="265"/>
      <c r="N348" s="265"/>
      <c r="O348" s="281"/>
      <c r="P348" s="282"/>
      <c r="Q348" s="77"/>
    </row>
    <row r="349" spans="3:17" ht="13.5" customHeight="1" x14ac:dyDescent="0.15">
      <c r="C349" s="283">
        <f t="shared" si="13"/>
        <v>337</v>
      </c>
      <c r="D349" s="44" t="str">
        <f t="shared" si="14"/>
        <v/>
      </c>
      <c r="E349" s="276"/>
      <c r="F349" s="368"/>
      <c r="G349" s="368"/>
      <c r="H349" s="470"/>
      <c r="I349" s="307"/>
      <c r="J349" s="15"/>
      <c r="K349" s="299"/>
      <c r="L349" s="265"/>
      <c r="M349" s="265"/>
      <c r="N349" s="265"/>
      <c r="O349" s="281"/>
      <c r="P349" s="282"/>
      <c r="Q349" s="77"/>
    </row>
    <row r="350" spans="3:17" ht="13.5" customHeight="1" x14ac:dyDescent="0.15">
      <c r="C350" s="283">
        <f t="shared" ref="C350:C413" si="15">C349+1</f>
        <v>338</v>
      </c>
      <c r="D350" s="44" t="str">
        <f t="shared" si="14"/>
        <v/>
      </c>
      <c r="E350" s="276"/>
      <c r="F350" s="368"/>
      <c r="G350" s="368"/>
      <c r="H350" s="470"/>
      <c r="I350" s="307"/>
      <c r="J350" s="15"/>
      <c r="K350" s="299"/>
      <c r="L350" s="265"/>
      <c r="M350" s="265"/>
      <c r="N350" s="265"/>
      <c r="O350" s="281"/>
      <c r="P350" s="282"/>
      <c r="Q350" s="77"/>
    </row>
    <row r="351" spans="3:17" ht="13.5" customHeight="1" x14ac:dyDescent="0.15">
      <c r="C351" s="283">
        <f t="shared" si="15"/>
        <v>339</v>
      </c>
      <c r="D351" s="44" t="str">
        <f t="shared" si="14"/>
        <v/>
      </c>
      <c r="E351" s="276"/>
      <c r="F351" s="368"/>
      <c r="G351" s="368"/>
      <c r="H351" s="470"/>
      <c r="I351" s="307"/>
      <c r="J351" s="15"/>
      <c r="K351" s="299"/>
      <c r="L351" s="265"/>
      <c r="M351" s="265"/>
      <c r="N351" s="265"/>
      <c r="O351" s="281"/>
      <c r="P351" s="282"/>
      <c r="Q351" s="77"/>
    </row>
    <row r="352" spans="3:17" ht="13.5" customHeight="1" x14ac:dyDescent="0.15">
      <c r="C352" s="283">
        <f t="shared" si="15"/>
        <v>340</v>
      </c>
      <c r="D352" s="44" t="str">
        <f t="shared" si="14"/>
        <v/>
      </c>
      <c r="E352" s="276"/>
      <c r="F352" s="368"/>
      <c r="G352" s="368"/>
      <c r="H352" s="470"/>
      <c r="I352" s="307"/>
      <c r="J352" s="15"/>
      <c r="K352" s="299"/>
      <c r="L352" s="265"/>
      <c r="M352" s="265"/>
      <c r="N352" s="265"/>
      <c r="O352" s="281"/>
      <c r="P352" s="282"/>
      <c r="Q352" s="77"/>
    </row>
    <row r="353" spans="3:17" ht="13.5" customHeight="1" x14ac:dyDescent="0.15">
      <c r="C353" s="283">
        <f t="shared" si="15"/>
        <v>341</v>
      </c>
      <c r="D353" s="44" t="str">
        <f t="shared" si="14"/>
        <v/>
      </c>
      <c r="E353" s="276"/>
      <c r="F353" s="368"/>
      <c r="G353" s="368"/>
      <c r="H353" s="470"/>
      <c r="I353" s="307"/>
      <c r="J353" s="15"/>
      <c r="K353" s="299"/>
      <c r="L353" s="265"/>
      <c r="M353" s="265"/>
      <c r="N353" s="265"/>
      <c r="O353" s="281"/>
      <c r="P353" s="282"/>
      <c r="Q353" s="77"/>
    </row>
    <row r="354" spans="3:17" ht="13.5" customHeight="1" x14ac:dyDescent="0.15">
      <c r="C354" s="283">
        <f t="shared" si="15"/>
        <v>342</v>
      </c>
      <c r="D354" s="44" t="str">
        <f t="shared" si="14"/>
        <v/>
      </c>
      <c r="E354" s="276"/>
      <c r="F354" s="368"/>
      <c r="G354" s="368"/>
      <c r="H354" s="470"/>
      <c r="I354" s="307"/>
      <c r="J354" s="15"/>
      <c r="K354" s="299"/>
      <c r="L354" s="265"/>
      <c r="M354" s="265"/>
      <c r="N354" s="265"/>
      <c r="O354" s="281"/>
      <c r="P354" s="282"/>
      <c r="Q354" s="77"/>
    </row>
    <row r="355" spans="3:17" ht="13.5" customHeight="1" x14ac:dyDescent="0.15">
      <c r="C355" s="283">
        <f t="shared" si="15"/>
        <v>343</v>
      </c>
      <c r="D355" s="44" t="str">
        <f t="shared" si="14"/>
        <v/>
      </c>
      <c r="E355" s="276"/>
      <c r="F355" s="368"/>
      <c r="G355" s="368"/>
      <c r="H355" s="470"/>
      <c r="I355" s="307"/>
      <c r="J355" s="15"/>
      <c r="K355" s="299"/>
      <c r="L355" s="265"/>
      <c r="M355" s="265"/>
      <c r="N355" s="265"/>
      <c r="O355" s="281"/>
      <c r="P355" s="282"/>
      <c r="Q355" s="77"/>
    </row>
    <row r="356" spans="3:17" ht="13.5" customHeight="1" x14ac:dyDescent="0.15">
      <c r="C356" s="283">
        <f t="shared" si="15"/>
        <v>344</v>
      </c>
      <c r="D356" s="44" t="str">
        <f t="shared" si="14"/>
        <v/>
      </c>
      <c r="E356" s="276"/>
      <c r="F356" s="368"/>
      <c r="G356" s="368"/>
      <c r="H356" s="470"/>
      <c r="I356" s="307"/>
      <c r="J356" s="15"/>
      <c r="K356" s="299"/>
      <c r="L356" s="265"/>
      <c r="M356" s="265"/>
      <c r="N356" s="265"/>
      <c r="O356" s="281"/>
      <c r="P356" s="282"/>
      <c r="Q356" s="77"/>
    </row>
    <row r="357" spans="3:17" ht="13.5" customHeight="1" x14ac:dyDescent="0.15">
      <c r="C357" s="283">
        <f t="shared" si="15"/>
        <v>345</v>
      </c>
      <c r="D357" s="44" t="str">
        <f t="shared" si="14"/>
        <v/>
      </c>
      <c r="E357" s="276"/>
      <c r="F357" s="368"/>
      <c r="G357" s="368"/>
      <c r="H357" s="470"/>
      <c r="I357" s="307"/>
      <c r="J357" s="15"/>
      <c r="K357" s="299"/>
      <c r="L357" s="265"/>
      <c r="M357" s="265"/>
      <c r="N357" s="265"/>
      <c r="O357" s="281"/>
      <c r="P357" s="282"/>
      <c r="Q357" s="77"/>
    </row>
    <row r="358" spans="3:17" ht="13.5" customHeight="1" x14ac:dyDescent="0.15">
      <c r="C358" s="283">
        <f t="shared" si="15"/>
        <v>346</v>
      </c>
      <c r="D358" s="44" t="str">
        <f t="shared" si="14"/>
        <v/>
      </c>
      <c r="E358" s="276"/>
      <c r="F358" s="368"/>
      <c r="G358" s="368"/>
      <c r="H358" s="470"/>
      <c r="I358" s="307"/>
      <c r="J358" s="15"/>
      <c r="K358" s="299"/>
      <c r="L358" s="265"/>
      <c r="M358" s="265"/>
      <c r="N358" s="265"/>
      <c r="O358" s="281"/>
      <c r="P358" s="282"/>
      <c r="Q358" s="77"/>
    </row>
    <row r="359" spans="3:17" ht="13.5" customHeight="1" x14ac:dyDescent="0.15">
      <c r="C359" s="283">
        <f t="shared" si="15"/>
        <v>347</v>
      </c>
      <c r="D359" s="44" t="str">
        <f t="shared" si="14"/>
        <v/>
      </c>
      <c r="E359" s="276"/>
      <c r="F359" s="368"/>
      <c r="G359" s="368"/>
      <c r="H359" s="470"/>
      <c r="I359" s="307"/>
      <c r="J359" s="15"/>
      <c r="K359" s="299"/>
      <c r="L359" s="265"/>
      <c r="M359" s="265"/>
      <c r="N359" s="265"/>
      <c r="O359" s="281"/>
      <c r="P359" s="282"/>
      <c r="Q359" s="77"/>
    </row>
    <row r="360" spans="3:17" ht="13.5" customHeight="1" x14ac:dyDescent="0.15">
      <c r="C360" s="283">
        <f t="shared" si="15"/>
        <v>348</v>
      </c>
      <c r="D360" s="44" t="str">
        <f t="shared" si="14"/>
        <v/>
      </c>
      <c r="E360" s="276"/>
      <c r="F360" s="368"/>
      <c r="G360" s="368"/>
      <c r="H360" s="470"/>
      <c r="I360" s="307"/>
      <c r="J360" s="15"/>
      <c r="K360" s="299"/>
      <c r="L360" s="265"/>
      <c r="M360" s="265"/>
      <c r="N360" s="265"/>
      <c r="O360" s="281"/>
      <c r="P360" s="282"/>
      <c r="Q360" s="77"/>
    </row>
    <row r="361" spans="3:17" ht="13.5" customHeight="1" x14ac:dyDescent="0.15">
      <c r="C361" s="283">
        <f t="shared" si="15"/>
        <v>349</v>
      </c>
      <c r="D361" s="44" t="str">
        <f t="shared" si="14"/>
        <v/>
      </c>
      <c r="E361" s="276"/>
      <c r="F361" s="368"/>
      <c r="G361" s="368"/>
      <c r="H361" s="470"/>
      <c r="I361" s="307"/>
      <c r="J361" s="15"/>
      <c r="K361" s="299"/>
      <c r="L361" s="265"/>
      <c r="M361" s="265"/>
      <c r="N361" s="265"/>
      <c r="O361" s="281"/>
      <c r="P361" s="282"/>
      <c r="Q361" s="77"/>
    </row>
    <row r="362" spans="3:17" ht="13.5" customHeight="1" x14ac:dyDescent="0.15">
      <c r="C362" s="283">
        <f t="shared" si="15"/>
        <v>350</v>
      </c>
      <c r="D362" s="44" t="str">
        <f t="shared" si="14"/>
        <v/>
      </c>
      <c r="E362" s="276"/>
      <c r="F362" s="368"/>
      <c r="G362" s="368"/>
      <c r="H362" s="470"/>
      <c r="I362" s="307"/>
      <c r="J362" s="15"/>
      <c r="K362" s="299"/>
      <c r="L362" s="265"/>
      <c r="M362" s="265"/>
      <c r="N362" s="265"/>
      <c r="O362" s="281"/>
      <c r="P362" s="282"/>
      <c r="Q362" s="77"/>
    </row>
    <row r="363" spans="3:17" ht="13.5" customHeight="1" x14ac:dyDescent="0.15">
      <c r="C363" s="283">
        <f t="shared" si="15"/>
        <v>351</v>
      </c>
      <c r="D363" s="44" t="str">
        <f t="shared" si="14"/>
        <v/>
      </c>
      <c r="E363" s="276"/>
      <c r="F363" s="368"/>
      <c r="G363" s="368"/>
      <c r="H363" s="470"/>
      <c r="I363" s="307"/>
      <c r="J363" s="15"/>
      <c r="K363" s="299"/>
      <c r="L363" s="265"/>
      <c r="M363" s="265"/>
      <c r="N363" s="265"/>
      <c r="O363" s="281"/>
      <c r="P363" s="282"/>
      <c r="Q363" s="77"/>
    </row>
    <row r="364" spans="3:17" ht="13.5" customHeight="1" x14ac:dyDescent="0.15">
      <c r="C364" s="283">
        <f t="shared" si="15"/>
        <v>352</v>
      </c>
      <c r="D364" s="44" t="str">
        <f t="shared" si="14"/>
        <v/>
      </c>
      <c r="E364" s="276"/>
      <c r="F364" s="368"/>
      <c r="G364" s="368"/>
      <c r="H364" s="470"/>
      <c r="I364" s="307"/>
      <c r="J364" s="15"/>
      <c r="K364" s="299"/>
      <c r="L364" s="265"/>
      <c r="M364" s="265"/>
      <c r="N364" s="265"/>
      <c r="O364" s="281"/>
      <c r="P364" s="282"/>
      <c r="Q364" s="77"/>
    </row>
    <row r="365" spans="3:17" ht="13.5" customHeight="1" x14ac:dyDescent="0.15">
      <c r="C365" s="283">
        <f t="shared" si="15"/>
        <v>353</v>
      </c>
      <c r="D365" s="44" t="str">
        <f t="shared" si="14"/>
        <v/>
      </c>
      <c r="E365" s="276"/>
      <c r="F365" s="368"/>
      <c r="G365" s="368"/>
      <c r="H365" s="470"/>
      <c r="I365" s="307"/>
      <c r="J365" s="15"/>
      <c r="K365" s="299"/>
      <c r="L365" s="265"/>
      <c r="M365" s="265"/>
      <c r="N365" s="265"/>
      <c r="O365" s="281"/>
      <c r="P365" s="282"/>
      <c r="Q365" s="77"/>
    </row>
    <row r="366" spans="3:17" ht="13.5" customHeight="1" x14ac:dyDescent="0.15">
      <c r="C366" s="283">
        <f t="shared" si="15"/>
        <v>354</v>
      </c>
      <c r="D366" s="44" t="str">
        <f t="shared" si="14"/>
        <v/>
      </c>
      <c r="E366" s="276"/>
      <c r="F366" s="368"/>
      <c r="G366" s="368"/>
      <c r="H366" s="470"/>
      <c r="I366" s="307"/>
      <c r="J366" s="15"/>
      <c r="K366" s="299"/>
      <c r="L366" s="265"/>
      <c r="M366" s="265"/>
      <c r="N366" s="265"/>
      <c r="O366" s="281"/>
      <c r="P366" s="282"/>
      <c r="Q366" s="77"/>
    </row>
    <row r="367" spans="3:17" ht="13.5" customHeight="1" x14ac:dyDescent="0.15">
      <c r="C367" s="283">
        <f t="shared" si="15"/>
        <v>355</v>
      </c>
      <c r="D367" s="44" t="str">
        <f t="shared" si="14"/>
        <v/>
      </c>
      <c r="E367" s="276"/>
      <c r="F367" s="368"/>
      <c r="G367" s="368"/>
      <c r="H367" s="470"/>
      <c r="I367" s="307"/>
      <c r="J367" s="15"/>
      <c r="K367" s="299"/>
      <c r="L367" s="265"/>
      <c r="M367" s="265"/>
      <c r="N367" s="265"/>
      <c r="O367" s="281"/>
      <c r="P367" s="282"/>
      <c r="Q367" s="77"/>
    </row>
    <row r="368" spans="3:17" ht="13.5" customHeight="1" x14ac:dyDescent="0.15">
      <c r="C368" s="283">
        <f t="shared" si="15"/>
        <v>356</v>
      </c>
      <c r="D368" s="44" t="str">
        <f t="shared" si="14"/>
        <v/>
      </c>
      <c r="E368" s="276"/>
      <c r="F368" s="368"/>
      <c r="G368" s="368"/>
      <c r="H368" s="470"/>
      <c r="I368" s="307"/>
      <c r="J368" s="15"/>
      <c r="K368" s="299"/>
      <c r="L368" s="265"/>
      <c r="M368" s="265"/>
      <c r="N368" s="265"/>
      <c r="O368" s="281"/>
      <c r="P368" s="282"/>
      <c r="Q368" s="77"/>
    </row>
    <row r="369" spans="3:17" ht="13.5" customHeight="1" x14ac:dyDescent="0.15">
      <c r="C369" s="283">
        <f t="shared" si="15"/>
        <v>357</v>
      </c>
      <c r="D369" s="44" t="str">
        <f t="shared" si="14"/>
        <v/>
      </c>
      <c r="E369" s="276"/>
      <c r="F369" s="368"/>
      <c r="G369" s="368"/>
      <c r="H369" s="470"/>
      <c r="I369" s="307"/>
      <c r="J369" s="15"/>
      <c r="K369" s="299"/>
      <c r="L369" s="265"/>
      <c r="M369" s="265"/>
      <c r="N369" s="265"/>
      <c r="O369" s="281"/>
      <c r="P369" s="282"/>
      <c r="Q369" s="77"/>
    </row>
    <row r="370" spans="3:17" ht="13.5" customHeight="1" x14ac:dyDescent="0.15">
      <c r="C370" s="283">
        <f t="shared" si="15"/>
        <v>358</v>
      </c>
      <c r="D370" s="44" t="str">
        <f t="shared" si="14"/>
        <v/>
      </c>
      <c r="E370" s="276"/>
      <c r="F370" s="368"/>
      <c r="G370" s="368"/>
      <c r="H370" s="470"/>
      <c r="I370" s="307"/>
      <c r="J370" s="15"/>
      <c r="K370" s="299"/>
      <c r="L370" s="265"/>
      <c r="M370" s="265"/>
      <c r="N370" s="265"/>
      <c r="O370" s="281"/>
      <c r="P370" s="282"/>
      <c r="Q370" s="77"/>
    </row>
    <row r="371" spans="3:17" ht="13.5" customHeight="1" x14ac:dyDescent="0.15">
      <c r="C371" s="283">
        <f t="shared" si="15"/>
        <v>359</v>
      </c>
      <c r="D371" s="44" t="str">
        <f t="shared" si="14"/>
        <v/>
      </c>
      <c r="E371" s="276"/>
      <c r="F371" s="368"/>
      <c r="G371" s="368"/>
      <c r="H371" s="470"/>
      <c r="I371" s="307"/>
      <c r="J371" s="15"/>
      <c r="K371" s="299"/>
      <c r="L371" s="265"/>
      <c r="M371" s="265"/>
      <c r="N371" s="265"/>
      <c r="O371" s="281"/>
      <c r="P371" s="282"/>
      <c r="Q371" s="77"/>
    </row>
    <row r="372" spans="3:17" ht="13.5" customHeight="1" x14ac:dyDescent="0.15">
      <c r="C372" s="283">
        <f t="shared" si="15"/>
        <v>360</v>
      </c>
      <c r="D372" s="44" t="str">
        <f t="shared" si="14"/>
        <v/>
      </c>
      <c r="E372" s="276"/>
      <c r="F372" s="368"/>
      <c r="G372" s="368"/>
      <c r="H372" s="470"/>
      <c r="I372" s="307"/>
      <c r="J372" s="15"/>
      <c r="K372" s="299"/>
      <c r="L372" s="265"/>
      <c r="M372" s="265"/>
      <c r="N372" s="265"/>
      <c r="O372" s="281"/>
      <c r="P372" s="282"/>
      <c r="Q372" s="77"/>
    </row>
    <row r="373" spans="3:17" ht="13.5" customHeight="1" x14ac:dyDescent="0.15">
      <c r="C373" s="283">
        <f t="shared" si="15"/>
        <v>361</v>
      </c>
      <c r="D373" s="44" t="str">
        <f t="shared" si="14"/>
        <v/>
      </c>
      <c r="E373" s="276"/>
      <c r="F373" s="368"/>
      <c r="G373" s="368"/>
      <c r="H373" s="470"/>
      <c r="I373" s="307"/>
      <c r="J373" s="15"/>
      <c r="K373" s="299"/>
      <c r="L373" s="265"/>
      <c r="M373" s="265"/>
      <c r="N373" s="265"/>
      <c r="O373" s="281"/>
      <c r="P373" s="282"/>
      <c r="Q373" s="77"/>
    </row>
    <row r="374" spans="3:17" ht="13.5" customHeight="1" x14ac:dyDescent="0.15">
      <c r="C374" s="283">
        <f t="shared" si="15"/>
        <v>362</v>
      </c>
      <c r="D374" s="44" t="str">
        <f t="shared" si="14"/>
        <v/>
      </c>
      <c r="E374" s="276"/>
      <c r="F374" s="368"/>
      <c r="G374" s="368"/>
      <c r="H374" s="470"/>
      <c r="I374" s="307"/>
      <c r="J374" s="15"/>
      <c r="K374" s="299"/>
      <c r="L374" s="265"/>
      <c r="M374" s="265"/>
      <c r="N374" s="265"/>
      <c r="O374" s="281"/>
      <c r="P374" s="282"/>
      <c r="Q374" s="77"/>
    </row>
    <row r="375" spans="3:17" ht="13.5" customHeight="1" x14ac:dyDescent="0.15">
      <c r="C375" s="283">
        <f t="shared" si="15"/>
        <v>363</v>
      </c>
      <c r="D375" s="44" t="str">
        <f t="shared" si="14"/>
        <v/>
      </c>
      <c r="E375" s="276"/>
      <c r="F375" s="368"/>
      <c r="G375" s="368"/>
      <c r="H375" s="470"/>
      <c r="I375" s="307"/>
      <c r="J375" s="15"/>
      <c r="K375" s="299"/>
      <c r="L375" s="265"/>
      <c r="M375" s="265"/>
      <c r="N375" s="265"/>
      <c r="O375" s="281"/>
      <c r="P375" s="282"/>
      <c r="Q375" s="77"/>
    </row>
    <row r="376" spans="3:17" ht="13.5" customHeight="1" x14ac:dyDescent="0.15">
      <c r="C376" s="283">
        <f t="shared" si="15"/>
        <v>364</v>
      </c>
      <c r="D376" s="44" t="str">
        <f t="shared" si="14"/>
        <v/>
      </c>
      <c r="E376" s="276"/>
      <c r="F376" s="368"/>
      <c r="G376" s="368"/>
      <c r="H376" s="470"/>
      <c r="I376" s="307"/>
      <c r="J376" s="15"/>
      <c r="K376" s="299"/>
      <c r="L376" s="265"/>
      <c r="M376" s="265"/>
      <c r="N376" s="265"/>
      <c r="O376" s="281"/>
      <c r="P376" s="282"/>
      <c r="Q376" s="77"/>
    </row>
    <row r="377" spans="3:17" ht="13.5" customHeight="1" x14ac:dyDescent="0.15">
      <c r="C377" s="283">
        <f t="shared" si="15"/>
        <v>365</v>
      </c>
      <c r="D377" s="44" t="str">
        <f t="shared" si="14"/>
        <v/>
      </c>
      <c r="E377" s="276"/>
      <c r="F377" s="368"/>
      <c r="G377" s="368"/>
      <c r="H377" s="470"/>
      <c r="I377" s="307"/>
      <c r="J377" s="15"/>
      <c r="K377" s="299"/>
      <c r="L377" s="265"/>
      <c r="M377" s="265"/>
      <c r="N377" s="265"/>
      <c r="O377" s="281"/>
      <c r="P377" s="282"/>
      <c r="Q377" s="77"/>
    </row>
    <row r="378" spans="3:17" ht="13.5" customHeight="1" x14ac:dyDescent="0.15">
      <c r="C378" s="283">
        <f t="shared" si="15"/>
        <v>366</v>
      </c>
      <c r="D378" s="44" t="str">
        <f t="shared" si="14"/>
        <v/>
      </c>
      <c r="E378" s="276"/>
      <c r="F378" s="368"/>
      <c r="G378" s="368"/>
      <c r="H378" s="470"/>
      <c r="I378" s="307"/>
      <c r="J378" s="15"/>
      <c r="K378" s="299"/>
      <c r="L378" s="265"/>
      <c r="M378" s="265"/>
      <c r="N378" s="265"/>
      <c r="O378" s="281"/>
      <c r="P378" s="282"/>
      <c r="Q378" s="77"/>
    </row>
    <row r="379" spans="3:17" ht="13.5" customHeight="1" x14ac:dyDescent="0.15">
      <c r="C379" s="283">
        <f t="shared" si="15"/>
        <v>367</v>
      </c>
      <c r="D379" s="44" t="str">
        <f t="shared" si="14"/>
        <v/>
      </c>
      <c r="E379" s="276"/>
      <c r="F379" s="368"/>
      <c r="G379" s="368"/>
      <c r="H379" s="470"/>
      <c r="I379" s="307"/>
      <c r="J379" s="15"/>
      <c r="K379" s="299"/>
      <c r="L379" s="265"/>
      <c r="M379" s="265"/>
      <c r="N379" s="265"/>
      <c r="O379" s="281"/>
      <c r="P379" s="282"/>
      <c r="Q379" s="77"/>
    </row>
    <row r="380" spans="3:17" ht="13.5" customHeight="1" x14ac:dyDescent="0.15">
      <c r="C380" s="283">
        <f t="shared" si="15"/>
        <v>368</v>
      </c>
      <c r="D380" s="44" t="str">
        <f t="shared" si="14"/>
        <v/>
      </c>
      <c r="E380" s="276"/>
      <c r="F380" s="368"/>
      <c r="G380" s="368"/>
      <c r="H380" s="470"/>
      <c r="I380" s="307"/>
      <c r="J380" s="15"/>
      <c r="K380" s="299"/>
      <c r="L380" s="265"/>
      <c r="M380" s="265"/>
      <c r="N380" s="265"/>
      <c r="O380" s="281"/>
      <c r="P380" s="282"/>
      <c r="Q380" s="77"/>
    </row>
    <row r="381" spans="3:17" ht="13.5" customHeight="1" x14ac:dyDescent="0.15">
      <c r="C381" s="283">
        <f t="shared" si="15"/>
        <v>369</v>
      </c>
      <c r="D381" s="44" t="str">
        <f t="shared" si="14"/>
        <v/>
      </c>
      <c r="E381" s="276"/>
      <c r="F381" s="368"/>
      <c r="G381" s="368"/>
      <c r="H381" s="470"/>
      <c r="I381" s="307"/>
      <c r="J381" s="15"/>
      <c r="K381" s="299"/>
      <c r="L381" s="265"/>
      <c r="M381" s="265"/>
      <c r="N381" s="265"/>
      <c r="O381" s="281"/>
      <c r="P381" s="282"/>
      <c r="Q381" s="77"/>
    </row>
    <row r="382" spans="3:17" ht="13.5" customHeight="1" x14ac:dyDescent="0.15">
      <c r="C382" s="283">
        <f t="shared" si="15"/>
        <v>370</v>
      </c>
      <c r="D382" s="44" t="str">
        <f t="shared" si="14"/>
        <v/>
      </c>
      <c r="E382" s="276"/>
      <c r="F382" s="368"/>
      <c r="G382" s="368"/>
      <c r="H382" s="470"/>
      <c r="I382" s="307"/>
      <c r="J382" s="15"/>
      <c r="K382" s="299"/>
      <c r="L382" s="265"/>
      <c r="M382" s="265"/>
      <c r="N382" s="265"/>
      <c r="O382" s="281"/>
      <c r="P382" s="282"/>
      <c r="Q382" s="77"/>
    </row>
    <row r="383" spans="3:17" ht="13.5" customHeight="1" x14ac:dyDescent="0.15">
      <c r="C383" s="283">
        <f t="shared" si="15"/>
        <v>371</v>
      </c>
      <c r="D383" s="44" t="str">
        <f t="shared" si="14"/>
        <v/>
      </c>
      <c r="E383" s="276"/>
      <c r="F383" s="368"/>
      <c r="G383" s="368"/>
      <c r="H383" s="470"/>
      <c r="I383" s="307"/>
      <c r="J383" s="15"/>
      <c r="K383" s="299"/>
      <c r="L383" s="265"/>
      <c r="M383" s="265"/>
      <c r="N383" s="265"/>
      <c r="O383" s="281"/>
      <c r="P383" s="282"/>
      <c r="Q383" s="77"/>
    </row>
    <row r="384" spans="3:17" ht="13.5" customHeight="1" x14ac:dyDescent="0.15">
      <c r="C384" s="283">
        <f t="shared" si="15"/>
        <v>372</v>
      </c>
      <c r="D384" s="44" t="str">
        <f t="shared" si="14"/>
        <v/>
      </c>
      <c r="E384" s="276"/>
      <c r="F384" s="368"/>
      <c r="G384" s="368"/>
      <c r="H384" s="470"/>
      <c r="I384" s="307"/>
      <c r="J384" s="15"/>
      <c r="K384" s="299"/>
      <c r="L384" s="265"/>
      <c r="M384" s="265"/>
      <c r="N384" s="265"/>
      <c r="O384" s="281"/>
      <c r="P384" s="282"/>
      <c r="Q384" s="77"/>
    </row>
    <row r="385" spans="3:17" ht="13.5" customHeight="1" x14ac:dyDescent="0.15">
      <c r="C385" s="283">
        <f t="shared" si="15"/>
        <v>373</v>
      </c>
      <c r="D385" s="44" t="str">
        <f t="shared" si="14"/>
        <v/>
      </c>
      <c r="E385" s="276"/>
      <c r="F385" s="368"/>
      <c r="G385" s="368"/>
      <c r="H385" s="470"/>
      <c r="I385" s="307"/>
      <c r="J385" s="15"/>
      <c r="K385" s="299"/>
      <c r="L385" s="265"/>
      <c r="M385" s="265"/>
      <c r="N385" s="265"/>
      <c r="O385" s="281"/>
      <c r="P385" s="282"/>
      <c r="Q385" s="77"/>
    </row>
    <row r="386" spans="3:17" ht="13.5" customHeight="1" x14ac:dyDescent="0.15">
      <c r="C386" s="283">
        <f t="shared" si="15"/>
        <v>374</v>
      </c>
      <c r="D386" s="44" t="str">
        <f t="shared" si="14"/>
        <v/>
      </c>
      <c r="E386" s="276"/>
      <c r="F386" s="368"/>
      <c r="G386" s="368"/>
      <c r="H386" s="470"/>
      <c r="I386" s="307"/>
      <c r="J386" s="15"/>
      <c r="K386" s="299"/>
      <c r="L386" s="265"/>
      <c r="M386" s="265"/>
      <c r="N386" s="265"/>
      <c r="O386" s="281"/>
      <c r="P386" s="282"/>
      <c r="Q386" s="77"/>
    </row>
    <row r="387" spans="3:17" ht="13.5" customHeight="1" x14ac:dyDescent="0.15">
      <c r="C387" s="283">
        <f t="shared" si="15"/>
        <v>375</v>
      </c>
      <c r="D387" s="44" t="str">
        <f t="shared" si="14"/>
        <v/>
      </c>
      <c r="E387" s="276"/>
      <c r="F387" s="368"/>
      <c r="G387" s="368"/>
      <c r="H387" s="470"/>
      <c r="I387" s="307"/>
      <c r="J387" s="15"/>
      <c r="K387" s="299"/>
      <c r="L387" s="265"/>
      <c r="M387" s="265"/>
      <c r="N387" s="265"/>
      <c r="O387" s="281"/>
      <c r="P387" s="282"/>
      <c r="Q387" s="77"/>
    </row>
    <row r="388" spans="3:17" ht="13.5" customHeight="1" x14ac:dyDescent="0.15">
      <c r="C388" s="283">
        <f t="shared" si="15"/>
        <v>376</v>
      </c>
      <c r="D388" s="44" t="str">
        <f t="shared" si="14"/>
        <v/>
      </c>
      <c r="E388" s="276"/>
      <c r="F388" s="368"/>
      <c r="G388" s="368"/>
      <c r="H388" s="470"/>
      <c r="I388" s="307"/>
      <c r="J388" s="15"/>
      <c r="K388" s="299"/>
      <c r="L388" s="265"/>
      <c r="M388" s="265"/>
      <c r="N388" s="265"/>
      <c r="O388" s="281"/>
      <c r="P388" s="282"/>
      <c r="Q388" s="77"/>
    </row>
    <row r="389" spans="3:17" ht="13.5" customHeight="1" x14ac:dyDescent="0.15">
      <c r="C389" s="283">
        <f t="shared" si="15"/>
        <v>377</v>
      </c>
      <c r="D389" s="44" t="str">
        <f t="shared" si="14"/>
        <v/>
      </c>
      <c r="E389" s="276"/>
      <c r="F389" s="368"/>
      <c r="G389" s="368"/>
      <c r="H389" s="470"/>
      <c r="I389" s="307"/>
      <c r="J389" s="15"/>
      <c r="K389" s="299"/>
      <c r="L389" s="265"/>
      <c r="M389" s="265"/>
      <c r="N389" s="265"/>
      <c r="O389" s="281"/>
      <c r="P389" s="282"/>
      <c r="Q389" s="77"/>
    </row>
    <row r="390" spans="3:17" ht="13.5" customHeight="1" x14ac:dyDescent="0.15">
      <c r="C390" s="283">
        <f t="shared" si="15"/>
        <v>378</v>
      </c>
      <c r="D390" s="44" t="str">
        <f t="shared" si="14"/>
        <v/>
      </c>
      <c r="E390" s="276"/>
      <c r="F390" s="368"/>
      <c r="G390" s="368"/>
      <c r="H390" s="470"/>
      <c r="I390" s="307"/>
      <c r="J390" s="15"/>
      <c r="K390" s="299"/>
      <c r="L390" s="265"/>
      <c r="M390" s="265"/>
      <c r="N390" s="265"/>
      <c r="O390" s="281"/>
      <c r="P390" s="282"/>
      <c r="Q390" s="77"/>
    </row>
    <row r="391" spans="3:17" ht="13.5" customHeight="1" x14ac:dyDescent="0.15">
      <c r="C391" s="283">
        <f t="shared" si="15"/>
        <v>379</v>
      </c>
      <c r="D391" s="44" t="str">
        <f t="shared" si="14"/>
        <v/>
      </c>
      <c r="E391" s="276"/>
      <c r="F391" s="368"/>
      <c r="G391" s="368"/>
      <c r="H391" s="470"/>
      <c r="I391" s="307"/>
      <c r="J391" s="15"/>
      <c r="K391" s="299"/>
      <c r="L391" s="265"/>
      <c r="M391" s="265"/>
      <c r="N391" s="265"/>
      <c r="O391" s="281"/>
      <c r="P391" s="282"/>
      <c r="Q391" s="77"/>
    </row>
    <row r="392" spans="3:17" ht="13.5" customHeight="1" x14ac:dyDescent="0.15">
      <c r="C392" s="283">
        <f t="shared" si="15"/>
        <v>380</v>
      </c>
      <c r="D392" s="44" t="str">
        <f t="shared" si="14"/>
        <v/>
      </c>
      <c r="E392" s="276"/>
      <c r="F392" s="368"/>
      <c r="G392" s="368"/>
      <c r="H392" s="470"/>
      <c r="I392" s="307"/>
      <c r="J392" s="15"/>
      <c r="K392" s="299"/>
      <c r="L392" s="265"/>
      <c r="M392" s="265"/>
      <c r="N392" s="265"/>
      <c r="O392" s="281"/>
      <c r="P392" s="282"/>
      <c r="Q392" s="77"/>
    </row>
    <row r="393" spans="3:17" ht="13.5" customHeight="1" x14ac:dyDescent="0.15">
      <c r="C393" s="283">
        <f t="shared" si="15"/>
        <v>381</v>
      </c>
      <c r="D393" s="44" t="str">
        <f t="shared" si="14"/>
        <v/>
      </c>
      <c r="E393" s="276"/>
      <c r="F393" s="368"/>
      <c r="G393" s="368"/>
      <c r="H393" s="470"/>
      <c r="I393" s="307"/>
      <c r="J393" s="15"/>
      <c r="K393" s="299"/>
      <c r="L393" s="265"/>
      <c r="M393" s="265"/>
      <c r="N393" s="265"/>
      <c r="O393" s="281"/>
      <c r="P393" s="282"/>
      <c r="Q393" s="77"/>
    </row>
    <row r="394" spans="3:17" ht="13.5" customHeight="1" x14ac:dyDescent="0.15">
      <c r="C394" s="283">
        <f t="shared" si="15"/>
        <v>382</v>
      </c>
      <c r="D394" s="44" t="str">
        <f t="shared" si="14"/>
        <v/>
      </c>
      <c r="E394" s="276"/>
      <c r="F394" s="368"/>
      <c r="G394" s="368"/>
      <c r="H394" s="470"/>
      <c r="I394" s="307"/>
      <c r="J394" s="15"/>
      <c r="K394" s="299"/>
      <c r="L394" s="265"/>
      <c r="M394" s="265"/>
      <c r="N394" s="265"/>
      <c r="O394" s="281"/>
      <c r="P394" s="282"/>
      <c r="Q394" s="77"/>
    </row>
    <row r="395" spans="3:17" ht="13.5" customHeight="1" x14ac:dyDescent="0.15">
      <c r="C395" s="283">
        <f t="shared" si="15"/>
        <v>383</v>
      </c>
      <c r="D395" s="44" t="str">
        <f t="shared" si="14"/>
        <v/>
      </c>
      <c r="E395" s="276"/>
      <c r="F395" s="368"/>
      <c r="G395" s="368"/>
      <c r="H395" s="470"/>
      <c r="I395" s="307"/>
      <c r="J395" s="15"/>
      <c r="K395" s="299"/>
      <c r="L395" s="265"/>
      <c r="M395" s="265"/>
      <c r="N395" s="265"/>
      <c r="O395" s="281"/>
      <c r="P395" s="282"/>
      <c r="Q395" s="77"/>
    </row>
    <row r="396" spans="3:17" ht="13.5" customHeight="1" x14ac:dyDescent="0.15">
      <c r="C396" s="283">
        <f t="shared" si="15"/>
        <v>384</v>
      </c>
      <c r="D396" s="44" t="str">
        <f t="shared" si="14"/>
        <v/>
      </c>
      <c r="E396" s="276"/>
      <c r="F396" s="368"/>
      <c r="G396" s="368"/>
      <c r="H396" s="470"/>
      <c r="I396" s="307"/>
      <c r="J396" s="15"/>
      <c r="K396" s="299"/>
      <c r="L396" s="265"/>
      <c r="M396" s="265"/>
      <c r="N396" s="265"/>
      <c r="O396" s="281"/>
      <c r="P396" s="282"/>
      <c r="Q396" s="77"/>
    </row>
    <row r="397" spans="3:17" ht="13.5" customHeight="1" x14ac:dyDescent="0.15">
      <c r="C397" s="283">
        <f t="shared" si="15"/>
        <v>385</v>
      </c>
      <c r="D397" s="44" t="str">
        <f t="shared" ref="D397:D460" si="16">IF(E397="","",IF(E397&lt;=$S$2,"○",""))</f>
        <v/>
      </c>
      <c r="E397" s="276"/>
      <c r="F397" s="368"/>
      <c r="G397" s="368"/>
      <c r="H397" s="470"/>
      <c r="I397" s="307"/>
      <c r="J397" s="15"/>
      <c r="K397" s="299"/>
      <c r="L397" s="265"/>
      <c r="M397" s="265"/>
      <c r="N397" s="265"/>
      <c r="O397" s="281"/>
      <c r="P397" s="282"/>
      <c r="Q397" s="77"/>
    </row>
    <row r="398" spans="3:17" ht="13.5" customHeight="1" x14ac:dyDescent="0.15">
      <c r="C398" s="283">
        <f t="shared" si="15"/>
        <v>386</v>
      </c>
      <c r="D398" s="44" t="str">
        <f t="shared" si="16"/>
        <v/>
      </c>
      <c r="E398" s="276"/>
      <c r="F398" s="368"/>
      <c r="G398" s="368"/>
      <c r="H398" s="470"/>
      <c r="I398" s="307"/>
      <c r="J398" s="15"/>
      <c r="K398" s="299"/>
      <c r="L398" s="265"/>
      <c r="M398" s="265"/>
      <c r="N398" s="265"/>
      <c r="O398" s="281"/>
      <c r="P398" s="282"/>
      <c r="Q398" s="77"/>
    </row>
    <row r="399" spans="3:17" ht="13.5" customHeight="1" x14ac:dyDescent="0.15">
      <c r="C399" s="283">
        <f t="shared" si="15"/>
        <v>387</v>
      </c>
      <c r="D399" s="44" t="str">
        <f t="shared" si="16"/>
        <v/>
      </c>
      <c r="E399" s="276"/>
      <c r="F399" s="368"/>
      <c r="G399" s="368"/>
      <c r="H399" s="470"/>
      <c r="I399" s="307"/>
      <c r="J399" s="15"/>
      <c r="K399" s="299"/>
      <c r="L399" s="265"/>
      <c r="M399" s="265"/>
      <c r="N399" s="265"/>
      <c r="O399" s="281"/>
      <c r="P399" s="282"/>
      <c r="Q399" s="77"/>
    </row>
    <row r="400" spans="3:17" ht="13.5" customHeight="1" x14ac:dyDescent="0.15">
      <c r="C400" s="283">
        <f t="shared" si="15"/>
        <v>388</v>
      </c>
      <c r="D400" s="44" t="str">
        <f t="shared" si="16"/>
        <v/>
      </c>
      <c r="E400" s="276"/>
      <c r="F400" s="368"/>
      <c r="G400" s="368"/>
      <c r="H400" s="470"/>
      <c r="I400" s="307"/>
      <c r="J400" s="15"/>
      <c r="K400" s="299"/>
      <c r="L400" s="265"/>
      <c r="M400" s="265"/>
      <c r="N400" s="265"/>
      <c r="O400" s="281"/>
      <c r="P400" s="282"/>
      <c r="Q400" s="77"/>
    </row>
    <row r="401" spans="3:17" ht="13.5" customHeight="1" x14ac:dyDescent="0.15">
      <c r="C401" s="283">
        <f t="shared" si="15"/>
        <v>389</v>
      </c>
      <c r="D401" s="44" t="str">
        <f t="shared" si="16"/>
        <v/>
      </c>
      <c r="E401" s="276"/>
      <c r="F401" s="368"/>
      <c r="G401" s="368"/>
      <c r="H401" s="470"/>
      <c r="I401" s="307"/>
      <c r="J401" s="15"/>
      <c r="K401" s="299"/>
      <c r="L401" s="265"/>
      <c r="M401" s="265"/>
      <c r="N401" s="265"/>
      <c r="O401" s="281"/>
      <c r="P401" s="282"/>
      <c r="Q401" s="77"/>
    </row>
    <row r="402" spans="3:17" ht="13.5" customHeight="1" x14ac:dyDescent="0.15">
      <c r="C402" s="283">
        <f>C401+1</f>
        <v>390</v>
      </c>
      <c r="D402" s="44" t="str">
        <f t="shared" si="16"/>
        <v/>
      </c>
      <c r="E402" s="276"/>
      <c r="F402" s="368"/>
      <c r="G402" s="368"/>
      <c r="H402" s="470"/>
      <c r="I402" s="307"/>
      <c r="J402" s="15"/>
      <c r="K402" s="299"/>
      <c r="L402" s="265"/>
      <c r="M402" s="265"/>
      <c r="N402" s="265"/>
      <c r="O402" s="281"/>
      <c r="P402" s="282"/>
      <c r="Q402" s="77"/>
    </row>
    <row r="403" spans="3:17" ht="13.5" customHeight="1" x14ac:dyDescent="0.15">
      <c r="C403" s="283">
        <f>C402+1</f>
        <v>391</v>
      </c>
      <c r="D403" s="44" t="str">
        <f t="shared" si="16"/>
        <v/>
      </c>
      <c r="E403" s="276"/>
      <c r="F403" s="368"/>
      <c r="G403" s="368"/>
      <c r="H403" s="470"/>
      <c r="I403" s="307"/>
      <c r="J403" s="15"/>
      <c r="K403" s="299"/>
      <c r="L403" s="265"/>
      <c r="M403" s="265"/>
      <c r="N403" s="265"/>
      <c r="O403" s="281"/>
      <c r="P403" s="282"/>
      <c r="Q403" s="77"/>
    </row>
    <row r="404" spans="3:17" ht="13.5" customHeight="1" x14ac:dyDescent="0.15">
      <c r="C404" s="283">
        <f>C403+1</f>
        <v>392</v>
      </c>
      <c r="D404" s="44" t="str">
        <f t="shared" si="16"/>
        <v/>
      </c>
      <c r="E404" s="276"/>
      <c r="F404" s="368"/>
      <c r="G404" s="368"/>
      <c r="H404" s="470"/>
      <c r="I404" s="307"/>
      <c r="J404" s="15"/>
      <c r="K404" s="299"/>
      <c r="L404" s="265"/>
      <c r="M404" s="265"/>
      <c r="N404" s="265"/>
      <c r="O404" s="281"/>
      <c r="P404" s="282"/>
      <c r="Q404" s="77"/>
    </row>
    <row r="405" spans="3:17" ht="13.5" customHeight="1" x14ac:dyDescent="0.15">
      <c r="C405" s="283">
        <f>C404+1</f>
        <v>393</v>
      </c>
      <c r="D405" s="44" t="str">
        <f t="shared" si="16"/>
        <v/>
      </c>
      <c r="E405" s="276"/>
      <c r="F405" s="368"/>
      <c r="G405" s="368"/>
      <c r="H405" s="470"/>
      <c r="I405" s="307"/>
      <c r="J405" s="15"/>
      <c r="K405" s="299"/>
      <c r="L405" s="265"/>
      <c r="M405" s="265"/>
      <c r="N405" s="265"/>
      <c r="O405" s="281"/>
      <c r="P405" s="282"/>
      <c r="Q405" s="77"/>
    </row>
    <row r="406" spans="3:17" ht="13.5" customHeight="1" x14ac:dyDescent="0.15">
      <c r="C406" s="283">
        <f t="shared" si="15"/>
        <v>394</v>
      </c>
      <c r="D406" s="44" t="str">
        <f t="shared" si="16"/>
        <v/>
      </c>
      <c r="E406" s="276"/>
      <c r="F406" s="368"/>
      <c r="G406" s="368"/>
      <c r="H406" s="470"/>
      <c r="I406" s="307"/>
      <c r="J406" s="15"/>
      <c r="K406" s="299"/>
      <c r="L406" s="265"/>
      <c r="M406" s="265"/>
      <c r="N406" s="265"/>
      <c r="O406" s="281"/>
      <c r="P406" s="282"/>
      <c r="Q406" s="77"/>
    </row>
    <row r="407" spans="3:17" ht="13.5" customHeight="1" x14ac:dyDescent="0.15">
      <c r="C407" s="283">
        <f t="shared" si="15"/>
        <v>395</v>
      </c>
      <c r="D407" s="44" t="str">
        <f t="shared" si="16"/>
        <v/>
      </c>
      <c r="E407" s="276"/>
      <c r="F407" s="368"/>
      <c r="G407" s="368"/>
      <c r="H407" s="470"/>
      <c r="I407" s="307"/>
      <c r="J407" s="15"/>
      <c r="K407" s="299"/>
      <c r="L407" s="265"/>
      <c r="M407" s="265"/>
      <c r="N407" s="265"/>
      <c r="O407" s="281"/>
      <c r="P407" s="282"/>
      <c r="Q407" s="77"/>
    </row>
    <row r="408" spans="3:17" ht="13.5" customHeight="1" x14ac:dyDescent="0.15">
      <c r="C408" s="283">
        <f t="shared" si="15"/>
        <v>396</v>
      </c>
      <c r="D408" s="44" t="str">
        <f t="shared" si="16"/>
        <v/>
      </c>
      <c r="E408" s="276"/>
      <c r="F408" s="368"/>
      <c r="G408" s="368"/>
      <c r="H408" s="470"/>
      <c r="I408" s="307"/>
      <c r="J408" s="15"/>
      <c r="K408" s="299"/>
      <c r="L408" s="265"/>
      <c r="M408" s="265"/>
      <c r="N408" s="265"/>
      <c r="O408" s="281"/>
      <c r="P408" s="282"/>
      <c r="Q408" s="77"/>
    </row>
    <row r="409" spans="3:17" ht="13.5" customHeight="1" x14ac:dyDescent="0.15">
      <c r="C409" s="283">
        <f t="shared" si="15"/>
        <v>397</v>
      </c>
      <c r="D409" s="44" t="str">
        <f t="shared" si="16"/>
        <v/>
      </c>
      <c r="E409" s="276"/>
      <c r="F409" s="368"/>
      <c r="G409" s="368"/>
      <c r="H409" s="470"/>
      <c r="I409" s="307"/>
      <c r="J409" s="15"/>
      <c r="K409" s="299"/>
      <c r="L409" s="265"/>
      <c r="M409" s="265"/>
      <c r="N409" s="265"/>
      <c r="O409" s="281"/>
      <c r="P409" s="282"/>
      <c r="Q409" s="77"/>
    </row>
    <row r="410" spans="3:17" ht="13.5" customHeight="1" x14ac:dyDescent="0.15">
      <c r="C410" s="283">
        <f t="shared" si="15"/>
        <v>398</v>
      </c>
      <c r="D410" s="44" t="str">
        <f t="shared" si="16"/>
        <v/>
      </c>
      <c r="E410" s="276"/>
      <c r="F410" s="368"/>
      <c r="G410" s="368"/>
      <c r="H410" s="470"/>
      <c r="I410" s="307"/>
      <c r="J410" s="15"/>
      <c r="K410" s="299"/>
      <c r="L410" s="265"/>
      <c r="M410" s="265"/>
      <c r="N410" s="265"/>
      <c r="O410" s="281"/>
      <c r="P410" s="282"/>
      <c r="Q410" s="77"/>
    </row>
    <row r="411" spans="3:17" ht="13.5" customHeight="1" x14ac:dyDescent="0.15">
      <c r="C411" s="283">
        <f t="shared" si="15"/>
        <v>399</v>
      </c>
      <c r="D411" s="44" t="str">
        <f t="shared" si="16"/>
        <v/>
      </c>
      <c r="E411" s="276"/>
      <c r="F411" s="368"/>
      <c r="G411" s="368"/>
      <c r="H411" s="470"/>
      <c r="I411" s="307"/>
      <c r="J411" s="15"/>
      <c r="K411" s="299"/>
      <c r="L411" s="265"/>
      <c r="M411" s="265"/>
      <c r="N411" s="265"/>
      <c r="O411" s="281"/>
      <c r="P411" s="282"/>
      <c r="Q411" s="77"/>
    </row>
    <row r="412" spans="3:17" ht="13.5" customHeight="1" x14ac:dyDescent="0.15">
      <c r="C412" s="283">
        <f t="shared" si="15"/>
        <v>400</v>
      </c>
      <c r="D412" s="44" t="str">
        <f t="shared" si="16"/>
        <v/>
      </c>
      <c r="E412" s="276"/>
      <c r="F412" s="368"/>
      <c r="G412" s="368"/>
      <c r="H412" s="470"/>
      <c r="I412" s="307"/>
      <c r="J412" s="15"/>
      <c r="K412" s="299"/>
      <c r="L412" s="265"/>
      <c r="M412" s="265"/>
      <c r="N412" s="265"/>
      <c r="O412" s="281"/>
      <c r="P412" s="282"/>
      <c r="Q412" s="77"/>
    </row>
    <row r="413" spans="3:17" ht="13.5" customHeight="1" x14ac:dyDescent="0.15">
      <c r="C413" s="283">
        <f t="shared" si="15"/>
        <v>401</v>
      </c>
      <c r="D413" s="44" t="str">
        <f t="shared" si="16"/>
        <v/>
      </c>
      <c r="E413" s="276"/>
      <c r="F413" s="368"/>
      <c r="G413" s="368"/>
      <c r="H413" s="470"/>
      <c r="I413" s="307"/>
      <c r="J413" s="15"/>
      <c r="K413" s="299"/>
      <c r="L413" s="265"/>
      <c r="M413" s="265"/>
      <c r="N413" s="265"/>
      <c r="O413" s="281"/>
      <c r="P413" s="282"/>
      <c r="Q413" s="77"/>
    </row>
    <row r="414" spans="3:17" ht="13.5" customHeight="1" x14ac:dyDescent="0.15">
      <c r="C414" s="283">
        <f t="shared" ref="C414:C477" si="17">C413+1</f>
        <v>402</v>
      </c>
      <c r="D414" s="44" t="str">
        <f t="shared" si="16"/>
        <v/>
      </c>
      <c r="E414" s="276"/>
      <c r="F414" s="368"/>
      <c r="G414" s="368"/>
      <c r="H414" s="470"/>
      <c r="I414" s="307"/>
      <c r="J414" s="15"/>
      <c r="K414" s="299"/>
      <c r="L414" s="265"/>
      <c r="M414" s="265"/>
      <c r="N414" s="265"/>
      <c r="O414" s="281"/>
      <c r="P414" s="282"/>
      <c r="Q414" s="77"/>
    </row>
    <row r="415" spans="3:17" ht="13.5" customHeight="1" x14ac:dyDescent="0.15">
      <c r="C415" s="283">
        <f t="shared" si="17"/>
        <v>403</v>
      </c>
      <c r="D415" s="44" t="str">
        <f t="shared" si="16"/>
        <v/>
      </c>
      <c r="E415" s="276"/>
      <c r="F415" s="368"/>
      <c r="G415" s="368"/>
      <c r="H415" s="470"/>
      <c r="I415" s="307"/>
      <c r="J415" s="15"/>
      <c r="K415" s="299"/>
      <c r="L415" s="265"/>
      <c r="M415" s="265"/>
      <c r="N415" s="265"/>
      <c r="O415" s="281"/>
      <c r="P415" s="282"/>
      <c r="Q415" s="77"/>
    </row>
    <row r="416" spans="3:17" ht="13.5" customHeight="1" x14ac:dyDescent="0.15">
      <c r="C416" s="283">
        <f t="shared" si="17"/>
        <v>404</v>
      </c>
      <c r="D416" s="44" t="str">
        <f t="shared" si="16"/>
        <v/>
      </c>
      <c r="E416" s="276"/>
      <c r="F416" s="368"/>
      <c r="G416" s="368"/>
      <c r="H416" s="470"/>
      <c r="I416" s="307"/>
      <c r="J416" s="15"/>
      <c r="K416" s="299"/>
      <c r="L416" s="265"/>
      <c r="M416" s="265"/>
      <c r="N416" s="265"/>
      <c r="O416" s="281"/>
      <c r="P416" s="282"/>
      <c r="Q416" s="77"/>
    </row>
    <row r="417" spans="3:17" ht="13.5" customHeight="1" x14ac:dyDescent="0.15">
      <c r="C417" s="283">
        <f t="shared" si="17"/>
        <v>405</v>
      </c>
      <c r="D417" s="44" t="str">
        <f t="shared" si="16"/>
        <v/>
      </c>
      <c r="E417" s="276"/>
      <c r="F417" s="368"/>
      <c r="G417" s="368"/>
      <c r="H417" s="470"/>
      <c r="I417" s="307"/>
      <c r="J417" s="15"/>
      <c r="K417" s="299"/>
      <c r="L417" s="265"/>
      <c r="M417" s="265"/>
      <c r="N417" s="265"/>
      <c r="O417" s="281"/>
      <c r="P417" s="282"/>
      <c r="Q417" s="77"/>
    </row>
    <row r="418" spans="3:17" ht="13.5" customHeight="1" x14ac:dyDescent="0.15">
      <c r="C418" s="283">
        <f t="shared" si="17"/>
        <v>406</v>
      </c>
      <c r="D418" s="44" t="str">
        <f t="shared" si="16"/>
        <v/>
      </c>
      <c r="E418" s="276"/>
      <c r="F418" s="368"/>
      <c r="G418" s="368"/>
      <c r="H418" s="470"/>
      <c r="I418" s="307"/>
      <c r="J418" s="15"/>
      <c r="K418" s="299"/>
      <c r="L418" s="265"/>
      <c r="M418" s="265"/>
      <c r="N418" s="265"/>
      <c r="O418" s="281"/>
      <c r="P418" s="282"/>
      <c r="Q418" s="77"/>
    </row>
    <row r="419" spans="3:17" ht="13.5" customHeight="1" x14ac:dyDescent="0.15">
      <c r="C419" s="283">
        <f t="shared" si="17"/>
        <v>407</v>
      </c>
      <c r="D419" s="44" t="str">
        <f t="shared" si="16"/>
        <v/>
      </c>
      <c r="E419" s="276"/>
      <c r="F419" s="368"/>
      <c r="G419" s="368"/>
      <c r="H419" s="470"/>
      <c r="I419" s="307"/>
      <c r="J419" s="15"/>
      <c r="K419" s="299"/>
      <c r="L419" s="265"/>
      <c r="M419" s="265"/>
      <c r="N419" s="265"/>
      <c r="O419" s="281"/>
      <c r="P419" s="282"/>
      <c r="Q419" s="77"/>
    </row>
    <row r="420" spans="3:17" ht="13.5" customHeight="1" x14ac:dyDescent="0.15">
      <c r="C420" s="283">
        <f t="shared" si="17"/>
        <v>408</v>
      </c>
      <c r="D420" s="44" t="str">
        <f t="shared" si="16"/>
        <v/>
      </c>
      <c r="E420" s="276"/>
      <c r="F420" s="368"/>
      <c r="G420" s="368"/>
      <c r="H420" s="470"/>
      <c r="I420" s="307"/>
      <c r="J420" s="15"/>
      <c r="K420" s="299"/>
      <c r="L420" s="265"/>
      <c r="M420" s="265"/>
      <c r="N420" s="265"/>
      <c r="O420" s="281"/>
      <c r="P420" s="282"/>
      <c r="Q420" s="77"/>
    </row>
    <row r="421" spans="3:17" ht="13.5" customHeight="1" x14ac:dyDescent="0.15">
      <c r="C421" s="283">
        <f t="shared" si="17"/>
        <v>409</v>
      </c>
      <c r="D421" s="44" t="str">
        <f t="shared" si="16"/>
        <v/>
      </c>
      <c r="E421" s="276"/>
      <c r="F421" s="368"/>
      <c r="G421" s="368"/>
      <c r="H421" s="470"/>
      <c r="I421" s="307"/>
      <c r="J421" s="15"/>
      <c r="K421" s="299"/>
      <c r="L421" s="265"/>
      <c r="M421" s="265"/>
      <c r="N421" s="265"/>
      <c r="O421" s="281"/>
      <c r="P421" s="282"/>
      <c r="Q421" s="77"/>
    </row>
    <row r="422" spans="3:17" ht="13.5" customHeight="1" x14ac:dyDescent="0.15">
      <c r="C422" s="283">
        <f t="shared" si="17"/>
        <v>410</v>
      </c>
      <c r="D422" s="44" t="str">
        <f t="shared" si="16"/>
        <v/>
      </c>
      <c r="E422" s="276"/>
      <c r="F422" s="368"/>
      <c r="G422" s="368"/>
      <c r="H422" s="470"/>
      <c r="I422" s="307"/>
      <c r="J422" s="15"/>
      <c r="K422" s="299"/>
      <c r="L422" s="265"/>
      <c r="M422" s="265"/>
      <c r="N422" s="265"/>
      <c r="O422" s="281"/>
      <c r="P422" s="282"/>
      <c r="Q422" s="77"/>
    </row>
    <row r="423" spans="3:17" ht="13.5" customHeight="1" x14ac:dyDescent="0.15">
      <c r="C423" s="283">
        <f t="shared" si="17"/>
        <v>411</v>
      </c>
      <c r="D423" s="44" t="str">
        <f t="shared" si="16"/>
        <v/>
      </c>
      <c r="E423" s="276"/>
      <c r="F423" s="368"/>
      <c r="G423" s="368"/>
      <c r="H423" s="470"/>
      <c r="I423" s="307"/>
      <c r="J423" s="15"/>
      <c r="K423" s="299"/>
      <c r="L423" s="265"/>
      <c r="M423" s="265"/>
      <c r="N423" s="265"/>
      <c r="O423" s="281"/>
      <c r="P423" s="282"/>
      <c r="Q423" s="77"/>
    </row>
    <row r="424" spans="3:17" ht="13.5" customHeight="1" x14ac:dyDescent="0.15">
      <c r="C424" s="283">
        <f t="shared" si="17"/>
        <v>412</v>
      </c>
      <c r="D424" s="44" t="str">
        <f t="shared" si="16"/>
        <v/>
      </c>
      <c r="E424" s="276"/>
      <c r="F424" s="368"/>
      <c r="G424" s="368"/>
      <c r="H424" s="470"/>
      <c r="I424" s="307"/>
      <c r="J424" s="15"/>
      <c r="K424" s="299"/>
      <c r="L424" s="265"/>
      <c r="M424" s="265"/>
      <c r="N424" s="265"/>
      <c r="O424" s="281"/>
      <c r="P424" s="282"/>
      <c r="Q424" s="77"/>
    </row>
    <row r="425" spans="3:17" ht="13.5" customHeight="1" x14ac:dyDescent="0.15">
      <c r="C425" s="283">
        <f t="shared" si="17"/>
        <v>413</v>
      </c>
      <c r="D425" s="44" t="str">
        <f t="shared" si="16"/>
        <v/>
      </c>
      <c r="E425" s="276"/>
      <c r="F425" s="368"/>
      <c r="G425" s="368"/>
      <c r="H425" s="470"/>
      <c r="I425" s="307"/>
      <c r="J425" s="15"/>
      <c r="K425" s="299"/>
      <c r="L425" s="265"/>
      <c r="M425" s="265"/>
      <c r="N425" s="265"/>
      <c r="O425" s="281"/>
      <c r="P425" s="282"/>
      <c r="Q425" s="77"/>
    </row>
    <row r="426" spans="3:17" ht="13.5" customHeight="1" x14ac:dyDescent="0.15">
      <c r="C426" s="283">
        <f t="shared" si="17"/>
        <v>414</v>
      </c>
      <c r="D426" s="44" t="str">
        <f t="shared" si="16"/>
        <v/>
      </c>
      <c r="E426" s="276"/>
      <c r="F426" s="368"/>
      <c r="G426" s="368"/>
      <c r="H426" s="470"/>
      <c r="I426" s="307"/>
      <c r="J426" s="15"/>
      <c r="K426" s="299"/>
      <c r="L426" s="265"/>
      <c r="M426" s="265"/>
      <c r="N426" s="265"/>
      <c r="O426" s="281"/>
      <c r="P426" s="282"/>
      <c r="Q426" s="77"/>
    </row>
    <row r="427" spans="3:17" ht="13.5" customHeight="1" x14ac:dyDescent="0.15">
      <c r="C427" s="283">
        <f t="shared" si="17"/>
        <v>415</v>
      </c>
      <c r="D427" s="44" t="str">
        <f t="shared" si="16"/>
        <v/>
      </c>
      <c r="E427" s="276"/>
      <c r="F427" s="368"/>
      <c r="G427" s="368"/>
      <c r="H427" s="470"/>
      <c r="I427" s="307"/>
      <c r="J427" s="15"/>
      <c r="K427" s="299"/>
      <c r="L427" s="265"/>
      <c r="M427" s="265"/>
      <c r="N427" s="265"/>
      <c r="O427" s="281"/>
      <c r="P427" s="282"/>
      <c r="Q427" s="77"/>
    </row>
    <row r="428" spans="3:17" ht="13.5" customHeight="1" x14ac:dyDescent="0.15">
      <c r="C428" s="283">
        <f t="shared" si="17"/>
        <v>416</v>
      </c>
      <c r="D428" s="44" t="str">
        <f t="shared" si="16"/>
        <v/>
      </c>
      <c r="E428" s="276"/>
      <c r="F428" s="368"/>
      <c r="G428" s="368"/>
      <c r="H428" s="470"/>
      <c r="I428" s="307"/>
      <c r="J428" s="15"/>
      <c r="K428" s="299"/>
      <c r="L428" s="265"/>
      <c r="M428" s="265"/>
      <c r="N428" s="265"/>
      <c r="O428" s="281"/>
      <c r="P428" s="282"/>
      <c r="Q428" s="77"/>
    </row>
    <row r="429" spans="3:17" ht="13.5" customHeight="1" x14ac:dyDescent="0.15">
      <c r="C429" s="283">
        <f t="shared" si="17"/>
        <v>417</v>
      </c>
      <c r="D429" s="44" t="str">
        <f t="shared" si="16"/>
        <v/>
      </c>
      <c r="E429" s="276"/>
      <c r="F429" s="368"/>
      <c r="G429" s="368"/>
      <c r="H429" s="470"/>
      <c r="I429" s="307"/>
      <c r="J429" s="15"/>
      <c r="K429" s="299"/>
      <c r="L429" s="265"/>
      <c r="M429" s="265"/>
      <c r="N429" s="265"/>
      <c r="O429" s="281"/>
      <c r="P429" s="282"/>
      <c r="Q429" s="77"/>
    </row>
    <row r="430" spans="3:17" ht="13.5" customHeight="1" x14ac:dyDescent="0.15">
      <c r="C430" s="283">
        <f t="shared" si="17"/>
        <v>418</v>
      </c>
      <c r="D430" s="44" t="str">
        <f t="shared" si="16"/>
        <v/>
      </c>
      <c r="E430" s="276"/>
      <c r="F430" s="368"/>
      <c r="G430" s="368"/>
      <c r="H430" s="470"/>
      <c r="I430" s="307"/>
      <c r="J430" s="15"/>
      <c r="K430" s="299"/>
      <c r="L430" s="265"/>
      <c r="M430" s="265"/>
      <c r="N430" s="265"/>
      <c r="O430" s="281"/>
      <c r="P430" s="282"/>
      <c r="Q430" s="77"/>
    </row>
    <row r="431" spans="3:17" ht="13.5" customHeight="1" x14ac:dyDescent="0.15">
      <c r="C431" s="283">
        <f t="shared" si="17"/>
        <v>419</v>
      </c>
      <c r="D431" s="44" t="str">
        <f t="shared" si="16"/>
        <v/>
      </c>
      <c r="E431" s="276"/>
      <c r="F431" s="368"/>
      <c r="G431" s="368"/>
      <c r="H431" s="470"/>
      <c r="I431" s="307"/>
      <c r="J431" s="15"/>
      <c r="K431" s="299"/>
      <c r="L431" s="265"/>
      <c r="M431" s="265"/>
      <c r="N431" s="265"/>
      <c r="O431" s="281"/>
      <c r="P431" s="282"/>
      <c r="Q431" s="77"/>
    </row>
    <row r="432" spans="3:17" ht="13.5" customHeight="1" x14ac:dyDescent="0.15">
      <c r="C432" s="283">
        <f t="shared" si="17"/>
        <v>420</v>
      </c>
      <c r="D432" s="44" t="str">
        <f t="shared" si="16"/>
        <v/>
      </c>
      <c r="E432" s="276"/>
      <c r="F432" s="368"/>
      <c r="G432" s="368"/>
      <c r="H432" s="470"/>
      <c r="I432" s="307"/>
      <c r="J432" s="15"/>
      <c r="K432" s="299"/>
      <c r="L432" s="265"/>
      <c r="M432" s="265"/>
      <c r="N432" s="265"/>
      <c r="O432" s="281"/>
      <c r="P432" s="282"/>
      <c r="Q432" s="77"/>
    </row>
    <row r="433" spans="3:17" ht="13.5" customHeight="1" x14ac:dyDescent="0.15">
      <c r="C433" s="283">
        <f t="shared" si="17"/>
        <v>421</v>
      </c>
      <c r="D433" s="44" t="str">
        <f t="shared" si="16"/>
        <v/>
      </c>
      <c r="E433" s="276"/>
      <c r="F433" s="368"/>
      <c r="G433" s="368"/>
      <c r="H433" s="470"/>
      <c r="I433" s="307"/>
      <c r="J433" s="15"/>
      <c r="K433" s="299"/>
      <c r="L433" s="265"/>
      <c r="M433" s="265"/>
      <c r="N433" s="265"/>
      <c r="O433" s="281"/>
      <c r="P433" s="282"/>
      <c r="Q433" s="77"/>
    </row>
    <row r="434" spans="3:17" ht="13.5" customHeight="1" x14ac:dyDescent="0.15">
      <c r="C434" s="283">
        <f t="shared" si="17"/>
        <v>422</v>
      </c>
      <c r="D434" s="44" t="str">
        <f t="shared" si="16"/>
        <v/>
      </c>
      <c r="E434" s="276"/>
      <c r="F434" s="368"/>
      <c r="G434" s="368"/>
      <c r="H434" s="470"/>
      <c r="I434" s="307"/>
      <c r="J434" s="15"/>
      <c r="K434" s="299"/>
      <c r="L434" s="265"/>
      <c r="M434" s="265"/>
      <c r="N434" s="265"/>
      <c r="O434" s="281"/>
      <c r="P434" s="282"/>
      <c r="Q434" s="77"/>
    </row>
    <row r="435" spans="3:17" ht="13.5" customHeight="1" x14ac:dyDescent="0.15">
      <c r="C435" s="283">
        <f t="shared" si="17"/>
        <v>423</v>
      </c>
      <c r="D435" s="44" t="str">
        <f t="shared" si="16"/>
        <v/>
      </c>
      <c r="E435" s="276"/>
      <c r="F435" s="368"/>
      <c r="G435" s="368"/>
      <c r="H435" s="470"/>
      <c r="I435" s="307"/>
      <c r="J435" s="15"/>
      <c r="K435" s="299"/>
      <c r="L435" s="265"/>
      <c r="M435" s="265"/>
      <c r="N435" s="265"/>
      <c r="O435" s="281"/>
      <c r="P435" s="282"/>
      <c r="Q435" s="77"/>
    </row>
    <row r="436" spans="3:17" ht="13.5" customHeight="1" x14ac:dyDescent="0.15">
      <c r="C436" s="283">
        <f t="shared" si="17"/>
        <v>424</v>
      </c>
      <c r="D436" s="44" t="str">
        <f t="shared" si="16"/>
        <v/>
      </c>
      <c r="E436" s="276"/>
      <c r="F436" s="368"/>
      <c r="G436" s="368"/>
      <c r="H436" s="470"/>
      <c r="I436" s="307"/>
      <c r="J436" s="15"/>
      <c r="K436" s="299"/>
      <c r="L436" s="265"/>
      <c r="M436" s="265"/>
      <c r="N436" s="265"/>
      <c r="O436" s="281"/>
      <c r="P436" s="282"/>
      <c r="Q436" s="77"/>
    </row>
    <row r="437" spans="3:17" ht="13.5" customHeight="1" x14ac:dyDescent="0.15">
      <c r="C437" s="283">
        <f t="shared" si="17"/>
        <v>425</v>
      </c>
      <c r="D437" s="44" t="str">
        <f t="shared" si="16"/>
        <v/>
      </c>
      <c r="E437" s="276"/>
      <c r="F437" s="368"/>
      <c r="G437" s="368"/>
      <c r="H437" s="470"/>
      <c r="I437" s="307"/>
      <c r="J437" s="15"/>
      <c r="K437" s="299"/>
      <c r="L437" s="265"/>
      <c r="M437" s="265"/>
      <c r="N437" s="265"/>
      <c r="O437" s="281"/>
      <c r="P437" s="282"/>
      <c r="Q437" s="77"/>
    </row>
    <row r="438" spans="3:17" ht="13.5" customHeight="1" x14ac:dyDescent="0.15">
      <c r="C438" s="283">
        <f t="shared" si="17"/>
        <v>426</v>
      </c>
      <c r="D438" s="44" t="str">
        <f t="shared" si="16"/>
        <v/>
      </c>
      <c r="E438" s="276"/>
      <c r="F438" s="368"/>
      <c r="G438" s="368"/>
      <c r="H438" s="470"/>
      <c r="I438" s="307"/>
      <c r="J438" s="15"/>
      <c r="K438" s="299"/>
      <c r="L438" s="265"/>
      <c r="M438" s="265"/>
      <c r="N438" s="265"/>
      <c r="O438" s="281"/>
      <c r="P438" s="282"/>
      <c r="Q438" s="77"/>
    </row>
    <row r="439" spans="3:17" ht="13.5" customHeight="1" x14ac:dyDescent="0.15">
      <c r="C439" s="283">
        <f t="shared" si="17"/>
        <v>427</v>
      </c>
      <c r="D439" s="44" t="str">
        <f t="shared" si="16"/>
        <v/>
      </c>
      <c r="E439" s="276"/>
      <c r="F439" s="368"/>
      <c r="G439" s="368"/>
      <c r="H439" s="470"/>
      <c r="I439" s="307"/>
      <c r="J439" s="15"/>
      <c r="K439" s="299"/>
      <c r="L439" s="265"/>
      <c r="M439" s="265"/>
      <c r="N439" s="265"/>
      <c r="O439" s="281"/>
      <c r="P439" s="282"/>
      <c r="Q439" s="77"/>
    </row>
    <row r="440" spans="3:17" ht="13.5" customHeight="1" x14ac:dyDescent="0.15">
      <c r="C440" s="283">
        <f t="shared" si="17"/>
        <v>428</v>
      </c>
      <c r="D440" s="44" t="str">
        <f t="shared" si="16"/>
        <v/>
      </c>
      <c r="E440" s="276"/>
      <c r="F440" s="368"/>
      <c r="G440" s="368"/>
      <c r="H440" s="470"/>
      <c r="I440" s="307"/>
      <c r="J440" s="15"/>
      <c r="K440" s="299"/>
      <c r="L440" s="265"/>
      <c r="M440" s="265"/>
      <c r="N440" s="265"/>
      <c r="O440" s="281"/>
      <c r="P440" s="282"/>
      <c r="Q440" s="77"/>
    </row>
    <row r="441" spans="3:17" ht="13.5" customHeight="1" x14ac:dyDescent="0.15">
      <c r="C441" s="283">
        <f t="shared" si="17"/>
        <v>429</v>
      </c>
      <c r="D441" s="44" t="str">
        <f t="shared" si="16"/>
        <v/>
      </c>
      <c r="E441" s="276"/>
      <c r="F441" s="368"/>
      <c r="G441" s="368"/>
      <c r="H441" s="470"/>
      <c r="I441" s="307"/>
      <c r="J441" s="15"/>
      <c r="K441" s="299"/>
      <c r="L441" s="265"/>
      <c r="M441" s="265"/>
      <c r="N441" s="265"/>
      <c r="O441" s="281"/>
      <c r="P441" s="282"/>
      <c r="Q441" s="77"/>
    </row>
    <row r="442" spans="3:17" ht="13.5" customHeight="1" x14ac:dyDescent="0.15">
      <c r="C442" s="283">
        <f t="shared" si="17"/>
        <v>430</v>
      </c>
      <c r="D442" s="44" t="str">
        <f t="shared" si="16"/>
        <v/>
      </c>
      <c r="E442" s="276"/>
      <c r="F442" s="368"/>
      <c r="G442" s="368"/>
      <c r="H442" s="470"/>
      <c r="I442" s="307"/>
      <c r="J442" s="15"/>
      <c r="K442" s="299"/>
      <c r="L442" s="265"/>
      <c r="M442" s="265"/>
      <c r="N442" s="265"/>
      <c r="O442" s="281"/>
      <c r="P442" s="282"/>
      <c r="Q442" s="77"/>
    </row>
    <row r="443" spans="3:17" ht="13.5" customHeight="1" x14ac:dyDescent="0.15">
      <c r="C443" s="283">
        <f t="shared" si="17"/>
        <v>431</v>
      </c>
      <c r="D443" s="44" t="str">
        <f t="shared" si="16"/>
        <v/>
      </c>
      <c r="E443" s="276"/>
      <c r="F443" s="368"/>
      <c r="G443" s="368"/>
      <c r="H443" s="470"/>
      <c r="I443" s="307"/>
      <c r="J443" s="15"/>
      <c r="K443" s="299"/>
      <c r="L443" s="265"/>
      <c r="M443" s="265"/>
      <c r="N443" s="265"/>
      <c r="O443" s="281"/>
      <c r="P443" s="282"/>
      <c r="Q443" s="77"/>
    </row>
    <row r="444" spans="3:17" ht="13.5" customHeight="1" x14ac:dyDescent="0.15">
      <c r="C444" s="283">
        <f t="shared" si="17"/>
        <v>432</v>
      </c>
      <c r="D444" s="44" t="str">
        <f t="shared" si="16"/>
        <v/>
      </c>
      <c r="E444" s="276"/>
      <c r="F444" s="368"/>
      <c r="G444" s="368"/>
      <c r="H444" s="470"/>
      <c r="I444" s="307"/>
      <c r="J444" s="15"/>
      <c r="K444" s="299"/>
      <c r="L444" s="265"/>
      <c r="M444" s="265"/>
      <c r="N444" s="265"/>
      <c r="O444" s="281"/>
      <c r="P444" s="282"/>
      <c r="Q444" s="77"/>
    </row>
    <row r="445" spans="3:17" ht="13.5" customHeight="1" x14ac:dyDescent="0.15">
      <c r="C445" s="283">
        <f t="shared" si="17"/>
        <v>433</v>
      </c>
      <c r="D445" s="44" t="str">
        <f t="shared" si="16"/>
        <v/>
      </c>
      <c r="E445" s="276"/>
      <c r="F445" s="368"/>
      <c r="G445" s="368"/>
      <c r="H445" s="470"/>
      <c r="I445" s="307"/>
      <c r="J445" s="15"/>
      <c r="K445" s="299"/>
      <c r="L445" s="265"/>
      <c r="M445" s="265"/>
      <c r="N445" s="265"/>
      <c r="O445" s="281"/>
      <c r="P445" s="282"/>
      <c r="Q445" s="77"/>
    </row>
    <row r="446" spans="3:17" ht="13.5" customHeight="1" x14ac:dyDescent="0.15">
      <c r="C446" s="283">
        <f t="shared" si="17"/>
        <v>434</v>
      </c>
      <c r="D446" s="44" t="str">
        <f t="shared" si="16"/>
        <v/>
      </c>
      <c r="E446" s="276"/>
      <c r="F446" s="368"/>
      <c r="G446" s="368"/>
      <c r="H446" s="470"/>
      <c r="I446" s="307"/>
      <c r="J446" s="15"/>
      <c r="K446" s="299"/>
      <c r="L446" s="265"/>
      <c r="M446" s="265"/>
      <c r="N446" s="265"/>
      <c r="O446" s="281"/>
      <c r="P446" s="282"/>
      <c r="Q446" s="77"/>
    </row>
    <row r="447" spans="3:17" ht="13.5" customHeight="1" x14ac:dyDescent="0.15">
      <c r="C447" s="283">
        <f t="shared" si="17"/>
        <v>435</v>
      </c>
      <c r="D447" s="44" t="str">
        <f t="shared" si="16"/>
        <v/>
      </c>
      <c r="E447" s="276"/>
      <c r="F447" s="368"/>
      <c r="G447" s="368"/>
      <c r="H447" s="470"/>
      <c r="I447" s="307"/>
      <c r="J447" s="15"/>
      <c r="K447" s="299"/>
      <c r="L447" s="265"/>
      <c r="M447" s="265"/>
      <c r="N447" s="265"/>
      <c r="O447" s="281"/>
      <c r="P447" s="282"/>
      <c r="Q447" s="77"/>
    </row>
    <row r="448" spans="3:17" ht="13.5" customHeight="1" x14ac:dyDescent="0.15">
      <c r="C448" s="283">
        <f t="shared" si="17"/>
        <v>436</v>
      </c>
      <c r="D448" s="44" t="str">
        <f t="shared" si="16"/>
        <v/>
      </c>
      <c r="E448" s="276"/>
      <c r="F448" s="368"/>
      <c r="G448" s="368"/>
      <c r="H448" s="470"/>
      <c r="I448" s="307"/>
      <c r="J448" s="15"/>
      <c r="K448" s="299"/>
      <c r="L448" s="265"/>
      <c r="M448" s="265"/>
      <c r="N448" s="265"/>
      <c r="O448" s="281"/>
      <c r="P448" s="282"/>
      <c r="Q448" s="77"/>
    </row>
    <row r="449" spans="3:17" ht="13.5" customHeight="1" x14ac:dyDescent="0.15">
      <c r="C449" s="283">
        <f t="shared" si="17"/>
        <v>437</v>
      </c>
      <c r="D449" s="44" t="str">
        <f t="shared" si="16"/>
        <v/>
      </c>
      <c r="E449" s="276"/>
      <c r="F449" s="368"/>
      <c r="G449" s="368"/>
      <c r="H449" s="470"/>
      <c r="I449" s="307"/>
      <c r="J449" s="15"/>
      <c r="K449" s="299"/>
      <c r="L449" s="265"/>
      <c r="M449" s="265"/>
      <c r="N449" s="265"/>
      <c r="O449" s="281"/>
      <c r="P449" s="282"/>
      <c r="Q449" s="77"/>
    </row>
    <row r="450" spans="3:17" ht="13.5" customHeight="1" x14ac:dyDescent="0.15">
      <c r="C450" s="283">
        <f t="shared" si="17"/>
        <v>438</v>
      </c>
      <c r="D450" s="44" t="str">
        <f t="shared" si="16"/>
        <v/>
      </c>
      <c r="E450" s="276"/>
      <c r="F450" s="368"/>
      <c r="G450" s="368"/>
      <c r="H450" s="470"/>
      <c r="I450" s="307"/>
      <c r="J450" s="15"/>
      <c r="K450" s="299"/>
      <c r="L450" s="265"/>
      <c r="M450" s="265"/>
      <c r="N450" s="265"/>
      <c r="O450" s="281"/>
      <c r="P450" s="282"/>
      <c r="Q450" s="77"/>
    </row>
    <row r="451" spans="3:17" ht="13.5" customHeight="1" x14ac:dyDescent="0.15">
      <c r="C451" s="283">
        <f t="shared" si="17"/>
        <v>439</v>
      </c>
      <c r="D451" s="44" t="str">
        <f t="shared" si="16"/>
        <v/>
      </c>
      <c r="E451" s="276"/>
      <c r="F451" s="368"/>
      <c r="G451" s="368"/>
      <c r="H451" s="470"/>
      <c r="I451" s="307"/>
      <c r="J451" s="15"/>
      <c r="K451" s="299"/>
      <c r="L451" s="265"/>
      <c r="M451" s="265"/>
      <c r="N451" s="265"/>
      <c r="O451" s="281"/>
      <c r="P451" s="282"/>
      <c r="Q451" s="77"/>
    </row>
    <row r="452" spans="3:17" ht="13.5" customHeight="1" x14ac:dyDescent="0.15">
      <c r="C452" s="283">
        <f t="shared" si="17"/>
        <v>440</v>
      </c>
      <c r="D452" s="44" t="str">
        <f t="shared" si="16"/>
        <v/>
      </c>
      <c r="E452" s="276"/>
      <c r="F452" s="368"/>
      <c r="G452" s="368"/>
      <c r="H452" s="470"/>
      <c r="I452" s="307"/>
      <c r="J452" s="15"/>
      <c r="K452" s="299"/>
      <c r="L452" s="265"/>
      <c r="M452" s="265"/>
      <c r="N452" s="265"/>
      <c r="O452" s="281"/>
      <c r="P452" s="282"/>
      <c r="Q452" s="77"/>
    </row>
    <row r="453" spans="3:17" ht="13.5" customHeight="1" x14ac:dyDescent="0.15">
      <c r="C453" s="283">
        <f t="shared" si="17"/>
        <v>441</v>
      </c>
      <c r="D453" s="44" t="str">
        <f t="shared" si="16"/>
        <v/>
      </c>
      <c r="E453" s="276"/>
      <c r="F453" s="368"/>
      <c r="G453" s="368"/>
      <c r="H453" s="470"/>
      <c r="I453" s="307"/>
      <c r="J453" s="15"/>
      <c r="K453" s="299"/>
      <c r="L453" s="265"/>
      <c r="M453" s="265"/>
      <c r="N453" s="265"/>
      <c r="O453" s="281"/>
      <c r="P453" s="282"/>
      <c r="Q453" s="77"/>
    </row>
    <row r="454" spans="3:17" ht="13.5" customHeight="1" x14ac:dyDescent="0.15">
      <c r="C454" s="283">
        <f t="shared" si="17"/>
        <v>442</v>
      </c>
      <c r="D454" s="44" t="str">
        <f t="shared" si="16"/>
        <v/>
      </c>
      <c r="E454" s="276"/>
      <c r="F454" s="368"/>
      <c r="G454" s="368"/>
      <c r="H454" s="470"/>
      <c r="I454" s="307"/>
      <c r="J454" s="15"/>
      <c r="K454" s="299"/>
      <c r="L454" s="265"/>
      <c r="M454" s="265"/>
      <c r="N454" s="265"/>
      <c r="O454" s="281"/>
      <c r="P454" s="282"/>
      <c r="Q454" s="77"/>
    </row>
    <row r="455" spans="3:17" ht="13.5" customHeight="1" x14ac:dyDescent="0.15">
      <c r="C455" s="283">
        <f t="shared" si="17"/>
        <v>443</v>
      </c>
      <c r="D455" s="44" t="str">
        <f t="shared" si="16"/>
        <v/>
      </c>
      <c r="E455" s="276"/>
      <c r="F455" s="368"/>
      <c r="G455" s="368"/>
      <c r="H455" s="470"/>
      <c r="I455" s="307"/>
      <c r="J455" s="15"/>
      <c r="K455" s="299"/>
      <c r="L455" s="265"/>
      <c r="M455" s="265"/>
      <c r="N455" s="265"/>
      <c r="O455" s="281"/>
      <c r="P455" s="282"/>
      <c r="Q455" s="77"/>
    </row>
    <row r="456" spans="3:17" ht="13.5" customHeight="1" x14ac:dyDescent="0.15">
      <c r="C456" s="283">
        <f t="shared" si="17"/>
        <v>444</v>
      </c>
      <c r="D456" s="44" t="str">
        <f t="shared" si="16"/>
        <v/>
      </c>
      <c r="E456" s="276"/>
      <c r="F456" s="368"/>
      <c r="G456" s="368"/>
      <c r="H456" s="470"/>
      <c r="I456" s="307"/>
      <c r="J456" s="15"/>
      <c r="K456" s="299"/>
      <c r="L456" s="265"/>
      <c r="M456" s="265"/>
      <c r="N456" s="265"/>
      <c r="O456" s="281"/>
      <c r="P456" s="282"/>
      <c r="Q456" s="77"/>
    </row>
    <row r="457" spans="3:17" ht="13.5" customHeight="1" x14ac:dyDescent="0.15">
      <c r="C457" s="283">
        <f t="shared" si="17"/>
        <v>445</v>
      </c>
      <c r="D457" s="44" t="str">
        <f t="shared" si="16"/>
        <v/>
      </c>
      <c r="E457" s="276"/>
      <c r="F457" s="368"/>
      <c r="G457" s="368"/>
      <c r="H457" s="470"/>
      <c r="I457" s="307"/>
      <c r="J457" s="15"/>
      <c r="K457" s="299"/>
      <c r="L457" s="265"/>
      <c r="M457" s="265"/>
      <c r="N457" s="265"/>
      <c r="O457" s="281"/>
      <c r="P457" s="282"/>
      <c r="Q457" s="77"/>
    </row>
    <row r="458" spans="3:17" ht="13.5" customHeight="1" x14ac:dyDescent="0.15">
      <c r="C458" s="283">
        <f t="shared" si="17"/>
        <v>446</v>
      </c>
      <c r="D458" s="44" t="str">
        <f t="shared" si="16"/>
        <v/>
      </c>
      <c r="E458" s="276"/>
      <c r="F458" s="368"/>
      <c r="G458" s="368"/>
      <c r="H458" s="470"/>
      <c r="I458" s="307"/>
      <c r="J458" s="15"/>
      <c r="K458" s="299"/>
      <c r="L458" s="265"/>
      <c r="M458" s="265"/>
      <c r="N458" s="265"/>
      <c r="O458" s="281"/>
      <c r="P458" s="282"/>
      <c r="Q458" s="77"/>
    </row>
    <row r="459" spans="3:17" ht="13.5" customHeight="1" x14ac:dyDescent="0.15">
      <c r="C459" s="283">
        <f t="shared" si="17"/>
        <v>447</v>
      </c>
      <c r="D459" s="44" t="str">
        <f t="shared" si="16"/>
        <v/>
      </c>
      <c r="E459" s="276"/>
      <c r="F459" s="368"/>
      <c r="G459" s="368"/>
      <c r="H459" s="470"/>
      <c r="I459" s="307"/>
      <c r="J459" s="15"/>
      <c r="K459" s="299"/>
      <c r="L459" s="265"/>
      <c r="M459" s="265"/>
      <c r="N459" s="265"/>
      <c r="O459" s="281"/>
      <c r="P459" s="282"/>
      <c r="Q459" s="77"/>
    </row>
    <row r="460" spans="3:17" ht="13.5" customHeight="1" x14ac:dyDescent="0.15">
      <c r="C460" s="283">
        <f t="shared" si="17"/>
        <v>448</v>
      </c>
      <c r="D460" s="44" t="str">
        <f t="shared" si="16"/>
        <v/>
      </c>
      <c r="E460" s="276"/>
      <c r="F460" s="368"/>
      <c r="G460" s="368"/>
      <c r="H460" s="470"/>
      <c r="I460" s="307"/>
      <c r="J460" s="15"/>
      <c r="K460" s="299"/>
      <c r="L460" s="265"/>
      <c r="M460" s="265"/>
      <c r="N460" s="265"/>
      <c r="O460" s="281"/>
      <c r="P460" s="282"/>
      <c r="Q460" s="77"/>
    </row>
    <row r="461" spans="3:17" ht="13.5" customHeight="1" x14ac:dyDescent="0.15">
      <c r="C461" s="283">
        <f t="shared" si="17"/>
        <v>449</v>
      </c>
      <c r="D461" s="44" t="str">
        <f t="shared" ref="D461:D524" si="18">IF(E461="","",IF(E461&lt;=$S$2,"○",""))</f>
        <v/>
      </c>
      <c r="E461" s="276"/>
      <c r="F461" s="368"/>
      <c r="G461" s="368"/>
      <c r="H461" s="470"/>
      <c r="I461" s="307"/>
      <c r="J461" s="15"/>
      <c r="K461" s="299"/>
      <c r="L461" s="265"/>
      <c r="M461" s="265"/>
      <c r="N461" s="265"/>
      <c r="O461" s="281"/>
      <c r="P461" s="282"/>
      <c r="Q461" s="77"/>
    </row>
    <row r="462" spans="3:17" ht="13.5" customHeight="1" x14ac:dyDescent="0.15">
      <c r="C462" s="283">
        <f>C461+1</f>
        <v>450</v>
      </c>
      <c r="D462" s="44" t="str">
        <f t="shared" si="18"/>
        <v/>
      </c>
      <c r="E462" s="276"/>
      <c r="F462" s="368"/>
      <c r="G462" s="368"/>
      <c r="H462" s="470"/>
      <c r="I462" s="307"/>
      <c r="J462" s="15"/>
      <c r="K462" s="299"/>
      <c r="L462" s="265"/>
      <c r="M462" s="265"/>
      <c r="N462" s="265"/>
      <c r="O462" s="281"/>
      <c r="P462" s="282"/>
      <c r="Q462" s="77"/>
    </row>
    <row r="463" spans="3:17" ht="13.5" customHeight="1" x14ac:dyDescent="0.15">
      <c r="C463" s="283">
        <f>C462+1</f>
        <v>451</v>
      </c>
      <c r="D463" s="44" t="str">
        <f t="shared" si="18"/>
        <v/>
      </c>
      <c r="E463" s="276"/>
      <c r="F463" s="368"/>
      <c r="G463" s="368"/>
      <c r="H463" s="470"/>
      <c r="I463" s="307"/>
      <c r="J463" s="15"/>
      <c r="K463" s="299"/>
      <c r="L463" s="265"/>
      <c r="M463" s="265"/>
      <c r="N463" s="265"/>
      <c r="O463" s="281"/>
      <c r="P463" s="282"/>
      <c r="Q463" s="77"/>
    </row>
    <row r="464" spans="3:17" ht="13.5" customHeight="1" x14ac:dyDescent="0.15">
      <c r="C464" s="283">
        <f>C463+1</f>
        <v>452</v>
      </c>
      <c r="D464" s="44" t="str">
        <f t="shared" si="18"/>
        <v/>
      </c>
      <c r="E464" s="276"/>
      <c r="F464" s="368"/>
      <c r="G464" s="368"/>
      <c r="H464" s="470"/>
      <c r="I464" s="307"/>
      <c r="J464" s="15"/>
      <c r="K464" s="299"/>
      <c r="L464" s="265"/>
      <c r="M464" s="265"/>
      <c r="N464" s="265"/>
      <c r="O464" s="281"/>
      <c r="P464" s="282"/>
      <c r="Q464" s="77"/>
    </row>
    <row r="465" spans="3:17" ht="13.5" customHeight="1" x14ac:dyDescent="0.15">
      <c r="C465" s="283">
        <f>C464+1</f>
        <v>453</v>
      </c>
      <c r="D465" s="44" t="str">
        <f t="shared" si="18"/>
        <v/>
      </c>
      <c r="E465" s="276"/>
      <c r="F465" s="368"/>
      <c r="G465" s="368"/>
      <c r="H465" s="470"/>
      <c r="I465" s="307"/>
      <c r="J465" s="15"/>
      <c r="K465" s="299"/>
      <c r="L465" s="265"/>
      <c r="M465" s="265"/>
      <c r="N465" s="265"/>
      <c r="O465" s="281"/>
      <c r="P465" s="282"/>
      <c r="Q465" s="77"/>
    </row>
    <row r="466" spans="3:17" ht="13.5" customHeight="1" x14ac:dyDescent="0.15">
      <c r="C466" s="283">
        <f t="shared" si="17"/>
        <v>454</v>
      </c>
      <c r="D466" s="44" t="str">
        <f t="shared" si="18"/>
        <v/>
      </c>
      <c r="E466" s="276"/>
      <c r="F466" s="368"/>
      <c r="G466" s="368"/>
      <c r="H466" s="470"/>
      <c r="I466" s="307"/>
      <c r="J466" s="15"/>
      <c r="K466" s="299"/>
      <c r="L466" s="265"/>
      <c r="M466" s="265"/>
      <c r="N466" s="265"/>
      <c r="O466" s="281"/>
      <c r="P466" s="282"/>
      <c r="Q466" s="77"/>
    </row>
    <row r="467" spans="3:17" ht="13.5" customHeight="1" x14ac:dyDescent="0.15">
      <c r="C467" s="283">
        <f t="shared" si="17"/>
        <v>455</v>
      </c>
      <c r="D467" s="44" t="str">
        <f t="shared" si="18"/>
        <v/>
      </c>
      <c r="E467" s="276"/>
      <c r="F467" s="368"/>
      <c r="G467" s="368"/>
      <c r="H467" s="470"/>
      <c r="I467" s="307"/>
      <c r="J467" s="15"/>
      <c r="K467" s="299"/>
      <c r="L467" s="265"/>
      <c r="M467" s="265"/>
      <c r="N467" s="265"/>
      <c r="O467" s="281"/>
      <c r="P467" s="282"/>
      <c r="Q467" s="77"/>
    </row>
    <row r="468" spans="3:17" ht="13.5" customHeight="1" x14ac:dyDescent="0.15">
      <c r="C468" s="283">
        <f t="shared" si="17"/>
        <v>456</v>
      </c>
      <c r="D468" s="44" t="str">
        <f t="shared" si="18"/>
        <v/>
      </c>
      <c r="E468" s="276"/>
      <c r="F468" s="368"/>
      <c r="G468" s="368"/>
      <c r="H468" s="470"/>
      <c r="I468" s="307"/>
      <c r="J468" s="15"/>
      <c r="K468" s="299"/>
      <c r="L468" s="265"/>
      <c r="M468" s="265"/>
      <c r="N468" s="265"/>
      <c r="O468" s="281"/>
      <c r="P468" s="282"/>
      <c r="Q468" s="77"/>
    </row>
    <row r="469" spans="3:17" ht="13.5" customHeight="1" x14ac:dyDescent="0.15">
      <c r="C469" s="283">
        <f t="shared" si="17"/>
        <v>457</v>
      </c>
      <c r="D469" s="44" t="str">
        <f t="shared" si="18"/>
        <v/>
      </c>
      <c r="E469" s="276"/>
      <c r="F469" s="368"/>
      <c r="G469" s="368"/>
      <c r="H469" s="470"/>
      <c r="I469" s="307"/>
      <c r="J469" s="15"/>
      <c r="K469" s="299"/>
      <c r="L469" s="265"/>
      <c r="M469" s="265"/>
      <c r="N469" s="265"/>
      <c r="O469" s="281"/>
      <c r="P469" s="282"/>
      <c r="Q469" s="77"/>
    </row>
    <row r="470" spans="3:17" ht="13.5" customHeight="1" x14ac:dyDescent="0.15">
      <c r="C470" s="283">
        <f t="shared" si="17"/>
        <v>458</v>
      </c>
      <c r="D470" s="44" t="str">
        <f t="shared" si="18"/>
        <v/>
      </c>
      <c r="E470" s="276"/>
      <c r="F470" s="368"/>
      <c r="G470" s="368"/>
      <c r="H470" s="470"/>
      <c r="I470" s="307"/>
      <c r="J470" s="15"/>
      <c r="K470" s="299"/>
      <c r="L470" s="265"/>
      <c r="M470" s="265"/>
      <c r="N470" s="265"/>
      <c r="O470" s="281"/>
      <c r="P470" s="282"/>
      <c r="Q470" s="77"/>
    </row>
    <row r="471" spans="3:17" ht="13.5" customHeight="1" x14ac:dyDescent="0.15">
      <c r="C471" s="283">
        <f t="shared" si="17"/>
        <v>459</v>
      </c>
      <c r="D471" s="44" t="str">
        <f t="shared" si="18"/>
        <v/>
      </c>
      <c r="E471" s="276"/>
      <c r="F471" s="368"/>
      <c r="G471" s="368"/>
      <c r="H471" s="470"/>
      <c r="I471" s="307"/>
      <c r="J471" s="15"/>
      <c r="K471" s="299"/>
      <c r="L471" s="265"/>
      <c r="M471" s="265"/>
      <c r="N471" s="265"/>
      <c r="O471" s="281"/>
      <c r="P471" s="282"/>
      <c r="Q471" s="77"/>
    </row>
    <row r="472" spans="3:17" ht="13.5" customHeight="1" x14ac:dyDescent="0.15">
      <c r="C472" s="283">
        <f t="shared" si="17"/>
        <v>460</v>
      </c>
      <c r="D472" s="44" t="str">
        <f t="shared" si="18"/>
        <v/>
      </c>
      <c r="E472" s="276"/>
      <c r="F472" s="368"/>
      <c r="G472" s="368"/>
      <c r="H472" s="470"/>
      <c r="I472" s="307"/>
      <c r="J472" s="15"/>
      <c r="K472" s="299"/>
      <c r="L472" s="265"/>
      <c r="M472" s="265"/>
      <c r="N472" s="265"/>
      <c r="O472" s="281"/>
      <c r="P472" s="282"/>
      <c r="Q472" s="77"/>
    </row>
    <row r="473" spans="3:17" ht="13.5" customHeight="1" x14ac:dyDescent="0.15">
      <c r="C473" s="283">
        <f t="shared" si="17"/>
        <v>461</v>
      </c>
      <c r="D473" s="44" t="str">
        <f t="shared" si="18"/>
        <v/>
      </c>
      <c r="E473" s="276"/>
      <c r="F473" s="368"/>
      <c r="G473" s="368"/>
      <c r="H473" s="470"/>
      <c r="I473" s="307"/>
      <c r="J473" s="15"/>
      <c r="K473" s="299"/>
      <c r="L473" s="265"/>
      <c r="M473" s="265"/>
      <c r="N473" s="265"/>
      <c r="O473" s="281"/>
      <c r="P473" s="282"/>
      <c r="Q473" s="77"/>
    </row>
    <row r="474" spans="3:17" ht="13.5" customHeight="1" x14ac:dyDescent="0.15">
      <c r="C474" s="283">
        <f t="shared" si="17"/>
        <v>462</v>
      </c>
      <c r="D474" s="44" t="str">
        <f t="shared" si="18"/>
        <v/>
      </c>
      <c r="E474" s="276"/>
      <c r="F474" s="368"/>
      <c r="G474" s="368"/>
      <c r="H474" s="470"/>
      <c r="I474" s="307"/>
      <c r="J474" s="15"/>
      <c r="K474" s="299"/>
      <c r="L474" s="265"/>
      <c r="M474" s="265"/>
      <c r="N474" s="265"/>
      <c r="O474" s="281"/>
      <c r="P474" s="282"/>
      <c r="Q474" s="77"/>
    </row>
    <row r="475" spans="3:17" ht="13.5" customHeight="1" x14ac:dyDescent="0.15">
      <c r="C475" s="283">
        <f t="shared" si="17"/>
        <v>463</v>
      </c>
      <c r="D475" s="44" t="str">
        <f t="shared" si="18"/>
        <v/>
      </c>
      <c r="E475" s="276"/>
      <c r="F475" s="368"/>
      <c r="G475" s="368"/>
      <c r="H475" s="470"/>
      <c r="I475" s="307"/>
      <c r="J475" s="15"/>
      <c r="K475" s="299"/>
      <c r="L475" s="265"/>
      <c r="M475" s="265"/>
      <c r="N475" s="265"/>
      <c r="O475" s="281"/>
      <c r="P475" s="282"/>
      <c r="Q475" s="77"/>
    </row>
    <row r="476" spans="3:17" ht="13.5" customHeight="1" x14ac:dyDescent="0.15">
      <c r="C476" s="283">
        <f t="shared" si="17"/>
        <v>464</v>
      </c>
      <c r="D476" s="44" t="str">
        <f t="shared" si="18"/>
        <v/>
      </c>
      <c r="E476" s="276"/>
      <c r="F476" s="368"/>
      <c r="G476" s="368"/>
      <c r="H476" s="470"/>
      <c r="I476" s="307"/>
      <c r="J476" s="15"/>
      <c r="K476" s="299"/>
      <c r="L476" s="265"/>
      <c r="M476" s="265"/>
      <c r="N476" s="265"/>
      <c r="O476" s="281"/>
      <c r="P476" s="282"/>
      <c r="Q476" s="77"/>
    </row>
    <row r="477" spans="3:17" ht="13.5" customHeight="1" x14ac:dyDescent="0.15">
      <c r="C477" s="283">
        <f t="shared" si="17"/>
        <v>465</v>
      </c>
      <c r="D477" s="44" t="str">
        <f t="shared" si="18"/>
        <v/>
      </c>
      <c r="E477" s="276"/>
      <c r="F477" s="368"/>
      <c r="G477" s="368"/>
      <c r="H477" s="470"/>
      <c r="I477" s="307"/>
      <c r="J477" s="15"/>
      <c r="K477" s="299"/>
      <c r="L477" s="265"/>
      <c r="M477" s="265"/>
      <c r="N477" s="265"/>
      <c r="O477" s="281"/>
      <c r="P477" s="282"/>
      <c r="Q477" s="77"/>
    </row>
    <row r="478" spans="3:17" ht="13.5" customHeight="1" x14ac:dyDescent="0.15">
      <c r="C478" s="283">
        <f t="shared" ref="C478:C541" si="19">C477+1</f>
        <v>466</v>
      </c>
      <c r="D478" s="44" t="str">
        <f t="shared" si="18"/>
        <v/>
      </c>
      <c r="E478" s="276"/>
      <c r="F478" s="368"/>
      <c r="G478" s="368"/>
      <c r="H478" s="470"/>
      <c r="I478" s="307"/>
      <c r="J478" s="15"/>
      <c r="K478" s="299"/>
      <c r="L478" s="265"/>
      <c r="M478" s="265"/>
      <c r="N478" s="265"/>
      <c r="O478" s="281"/>
      <c r="P478" s="282"/>
      <c r="Q478" s="77"/>
    </row>
    <row r="479" spans="3:17" ht="13.5" customHeight="1" x14ac:dyDescent="0.15">
      <c r="C479" s="283">
        <f t="shared" si="19"/>
        <v>467</v>
      </c>
      <c r="D479" s="44" t="str">
        <f t="shared" si="18"/>
        <v/>
      </c>
      <c r="E479" s="276"/>
      <c r="F479" s="368"/>
      <c r="G479" s="368"/>
      <c r="H479" s="470"/>
      <c r="I479" s="307"/>
      <c r="J479" s="15"/>
      <c r="K479" s="299"/>
      <c r="L479" s="265"/>
      <c r="M479" s="265"/>
      <c r="N479" s="265"/>
      <c r="O479" s="281"/>
      <c r="P479" s="282"/>
      <c r="Q479" s="77"/>
    </row>
    <row r="480" spans="3:17" ht="13.5" customHeight="1" x14ac:dyDescent="0.15">
      <c r="C480" s="283">
        <f t="shared" si="19"/>
        <v>468</v>
      </c>
      <c r="D480" s="44" t="str">
        <f t="shared" si="18"/>
        <v/>
      </c>
      <c r="E480" s="276"/>
      <c r="F480" s="368"/>
      <c r="G480" s="368"/>
      <c r="H480" s="470"/>
      <c r="I480" s="307"/>
      <c r="J480" s="15"/>
      <c r="K480" s="299"/>
      <c r="L480" s="265"/>
      <c r="M480" s="265"/>
      <c r="N480" s="265"/>
      <c r="O480" s="281"/>
      <c r="P480" s="282"/>
      <c r="Q480" s="77"/>
    </row>
    <row r="481" spans="3:17" ht="13.5" customHeight="1" x14ac:dyDescent="0.15">
      <c r="C481" s="283">
        <f t="shared" si="19"/>
        <v>469</v>
      </c>
      <c r="D481" s="44" t="str">
        <f t="shared" si="18"/>
        <v/>
      </c>
      <c r="E481" s="276"/>
      <c r="F481" s="368"/>
      <c r="G481" s="368"/>
      <c r="H481" s="470"/>
      <c r="I481" s="307"/>
      <c r="J481" s="15"/>
      <c r="K481" s="299"/>
      <c r="L481" s="265"/>
      <c r="M481" s="265"/>
      <c r="N481" s="265"/>
      <c r="O481" s="281"/>
      <c r="P481" s="282"/>
      <c r="Q481" s="77"/>
    </row>
    <row r="482" spans="3:17" ht="13.5" customHeight="1" x14ac:dyDescent="0.15">
      <c r="C482" s="283">
        <f t="shared" si="19"/>
        <v>470</v>
      </c>
      <c r="D482" s="44" t="str">
        <f t="shared" si="18"/>
        <v/>
      </c>
      <c r="E482" s="276"/>
      <c r="F482" s="368"/>
      <c r="G482" s="368"/>
      <c r="H482" s="470"/>
      <c r="I482" s="307"/>
      <c r="J482" s="15"/>
      <c r="K482" s="299"/>
      <c r="L482" s="265"/>
      <c r="M482" s="265"/>
      <c r="N482" s="265"/>
      <c r="O482" s="281"/>
      <c r="P482" s="282"/>
      <c r="Q482" s="77"/>
    </row>
    <row r="483" spans="3:17" ht="13.5" customHeight="1" x14ac:dyDescent="0.15">
      <c r="C483" s="283">
        <f t="shared" si="19"/>
        <v>471</v>
      </c>
      <c r="D483" s="44" t="str">
        <f t="shared" si="18"/>
        <v/>
      </c>
      <c r="E483" s="276"/>
      <c r="F483" s="368"/>
      <c r="G483" s="368"/>
      <c r="H483" s="470"/>
      <c r="I483" s="307"/>
      <c r="J483" s="15"/>
      <c r="K483" s="299"/>
      <c r="L483" s="265"/>
      <c r="M483" s="265"/>
      <c r="N483" s="265"/>
      <c r="O483" s="281"/>
      <c r="P483" s="282"/>
      <c r="Q483" s="77"/>
    </row>
    <row r="484" spans="3:17" ht="13.5" customHeight="1" x14ac:dyDescent="0.15">
      <c r="C484" s="283">
        <f t="shared" si="19"/>
        <v>472</v>
      </c>
      <c r="D484" s="44" t="str">
        <f t="shared" si="18"/>
        <v/>
      </c>
      <c r="E484" s="276"/>
      <c r="F484" s="368"/>
      <c r="G484" s="368"/>
      <c r="H484" s="470"/>
      <c r="I484" s="307"/>
      <c r="J484" s="15"/>
      <c r="K484" s="299"/>
      <c r="L484" s="265"/>
      <c r="M484" s="265"/>
      <c r="N484" s="265"/>
      <c r="O484" s="281"/>
      <c r="P484" s="282"/>
      <c r="Q484" s="77"/>
    </row>
    <row r="485" spans="3:17" ht="13.5" customHeight="1" x14ac:dyDescent="0.15">
      <c r="C485" s="283">
        <f t="shared" si="19"/>
        <v>473</v>
      </c>
      <c r="D485" s="44" t="str">
        <f t="shared" si="18"/>
        <v/>
      </c>
      <c r="E485" s="276"/>
      <c r="F485" s="368"/>
      <c r="G485" s="368"/>
      <c r="H485" s="470"/>
      <c r="I485" s="307"/>
      <c r="J485" s="15"/>
      <c r="K485" s="299"/>
      <c r="L485" s="265"/>
      <c r="M485" s="265"/>
      <c r="N485" s="265"/>
      <c r="O485" s="281"/>
      <c r="P485" s="282"/>
      <c r="Q485" s="77"/>
    </row>
    <row r="486" spans="3:17" ht="13.5" customHeight="1" x14ac:dyDescent="0.15">
      <c r="C486" s="283">
        <f t="shared" si="19"/>
        <v>474</v>
      </c>
      <c r="D486" s="44" t="str">
        <f t="shared" si="18"/>
        <v/>
      </c>
      <c r="E486" s="276"/>
      <c r="F486" s="368"/>
      <c r="G486" s="368"/>
      <c r="H486" s="470"/>
      <c r="I486" s="307"/>
      <c r="J486" s="15"/>
      <c r="K486" s="299"/>
      <c r="L486" s="265"/>
      <c r="M486" s="265"/>
      <c r="N486" s="265"/>
      <c r="O486" s="281"/>
      <c r="P486" s="282"/>
      <c r="Q486" s="77"/>
    </row>
    <row r="487" spans="3:17" ht="13.5" customHeight="1" x14ac:dyDescent="0.15">
      <c r="C487" s="283">
        <f t="shared" si="19"/>
        <v>475</v>
      </c>
      <c r="D487" s="44" t="str">
        <f t="shared" si="18"/>
        <v/>
      </c>
      <c r="E487" s="276"/>
      <c r="F487" s="368"/>
      <c r="G487" s="368"/>
      <c r="H487" s="470"/>
      <c r="I487" s="307"/>
      <c r="J487" s="15"/>
      <c r="K487" s="299"/>
      <c r="L487" s="265"/>
      <c r="M487" s="265"/>
      <c r="N487" s="265"/>
      <c r="O487" s="281"/>
      <c r="P487" s="282"/>
      <c r="Q487" s="77"/>
    </row>
    <row r="488" spans="3:17" ht="13.5" customHeight="1" x14ac:dyDescent="0.15">
      <c r="C488" s="283">
        <f t="shared" si="19"/>
        <v>476</v>
      </c>
      <c r="D488" s="44" t="str">
        <f t="shared" si="18"/>
        <v/>
      </c>
      <c r="E488" s="276"/>
      <c r="F488" s="368"/>
      <c r="G488" s="368"/>
      <c r="H488" s="470"/>
      <c r="I488" s="307"/>
      <c r="J488" s="15"/>
      <c r="K488" s="299"/>
      <c r="L488" s="265"/>
      <c r="M488" s="265"/>
      <c r="N488" s="265"/>
      <c r="O488" s="281"/>
      <c r="P488" s="282"/>
      <c r="Q488" s="77"/>
    </row>
    <row r="489" spans="3:17" ht="13.5" customHeight="1" x14ac:dyDescent="0.15">
      <c r="C489" s="283">
        <f t="shared" si="19"/>
        <v>477</v>
      </c>
      <c r="D489" s="44" t="str">
        <f t="shared" si="18"/>
        <v/>
      </c>
      <c r="E489" s="276"/>
      <c r="F489" s="368"/>
      <c r="G489" s="368"/>
      <c r="H489" s="470"/>
      <c r="I489" s="307"/>
      <c r="J489" s="15"/>
      <c r="K489" s="299"/>
      <c r="L489" s="265"/>
      <c r="M489" s="265"/>
      <c r="N489" s="265"/>
      <c r="O489" s="281"/>
      <c r="P489" s="282"/>
      <c r="Q489" s="77"/>
    </row>
    <row r="490" spans="3:17" ht="13.5" customHeight="1" x14ac:dyDescent="0.15">
      <c r="C490" s="283">
        <f t="shared" si="19"/>
        <v>478</v>
      </c>
      <c r="D490" s="44" t="str">
        <f t="shared" si="18"/>
        <v/>
      </c>
      <c r="E490" s="276"/>
      <c r="F490" s="368"/>
      <c r="G490" s="368"/>
      <c r="H490" s="470"/>
      <c r="I490" s="307"/>
      <c r="J490" s="15"/>
      <c r="K490" s="299"/>
      <c r="L490" s="265"/>
      <c r="M490" s="265"/>
      <c r="N490" s="265"/>
      <c r="O490" s="281"/>
      <c r="P490" s="282"/>
      <c r="Q490" s="77"/>
    </row>
    <row r="491" spans="3:17" ht="13.5" customHeight="1" x14ac:dyDescent="0.15">
      <c r="C491" s="283">
        <f t="shared" si="19"/>
        <v>479</v>
      </c>
      <c r="D491" s="44" t="str">
        <f t="shared" si="18"/>
        <v/>
      </c>
      <c r="E491" s="276"/>
      <c r="F491" s="368"/>
      <c r="G491" s="368"/>
      <c r="H491" s="470"/>
      <c r="I491" s="307"/>
      <c r="J491" s="15"/>
      <c r="K491" s="299"/>
      <c r="L491" s="265"/>
      <c r="M491" s="265"/>
      <c r="N491" s="265"/>
      <c r="O491" s="281"/>
      <c r="P491" s="282"/>
      <c r="Q491" s="77"/>
    </row>
    <row r="492" spans="3:17" ht="13.5" customHeight="1" x14ac:dyDescent="0.15">
      <c r="C492" s="283">
        <f t="shared" si="19"/>
        <v>480</v>
      </c>
      <c r="D492" s="44" t="str">
        <f t="shared" si="18"/>
        <v/>
      </c>
      <c r="E492" s="276"/>
      <c r="F492" s="368"/>
      <c r="G492" s="368"/>
      <c r="H492" s="470"/>
      <c r="I492" s="307"/>
      <c r="J492" s="15"/>
      <c r="K492" s="299"/>
      <c r="L492" s="265"/>
      <c r="M492" s="265"/>
      <c r="N492" s="265"/>
      <c r="O492" s="281"/>
      <c r="P492" s="282"/>
      <c r="Q492" s="77"/>
    </row>
    <row r="493" spans="3:17" ht="13.5" customHeight="1" x14ac:dyDescent="0.15">
      <c r="C493" s="283">
        <f t="shared" si="19"/>
        <v>481</v>
      </c>
      <c r="D493" s="44" t="str">
        <f t="shared" si="18"/>
        <v/>
      </c>
      <c r="E493" s="276"/>
      <c r="F493" s="368"/>
      <c r="G493" s="368"/>
      <c r="H493" s="470"/>
      <c r="I493" s="307"/>
      <c r="J493" s="15"/>
      <c r="K493" s="299"/>
      <c r="L493" s="265"/>
      <c r="M493" s="265"/>
      <c r="N493" s="265"/>
      <c r="O493" s="281"/>
      <c r="P493" s="282"/>
      <c r="Q493" s="77"/>
    </row>
    <row r="494" spans="3:17" ht="13.5" customHeight="1" x14ac:dyDescent="0.15">
      <c r="C494" s="283">
        <f t="shared" si="19"/>
        <v>482</v>
      </c>
      <c r="D494" s="44" t="str">
        <f t="shared" si="18"/>
        <v/>
      </c>
      <c r="E494" s="276"/>
      <c r="F494" s="368"/>
      <c r="G494" s="368"/>
      <c r="H494" s="470"/>
      <c r="I494" s="307"/>
      <c r="J494" s="15"/>
      <c r="K494" s="299"/>
      <c r="L494" s="265"/>
      <c r="M494" s="265"/>
      <c r="N494" s="265"/>
      <c r="O494" s="281"/>
      <c r="P494" s="282"/>
      <c r="Q494" s="77"/>
    </row>
    <row r="495" spans="3:17" ht="13.5" customHeight="1" x14ac:dyDescent="0.15">
      <c r="C495" s="283">
        <f t="shared" si="19"/>
        <v>483</v>
      </c>
      <c r="D495" s="44" t="str">
        <f t="shared" si="18"/>
        <v/>
      </c>
      <c r="E495" s="276"/>
      <c r="F495" s="368"/>
      <c r="G495" s="368"/>
      <c r="H495" s="470"/>
      <c r="I495" s="307"/>
      <c r="J495" s="15"/>
      <c r="K495" s="299"/>
      <c r="L495" s="265"/>
      <c r="M495" s="265"/>
      <c r="N495" s="265"/>
      <c r="O495" s="281"/>
      <c r="P495" s="282"/>
      <c r="Q495" s="77"/>
    </row>
    <row r="496" spans="3:17" ht="13.5" customHeight="1" x14ac:dyDescent="0.15">
      <c r="C496" s="283">
        <f t="shared" si="19"/>
        <v>484</v>
      </c>
      <c r="D496" s="44" t="str">
        <f t="shared" si="18"/>
        <v/>
      </c>
      <c r="E496" s="276"/>
      <c r="F496" s="368"/>
      <c r="G496" s="368"/>
      <c r="H496" s="470"/>
      <c r="I496" s="307"/>
      <c r="J496" s="15"/>
      <c r="K496" s="299"/>
      <c r="L496" s="265"/>
      <c r="M496" s="265"/>
      <c r="N496" s="265"/>
      <c r="O496" s="281"/>
      <c r="P496" s="282"/>
      <c r="Q496" s="77"/>
    </row>
    <row r="497" spans="3:17" ht="13.5" customHeight="1" x14ac:dyDescent="0.15">
      <c r="C497" s="283">
        <f t="shared" si="19"/>
        <v>485</v>
      </c>
      <c r="D497" s="44" t="str">
        <f t="shared" si="18"/>
        <v/>
      </c>
      <c r="E497" s="276"/>
      <c r="F497" s="368"/>
      <c r="G497" s="368"/>
      <c r="H497" s="470"/>
      <c r="I497" s="307"/>
      <c r="J497" s="15"/>
      <c r="K497" s="299"/>
      <c r="L497" s="265"/>
      <c r="M497" s="265"/>
      <c r="N497" s="265"/>
      <c r="O497" s="281"/>
      <c r="P497" s="282"/>
      <c r="Q497" s="77"/>
    </row>
    <row r="498" spans="3:17" ht="13.5" customHeight="1" x14ac:dyDescent="0.15">
      <c r="C498" s="283">
        <f t="shared" si="19"/>
        <v>486</v>
      </c>
      <c r="D498" s="44" t="str">
        <f t="shared" si="18"/>
        <v/>
      </c>
      <c r="E498" s="276"/>
      <c r="F498" s="368"/>
      <c r="G498" s="368"/>
      <c r="H498" s="470"/>
      <c r="I498" s="307"/>
      <c r="J498" s="15"/>
      <c r="K498" s="299"/>
      <c r="L498" s="265"/>
      <c r="M498" s="265"/>
      <c r="N498" s="265"/>
      <c r="O498" s="281"/>
      <c r="P498" s="282"/>
      <c r="Q498" s="77"/>
    </row>
    <row r="499" spans="3:17" ht="13.5" customHeight="1" x14ac:dyDescent="0.15">
      <c r="C499" s="283">
        <f t="shared" si="19"/>
        <v>487</v>
      </c>
      <c r="D499" s="44" t="str">
        <f t="shared" si="18"/>
        <v/>
      </c>
      <c r="E499" s="276"/>
      <c r="F499" s="368"/>
      <c r="G499" s="368"/>
      <c r="H499" s="470"/>
      <c r="I499" s="307"/>
      <c r="J499" s="15"/>
      <c r="K499" s="299"/>
      <c r="L499" s="265"/>
      <c r="M499" s="265"/>
      <c r="N499" s="265"/>
      <c r="O499" s="281"/>
      <c r="P499" s="282"/>
      <c r="Q499" s="77"/>
    </row>
    <row r="500" spans="3:17" ht="13.5" customHeight="1" x14ac:dyDescent="0.15">
      <c r="C500" s="283">
        <f t="shared" si="19"/>
        <v>488</v>
      </c>
      <c r="D500" s="44" t="str">
        <f t="shared" si="18"/>
        <v/>
      </c>
      <c r="E500" s="276"/>
      <c r="F500" s="368"/>
      <c r="G500" s="368"/>
      <c r="H500" s="470"/>
      <c r="I500" s="307"/>
      <c r="J500" s="15"/>
      <c r="K500" s="299"/>
      <c r="L500" s="265"/>
      <c r="M500" s="265"/>
      <c r="N500" s="265"/>
      <c r="O500" s="281"/>
      <c r="P500" s="282"/>
      <c r="Q500" s="77"/>
    </row>
    <row r="501" spans="3:17" ht="13.5" customHeight="1" x14ac:dyDescent="0.15">
      <c r="C501" s="283">
        <f t="shared" si="19"/>
        <v>489</v>
      </c>
      <c r="D501" s="44" t="str">
        <f t="shared" si="18"/>
        <v/>
      </c>
      <c r="E501" s="276"/>
      <c r="F501" s="368"/>
      <c r="G501" s="368"/>
      <c r="H501" s="470"/>
      <c r="I501" s="307"/>
      <c r="J501" s="15"/>
      <c r="K501" s="299"/>
      <c r="L501" s="265"/>
      <c r="M501" s="265"/>
      <c r="N501" s="265"/>
      <c r="O501" s="281"/>
      <c r="P501" s="282"/>
      <c r="Q501" s="77"/>
    </row>
    <row r="502" spans="3:17" ht="13.5" customHeight="1" x14ac:dyDescent="0.15">
      <c r="C502" s="283">
        <f t="shared" si="19"/>
        <v>490</v>
      </c>
      <c r="D502" s="44" t="str">
        <f t="shared" si="18"/>
        <v/>
      </c>
      <c r="E502" s="276"/>
      <c r="F502" s="368"/>
      <c r="G502" s="368"/>
      <c r="H502" s="470"/>
      <c r="I502" s="307"/>
      <c r="J502" s="15"/>
      <c r="K502" s="299"/>
      <c r="L502" s="265"/>
      <c r="M502" s="265"/>
      <c r="N502" s="265"/>
      <c r="O502" s="281"/>
      <c r="P502" s="282"/>
      <c r="Q502" s="77"/>
    </row>
    <row r="503" spans="3:17" ht="13.5" customHeight="1" x14ac:dyDescent="0.15">
      <c r="C503" s="283">
        <f t="shared" si="19"/>
        <v>491</v>
      </c>
      <c r="D503" s="44" t="str">
        <f t="shared" si="18"/>
        <v/>
      </c>
      <c r="E503" s="276"/>
      <c r="F503" s="368"/>
      <c r="G503" s="368"/>
      <c r="H503" s="470"/>
      <c r="I503" s="307"/>
      <c r="J503" s="15"/>
      <c r="K503" s="299"/>
      <c r="L503" s="265"/>
      <c r="M503" s="265"/>
      <c r="N503" s="265"/>
      <c r="O503" s="281"/>
      <c r="P503" s="282"/>
      <c r="Q503" s="77"/>
    </row>
    <row r="504" spans="3:17" ht="13.5" customHeight="1" x14ac:dyDescent="0.15">
      <c r="C504" s="283">
        <f t="shared" si="19"/>
        <v>492</v>
      </c>
      <c r="D504" s="44" t="str">
        <f t="shared" si="18"/>
        <v/>
      </c>
      <c r="E504" s="276"/>
      <c r="F504" s="368"/>
      <c r="G504" s="368"/>
      <c r="H504" s="470"/>
      <c r="I504" s="307"/>
      <c r="J504" s="15"/>
      <c r="K504" s="299"/>
      <c r="L504" s="265"/>
      <c r="M504" s="265"/>
      <c r="N504" s="265"/>
      <c r="O504" s="281"/>
      <c r="P504" s="282"/>
      <c r="Q504" s="77"/>
    </row>
    <row r="505" spans="3:17" ht="13.5" customHeight="1" x14ac:dyDescent="0.15">
      <c r="C505" s="283">
        <f t="shared" si="19"/>
        <v>493</v>
      </c>
      <c r="D505" s="44" t="str">
        <f t="shared" si="18"/>
        <v/>
      </c>
      <c r="E505" s="276"/>
      <c r="F505" s="368"/>
      <c r="G505" s="368"/>
      <c r="H505" s="470"/>
      <c r="I505" s="307"/>
      <c r="J505" s="15"/>
      <c r="K505" s="299"/>
      <c r="L505" s="265"/>
      <c r="M505" s="265"/>
      <c r="N505" s="265"/>
      <c r="O505" s="281"/>
      <c r="P505" s="282"/>
      <c r="Q505" s="77"/>
    </row>
    <row r="506" spans="3:17" ht="13.5" customHeight="1" x14ac:dyDescent="0.15">
      <c r="C506" s="283">
        <f t="shared" si="19"/>
        <v>494</v>
      </c>
      <c r="D506" s="44" t="str">
        <f t="shared" si="18"/>
        <v/>
      </c>
      <c r="E506" s="276"/>
      <c r="F506" s="368"/>
      <c r="G506" s="368"/>
      <c r="H506" s="470"/>
      <c r="I506" s="307"/>
      <c r="J506" s="15"/>
      <c r="K506" s="299"/>
      <c r="L506" s="265"/>
      <c r="M506" s="265"/>
      <c r="N506" s="265"/>
      <c r="O506" s="281"/>
      <c r="P506" s="282"/>
      <c r="Q506" s="77"/>
    </row>
    <row r="507" spans="3:17" ht="13.5" customHeight="1" x14ac:dyDescent="0.15">
      <c r="C507" s="283">
        <f t="shared" si="19"/>
        <v>495</v>
      </c>
      <c r="D507" s="44" t="str">
        <f t="shared" si="18"/>
        <v/>
      </c>
      <c r="E507" s="276"/>
      <c r="F507" s="368"/>
      <c r="G507" s="368"/>
      <c r="H507" s="470"/>
      <c r="I507" s="307"/>
      <c r="J507" s="15"/>
      <c r="K507" s="299"/>
      <c r="L507" s="265"/>
      <c r="M507" s="265"/>
      <c r="N507" s="265"/>
      <c r="O507" s="281"/>
      <c r="P507" s="282"/>
      <c r="Q507" s="77"/>
    </row>
    <row r="508" spans="3:17" ht="13.5" customHeight="1" x14ac:dyDescent="0.15">
      <c r="C508" s="283">
        <f t="shared" si="19"/>
        <v>496</v>
      </c>
      <c r="D508" s="44" t="str">
        <f t="shared" si="18"/>
        <v/>
      </c>
      <c r="E508" s="276"/>
      <c r="F508" s="368"/>
      <c r="G508" s="368"/>
      <c r="H508" s="470"/>
      <c r="I508" s="307"/>
      <c r="J508" s="15"/>
      <c r="K508" s="299"/>
      <c r="L508" s="265"/>
      <c r="M508" s="265"/>
      <c r="N508" s="265"/>
      <c r="O508" s="281"/>
      <c r="P508" s="282"/>
      <c r="Q508" s="77"/>
    </row>
    <row r="509" spans="3:17" ht="13.5" customHeight="1" x14ac:dyDescent="0.15">
      <c r="C509" s="283">
        <f t="shared" si="19"/>
        <v>497</v>
      </c>
      <c r="D509" s="44" t="str">
        <f t="shared" si="18"/>
        <v/>
      </c>
      <c r="E509" s="276"/>
      <c r="F509" s="368"/>
      <c r="G509" s="368"/>
      <c r="H509" s="470"/>
      <c r="I509" s="307"/>
      <c r="J509" s="15"/>
      <c r="K509" s="299"/>
      <c r="L509" s="265"/>
      <c r="M509" s="265"/>
      <c r="N509" s="265"/>
      <c r="O509" s="281"/>
      <c r="P509" s="282"/>
      <c r="Q509" s="77"/>
    </row>
    <row r="510" spans="3:17" ht="13.5" customHeight="1" x14ac:dyDescent="0.15">
      <c r="C510" s="283">
        <f t="shared" si="19"/>
        <v>498</v>
      </c>
      <c r="D510" s="44" t="str">
        <f t="shared" si="18"/>
        <v/>
      </c>
      <c r="E510" s="276"/>
      <c r="F510" s="368"/>
      <c r="G510" s="368"/>
      <c r="H510" s="470"/>
      <c r="I510" s="307"/>
      <c r="J510" s="15"/>
      <c r="K510" s="299"/>
      <c r="L510" s="265"/>
      <c r="M510" s="265"/>
      <c r="N510" s="265"/>
      <c r="O510" s="281"/>
      <c r="P510" s="282"/>
      <c r="Q510" s="77"/>
    </row>
    <row r="511" spans="3:17" ht="13.5" customHeight="1" x14ac:dyDescent="0.15">
      <c r="C511" s="283">
        <f t="shared" si="19"/>
        <v>499</v>
      </c>
      <c r="D511" s="44" t="str">
        <f t="shared" si="18"/>
        <v/>
      </c>
      <c r="E511" s="276"/>
      <c r="F511" s="368"/>
      <c r="G511" s="368"/>
      <c r="H511" s="470"/>
      <c r="I511" s="307"/>
      <c r="J511" s="15"/>
      <c r="K511" s="299"/>
      <c r="L511" s="265"/>
      <c r="M511" s="265"/>
      <c r="N511" s="265"/>
      <c r="O511" s="281"/>
      <c r="P511" s="282"/>
      <c r="Q511" s="77"/>
    </row>
    <row r="512" spans="3:17" ht="13.5" customHeight="1" x14ac:dyDescent="0.15">
      <c r="C512" s="283">
        <f t="shared" si="19"/>
        <v>500</v>
      </c>
      <c r="D512" s="44" t="str">
        <f t="shared" si="18"/>
        <v/>
      </c>
      <c r="E512" s="276"/>
      <c r="F512" s="368"/>
      <c r="G512" s="368"/>
      <c r="H512" s="470"/>
      <c r="I512" s="307"/>
      <c r="J512" s="15"/>
      <c r="K512" s="299"/>
      <c r="L512" s="265"/>
      <c r="M512" s="265"/>
      <c r="N512" s="265"/>
      <c r="O512" s="281"/>
      <c r="P512" s="282"/>
      <c r="Q512" s="77"/>
    </row>
    <row r="513" spans="3:17" ht="13.5" customHeight="1" x14ac:dyDescent="0.15">
      <c r="C513" s="283">
        <f t="shared" si="19"/>
        <v>501</v>
      </c>
      <c r="D513" s="44" t="str">
        <f t="shared" si="18"/>
        <v/>
      </c>
      <c r="E513" s="276"/>
      <c r="F513" s="368"/>
      <c r="G513" s="368"/>
      <c r="H513" s="470"/>
      <c r="I513" s="307"/>
      <c r="J513" s="15"/>
      <c r="K513" s="299"/>
      <c r="L513" s="265"/>
      <c r="M513" s="265"/>
      <c r="N513" s="265"/>
      <c r="O513" s="281"/>
      <c r="P513" s="282"/>
      <c r="Q513" s="77"/>
    </row>
    <row r="514" spans="3:17" ht="13.5" customHeight="1" x14ac:dyDescent="0.15">
      <c r="C514" s="283">
        <f t="shared" si="19"/>
        <v>502</v>
      </c>
      <c r="D514" s="44" t="str">
        <f t="shared" si="18"/>
        <v/>
      </c>
      <c r="E514" s="276"/>
      <c r="F514" s="368"/>
      <c r="G514" s="368"/>
      <c r="H514" s="470"/>
      <c r="I514" s="307"/>
      <c r="J514" s="15"/>
      <c r="K514" s="299"/>
      <c r="L514" s="265"/>
      <c r="M514" s="265"/>
      <c r="N514" s="265"/>
      <c r="O514" s="281"/>
      <c r="P514" s="282"/>
      <c r="Q514" s="77"/>
    </row>
    <row r="515" spans="3:17" ht="13.5" customHeight="1" x14ac:dyDescent="0.15">
      <c r="C515" s="283">
        <f t="shared" si="19"/>
        <v>503</v>
      </c>
      <c r="D515" s="44" t="str">
        <f t="shared" si="18"/>
        <v/>
      </c>
      <c r="E515" s="276"/>
      <c r="F515" s="368"/>
      <c r="G515" s="368"/>
      <c r="H515" s="470"/>
      <c r="I515" s="307"/>
      <c r="J515" s="15"/>
      <c r="K515" s="299"/>
      <c r="L515" s="265"/>
      <c r="M515" s="265"/>
      <c r="N515" s="265"/>
      <c r="O515" s="281"/>
      <c r="P515" s="282"/>
      <c r="Q515" s="77"/>
    </row>
    <row r="516" spans="3:17" ht="13.5" customHeight="1" x14ac:dyDescent="0.15">
      <c r="C516" s="283">
        <f t="shared" si="19"/>
        <v>504</v>
      </c>
      <c r="D516" s="44" t="str">
        <f t="shared" si="18"/>
        <v/>
      </c>
      <c r="E516" s="276"/>
      <c r="F516" s="368"/>
      <c r="G516" s="368"/>
      <c r="H516" s="470"/>
      <c r="I516" s="307"/>
      <c r="J516" s="15"/>
      <c r="K516" s="299"/>
      <c r="L516" s="265"/>
      <c r="M516" s="265"/>
      <c r="N516" s="265"/>
      <c r="O516" s="281"/>
      <c r="P516" s="282"/>
      <c r="Q516" s="77"/>
    </row>
    <row r="517" spans="3:17" ht="13.5" customHeight="1" x14ac:dyDescent="0.15">
      <c r="C517" s="283">
        <f t="shared" si="19"/>
        <v>505</v>
      </c>
      <c r="D517" s="44" t="str">
        <f t="shared" si="18"/>
        <v/>
      </c>
      <c r="E517" s="276"/>
      <c r="F517" s="368"/>
      <c r="G517" s="368"/>
      <c r="H517" s="470"/>
      <c r="I517" s="307"/>
      <c r="J517" s="15"/>
      <c r="K517" s="299"/>
      <c r="L517" s="265"/>
      <c r="M517" s="265"/>
      <c r="N517" s="265"/>
      <c r="O517" s="281"/>
      <c r="P517" s="282"/>
      <c r="Q517" s="77"/>
    </row>
    <row r="518" spans="3:17" ht="13.5" customHeight="1" x14ac:dyDescent="0.15">
      <c r="C518" s="283">
        <f t="shared" si="19"/>
        <v>506</v>
      </c>
      <c r="D518" s="44" t="str">
        <f t="shared" si="18"/>
        <v/>
      </c>
      <c r="E518" s="276"/>
      <c r="F518" s="368"/>
      <c r="G518" s="368"/>
      <c r="H518" s="470"/>
      <c r="I518" s="307"/>
      <c r="J518" s="15"/>
      <c r="K518" s="299"/>
      <c r="L518" s="265"/>
      <c r="M518" s="265"/>
      <c r="N518" s="265"/>
      <c r="O518" s="281"/>
      <c r="P518" s="282"/>
      <c r="Q518" s="77"/>
    </row>
    <row r="519" spans="3:17" ht="13.5" customHeight="1" x14ac:dyDescent="0.15">
      <c r="C519" s="283">
        <f t="shared" si="19"/>
        <v>507</v>
      </c>
      <c r="D519" s="44" t="str">
        <f t="shared" si="18"/>
        <v/>
      </c>
      <c r="E519" s="276"/>
      <c r="F519" s="368"/>
      <c r="G519" s="368"/>
      <c r="H519" s="470"/>
      <c r="I519" s="307"/>
      <c r="J519" s="15"/>
      <c r="K519" s="299"/>
      <c r="L519" s="265"/>
      <c r="M519" s="265"/>
      <c r="N519" s="265"/>
      <c r="O519" s="281"/>
      <c r="P519" s="282"/>
      <c r="Q519" s="77"/>
    </row>
    <row r="520" spans="3:17" ht="13.5" customHeight="1" x14ac:dyDescent="0.15">
      <c r="C520" s="283">
        <f t="shared" si="19"/>
        <v>508</v>
      </c>
      <c r="D520" s="44" t="str">
        <f t="shared" si="18"/>
        <v/>
      </c>
      <c r="E520" s="276"/>
      <c r="F520" s="368"/>
      <c r="G520" s="368"/>
      <c r="H520" s="470"/>
      <c r="I520" s="307"/>
      <c r="J520" s="15"/>
      <c r="K520" s="299"/>
      <c r="L520" s="265"/>
      <c r="M520" s="265"/>
      <c r="N520" s="265"/>
      <c r="O520" s="281"/>
      <c r="P520" s="282"/>
      <c r="Q520" s="77"/>
    </row>
    <row r="521" spans="3:17" ht="13.5" customHeight="1" x14ac:dyDescent="0.15">
      <c r="C521" s="283">
        <f t="shared" si="19"/>
        <v>509</v>
      </c>
      <c r="D521" s="44" t="str">
        <f t="shared" si="18"/>
        <v/>
      </c>
      <c r="E521" s="276"/>
      <c r="F521" s="368"/>
      <c r="G521" s="368"/>
      <c r="H521" s="470"/>
      <c r="I521" s="307"/>
      <c r="J521" s="15"/>
      <c r="K521" s="299"/>
      <c r="L521" s="265"/>
      <c r="M521" s="265"/>
      <c r="N521" s="265"/>
      <c r="O521" s="281"/>
      <c r="P521" s="282"/>
      <c r="Q521" s="77"/>
    </row>
    <row r="522" spans="3:17" ht="13.5" customHeight="1" x14ac:dyDescent="0.15">
      <c r="C522" s="283">
        <f>C521+1</f>
        <v>510</v>
      </c>
      <c r="D522" s="44" t="str">
        <f t="shared" si="18"/>
        <v/>
      </c>
      <c r="E522" s="276"/>
      <c r="F522" s="368"/>
      <c r="G522" s="368"/>
      <c r="H522" s="470"/>
      <c r="I522" s="307"/>
      <c r="J522" s="15"/>
      <c r="K522" s="299"/>
      <c r="L522" s="265"/>
      <c r="M522" s="265"/>
      <c r="N522" s="265"/>
      <c r="O522" s="281"/>
      <c r="P522" s="282"/>
      <c r="Q522" s="77"/>
    </row>
    <row r="523" spans="3:17" ht="13.5" customHeight="1" x14ac:dyDescent="0.15">
      <c r="C523" s="283">
        <f>C522+1</f>
        <v>511</v>
      </c>
      <c r="D523" s="44" t="str">
        <f t="shared" si="18"/>
        <v/>
      </c>
      <c r="E523" s="276"/>
      <c r="F523" s="368"/>
      <c r="G523" s="368"/>
      <c r="H523" s="470"/>
      <c r="I523" s="307"/>
      <c r="J523" s="15"/>
      <c r="K523" s="299"/>
      <c r="L523" s="265"/>
      <c r="M523" s="265"/>
      <c r="N523" s="265"/>
      <c r="O523" s="281"/>
      <c r="P523" s="282"/>
      <c r="Q523" s="77"/>
    </row>
    <row r="524" spans="3:17" ht="13.5" customHeight="1" x14ac:dyDescent="0.15">
      <c r="C524" s="283">
        <f>C523+1</f>
        <v>512</v>
      </c>
      <c r="D524" s="44" t="str">
        <f t="shared" si="18"/>
        <v/>
      </c>
      <c r="E524" s="276"/>
      <c r="F524" s="368"/>
      <c r="G524" s="368"/>
      <c r="H524" s="470"/>
      <c r="I524" s="307"/>
      <c r="J524" s="15"/>
      <c r="K524" s="299"/>
      <c r="L524" s="265"/>
      <c r="M524" s="265"/>
      <c r="N524" s="265"/>
      <c r="O524" s="281"/>
      <c r="P524" s="282"/>
      <c r="Q524" s="77"/>
    </row>
    <row r="525" spans="3:17" ht="13.5" customHeight="1" x14ac:dyDescent="0.15">
      <c r="C525" s="283">
        <f>C524+1</f>
        <v>513</v>
      </c>
      <c r="D525" s="44" t="str">
        <f t="shared" ref="D525:D588" si="20">IF(E525="","",IF(E525&lt;=$S$2,"○",""))</f>
        <v/>
      </c>
      <c r="E525" s="276"/>
      <c r="F525" s="368"/>
      <c r="G525" s="368"/>
      <c r="H525" s="470"/>
      <c r="I525" s="307"/>
      <c r="J525" s="15"/>
      <c r="K525" s="299"/>
      <c r="L525" s="265"/>
      <c r="M525" s="265"/>
      <c r="N525" s="265"/>
      <c r="O525" s="281"/>
      <c r="P525" s="282"/>
      <c r="Q525" s="77"/>
    </row>
    <row r="526" spans="3:17" ht="13.5" customHeight="1" x14ac:dyDescent="0.15">
      <c r="C526" s="283">
        <f t="shared" si="19"/>
        <v>514</v>
      </c>
      <c r="D526" s="44" t="str">
        <f t="shared" si="20"/>
        <v/>
      </c>
      <c r="E526" s="276"/>
      <c r="F526" s="368"/>
      <c r="G526" s="368"/>
      <c r="H526" s="470"/>
      <c r="I526" s="307"/>
      <c r="J526" s="15"/>
      <c r="K526" s="299"/>
      <c r="L526" s="265"/>
      <c r="M526" s="265"/>
      <c r="N526" s="265"/>
      <c r="O526" s="281"/>
      <c r="P526" s="282"/>
      <c r="Q526" s="77"/>
    </row>
    <row r="527" spans="3:17" ht="13.5" customHeight="1" x14ac:dyDescent="0.15">
      <c r="C527" s="283">
        <f t="shared" si="19"/>
        <v>515</v>
      </c>
      <c r="D527" s="44" t="str">
        <f t="shared" si="20"/>
        <v/>
      </c>
      <c r="E527" s="276"/>
      <c r="F527" s="368"/>
      <c r="G527" s="368"/>
      <c r="H527" s="470"/>
      <c r="I527" s="307"/>
      <c r="J527" s="15"/>
      <c r="K527" s="299"/>
      <c r="L527" s="265"/>
      <c r="M527" s="265"/>
      <c r="N527" s="265"/>
      <c r="O527" s="281"/>
      <c r="P527" s="282"/>
      <c r="Q527" s="77"/>
    </row>
    <row r="528" spans="3:17" ht="13.5" customHeight="1" x14ac:dyDescent="0.15">
      <c r="C528" s="283">
        <f t="shared" si="19"/>
        <v>516</v>
      </c>
      <c r="D528" s="44" t="str">
        <f t="shared" si="20"/>
        <v/>
      </c>
      <c r="E528" s="276"/>
      <c r="F528" s="368"/>
      <c r="G528" s="368"/>
      <c r="H528" s="470"/>
      <c r="I528" s="307"/>
      <c r="J528" s="15"/>
      <c r="K528" s="299"/>
      <c r="L528" s="265"/>
      <c r="M528" s="265"/>
      <c r="N528" s="265"/>
      <c r="O528" s="281"/>
      <c r="P528" s="282"/>
      <c r="Q528" s="77"/>
    </row>
    <row r="529" spans="3:17" ht="13.5" customHeight="1" x14ac:dyDescent="0.15">
      <c r="C529" s="283">
        <f t="shared" si="19"/>
        <v>517</v>
      </c>
      <c r="D529" s="44" t="str">
        <f t="shared" si="20"/>
        <v/>
      </c>
      <c r="E529" s="276"/>
      <c r="F529" s="368"/>
      <c r="G529" s="368"/>
      <c r="H529" s="470"/>
      <c r="I529" s="307"/>
      <c r="J529" s="15"/>
      <c r="K529" s="299"/>
      <c r="L529" s="265"/>
      <c r="M529" s="265"/>
      <c r="N529" s="265"/>
      <c r="O529" s="281"/>
      <c r="P529" s="282"/>
      <c r="Q529" s="77"/>
    </row>
    <row r="530" spans="3:17" ht="13.5" customHeight="1" x14ac:dyDescent="0.15">
      <c r="C530" s="283">
        <f t="shared" si="19"/>
        <v>518</v>
      </c>
      <c r="D530" s="44" t="str">
        <f t="shared" si="20"/>
        <v/>
      </c>
      <c r="E530" s="276"/>
      <c r="F530" s="368"/>
      <c r="G530" s="368"/>
      <c r="H530" s="470"/>
      <c r="I530" s="307"/>
      <c r="J530" s="15"/>
      <c r="K530" s="299"/>
      <c r="L530" s="265"/>
      <c r="M530" s="265"/>
      <c r="N530" s="265"/>
      <c r="O530" s="281"/>
      <c r="P530" s="282"/>
      <c r="Q530" s="77"/>
    </row>
    <row r="531" spans="3:17" ht="13.5" customHeight="1" x14ac:dyDescent="0.15">
      <c r="C531" s="283">
        <f t="shared" si="19"/>
        <v>519</v>
      </c>
      <c r="D531" s="44" t="str">
        <f t="shared" si="20"/>
        <v/>
      </c>
      <c r="E531" s="276"/>
      <c r="F531" s="368"/>
      <c r="G531" s="368"/>
      <c r="H531" s="470"/>
      <c r="I531" s="307"/>
      <c r="J531" s="15"/>
      <c r="K531" s="299"/>
      <c r="L531" s="265"/>
      <c r="M531" s="265"/>
      <c r="N531" s="265"/>
      <c r="O531" s="281"/>
      <c r="P531" s="282"/>
      <c r="Q531" s="77"/>
    </row>
    <row r="532" spans="3:17" ht="13.5" customHeight="1" x14ac:dyDescent="0.15">
      <c r="C532" s="283">
        <f t="shared" si="19"/>
        <v>520</v>
      </c>
      <c r="D532" s="44" t="str">
        <f t="shared" si="20"/>
        <v/>
      </c>
      <c r="E532" s="276"/>
      <c r="F532" s="368"/>
      <c r="G532" s="368"/>
      <c r="H532" s="470"/>
      <c r="I532" s="307"/>
      <c r="J532" s="15"/>
      <c r="K532" s="299"/>
      <c r="L532" s="265"/>
      <c r="M532" s="265"/>
      <c r="N532" s="265"/>
      <c r="O532" s="281"/>
      <c r="P532" s="282"/>
      <c r="Q532" s="77"/>
    </row>
    <row r="533" spans="3:17" ht="13.5" customHeight="1" x14ac:dyDescent="0.15">
      <c r="C533" s="283">
        <f t="shared" si="19"/>
        <v>521</v>
      </c>
      <c r="D533" s="44" t="str">
        <f t="shared" si="20"/>
        <v/>
      </c>
      <c r="E533" s="276"/>
      <c r="F533" s="368"/>
      <c r="G533" s="368"/>
      <c r="H533" s="470"/>
      <c r="I533" s="307"/>
      <c r="J533" s="15"/>
      <c r="K533" s="299"/>
      <c r="L533" s="265"/>
      <c r="M533" s="265"/>
      <c r="N533" s="265"/>
      <c r="O533" s="281"/>
      <c r="P533" s="282"/>
      <c r="Q533" s="77"/>
    </row>
    <row r="534" spans="3:17" ht="13.5" customHeight="1" x14ac:dyDescent="0.15">
      <c r="C534" s="283">
        <f t="shared" si="19"/>
        <v>522</v>
      </c>
      <c r="D534" s="44" t="str">
        <f t="shared" si="20"/>
        <v/>
      </c>
      <c r="E534" s="276"/>
      <c r="F534" s="368"/>
      <c r="G534" s="368"/>
      <c r="H534" s="470"/>
      <c r="I534" s="307"/>
      <c r="J534" s="15"/>
      <c r="K534" s="299"/>
      <c r="L534" s="265"/>
      <c r="M534" s="265"/>
      <c r="N534" s="265"/>
      <c r="O534" s="281"/>
      <c r="P534" s="282"/>
      <c r="Q534" s="77"/>
    </row>
    <row r="535" spans="3:17" ht="13.5" customHeight="1" x14ac:dyDescent="0.15">
      <c r="C535" s="283">
        <f t="shared" si="19"/>
        <v>523</v>
      </c>
      <c r="D535" s="44" t="str">
        <f t="shared" si="20"/>
        <v/>
      </c>
      <c r="E535" s="276"/>
      <c r="F535" s="368"/>
      <c r="G535" s="368"/>
      <c r="H535" s="470"/>
      <c r="I535" s="307"/>
      <c r="J535" s="15"/>
      <c r="K535" s="299"/>
      <c r="L535" s="265"/>
      <c r="M535" s="265"/>
      <c r="N535" s="265"/>
      <c r="O535" s="281"/>
      <c r="P535" s="282"/>
      <c r="Q535" s="77"/>
    </row>
    <row r="536" spans="3:17" ht="13.5" customHeight="1" x14ac:dyDescent="0.15">
      <c r="C536" s="283">
        <f t="shared" si="19"/>
        <v>524</v>
      </c>
      <c r="D536" s="44" t="str">
        <f t="shared" si="20"/>
        <v/>
      </c>
      <c r="E536" s="276"/>
      <c r="F536" s="368"/>
      <c r="G536" s="368"/>
      <c r="H536" s="470"/>
      <c r="I536" s="307"/>
      <c r="J536" s="15"/>
      <c r="K536" s="299"/>
      <c r="L536" s="265"/>
      <c r="M536" s="265"/>
      <c r="N536" s="265"/>
      <c r="O536" s="281"/>
      <c r="P536" s="282"/>
      <c r="Q536" s="77"/>
    </row>
    <row r="537" spans="3:17" ht="13.5" customHeight="1" x14ac:dyDescent="0.15">
      <c r="C537" s="283">
        <f t="shared" si="19"/>
        <v>525</v>
      </c>
      <c r="D537" s="44" t="str">
        <f t="shared" si="20"/>
        <v/>
      </c>
      <c r="E537" s="276"/>
      <c r="F537" s="368"/>
      <c r="G537" s="368"/>
      <c r="H537" s="470"/>
      <c r="I537" s="307"/>
      <c r="J537" s="15"/>
      <c r="K537" s="299"/>
      <c r="L537" s="265"/>
      <c r="M537" s="265"/>
      <c r="N537" s="265"/>
      <c r="O537" s="281"/>
      <c r="P537" s="282"/>
      <c r="Q537" s="77"/>
    </row>
    <row r="538" spans="3:17" ht="13.5" customHeight="1" x14ac:dyDescent="0.15">
      <c r="C538" s="283">
        <f t="shared" si="19"/>
        <v>526</v>
      </c>
      <c r="D538" s="44" t="str">
        <f t="shared" si="20"/>
        <v/>
      </c>
      <c r="E538" s="276"/>
      <c r="F538" s="368"/>
      <c r="G538" s="368"/>
      <c r="H538" s="470"/>
      <c r="I538" s="307"/>
      <c r="J538" s="15"/>
      <c r="K538" s="299"/>
      <c r="L538" s="265"/>
      <c r="M538" s="265"/>
      <c r="N538" s="265"/>
      <c r="O538" s="281"/>
      <c r="P538" s="282"/>
      <c r="Q538" s="77"/>
    </row>
    <row r="539" spans="3:17" ht="13.5" customHeight="1" x14ac:dyDescent="0.15">
      <c r="C539" s="283">
        <f t="shared" si="19"/>
        <v>527</v>
      </c>
      <c r="D539" s="44" t="str">
        <f t="shared" si="20"/>
        <v/>
      </c>
      <c r="E539" s="276"/>
      <c r="F539" s="368"/>
      <c r="G539" s="368"/>
      <c r="H539" s="470"/>
      <c r="I539" s="307"/>
      <c r="J539" s="15"/>
      <c r="K539" s="299"/>
      <c r="L539" s="265"/>
      <c r="M539" s="265"/>
      <c r="N539" s="265"/>
      <c r="O539" s="281"/>
      <c r="P539" s="282"/>
      <c r="Q539" s="77"/>
    </row>
    <row r="540" spans="3:17" ht="13.5" customHeight="1" x14ac:dyDescent="0.15">
      <c r="C540" s="283">
        <f t="shared" si="19"/>
        <v>528</v>
      </c>
      <c r="D540" s="44" t="str">
        <f t="shared" si="20"/>
        <v/>
      </c>
      <c r="E540" s="276"/>
      <c r="F540" s="368"/>
      <c r="G540" s="368"/>
      <c r="H540" s="470"/>
      <c r="I540" s="307"/>
      <c r="J540" s="15"/>
      <c r="K540" s="299"/>
      <c r="L540" s="265"/>
      <c r="M540" s="265"/>
      <c r="N540" s="265"/>
      <c r="O540" s="281"/>
      <c r="P540" s="282"/>
      <c r="Q540" s="77"/>
    </row>
    <row r="541" spans="3:17" ht="13.5" customHeight="1" x14ac:dyDescent="0.15">
      <c r="C541" s="283">
        <f t="shared" si="19"/>
        <v>529</v>
      </c>
      <c r="D541" s="44" t="str">
        <f t="shared" si="20"/>
        <v/>
      </c>
      <c r="E541" s="276"/>
      <c r="F541" s="368"/>
      <c r="G541" s="368"/>
      <c r="H541" s="470"/>
      <c r="I541" s="307"/>
      <c r="J541" s="15"/>
      <c r="K541" s="299"/>
      <c r="L541" s="265"/>
      <c r="M541" s="265"/>
      <c r="N541" s="265"/>
      <c r="O541" s="281"/>
      <c r="P541" s="282"/>
      <c r="Q541" s="77"/>
    </row>
    <row r="542" spans="3:17" ht="13.5" customHeight="1" x14ac:dyDescent="0.15">
      <c r="C542" s="283">
        <f t="shared" ref="C542:C605" si="21">C541+1</f>
        <v>530</v>
      </c>
      <c r="D542" s="44" t="str">
        <f t="shared" si="20"/>
        <v/>
      </c>
      <c r="E542" s="276"/>
      <c r="F542" s="368"/>
      <c r="G542" s="368"/>
      <c r="H542" s="470"/>
      <c r="I542" s="307"/>
      <c r="J542" s="15"/>
      <c r="K542" s="299"/>
      <c r="L542" s="265"/>
      <c r="M542" s="265"/>
      <c r="N542" s="265"/>
      <c r="O542" s="281"/>
      <c r="P542" s="282"/>
      <c r="Q542" s="77"/>
    </row>
    <row r="543" spans="3:17" ht="13.5" customHeight="1" x14ac:dyDescent="0.15">
      <c r="C543" s="283">
        <f t="shared" si="21"/>
        <v>531</v>
      </c>
      <c r="D543" s="44" t="str">
        <f t="shared" si="20"/>
        <v/>
      </c>
      <c r="E543" s="276"/>
      <c r="F543" s="368"/>
      <c r="G543" s="368"/>
      <c r="H543" s="470"/>
      <c r="I543" s="307"/>
      <c r="J543" s="15"/>
      <c r="K543" s="299"/>
      <c r="L543" s="265"/>
      <c r="M543" s="265"/>
      <c r="N543" s="265"/>
      <c r="O543" s="281"/>
      <c r="P543" s="282"/>
      <c r="Q543" s="77"/>
    </row>
    <row r="544" spans="3:17" ht="13.5" customHeight="1" x14ac:dyDescent="0.15">
      <c r="C544" s="283">
        <f t="shared" si="21"/>
        <v>532</v>
      </c>
      <c r="D544" s="44" t="str">
        <f t="shared" si="20"/>
        <v/>
      </c>
      <c r="E544" s="276"/>
      <c r="F544" s="368"/>
      <c r="G544" s="368"/>
      <c r="H544" s="470"/>
      <c r="I544" s="307"/>
      <c r="J544" s="15"/>
      <c r="K544" s="299"/>
      <c r="L544" s="265"/>
      <c r="M544" s="265"/>
      <c r="N544" s="265"/>
      <c r="O544" s="281"/>
      <c r="P544" s="282"/>
      <c r="Q544" s="77"/>
    </row>
    <row r="545" spans="3:17" ht="13.5" customHeight="1" x14ac:dyDescent="0.15">
      <c r="C545" s="283">
        <f t="shared" si="21"/>
        <v>533</v>
      </c>
      <c r="D545" s="44" t="str">
        <f t="shared" si="20"/>
        <v/>
      </c>
      <c r="E545" s="276"/>
      <c r="F545" s="368"/>
      <c r="G545" s="368"/>
      <c r="H545" s="470"/>
      <c r="I545" s="307"/>
      <c r="J545" s="15"/>
      <c r="K545" s="299"/>
      <c r="L545" s="265"/>
      <c r="M545" s="265"/>
      <c r="N545" s="265"/>
      <c r="O545" s="281"/>
      <c r="P545" s="282"/>
      <c r="Q545" s="77"/>
    </row>
    <row r="546" spans="3:17" ht="13.5" customHeight="1" x14ac:dyDescent="0.15">
      <c r="C546" s="283">
        <f t="shared" si="21"/>
        <v>534</v>
      </c>
      <c r="D546" s="44" t="str">
        <f t="shared" si="20"/>
        <v/>
      </c>
      <c r="E546" s="276"/>
      <c r="F546" s="368"/>
      <c r="G546" s="368"/>
      <c r="H546" s="470"/>
      <c r="I546" s="307"/>
      <c r="J546" s="15"/>
      <c r="K546" s="299"/>
      <c r="L546" s="265"/>
      <c r="M546" s="265"/>
      <c r="N546" s="265"/>
      <c r="O546" s="281"/>
      <c r="P546" s="282"/>
      <c r="Q546" s="77"/>
    </row>
    <row r="547" spans="3:17" ht="13.5" customHeight="1" x14ac:dyDescent="0.15">
      <c r="C547" s="283">
        <f t="shared" si="21"/>
        <v>535</v>
      </c>
      <c r="D547" s="44" t="str">
        <f t="shared" si="20"/>
        <v/>
      </c>
      <c r="E547" s="276"/>
      <c r="F547" s="368"/>
      <c r="G547" s="368"/>
      <c r="H547" s="470"/>
      <c r="I547" s="307"/>
      <c r="J547" s="15"/>
      <c r="K547" s="299"/>
      <c r="L547" s="265"/>
      <c r="M547" s="265"/>
      <c r="N547" s="265"/>
      <c r="O547" s="281"/>
      <c r="P547" s="282"/>
      <c r="Q547" s="77"/>
    </row>
    <row r="548" spans="3:17" ht="13.5" customHeight="1" x14ac:dyDescent="0.15">
      <c r="C548" s="283">
        <f t="shared" si="21"/>
        <v>536</v>
      </c>
      <c r="D548" s="44" t="str">
        <f t="shared" si="20"/>
        <v/>
      </c>
      <c r="E548" s="276"/>
      <c r="F548" s="368"/>
      <c r="G548" s="368"/>
      <c r="H548" s="470"/>
      <c r="I548" s="307"/>
      <c r="J548" s="15"/>
      <c r="K548" s="299"/>
      <c r="L548" s="265"/>
      <c r="M548" s="265"/>
      <c r="N548" s="265"/>
      <c r="O548" s="281"/>
      <c r="P548" s="282"/>
      <c r="Q548" s="77"/>
    </row>
    <row r="549" spans="3:17" ht="13.5" customHeight="1" x14ac:dyDescent="0.15">
      <c r="C549" s="283">
        <f t="shared" si="21"/>
        <v>537</v>
      </c>
      <c r="D549" s="44" t="str">
        <f t="shared" si="20"/>
        <v/>
      </c>
      <c r="E549" s="276"/>
      <c r="F549" s="368"/>
      <c r="G549" s="368"/>
      <c r="H549" s="470"/>
      <c r="I549" s="307"/>
      <c r="J549" s="15"/>
      <c r="K549" s="299"/>
      <c r="L549" s="265"/>
      <c r="M549" s="265"/>
      <c r="N549" s="265"/>
      <c r="O549" s="281"/>
      <c r="P549" s="282"/>
      <c r="Q549" s="77"/>
    </row>
    <row r="550" spans="3:17" ht="13.5" customHeight="1" x14ac:dyDescent="0.15">
      <c r="C550" s="283">
        <f t="shared" si="21"/>
        <v>538</v>
      </c>
      <c r="D550" s="44" t="str">
        <f t="shared" si="20"/>
        <v/>
      </c>
      <c r="E550" s="276"/>
      <c r="F550" s="368"/>
      <c r="G550" s="368"/>
      <c r="H550" s="470"/>
      <c r="I550" s="307"/>
      <c r="J550" s="15"/>
      <c r="K550" s="299"/>
      <c r="L550" s="265"/>
      <c r="M550" s="265"/>
      <c r="N550" s="265"/>
      <c r="O550" s="281"/>
      <c r="P550" s="282"/>
      <c r="Q550" s="77"/>
    </row>
    <row r="551" spans="3:17" ht="13.5" customHeight="1" x14ac:dyDescent="0.15">
      <c r="C551" s="283">
        <f t="shared" si="21"/>
        <v>539</v>
      </c>
      <c r="D551" s="44" t="str">
        <f t="shared" si="20"/>
        <v/>
      </c>
      <c r="E551" s="276"/>
      <c r="F551" s="368"/>
      <c r="G551" s="368"/>
      <c r="H551" s="470"/>
      <c r="I551" s="307"/>
      <c r="J551" s="15"/>
      <c r="K551" s="299"/>
      <c r="L551" s="265"/>
      <c r="M551" s="265"/>
      <c r="N551" s="265"/>
      <c r="O551" s="281"/>
      <c r="P551" s="282"/>
      <c r="Q551" s="77"/>
    </row>
    <row r="552" spans="3:17" ht="13.5" customHeight="1" x14ac:dyDescent="0.15">
      <c r="C552" s="283">
        <f t="shared" si="21"/>
        <v>540</v>
      </c>
      <c r="D552" s="44" t="str">
        <f t="shared" si="20"/>
        <v/>
      </c>
      <c r="E552" s="276"/>
      <c r="F552" s="368"/>
      <c r="G552" s="368"/>
      <c r="H552" s="470"/>
      <c r="I552" s="307"/>
      <c r="J552" s="15"/>
      <c r="K552" s="299"/>
      <c r="L552" s="265"/>
      <c r="M552" s="265"/>
      <c r="N552" s="265"/>
      <c r="O552" s="281"/>
      <c r="P552" s="282"/>
      <c r="Q552" s="77"/>
    </row>
    <row r="553" spans="3:17" ht="13.5" customHeight="1" x14ac:dyDescent="0.15">
      <c r="C553" s="283">
        <f t="shared" si="21"/>
        <v>541</v>
      </c>
      <c r="D553" s="44" t="str">
        <f t="shared" si="20"/>
        <v/>
      </c>
      <c r="E553" s="276"/>
      <c r="F553" s="368"/>
      <c r="G553" s="368"/>
      <c r="H553" s="470"/>
      <c r="I553" s="307"/>
      <c r="J553" s="15"/>
      <c r="K553" s="299"/>
      <c r="L553" s="265"/>
      <c r="M553" s="265"/>
      <c r="N553" s="265"/>
      <c r="O553" s="281"/>
      <c r="P553" s="282"/>
      <c r="Q553" s="77"/>
    </row>
    <row r="554" spans="3:17" ht="13.5" customHeight="1" x14ac:dyDescent="0.15">
      <c r="C554" s="283">
        <f t="shared" si="21"/>
        <v>542</v>
      </c>
      <c r="D554" s="44" t="str">
        <f t="shared" si="20"/>
        <v/>
      </c>
      <c r="E554" s="276"/>
      <c r="F554" s="368"/>
      <c r="G554" s="368"/>
      <c r="H554" s="470"/>
      <c r="I554" s="307"/>
      <c r="J554" s="15"/>
      <c r="K554" s="299"/>
      <c r="L554" s="265"/>
      <c r="M554" s="265"/>
      <c r="N554" s="265"/>
      <c r="O554" s="281"/>
      <c r="P554" s="282"/>
      <c r="Q554" s="77"/>
    </row>
    <row r="555" spans="3:17" ht="13.5" customHeight="1" x14ac:dyDescent="0.15">
      <c r="C555" s="283">
        <f t="shared" si="21"/>
        <v>543</v>
      </c>
      <c r="D555" s="44" t="str">
        <f t="shared" si="20"/>
        <v/>
      </c>
      <c r="E555" s="276"/>
      <c r="F555" s="368"/>
      <c r="G555" s="368"/>
      <c r="H555" s="470"/>
      <c r="I555" s="307"/>
      <c r="J555" s="15"/>
      <c r="K555" s="299"/>
      <c r="L555" s="265"/>
      <c r="M555" s="265"/>
      <c r="N555" s="265"/>
      <c r="O555" s="281"/>
      <c r="P555" s="282"/>
      <c r="Q555" s="77"/>
    </row>
    <row r="556" spans="3:17" ht="13.5" customHeight="1" x14ac:dyDescent="0.15">
      <c r="C556" s="283">
        <f t="shared" si="21"/>
        <v>544</v>
      </c>
      <c r="D556" s="44" t="str">
        <f t="shared" si="20"/>
        <v/>
      </c>
      <c r="E556" s="276"/>
      <c r="F556" s="368"/>
      <c r="G556" s="368"/>
      <c r="H556" s="470"/>
      <c r="I556" s="307"/>
      <c r="J556" s="15"/>
      <c r="K556" s="299"/>
      <c r="L556" s="265"/>
      <c r="M556" s="265"/>
      <c r="N556" s="265"/>
      <c r="O556" s="281"/>
      <c r="P556" s="282"/>
      <c r="Q556" s="77"/>
    </row>
    <row r="557" spans="3:17" ht="13.5" customHeight="1" x14ac:dyDescent="0.15">
      <c r="C557" s="283">
        <f t="shared" si="21"/>
        <v>545</v>
      </c>
      <c r="D557" s="44" t="str">
        <f t="shared" si="20"/>
        <v/>
      </c>
      <c r="E557" s="276"/>
      <c r="F557" s="368"/>
      <c r="G557" s="368"/>
      <c r="H557" s="470"/>
      <c r="I557" s="307"/>
      <c r="J557" s="15"/>
      <c r="K557" s="299"/>
      <c r="L557" s="265"/>
      <c r="M557" s="265"/>
      <c r="N557" s="265"/>
      <c r="O557" s="281"/>
      <c r="P557" s="282"/>
      <c r="Q557" s="77"/>
    </row>
    <row r="558" spans="3:17" ht="13.5" customHeight="1" x14ac:dyDescent="0.15">
      <c r="C558" s="283">
        <f t="shared" si="21"/>
        <v>546</v>
      </c>
      <c r="D558" s="44" t="str">
        <f t="shared" si="20"/>
        <v/>
      </c>
      <c r="E558" s="276"/>
      <c r="F558" s="368"/>
      <c r="G558" s="368"/>
      <c r="H558" s="470"/>
      <c r="I558" s="307"/>
      <c r="J558" s="15"/>
      <c r="K558" s="299"/>
      <c r="L558" s="265"/>
      <c r="M558" s="265"/>
      <c r="N558" s="265"/>
      <c r="O558" s="281"/>
      <c r="P558" s="282"/>
      <c r="Q558" s="77"/>
    </row>
    <row r="559" spans="3:17" ht="13.5" customHeight="1" x14ac:dyDescent="0.15">
      <c r="C559" s="283">
        <f t="shared" si="21"/>
        <v>547</v>
      </c>
      <c r="D559" s="44" t="str">
        <f t="shared" si="20"/>
        <v/>
      </c>
      <c r="E559" s="276"/>
      <c r="F559" s="368"/>
      <c r="G559" s="368"/>
      <c r="H559" s="470"/>
      <c r="I559" s="307"/>
      <c r="J559" s="15"/>
      <c r="K559" s="299"/>
      <c r="L559" s="265"/>
      <c r="M559" s="265"/>
      <c r="N559" s="265"/>
      <c r="O559" s="281"/>
      <c r="P559" s="282"/>
      <c r="Q559" s="77"/>
    </row>
    <row r="560" spans="3:17" ht="13.5" customHeight="1" x14ac:dyDescent="0.15">
      <c r="C560" s="283">
        <f t="shared" si="21"/>
        <v>548</v>
      </c>
      <c r="D560" s="44" t="str">
        <f t="shared" si="20"/>
        <v/>
      </c>
      <c r="E560" s="276"/>
      <c r="F560" s="368"/>
      <c r="G560" s="368"/>
      <c r="H560" s="470"/>
      <c r="I560" s="307"/>
      <c r="J560" s="15"/>
      <c r="K560" s="299"/>
      <c r="L560" s="265"/>
      <c r="M560" s="265"/>
      <c r="N560" s="265"/>
      <c r="O560" s="281"/>
      <c r="P560" s="282"/>
      <c r="Q560" s="77"/>
    </row>
    <row r="561" spans="3:17" ht="13.5" customHeight="1" x14ac:dyDescent="0.15">
      <c r="C561" s="283">
        <f t="shared" si="21"/>
        <v>549</v>
      </c>
      <c r="D561" s="44" t="str">
        <f t="shared" si="20"/>
        <v/>
      </c>
      <c r="E561" s="276"/>
      <c r="F561" s="368"/>
      <c r="G561" s="368"/>
      <c r="H561" s="470"/>
      <c r="I561" s="307"/>
      <c r="J561" s="15"/>
      <c r="K561" s="299"/>
      <c r="L561" s="265"/>
      <c r="M561" s="265"/>
      <c r="N561" s="265"/>
      <c r="O561" s="281"/>
      <c r="P561" s="282"/>
      <c r="Q561" s="77"/>
    </row>
    <row r="562" spans="3:17" ht="13.5" customHeight="1" x14ac:dyDescent="0.15">
      <c r="C562" s="283">
        <f t="shared" si="21"/>
        <v>550</v>
      </c>
      <c r="D562" s="44" t="str">
        <f t="shared" si="20"/>
        <v/>
      </c>
      <c r="E562" s="276"/>
      <c r="F562" s="368"/>
      <c r="G562" s="368"/>
      <c r="H562" s="470"/>
      <c r="I562" s="307"/>
      <c r="J562" s="15"/>
      <c r="K562" s="299"/>
      <c r="L562" s="265"/>
      <c r="M562" s="265"/>
      <c r="N562" s="265"/>
      <c r="O562" s="281"/>
      <c r="P562" s="282"/>
      <c r="Q562" s="77"/>
    </row>
    <row r="563" spans="3:17" ht="13.5" customHeight="1" x14ac:dyDescent="0.15">
      <c r="C563" s="283">
        <f t="shared" si="21"/>
        <v>551</v>
      </c>
      <c r="D563" s="44" t="str">
        <f t="shared" si="20"/>
        <v/>
      </c>
      <c r="E563" s="276"/>
      <c r="F563" s="368"/>
      <c r="G563" s="368"/>
      <c r="H563" s="470"/>
      <c r="I563" s="307"/>
      <c r="J563" s="15"/>
      <c r="K563" s="299"/>
      <c r="L563" s="265"/>
      <c r="M563" s="265"/>
      <c r="N563" s="265"/>
      <c r="O563" s="281"/>
      <c r="P563" s="282"/>
      <c r="Q563" s="77"/>
    </row>
    <row r="564" spans="3:17" ht="13.5" customHeight="1" x14ac:dyDescent="0.15">
      <c r="C564" s="283">
        <f t="shared" si="21"/>
        <v>552</v>
      </c>
      <c r="D564" s="44" t="str">
        <f t="shared" si="20"/>
        <v/>
      </c>
      <c r="E564" s="276"/>
      <c r="F564" s="368"/>
      <c r="G564" s="368"/>
      <c r="H564" s="470"/>
      <c r="I564" s="307"/>
      <c r="J564" s="15"/>
      <c r="K564" s="299"/>
      <c r="L564" s="265"/>
      <c r="M564" s="265"/>
      <c r="N564" s="265"/>
      <c r="O564" s="281"/>
      <c r="P564" s="282"/>
      <c r="Q564" s="77"/>
    </row>
    <row r="565" spans="3:17" ht="13.5" customHeight="1" x14ac:dyDescent="0.15">
      <c r="C565" s="283">
        <f t="shared" si="21"/>
        <v>553</v>
      </c>
      <c r="D565" s="44" t="str">
        <f t="shared" si="20"/>
        <v/>
      </c>
      <c r="E565" s="276"/>
      <c r="F565" s="368"/>
      <c r="G565" s="368"/>
      <c r="H565" s="470"/>
      <c r="I565" s="307"/>
      <c r="J565" s="15"/>
      <c r="K565" s="299"/>
      <c r="L565" s="265"/>
      <c r="M565" s="265"/>
      <c r="N565" s="265"/>
      <c r="O565" s="281"/>
      <c r="P565" s="282"/>
      <c r="Q565" s="77"/>
    </row>
    <row r="566" spans="3:17" ht="13.5" customHeight="1" x14ac:dyDescent="0.15">
      <c r="C566" s="283">
        <f t="shared" si="21"/>
        <v>554</v>
      </c>
      <c r="D566" s="44" t="str">
        <f t="shared" si="20"/>
        <v/>
      </c>
      <c r="E566" s="276"/>
      <c r="F566" s="368"/>
      <c r="G566" s="368"/>
      <c r="H566" s="470"/>
      <c r="I566" s="307"/>
      <c r="J566" s="15"/>
      <c r="K566" s="299"/>
      <c r="L566" s="265"/>
      <c r="M566" s="265"/>
      <c r="N566" s="265"/>
      <c r="O566" s="281"/>
      <c r="P566" s="282"/>
      <c r="Q566" s="77"/>
    </row>
    <row r="567" spans="3:17" ht="13.5" customHeight="1" x14ac:dyDescent="0.15">
      <c r="C567" s="283">
        <f t="shared" si="21"/>
        <v>555</v>
      </c>
      <c r="D567" s="44" t="str">
        <f t="shared" si="20"/>
        <v/>
      </c>
      <c r="E567" s="276"/>
      <c r="F567" s="368"/>
      <c r="G567" s="368"/>
      <c r="H567" s="470"/>
      <c r="I567" s="307"/>
      <c r="J567" s="15"/>
      <c r="K567" s="299"/>
      <c r="L567" s="265"/>
      <c r="M567" s="265"/>
      <c r="N567" s="265"/>
      <c r="O567" s="281"/>
      <c r="P567" s="282"/>
      <c r="Q567" s="77"/>
    </row>
    <row r="568" spans="3:17" ht="13.5" customHeight="1" x14ac:dyDescent="0.15">
      <c r="C568" s="283">
        <f t="shared" si="21"/>
        <v>556</v>
      </c>
      <c r="D568" s="44" t="str">
        <f t="shared" si="20"/>
        <v/>
      </c>
      <c r="E568" s="276"/>
      <c r="F568" s="368"/>
      <c r="G568" s="368"/>
      <c r="H568" s="470"/>
      <c r="I568" s="307"/>
      <c r="J568" s="15"/>
      <c r="K568" s="299"/>
      <c r="L568" s="265"/>
      <c r="M568" s="265"/>
      <c r="N568" s="265"/>
      <c r="O568" s="281"/>
      <c r="P568" s="282"/>
      <c r="Q568" s="77"/>
    </row>
    <row r="569" spans="3:17" ht="13.5" customHeight="1" x14ac:dyDescent="0.15">
      <c r="C569" s="283">
        <f t="shared" si="21"/>
        <v>557</v>
      </c>
      <c r="D569" s="44" t="str">
        <f t="shared" si="20"/>
        <v/>
      </c>
      <c r="E569" s="276"/>
      <c r="F569" s="368"/>
      <c r="G569" s="368"/>
      <c r="H569" s="470"/>
      <c r="I569" s="307"/>
      <c r="J569" s="15"/>
      <c r="K569" s="299"/>
      <c r="L569" s="265"/>
      <c r="M569" s="265"/>
      <c r="N569" s="265"/>
      <c r="O569" s="281"/>
      <c r="P569" s="282"/>
      <c r="Q569" s="77"/>
    </row>
    <row r="570" spans="3:17" ht="13.5" customHeight="1" x14ac:dyDescent="0.15">
      <c r="C570" s="283">
        <f t="shared" si="21"/>
        <v>558</v>
      </c>
      <c r="D570" s="44" t="str">
        <f t="shared" si="20"/>
        <v/>
      </c>
      <c r="E570" s="276"/>
      <c r="F570" s="368"/>
      <c r="G570" s="368"/>
      <c r="H570" s="470"/>
      <c r="I570" s="307"/>
      <c r="J570" s="15"/>
      <c r="K570" s="299"/>
      <c r="L570" s="265"/>
      <c r="M570" s="265"/>
      <c r="N570" s="265"/>
      <c r="O570" s="281"/>
      <c r="P570" s="282"/>
      <c r="Q570" s="77"/>
    </row>
    <row r="571" spans="3:17" ht="13.5" customHeight="1" x14ac:dyDescent="0.15">
      <c r="C571" s="283">
        <f t="shared" si="21"/>
        <v>559</v>
      </c>
      <c r="D571" s="44" t="str">
        <f t="shared" si="20"/>
        <v/>
      </c>
      <c r="E571" s="276"/>
      <c r="F571" s="368"/>
      <c r="G571" s="368"/>
      <c r="H571" s="470"/>
      <c r="I571" s="307"/>
      <c r="J571" s="15"/>
      <c r="K571" s="299"/>
      <c r="L571" s="265"/>
      <c r="M571" s="265"/>
      <c r="N571" s="265"/>
      <c r="O571" s="281"/>
      <c r="P571" s="282"/>
      <c r="Q571" s="77"/>
    </row>
    <row r="572" spans="3:17" ht="13.5" customHeight="1" x14ac:dyDescent="0.15">
      <c r="C572" s="283">
        <f t="shared" si="21"/>
        <v>560</v>
      </c>
      <c r="D572" s="44" t="str">
        <f t="shared" si="20"/>
        <v/>
      </c>
      <c r="E572" s="276"/>
      <c r="F572" s="368"/>
      <c r="G572" s="368"/>
      <c r="H572" s="470"/>
      <c r="I572" s="307"/>
      <c r="J572" s="15"/>
      <c r="K572" s="299"/>
      <c r="L572" s="265"/>
      <c r="M572" s="265"/>
      <c r="N572" s="265"/>
      <c r="O572" s="281"/>
      <c r="P572" s="282"/>
      <c r="Q572" s="77"/>
    </row>
    <row r="573" spans="3:17" ht="13.5" customHeight="1" x14ac:dyDescent="0.15">
      <c r="C573" s="283">
        <f t="shared" si="21"/>
        <v>561</v>
      </c>
      <c r="D573" s="44" t="str">
        <f t="shared" si="20"/>
        <v/>
      </c>
      <c r="E573" s="276"/>
      <c r="F573" s="368"/>
      <c r="G573" s="368"/>
      <c r="H573" s="470"/>
      <c r="I573" s="307"/>
      <c r="J573" s="15"/>
      <c r="K573" s="299"/>
      <c r="L573" s="265"/>
      <c r="M573" s="265"/>
      <c r="N573" s="265"/>
      <c r="O573" s="281"/>
      <c r="P573" s="282"/>
      <c r="Q573" s="77"/>
    </row>
    <row r="574" spans="3:17" ht="13.5" customHeight="1" x14ac:dyDescent="0.15">
      <c r="C574" s="283">
        <f t="shared" si="21"/>
        <v>562</v>
      </c>
      <c r="D574" s="44" t="str">
        <f t="shared" si="20"/>
        <v/>
      </c>
      <c r="E574" s="276"/>
      <c r="F574" s="368"/>
      <c r="G574" s="368"/>
      <c r="H574" s="470"/>
      <c r="I574" s="307"/>
      <c r="J574" s="15"/>
      <c r="K574" s="299"/>
      <c r="L574" s="265"/>
      <c r="M574" s="265"/>
      <c r="N574" s="265"/>
      <c r="O574" s="281"/>
      <c r="P574" s="282"/>
      <c r="Q574" s="77"/>
    </row>
    <row r="575" spans="3:17" ht="13.5" customHeight="1" x14ac:dyDescent="0.15">
      <c r="C575" s="283">
        <f t="shared" si="21"/>
        <v>563</v>
      </c>
      <c r="D575" s="44" t="str">
        <f t="shared" si="20"/>
        <v/>
      </c>
      <c r="E575" s="276"/>
      <c r="F575" s="368"/>
      <c r="G575" s="368"/>
      <c r="H575" s="470"/>
      <c r="I575" s="307"/>
      <c r="J575" s="15"/>
      <c r="K575" s="299"/>
      <c r="L575" s="265"/>
      <c r="M575" s="265"/>
      <c r="N575" s="265"/>
      <c r="O575" s="281"/>
      <c r="P575" s="282"/>
      <c r="Q575" s="77"/>
    </row>
    <row r="576" spans="3:17" ht="13.5" customHeight="1" x14ac:dyDescent="0.15">
      <c r="C576" s="283">
        <f t="shared" si="21"/>
        <v>564</v>
      </c>
      <c r="D576" s="44" t="str">
        <f t="shared" si="20"/>
        <v/>
      </c>
      <c r="E576" s="276"/>
      <c r="F576" s="368"/>
      <c r="G576" s="368"/>
      <c r="H576" s="470"/>
      <c r="I576" s="307"/>
      <c r="J576" s="15"/>
      <c r="K576" s="299"/>
      <c r="L576" s="265"/>
      <c r="M576" s="265"/>
      <c r="N576" s="265"/>
      <c r="O576" s="281"/>
      <c r="P576" s="282"/>
      <c r="Q576" s="77"/>
    </row>
    <row r="577" spans="3:17" ht="13.5" customHeight="1" x14ac:dyDescent="0.15">
      <c r="C577" s="283">
        <f t="shared" si="21"/>
        <v>565</v>
      </c>
      <c r="D577" s="44" t="str">
        <f t="shared" si="20"/>
        <v/>
      </c>
      <c r="E577" s="276"/>
      <c r="F577" s="368"/>
      <c r="G577" s="368"/>
      <c r="H577" s="470"/>
      <c r="I577" s="307"/>
      <c r="J577" s="15"/>
      <c r="K577" s="299"/>
      <c r="L577" s="265"/>
      <c r="M577" s="265"/>
      <c r="N577" s="265"/>
      <c r="O577" s="281"/>
      <c r="P577" s="282"/>
      <c r="Q577" s="77"/>
    </row>
    <row r="578" spans="3:17" ht="13.5" customHeight="1" x14ac:dyDescent="0.15">
      <c r="C578" s="283">
        <f t="shared" si="21"/>
        <v>566</v>
      </c>
      <c r="D578" s="44" t="str">
        <f t="shared" si="20"/>
        <v/>
      </c>
      <c r="E578" s="276"/>
      <c r="F578" s="368"/>
      <c r="G578" s="368"/>
      <c r="H578" s="470"/>
      <c r="I578" s="307"/>
      <c r="J578" s="15"/>
      <c r="K578" s="299"/>
      <c r="L578" s="265"/>
      <c r="M578" s="265"/>
      <c r="N578" s="265"/>
      <c r="O578" s="281"/>
      <c r="P578" s="282"/>
      <c r="Q578" s="77"/>
    </row>
    <row r="579" spans="3:17" ht="13.5" customHeight="1" x14ac:dyDescent="0.15">
      <c r="C579" s="283">
        <f t="shared" si="21"/>
        <v>567</v>
      </c>
      <c r="D579" s="44" t="str">
        <f t="shared" si="20"/>
        <v/>
      </c>
      <c r="E579" s="276"/>
      <c r="F579" s="368"/>
      <c r="G579" s="368"/>
      <c r="H579" s="470"/>
      <c r="I579" s="307"/>
      <c r="J579" s="15"/>
      <c r="K579" s="299"/>
      <c r="L579" s="265"/>
      <c r="M579" s="265"/>
      <c r="N579" s="265"/>
      <c r="O579" s="281"/>
      <c r="P579" s="282"/>
      <c r="Q579" s="77"/>
    </row>
    <row r="580" spans="3:17" ht="13.5" customHeight="1" x14ac:dyDescent="0.15">
      <c r="C580" s="283">
        <f t="shared" si="21"/>
        <v>568</v>
      </c>
      <c r="D580" s="44" t="str">
        <f t="shared" si="20"/>
        <v/>
      </c>
      <c r="E580" s="276"/>
      <c r="F580" s="368"/>
      <c r="G580" s="368"/>
      <c r="H580" s="470"/>
      <c r="I580" s="307"/>
      <c r="J580" s="15"/>
      <c r="K580" s="299"/>
      <c r="L580" s="265"/>
      <c r="M580" s="265"/>
      <c r="N580" s="265"/>
      <c r="O580" s="281"/>
      <c r="P580" s="282"/>
      <c r="Q580" s="77"/>
    </row>
    <row r="581" spans="3:17" ht="13.5" customHeight="1" x14ac:dyDescent="0.15">
      <c r="C581" s="283">
        <f t="shared" si="21"/>
        <v>569</v>
      </c>
      <c r="D581" s="44" t="str">
        <f t="shared" si="20"/>
        <v/>
      </c>
      <c r="E581" s="276"/>
      <c r="F581" s="368"/>
      <c r="G581" s="368"/>
      <c r="H581" s="470"/>
      <c r="I581" s="307"/>
      <c r="J581" s="15"/>
      <c r="K581" s="299"/>
      <c r="L581" s="265"/>
      <c r="M581" s="265"/>
      <c r="N581" s="265"/>
      <c r="O581" s="281"/>
      <c r="P581" s="282"/>
      <c r="Q581" s="77"/>
    </row>
    <row r="582" spans="3:17" ht="13.5" customHeight="1" x14ac:dyDescent="0.15">
      <c r="C582" s="283">
        <f>C581+1</f>
        <v>570</v>
      </c>
      <c r="D582" s="44" t="str">
        <f t="shared" si="20"/>
        <v/>
      </c>
      <c r="E582" s="276"/>
      <c r="F582" s="368"/>
      <c r="G582" s="368"/>
      <c r="H582" s="470"/>
      <c r="I582" s="307"/>
      <c r="J582" s="15"/>
      <c r="K582" s="299"/>
      <c r="L582" s="265"/>
      <c r="M582" s="265"/>
      <c r="N582" s="265"/>
      <c r="O582" s="281"/>
      <c r="P582" s="282"/>
      <c r="Q582" s="77"/>
    </row>
    <row r="583" spans="3:17" ht="13.5" customHeight="1" x14ac:dyDescent="0.15">
      <c r="C583" s="283">
        <f>C582+1</f>
        <v>571</v>
      </c>
      <c r="D583" s="44" t="str">
        <f t="shared" si="20"/>
        <v/>
      </c>
      <c r="E583" s="276"/>
      <c r="F583" s="368"/>
      <c r="G583" s="368"/>
      <c r="H583" s="470"/>
      <c r="I583" s="307"/>
      <c r="J583" s="15"/>
      <c r="K583" s="299"/>
      <c r="L583" s="265"/>
      <c r="M583" s="265"/>
      <c r="N583" s="265"/>
      <c r="O583" s="281"/>
      <c r="P583" s="282"/>
      <c r="Q583" s="77"/>
    </row>
    <row r="584" spans="3:17" ht="13.5" customHeight="1" x14ac:dyDescent="0.15">
      <c r="C584" s="283">
        <f>C583+1</f>
        <v>572</v>
      </c>
      <c r="D584" s="44" t="str">
        <f t="shared" si="20"/>
        <v/>
      </c>
      <c r="E584" s="276"/>
      <c r="F584" s="368"/>
      <c r="G584" s="368"/>
      <c r="H584" s="470"/>
      <c r="I584" s="307"/>
      <c r="J584" s="15"/>
      <c r="K584" s="299"/>
      <c r="L584" s="265"/>
      <c r="M584" s="265"/>
      <c r="N584" s="265"/>
      <c r="O584" s="281"/>
      <c r="P584" s="282"/>
      <c r="Q584" s="77"/>
    </row>
    <row r="585" spans="3:17" ht="13.5" customHeight="1" x14ac:dyDescent="0.15">
      <c r="C585" s="283">
        <f>C584+1</f>
        <v>573</v>
      </c>
      <c r="D585" s="44" t="str">
        <f t="shared" si="20"/>
        <v/>
      </c>
      <c r="E585" s="276"/>
      <c r="F585" s="368"/>
      <c r="G585" s="368"/>
      <c r="H585" s="470"/>
      <c r="I585" s="307"/>
      <c r="J585" s="15"/>
      <c r="K585" s="299"/>
      <c r="L585" s="265"/>
      <c r="M585" s="265"/>
      <c r="N585" s="265"/>
      <c r="O585" s="281"/>
      <c r="P585" s="282"/>
      <c r="Q585" s="77"/>
    </row>
    <row r="586" spans="3:17" ht="13.5" customHeight="1" x14ac:dyDescent="0.15">
      <c r="C586" s="283">
        <f t="shared" si="21"/>
        <v>574</v>
      </c>
      <c r="D586" s="44" t="str">
        <f t="shared" si="20"/>
        <v/>
      </c>
      <c r="E586" s="276"/>
      <c r="F586" s="368"/>
      <c r="G586" s="368"/>
      <c r="H586" s="470"/>
      <c r="I586" s="307"/>
      <c r="J586" s="15"/>
      <c r="K586" s="299"/>
      <c r="L586" s="265"/>
      <c r="M586" s="265"/>
      <c r="N586" s="265"/>
      <c r="O586" s="281"/>
      <c r="P586" s="282"/>
      <c r="Q586" s="77"/>
    </row>
    <row r="587" spans="3:17" ht="13.5" customHeight="1" x14ac:dyDescent="0.15">
      <c r="C587" s="283">
        <f t="shared" si="21"/>
        <v>575</v>
      </c>
      <c r="D587" s="44" t="str">
        <f t="shared" si="20"/>
        <v/>
      </c>
      <c r="E587" s="276"/>
      <c r="F587" s="368"/>
      <c r="G587" s="368"/>
      <c r="H587" s="470"/>
      <c r="I587" s="307"/>
      <c r="J587" s="15"/>
      <c r="K587" s="299"/>
      <c r="L587" s="265"/>
      <c r="M587" s="265"/>
      <c r="N587" s="265"/>
      <c r="O587" s="281"/>
      <c r="P587" s="282"/>
      <c r="Q587" s="77"/>
    </row>
    <row r="588" spans="3:17" ht="13.5" customHeight="1" x14ac:dyDescent="0.15">
      <c r="C588" s="283">
        <f t="shared" si="21"/>
        <v>576</v>
      </c>
      <c r="D588" s="44" t="str">
        <f t="shared" si="20"/>
        <v/>
      </c>
      <c r="E588" s="276"/>
      <c r="F588" s="368"/>
      <c r="G588" s="368"/>
      <c r="H588" s="470"/>
      <c r="I588" s="307"/>
      <c r="J588" s="15"/>
      <c r="K588" s="299"/>
      <c r="L588" s="265"/>
      <c r="M588" s="265"/>
      <c r="N588" s="265"/>
      <c r="O588" s="281"/>
      <c r="P588" s="282"/>
      <c r="Q588" s="77"/>
    </row>
    <row r="589" spans="3:17" ht="13.5" customHeight="1" x14ac:dyDescent="0.15">
      <c r="C589" s="283">
        <f t="shared" si="21"/>
        <v>577</v>
      </c>
      <c r="D589" s="44" t="str">
        <f t="shared" ref="D589:D652" si="22">IF(E589="","",IF(E589&lt;=$S$2,"○",""))</f>
        <v/>
      </c>
      <c r="E589" s="276"/>
      <c r="F589" s="368"/>
      <c r="G589" s="368"/>
      <c r="H589" s="470"/>
      <c r="I589" s="307"/>
      <c r="J589" s="15"/>
      <c r="K589" s="299"/>
      <c r="L589" s="265"/>
      <c r="M589" s="265"/>
      <c r="N589" s="265"/>
      <c r="O589" s="281"/>
      <c r="P589" s="282"/>
      <c r="Q589" s="77"/>
    </row>
    <row r="590" spans="3:17" ht="13.5" customHeight="1" x14ac:dyDescent="0.15">
      <c r="C590" s="283">
        <f t="shared" si="21"/>
        <v>578</v>
      </c>
      <c r="D590" s="44" t="str">
        <f t="shared" si="22"/>
        <v/>
      </c>
      <c r="E590" s="276"/>
      <c r="F590" s="368"/>
      <c r="G590" s="368"/>
      <c r="H590" s="470"/>
      <c r="I590" s="307"/>
      <c r="J590" s="15"/>
      <c r="K590" s="299"/>
      <c r="L590" s="265"/>
      <c r="M590" s="265"/>
      <c r="N590" s="265"/>
      <c r="O590" s="281"/>
      <c r="P590" s="282"/>
      <c r="Q590" s="77"/>
    </row>
    <row r="591" spans="3:17" ht="13.5" customHeight="1" x14ac:dyDescent="0.15">
      <c r="C591" s="283">
        <f t="shared" si="21"/>
        <v>579</v>
      </c>
      <c r="D591" s="44" t="str">
        <f t="shared" si="22"/>
        <v/>
      </c>
      <c r="E591" s="276"/>
      <c r="F591" s="368"/>
      <c r="G591" s="368"/>
      <c r="H591" s="470"/>
      <c r="I591" s="307"/>
      <c r="J591" s="15"/>
      <c r="K591" s="299"/>
      <c r="L591" s="265"/>
      <c r="M591" s="265"/>
      <c r="N591" s="265"/>
      <c r="O591" s="281"/>
      <c r="P591" s="282"/>
      <c r="Q591" s="77"/>
    </row>
    <row r="592" spans="3:17" ht="13.5" customHeight="1" x14ac:dyDescent="0.15">
      <c r="C592" s="283">
        <f t="shared" si="21"/>
        <v>580</v>
      </c>
      <c r="D592" s="44" t="str">
        <f t="shared" si="22"/>
        <v/>
      </c>
      <c r="E592" s="276"/>
      <c r="F592" s="368"/>
      <c r="G592" s="368"/>
      <c r="H592" s="470"/>
      <c r="I592" s="307"/>
      <c r="J592" s="15"/>
      <c r="K592" s="299"/>
      <c r="L592" s="265"/>
      <c r="M592" s="265"/>
      <c r="N592" s="265"/>
      <c r="O592" s="281"/>
      <c r="P592" s="282"/>
      <c r="Q592" s="77"/>
    </row>
    <row r="593" spans="3:17" ht="13.5" customHeight="1" x14ac:dyDescent="0.15">
      <c r="C593" s="283">
        <f t="shared" si="21"/>
        <v>581</v>
      </c>
      <c r="D593" s="44" t="str">
        <f t="shared" si="22"/>
        <v/>
      </c>
      <c r="E593" s="276"/>
      <c r="F593" s="368"/>
      <c r="G593" s="368"/>
      <c r="H593" s="470"/>
      <c r="I593" s="307"/>
      <c r="J593" s="15"/>
      <c r="K593" s="299"/>
      <c r="L593" s="265"/>
      <c r="M593" s="265"/>
      <c r="N593" s="265"/>
      <c r="O593" s="281"/>
      <c r="P593" s="282"/>
      <c r="Q593" s="77"/>
    </row>
    <row r="594" spans="3:17" ht="13.5" customHeight="1" x14ac:dyDescent="0.15">
      <c r="C594" s="283">
        <f t="shared" si="21"/>
        <v>582</v>
      </c>
      <c r="D594" s="44" t="str">
        <f t="shared" si="22"/>
        <v/>
      </c>
      <c r="E594" s="276"/>
      <c r="F594" s="368"/>
      <c r="G594" s="368"/>
      <c r="H594" s="470"/>
      <c r="I594" s="307"/>
      <c r="J594" s="15"/>
      <c r="K594" s="299"/>
      <c r="L594" s="265"/>
      <c r="M594" s="265"/>
      <c r="N594" s="265"/>
      <c r="O594" s="281"/>
      <c r="P594" s="282"/>
      <c r="Q594" s="77"/>
    </row>
    <row r="595" spans="3:17" ht="13.5" customHeight="1" x14ac:dyDescent="0.15">
      <c r="C595" s="283">
        <f t="shared" si="21"/>
        <v>583</v>
      </c>
      <c r="D595" s="44" t="str">
        <f t="shared" si="22"/>
        <v/>
      </c>
      <c r="E595" s="276"/>
      <c r="F595" s="368"/>
      <c r="G595" s="368"/>
      <c r="H595" s="470"/>
      <c r="I595" s="307"/>
      <c r="J595" s="15"/>
      <c r="K595" s="299"/>
      <c r="L595" s="265"/>
      <c r="M595" s="265"/>
      <c r="N595" s="265"/>
      <c r="O595" s="281"/>
      <c r="P595" s="282"/>
      <c r="Q595" s="77"/>
    </row>
    <row r="596" spans="3:17" ht="13.5" customHeight="1" x14ac:dyDescent="0.15">
      <c r="C596" s="283">
        <f t="shared" si="21"/>
        <v>584</v>
      </c>
      <c r="D596" s="44" t="str">
        <f t="shared" si="22"/>
        <v/>
      </c>
      <c r="E596" s="276"/>
      <c r="F596" s="368"/>
      <c r="G596" s="368"/>
      <c r="H596" s="470"/>
      <c r="I596" s="307"/>
      <c r="J596" s="15"/>
      <c r="K596" s="299"/>
      <c r="L596" s="265"/>
      <c r="M596" s="265"/>
      <c r="N596" s="265"/>
      <c r="O596" s="281"/>
      <c r="P596" s="282"/>
      <c r="Q596" s="77"/>
    </row>
    <row r="597" spans="3:17" ht="13.5" customHeight="1" x14ac:dyDescent="0.15">
      <c r="C597" s="283">
        <f t="shared" si="21"/>
        <v>585</v>
      </c>
      <c r="D597" s="44" t="str">
        <f t="shared" si="22"/>
        <v/>
      </c>
      <c r="E597" s="276"/>
      <c r="F597" s="368"/>
      <c r="G597" s="368"/>
      <c r="H597" s="470"/>
      <c r="I597" s="307"/>
      <c r="J597" s="15"/>
      <c r="K597" s="299"/>
      <c r="L597" s="265"/>
      <c r="M597" s="265"/>
      <c r="N597" s="265"/>
      <c r="O597" s="281"/>
      <c r="P597" s="282"/>
      <c r="Q597" s="77"/>
    </row>
    <row r="598" spans="3:17" ht="13.5" customHeight="1" x14ac:dyDescent="0.15">
      <c r="C598" s="283">
        <f t="shared" si="21"/>
        <v>586</v>
      </c>
      <c r="D598" s="44" t="str">
        <f t="shared" si="22"/>
        <v/>
      </c>
      <c r="E598" s="276"/>
      <c r="F598" s="368"/>
      <c r="G598" s="368"/>
      <c r="H598" s="470"/>
      <c r="I598" s="307"/>
      <c r="J598" s="15"/>
      <c r="K598" s="299"/>
      <c r="L598" s="265"/>
      <c r="M598" s="265"/>
      <c r="N598" s="265"/>
      <c r="O598" s="281"/>
      <c r="P598" s="282"/>
      <c r="Q598" s="77"/>
    </row>
    <row r="599" spans="3:17" ht="13.5" customHeight="1" x14ac:dyDescent="0.15">
      <c r="C599" s="283">
        <f t="shared" si="21"/>
        <v>587</v>
      </c>
      <c r="D599" s="44" t="str">
        <f t="shared" si="22"/>
        <v/>
      </c>
      <c r="E599" s="276"/>
      <c r="F599" s="368"/>
      <c r="G599" s="368"/>
      <c r="H599" s="470"/>
      <c r="I599" s="307"/>
      <c r="J599" s="15"/>
      <c r="K599" s="299"/>
      <c r="L599" s="265"/>
      <c r="M599" s="265"/>
      <c r="N599" s="265"/>
      <c r="O599" s="281"/>
      <c r="P599" s="282"/>
      <c r="Q599" s="77"/>
    </row>
    <row r="600" spans="3:17" ht="13.5" customHeight="1" x14ac:dyDescent="0.15">
      <c r="C600" s="283">
        <f t="shared" si="21"/>
        <v>588</v>
      </c>
      <c r="D600" s="44" t="str">
        <f t="shared" si="22"/>
        <v/>
      </c>
      <c r="E600" s="276"/>
      <c r="F600" s="368"/>
      <c r="G600" s="368"/>
      <c r="H600" s="470"/>
      <c r="I600" s="307"/>
      <c r="J600" s="15"/>
      <c r="K600" s="299"/>
      <c r="L600" s="265"/>
      <c r="M600" s="265"/>
      <c r="N600" s="265"/>
      <c r="O600" s="281"/>
      <c r="P600" s="282"/>
      <c r="Q600" s="77"/>
    </row>
    <row r="601" spans="3:17" ht="13.5" customHeight="1" x14ac:dyDescent="0.15">
      <c r="C601" s="283">
        <f t="shared" si="21"/>
        <v>589</v>
      </c>
      <c r="D601" s="44" t="str">
        <f t="shared" si="22"/>
        <v/>
      </c>
      <c r="E601" s="276"/>
      <c r="F601" s="368"/>
      <c r="G601" s="368"/>
      <c r="H601" s="470"/>
      <c r="I601" s="307"/>
      <c r="J601" s="15"/>
      <c r="K601" s="299"/>
      <c r="L601" s="265"/>
      <c r="M601" s="265"/>
      <c r="N601" s="265"/>
      <c r="O601" s="281"/>
      <c r="P601" s="282"/>
      <c r="Q601" s="77"/>
    </row>
    <row r="602" spans="3:17" ht="13.5" customHeight="1" x14ac:dyDescent="0.15">
      <c r="C602" s="283">
        <f t="shared" si="21"/>
        <v>590</v>
      </c>
      <c r="D602" s="44" t="str">
        <f t="shared" si="22"/>
        <v/>
      </c>
      <c r="E602" s="276"/>
      <c r="F602" s="368"/>
      <c r="G602" s="368"/>
      <c r="H602" s="470"/>
      <c r="I602" s="307"/>
      <c r="J602" s="15"/>
      <c r="K602" s="299"/>
      <c r="L602" s="265"/>
      <c r="M602" s="265"/>
      <c r="N602" s="265"/>
      <c r="O602" s="281"/>
      <c r="P602" s="282"/>
      <c r="Q602" s="77"/>
    </row>
    <row r="603" spans="3:17" ht="13.5" customHeight="1" x14ac:dyDescent="0.15">
      <c r="C603" s="283">
        <f t="shared" si="21"/>
        <v>591</v>
      </c>
      <c r="D603" s="44" t="str">
        <f t="shared" si="22"/>
        <v/>
      </c>
      <c r="E603" s="276"/>
      <c r="F603" s="368"/>
      <c r="G603" s="368"/>
      <c r="H603" s="470"/>
      <c r="I603" s="307"/>
      <c r="J603" s="15"/>
      <c r="K603" s="299"/>
      <c r="L603" s="265"/>
      <c r="M603" s="265"/>
      <c r="N603" s="265"/>
      <c r="O603" s="281"/>
      <c r="P603" s="282"/>
      <c r="Q603" s="77"/>
    </row>
    <row r="604" spans="3:17" ht="13.5" customHeight="1" x14ac:dyDescent="0.15">
      <c r="C604" s="283">
        <f t="shared" si="21"/>
        <v>592</v>
      </c>
      <c r="D604" s="44" t="str">
        <f t="shared" si="22"/>
        <v/>
      </c>
      <c r="E604" s="276"/>
      <c r="F604" s="368"/>
      <c r="G604" s="368"/>
      <c r="H604" s="470"/>
      <c r="I604" s="307"/>
      <c r="J604" s="15"/>
      <c r="K604" s="299"/>
      <c r="L604" s="265"/>
      <c r="M604" s="265"/>
      <c r="N604" s="265"/>
      <c r="O604" s="281"/>
      <c r="P604" s="282"/>
      <c r="Q604" s="77"/>
    </row>
    <row r="605" spans="3:17" ht="13.5" customHeight="1" x14ac:dyDescent="0.15">
      <c r="C605" s="283">
        <f t="shared" si="21"/>
        <v>593</v>
      </c>
      <c r="D605" s="44" t="str">
        <f t="shared" si="22"/>
        <v/>
      </c>
      <c r="E605" s="276"/>
      <c r="F605" s="368"/>
      <c r="G605" s="368"/>
      <c r="H605" s="470"/>
      <c r="I605" s="307"/>
      <c r="J605" s="15"/>
      <c r="K605" s="299"/>
      <c r="L605" s="265"/>
      <c r="M605" s="265"/>
      <c r="N605" s="265"/>
      <c r="O605" s="281"/>
      <c r="P605" s="282"/>
      <c r="Q605" s="77"/>
    </row>
    <row r="606" spans="3:17" ht="13.5" customHeight="1" x14ac:dyDescent="0.15">
      <c r="C606" s="283">
        <f t="shared" ref="C606:C643" si="23">C605+1</f>
        <v>594</v>
      </c>
      <c r="D606" s="44" t="str">
        <f t="shared" si="22"/>
        <v/>
      </c>
      <c r="E606" s="276"/>
      <c r="F606" s="368"/>
      <c r="G606" s="368"/>
      <c r="H606" s="470"/>
      <c r="I606" s="307"/>
      <c r="J606" s="15"/>
      <c r="K606" s="299"/>
      <c r="L606" s="265"/>
      <c r="M606" s="265"/>
      <c r="N606" s="265"/>
      <c r="O606" s="281"/>
      <c r="P606" s="282"/>
      <c r="Q606" s="77"/>
    </row>
    <row r="607" spans="3:17" ht="13.5" customHeight="1" x14ac:dyDescent="0.15">
      <c r="C607" s="283">
        <f t="shared" si="23"/>
        <v>595</v>
      </c>
      <c r="D607" s="44" t="str">
        <f t="shared" si="22"/>
        <v/>
      </c>
      <c r="E607" s="276"/>
      <c r="F607" s="368"/>
      <c r="G607" s="368"/>
      <c r="H607" s="470"/>
      <c r="I607" s="307"/>
      <c r="J607" s="15"/>
      <c r="K607" s="299"/>
      <c r="L607" s="265"/>
      <c r="M607" s="265"/>
      <c r="N607" s="265"/>
      <c r="O607" s="281"/>
      <c r="P607" s="282"/>
      <c r="Q607" s="77"/>
    </row>
    <row r="608" spans="3:17" ht="13.5" customHeight="1" x14ac:dyDescent="0.15">
      <c r="C608" s="283">
        <f t="shared" si="23"/>
        <v>596</v>
      </c>
      <c r="D608" s="44" t="str">
        <f t="shared" si="22"/>
        <v/>
      </c>
      <c r="E608" s="276"/>
      <c r="F608" s="368"/>
      <c r="G608" s="368"/>
      <c r="H608" s="470"/>
      <c r="I608" s="307"/>
      <c r="J608" s="15"/>
      <c r="K608" s="299"/>
      <c r="L608" s="265"/>
      <c r="M608" s="265"/>
      <c r="N608" s="265"/>
      <c r="O608" s="281"/>
      <c r="P608" s="282"/>
      <c r="Q608" s="77"/>
    </row>
    <row r="609" spans="3:17" ht="13.5" customHeight="1" x14ac:dyDescent="0.15">
      <c r="C609" s="283">
        <f t="shared" si="23"/>
        <v>597</v>
      </c>
      <c r="D609" s="44" t="str">
        <f t="shared" si="22"/>
        <v/>
      </c>
      <c r="E609" s="276"/>
      <c r="F609" s="368"/>
      <c r="G609" s="368"/>
      <c r="H609" s="470"/>
      <c r="I609" s="307"/>
      <c r="J609" s="15"/>
      <c r="K609" s="299"/>
      <c r="L609" s="265"/>
      <c r="M609" s="265"/>
      <c r="N609" s="265"/>
      <c r="O609" s="281"/>
      <c r="P609" s="282"/>
      <c r="Q609" s="77"/>
    </row>
    <row r="610" spans="3:17" ht="13.5" customHeight="1" x14ac:dyDescent="0.15">
      <c r="C610" s="283">
        <f t="shared" si="23"/>
        <v>598</v>
      </c>
      <c r="D610" s="44" t="str">
        <f t="shared" si="22"/>
        <v/>
      </c>
      <c r="E610" s="276"/>
      <c r="F610" s="368"/>
      <c r="G610" s="368"/>
      <c r="H610" s="470"/>
      <c r="I610" s="307"/>
      <c r="J610" s="15"/>
      <c r="K610" s="299"/>
      <c r="L610" s="265"/>
      <c r="M610" s="265"/>
      <c r="N610" s="265"/>
      <c r="O610" s="281"/>
      <c r="P610" s="282"/>
      <c r="Q610" s="77"/>
    </row>
    <row r="611" spans="3:17" ht="13.5" customHeight="1" x14ac:dyDescent="0.15">
      <c r="C611" s="283">
        <f t="shared" si="23"/>
        <v>599</v>
      </c>
      <c r="D611" s="44" t="str">
        <f t="shared" si="22"/>
        <v/>
      </c>
      <c r="E611" s="276"/>
      <c r="F611" s="368"/>
      <c r="G611" s="368"/>
      <c r="H611" s="470"/>
      <c r="I611" s="307"/>
      <c r="J611" s="15"/>
      <c r="K611" s="299"/>
      <c r="L611" s="265"/>
      <c r="M611" s="265"/>
      <c r="N611" s="265"/>
      <c r="O611" s="281"/>
      <c r="P611" s="282"/>
      <c r="Q611" s="77"/>
    </row>
    <row r="612" spans="3:17" ht="13.5" customHeight="1" x14ac:dyDescent="0.15">
      <c r="C612" s="283">
        <f t="shared" si="23"/>
        <v>600</v>
      </c>
      <c r="D612" s="44" t="str">
        <f t="shared" si="22"/>
        <v/>
      </c>
      <c r="E612" s="276"/>
      <c r="F612" s="368"/>
      <c r="G612" s="368"/>
      <c r="H612" s="470"/>
      <c r="I612" s="307"/>
      <c r="J612" s="15"/>
      <c r="K612" s="299"/>
      <c r="L612" s="265"/>
      <c r="M612" s="265"/>
      <c r="N612" s="265"/>
      <c r="O612" s="281"/>
      <c r="P612" s="282"/>
      <c r="Q612" s="77"/>
    </row>
    <row r="613" spans="3:17" ht="13.5" customHeight="1" x14ac:dyDescent="0.15">
      <c r="C613" s="283">
        <f t="shared" si="23"/>
        <v>601</v>
      </c>
      <c r="D613" s="44" t="str">
        <f t="shared" si="22"/>
        <v/>
      </c>
      <c r="E613" s="276"/>
      <c r="F613" s="368"/>
      <c r="G613" s="368"/>
      <c r="H613" s="470"/>
      <c r="I613" s="307"/>
      <c r="J613" s="15"/>
      <c r="K613" s="299"/>
      <c r="L613" s="265"/>
      <c r="M613" s="265"/>
      <c r="N613" s="265"/>
      <c r="O613" s="281"/>
      <c r="P613" s="282"/>
      <c r="Q613" s="77"/>
    </row>
    <row r="614" spans="3:17" ht="13.5" customHeight="1" x14ac:dyDescent="0.15">
      <c r="C614" s="283">
        <f t="shared" si="23"/>
        <v>602</v>
      </c>
      <c r="D614" s="44" t="str">
        <f t="shared" si="22"/>
        <v/>
      </c>
      <c r="E614" s="276"/>
      <c r="F614" s="368"/>
      <c r="G614" s="368"/>
      <c r="H614" s="470"/>
      <c r="I614" s="307"/>
      <c r="J614" s="15"/>
      <c r="K614" s="299"/>
      <c r="L614" s="265"/>
      <c r="M614" s="265"/>
      <c r="N614" s="265"/>
      <c r="O614" s="281"/>
      <c r="P614" s="282"/>
      <c r="Q614" s="77"/>
    </row>
    <row r="615" spans="3:17" ht="13.5" customHeight="1" x14ac:dyDescent="0.15">
      <c r="C615" s="283">
        <f t="shared" si="23"/>
        <v>603</v>
      </c>
      <c r="D615" s="44" t="str">
        <f t="shared" si="22"/>
        <v/>
      </c>
      <c r="E615" s="276"/>
      <c r="F615" s="368"/>
      <c r="G615" s="368"/>
      <c r="H615" s="470"/>
      <c r="I615" s="307"/>
      <c r="J615" s="15"/>
      <c r="K615" s="299"/>
      <c r="L615" s="265"/>
      <c r="M615" s="265"/>
      <c r="N615" s="265"/>
      <c r="O615" s="281"/>
      <c r="P615" s="282"/>
      <c r="Q615" s="77"/>
    </row>
    <row r="616" spans="3:17" ht="13.5" customHeight="1" x14ac:dyDescent="0.15">
      <c r="C616" s="283">
        <f t="shared" si="23"/>
        <v>604</v>
      </c>
      <c r="D616" s="44" t="str">
        <f t="shared" si="22"/>
        <v/>
      </c>
      <c r="E616" s="276"/>
      <c r="F616" s="368"/>
      <c r="G616" s="368"/>
      <c r="H616" s="470"/>
      <c r="I616" s="307"/>
      <c r="J616" s="15"/>
      <c r="K616" s="299"/>
      <c r="L616" s="265"/>
      <c r="M616" s="265"/>
      <c r="N616" s="265"/>
      <c r="O616" s="281"/>
      <c r="P616" s="282"/>
      <c r="Q616" s="77"/>
    </row>
    <row r="617" spans="3:17" ht="13.5" customHeight="1" x14ac:dyDescent="0.15">
      <c r="C617" s="283">
        <f t="shared" si="23"/>
        <v>605</v>
      </c>
      <c r="D617" s="44" t="str">
        <f t="shared" si="22"/>
        <v/>
      </c>
      <c r="E617" s="276"/>
      <c r="F617" s="368"/>
      <c r="G617" s="368"/>
      <c r="H617" s="470"/>
      <c r="I617" s="307"/>
      <c r="J617" s="15"/>
      <c r="K617" s="299"/>
      <c r="L617" s="265"/>
      <c r="M617" s="265"/>
      <c r="N617" s="265"/>
      <c r="O617" s="281"/>
      <c r="P617" s="282"/>
      <c r="Q617" s="77"/>
    </row>
    <row r="618" spans="3:17" ht="13.5" customHeight="1" x14ac:dyDescent="0.15">
      <c r="C618" s="283">
        <f t="shared" si="23"/>
        <v>606</v>
      </c>
      <c r="D618" s="44" t="str">
        <f t="shared" si="22"/>
        <v/>
      </c>
      <c r="E618" s="276"/>
      <c r="F618" s="368"/>
      <c r="G618" s="368"/>
      <c r="H618" s="470"/>
      <c r="I618" s="307"/>
      <c r="J618" s="15"/>
      <c r="K618" s="299"/>
      <c r="L618" s="265"/>
      <c r="M618" s="265"/>
      <c r="N618" s="265"/>
      <c r="O618" s="281"/>
      <c r="P618" s="282"/>
      <c r="Q618" s="77"/>
    </row>
    <row r="619" spans="3:17" ht="13.5" customHeight="1" x14ac:dyDescent="0.15">
      <c r="C619" s="283">
        <f t="shared" si="23"/>
        <v>607</v>
      </c>
      <c r="D619" s="44" t="str">
        <f t="shared" si="22"/>
        <v/>
      </c>
      <c r="E619" s="276"/>
      <c r="F619" s="368"/>
      <c r="G619" s="368"/>
      <c r="H619" s="470"/>
      <c r="I619" s="307"/>
      <c r="J619" s="15"/>
      <c r="K619" s="299"/>
      <c r="L619" s="265"/>
      <c r="M619" s="265"/>
      <c r="N619" s="265"/>
      <c r="O619" s="281"/>
      <c r="P619" s="282"/>
      <c r="Q619" s="77"/>
    </row>
    <row r="620" spans="3:17" ht="13.5" customHeight="1" x14ac:dyDescent="0.15">
      <c r="C620" s="283">
        <f t="shared" si="23"/>
        <v>608</v>
      </c>
      <c r="D620" s="44" t="str">
        <f t="shared" si="22"/>
        <v/>
      </c>
      <c r="E620" s="276"/>
      <c r="F620" s="368"/>
      <c r="G620" s="368"/>
      <c r="H620" s="470"/>
      <c r="I620" s="307"/>
      <c r="J620" s="15"/>
      <c r="K620" s="299"/>
      <c r="L620" s="265"/>
      <c r="M620" s="265"/>
      <c r="N620" s="265"/>
      <c r="O620" s="281"/>
      <c r="P620" s="282"/>
      <c r="Q620" s="77"/>
    </row>
    <row r="621" spans="3:17" ht="13.5" customHeight="1" x14ac:dyDescent="0.15">
      <c r="C621" s="283">
        <f t="shared" si="23"/>
        <v>609</v>
      </c>
      <c r="D621" s="44" t="str">
        <f t="shared" si="22"/>
        <v/>
      </c>
      <c r="E621" s="276"/>
      <c r="F621" s="368"/>
      <c r="G621" s="368"/>
      <c r="H621" s="470"/>
      <c r="I621" s="307"/>
      <c r="J621" s="15"/>
      <c r="K621" s="299"/>
      <c r="L621" s="265"/>
      <c r="M621" s="265"/>
      <c r="N621" s="265"/>
      <c r="O621" s="281"/>
      <c r="P621" s="282"/>
      <c r="Q621" s="77"/>
    </row>
    <row r="622" spans="3:17" ht="13.5" customHeight="1" x14ac:dyDescent="0.15">
      <c r="C622" s="283">
        <f t="shared" si="23"/>
        <v>610</v>
      </c>
      <c r="D622" s="44" t="str">
        <f t="shared" si="22"/>
        <v/>
      </c>
      <c r="E622" s="276"/>
      <c r="F622" s="368"/>
      <c r="G622" s="368"/>
      <c r="H622" s="470"/>
      <c r="I622" s="307"/>
      <c r="J622" s="15"/>
      <c r="K622" s="299"/>
      <c r="L622" s="265"/>
      <c r="M622" s="265"/>
      <c r="N622" s="265"/>
      <c r="O622" s="281"/>
      <c r="P622" s="282"/>
      <c r="Q622" s="77"/>
    </row>
    <row r="623" spans="3:17" ht="13.5" customHeight="1" x14ac:dyDescent="0.15">
      <c r="C623" s="283">
        <f t="shared" si="23"/>
        <v>611</v>
      </c>
      <c r="D623" s="44" t="str">
        <f t="shared" si="22"/>
        <v/>
      </c>
      <c r="E623" s="276"/>
      <c r="F623" s="368"/>
      <c r="G623" s="368"/>
      <c r="H623" s="470"/>
      <c r="I623" s="307"/>
      <c r="J623" s="15"/>
      <c r="K623" s="299"/>
      <c r="L623" s="265"/>
      <c r="M623" s="265"/>
      <c r="N623" s="265"/>
      <c r="O623" s="281"/>
      <c r="P623" s="282"/>
      <c r="Q623" s="77"/>
    </row>
    <row r="624" spans="3:17" ht="13.5" customHeight="1" x14ac:dyDescent="0.15">
      <c r="C624" s="283">
        <f t="shared" si="23"/>
        <v>612</v>
      </c>
      <c r="D624" s="44" t="str">
        <f t="shared" si="22"/>
        <v/>
      </c>
      <c r="E624" s="276"/>
      <c r="F624" s="368"/>
      <c r="G624" s="368"/>
      <c r="H624" s="470"/>
      <c r="I624" s="307"/>
      <c r="J624" s="15"/>
      <c r="K624" s="299"/>
      <c r="L624" s="265"/>
      <c r="M624" s="265"/>
      <c r="N624" s="265"/>
      <c r="O624" s="281"/>
      <c r="P624" s="282"/>
      <c r="Q624" s="77"/>
    </row>
    <row r="625" spans="3:17" ht="13.5" customHeight="1" x14ac:dyDescent="0.15">
      <c r="C625" s="283">
        <f t="shared" si="23"/>
        <v>613</v>
      </c>
      <c r="D625" s="44" t="str">
        <f t="shared" si="22"/>
        <v/>
      </c>
      <c r="E625" s="276"/>
      <c r="F625" s="368"/>
      <c r="G625" s="368"/>
      <c r="H625" s="470"/>
      <c r="I625" s="307"/>
      <c r="J625" s="15"/>
      <c r="K625" s="299"/>
      <c r="L625" s="265"/>
      <c r="M625" s="265"/>
      <c r="N625" s="265"/>
      <c r="O625" s="281"/>
      <c r="P625" s="282"/>
      <c r="Q625" s="77"/>
    </row>
    <row r="626" spans="3:17" ht="13.5" customHeight="1" x14ac:dyDescent="0.15">
      <c r="C626" s="283">
        <f t="shared" si="23"/>
        <v>614</v>
      </c>
      <c r="D626" s="44" t="str">
        <f t="shared" si="22"/>
        <v/>
      </c>
      <c r="E626" s="276"/>
      <c r="F626" s="368"/>
      <c r="G626" s="368"/>
      <c r="H626" s="470"/>
      <c r="I626" s="307"/>
      <c r="J626" s="15"/>
      <c r="K626" s="299"/>
      <c r="L626" s="265"/>
      <c r="M626" s="265"/>
      <c r="N626" s="265"/>
      <c r="O626" s="281"/>
      <c r="P626" s="282"/>
      <c r="Q626" s="77"/>
    </row>
    <row r="627" spans="3:17" ht="13.5" customHeight="1" x14ac:dyDescent="0.15">
      <c r="C627" s="283">
        <f t="shared" si="23"/>
        <v>615</v>
      </c>
      <c r="D627" s="44" t="str">
        <f t="shared" si="22"/>
        <v/>
      </c>
      <c r="E627" s="276"/>
      <c r="F627" s="368"/>
      <c r="G627" s="368"/>
      <c r="H627" s="470"/>
      <c r="I627" s="307"/>
      <c r="J627" s="15"/>
      <c r="K627" s="299"/>
      <c r="L627" s="265"/>
      <c r="M627" s="265"/>
      <c r="N627" s="265"/>
      <c r="O627" s="281"/>
      <c r="P627" s="282"/>
      <c r="Q627" s="77"/>
    </row>
    <row r="628" spans="3:17" ht="13.5" customHeight="1" x14ac:dyDescent="0.15">
      <c r="C628" s="283">
        <f t="shared" si="23"/>
        <v>616</v>
      </c>
      <c r="D628" s="44" t="str">
        <f t="shared" si="22"/>
        <v/>
      </c>
      <c r="E628" s="276"/>
      <c r="F628" s="368"/>
      <c r="G628" s="368"/>
      <c r="H628" s="470"/>
      <c r="I628" s="307"/>
      <c r="J628" s="15"/>
      <c r="K628" s="299"/>
      <c r="L628" s="265"/>
      <c r="M628" s="265"/>
      <c r="N628" s="265"/>
      <c r="O628" s="281"/>
      <c r="P628" s="282"/>
      <c r="Q628" s="77"/>
    </row>
    <row r="629" spans="3:17" ht="13.5" customHeight="1" x14ac:dyDescent="0.15">
      <c r="C629" s="283">
        <f t="shared" si="23"/>
        <v>617</v>
      </c>
      <c r="D629" s="44" t="str">
        <f t="shared" si="22"/>
        <v/>
      </c>
      <c r="E629" s="276"/>
      <c r="F629" s="368"/>
      <c r="G629" s="368"/>
      <c r="H629" s="470"/>
      <c r="I629" s="307"/>
      <c r="J629" s="15"/>
      <c r="K629" s="299"/>
      <c r="L629" s="265"/>
      <c r="M629" s="265"/>
      <c r="N629" s="265"/>
      <c r="O629" s="281"/>
      <c r="P629" s="282"/>
      <c r="Q629" s="77"/>
    </row>
    <row r="630" spans="3:17" ht="13.5" customHeight="1" x14ac:dyDescent="0.15">
      <c r="C630" s="283">
        <f t="shared" si="23"/>
        <v>618</v>
      </c>
      <c r="D630" s="44" t="str">
        <f t="shared" si="22"/>
        <v/>
      </c>
      <c r="E630" s="276"/>
      <c r="F630" s="368"/>
      <c r="G630" s="368"/>
      <c r="H630" s="470"/>
      <c r="I630" s="307"/>
      <c r="J630" s="15"/>
      <c r="K630" s="299"/>
      <c r="L630" s="265"/>
      <c r="M630" s="265"/>
      <c r="N630" s="265"/>
      <c r="O630" s="281"/>
      <c r="P630" s="282"/>
      <c r="Q630" s="77"/>
    </row>
    <row r="631" spans="3:17" ht="13.5" customHeight="1" x14ac:dyDescent="0.15">
      <c r="C631" s="283">
        <f t="shared" si="23"/>
        <v>619</v>
      </c>
      <c r="D631" s="44" t="str">
        <f t="shared" si="22"/>
        <v/>
      </c>
      <c r="E631" s="276"/>
      <c r="F631" s="368"/>
      <c r="G631" s="368"/>
      <c r="H631" s="470"/>
      <c r="I631" s="307"/>
      <c r="J631" s="15"/>
      <c r="K631" s="299"/>
      <c r="L631" s="265"/>
      <c r="M631" s="265"/>
      <c r="N631" s="265"/>
      <c r="O631" s="281"/>
      <c r="P631" s="282"/>
      <c r="Q631" s="77"/>
    </row>
    <row r="632" spans="3:17" ht="13.5" customHeight="1" x14ac:dyDescent="0.15">
      <c r="C632" s="283">
        <f t="shared" si="23"/>
        <v>620</v>
      </c>
      <c r="D632" s="44" t="str">
        <f t="shared" si="22"/>
        <v/>
      </c>
      <c r="E632" s="276"/>
      <c r="F632" s="368"/>
      <c r="G632" s="368"/>
      <c r="H632" s="470"/>
      <c r="I632" s="307"/>
      <c r="J632" s="15"/>
      <c r="K632" s="299"/>
      <c r="L632" s="265"/>
      <c r="M632" s="265"/>
      <c r="N632" s="265"/>
      <c r="O632" s="281"/>
      <c r="P632" s="282"/>
      <c r="Q632" s="77"/>
    </row>
    <row r="633" spans="3:17" ht="13.5" customHeight="1" x14ac:dyDescent="0.15">
      <c r="C633" s="283">
        <f t="shared" si="23"/>
        <v>621</v>
      </c>
      <c r="D633" s="44" t="str">
        <f t="shared" si="22"/>
        <v/>
      </c>
      <c r="E633" s="276"/>
      <c r="F633" s="368"/>
      <c r="G633" s="368"/>
      <c r="H633" s="470"/>
      <c r="I633" s="307"/>
      <c r="J633" s="15"/>
      <c r="K633" s="299"/>
      <c r="L633" s="265"/>
      <c r="M633" s="265"/>
      <c r="N633" s="265"/>
      <c r="O633" s="281"/>
      <c r="P633" s="282"/>
      <c r="Q633" s="77"/>
    </row>
    <row r="634" spans="3:17" ht="13.5" customHeight="1" x14ac:dyDescent="0.15">
      <c r="C634" s="283">
        <f t="shared" si="23"/>
        <v>622</v>
      </c>
      <c r="D634" s="44" t="str">
        <f t="shared" si="22"/>
        <v/>
      </c>
      <c r="E634" s="276"/>
      <c r="F634" s="368"/>
      <c r="G634" s="368"/>
      <c r="H634" s="470"/>
      <c r="I634" s="307"/>
      <c r="J634" s="15"/>
      <c r="K634" s="299"/>
      <c r="L634" s="265"/>
      <c r="M634" s="265"/>
      <c r="N634" s="265"/>
      <c r="O634" s="281"/>
      <c r="P634" s="282"/>
      <c r="Q634" s="77"/>
    </row>
    <row r="635" spans="3:17" ht="13.5" customHeight="1" x14ac:dyDescent="0.15">
      <c r="C635" s="283">
        <f t="shared" si="23"/>
        <v>623</v>
      </c>
      <c r="D635" s="44" t="str">
        <f t="shared" si="22"/>
        <v/>
      </c>
      <c r="E635" s="276"/>
      <c r="F635" s="368"/>
      <c r="G635" s="368"/>
      <c r="H635" s="470"/>
      <c r="I635" s="307"/>
      <c r="J635" s="15"/>
      <c r="K635" s="299"/>
      <c r="L635" s="265"/>
      <c r="M635" s="265"/>
      <c r="N635" s="265"/>
      <c r="O635" s="281"/>
      <c r="P635" s="282"/>
      <c r="Q635" s="77"/>
    </row>
    <row r="636" spans="3:17" ht="13.5" customHeight="1" x14ac:dyDescent="0.15">
      <c r="C636" s="283">
        <f t="shared" si="23"/>
        <v>624</v>
      </c>
      <c r="D636" s="44" t="str">
        <f t="shared" si="22"/>
        <v/>
      </c>
      <c r="E636" s="276"/>
      <c r="F636" s="368"/>
      <c r="G636" s="368"/>
      <c r="H636" s="470"/>
      <c r="I636" s="307"/>
      <c r="J636" s="15"/>
      <c r="K636" s="299"/>
      <c r="L636" s="265"/>
      <c r="M636" s="265"/>
      <c r="N636" s="265"/>
      <c r="O636" s="281"/>
      <c r="P636" s="282"/>
      <c r="Q636" s="77"/>
    </row>
    <row r="637" spans="3:17" ht="13.5" customHeight="1" x14ac:dyDescent="0.15">
      <c r="C637" s="283">
        <f t="shared" si="23"/>
        <v>625</v>
      </c>
      <c r="D637" s="44" t="str">
        <f t="shared" si="22"/>
        <v/>
      </c>
      <c r="E637" s="276"/>
      <c r="F637" s="368"/>
      <c r="G637" s="368"/>
      <c r="H637" s="470"/>
      <c r="I637" s="307"/>
      <c r="J637" s="15"/>
      <c r="K637" s="299"/>
      <c r="L637" s="265"/>
      <c r="M637" s="265"/>
      <c r="N637" s="265"/>
      <c r="O637" s="281"/>
      <c r="P637" s="282"/>
      <c r="Q637" s="77"/>
    </row>
    <row r="638" spans="3:17" ht="13.5" customHeight="1" x14ac:dyDescent="0.15">
      <c r="C638" s="283">
        <f t="shared" si="23"/>
        <v>626</v>
      </c>
      <c r="D638" s="44" t="str">
        <f t="shared" si="22"/>
        <v/>
      </c>
      <c r="E638" s="276"/>
      <c r="F638" s="368"/>
      <c r="G638" s="368"/>
      <c r="H638" s="470"/>
      <c r="I638" s="307"/>
      <c r="J638" s="15"/>
      <c r="K638" s="299"/>
      <c r="L638" s="265"/>
      <c r="M638" s="265"/>
      <c r="N638" s="265"/>
      <c r="O638" s="281"/>
      <c r="P638" s="282"/>
      <c r="Q638" s="77"/>
    </row>
    <row r="639" spans="3:17" ht="13.5" customHeight="1" x14ac:dyDescent="0.15">
      <c r="C639" s="283">
        <f t="shared" si="23"/>
        <v>627</v>
      </c>
      <c r="D639" s="44" t="str">
        <f t="shared" si="22"/>
        <v/>
      </c>
      <c r="E639" s="276"/>
      <c r="F639" s="368"/>
      <c r="G639" s="368"/>
      <c r="H639" s="470"/>
      <c r="I639" s="307"/>
      <c r="J639" s="15"/>
      <c r="K639" s="299"/>
      <c r="L639" s="265"/>
      <c r="M639" s="265"/>
      <c r="N639" s="265"/>
      <c r="O639" s="281"/>
      <c r="P639" s="282"/>
      <c r="Q639" s="77"/>
    </row>
    <row r="640" spans="3:17" ht="13.5" customHeight="1" x14ac:dyDescent="0.15">
      <c r="C640" s="283">
        <f t="shared" si="23"/>
        <v>628</v>
      </c>
      <c r="D640" s="44" t="str">
        <f t="shared" si="22"/>
        <v/>
      </c>
      <c r="E640" s="276"/>
      <c r="F640" s="368"/>
      <c r="G640" s="368"/>
      <c r="H640" s="470"/>
      <c r="I640" s="307"/>
      <c r="J640" s="15"/>
      <c r="K640" s="299"/>
      <c r="L640" s="265"/>
      <c r="M640" s="265"/>
      <c r="N640" s="265"/>
      <c r="O640" s="281"/>
      <c r="P640" s="282"/>
      <c r="Q640" s="77"/>
    </row>
    <row r="641" spans="3:17" ht="13.5" customHeight="1" x14ac:dyDescent="0.15">
      <c r="C641" s="283">
        <f t="shared" si="23"/>
        <v>629</v>
      </c>
      <c r="D641" s="44" t="str">
        <f t="shared" si="22"/>
        <v/>
      </c>
      <c r="E641" s="276"/>
      <c r="F641" s="368"/>
      <c r="G641" s="368"/>
      <c r="H641" s="470"/>
      <c r="I641" s="307"/>
      <c r="J641" s="15"/>
      <c r="K641" s="299"/>
      <c r="L641" s="265"/>
      <c r="M641" s="265"/>
      <c r="N641" s="265"/>
      <c r="O641" s="281"/>
      <c r="P641" s="282"/>
      <c r="Q641" s="77"/>
    </row>
    <row r="642" spans="3:17" ht="13.5" customHeight="1" x14ac:dyDescent="0.15">
      <c r="C642" s="283">
        <f t="shared" si="23"/>
        <v>630</v>
      </c>
      <c r="D642" s="44" t="str">
        <f t="shared" si="22"/>
        <v/>
      </c>
      <c r="E642" s="276"/>
      <c r="F642" s="368"/>
      <c r="G642" s="368"/>
      <c r="H642" s="470"/>
      <c r="I642" s="307"/>
      <c r="J642" s="15"/>
      <c r="K642" s="299"/>
      <c r="L642" s="265"/>
      <c r="M642" s="265"/>
      <c r="N642" s="265"/>
      <c r="O642" s="281"/>
      <c r="P642" s="282"/>
      <c r="Q642" s="77"/>
    </row>
    <row r="643" spans="3:17" ht="13.5" customHeight="1" x14ac:dyDescent="0.15">
      <c r="C643" s="283">
        <f t="shared" si="23"/>
        <v>631</v>
      </c>
      <c r="D643" s="44" t="str">
        <f t="shared" si="22"/>
        <v/>
      </c>
      <c r="E643" s="276"/>
      <c r="F643" s="368"/>
      <c r="G643" s="368"/>
      <c r="H643" s="470"/>
      <c r="I643" s="307"/>
      <c r="J643" s="15"/>
      <c r="K643" s="299"/>
      <c r="L643" s="265"/>
      <c r="M643" s="265"/>
      <c r="N643" s="265"/>
      <c r="O643" s="281"/>
      <c r="P643" s="282"/>
      <c r="Q643" s="77"/>
    </row>
    <row r="644" spans="3:17" ht="13.5" customHeight="1" x14ac:dyDescent="0.15">
      <c r="C644" s="283">
        <f>C643+1</f>
        <v>632</v>
      </c>
      <c r="D644" s="44" t="str">
        <f t="shared" si="22"/>
        <v/>
      </c>
      <c r="E644" s="276"/>
      <c r="F644" s="368"/>
      <c r="G644" s="368"/>
      <c r="H644" s="470"/>
      <c r="I644" s="307"/>
      <c r="J644" s="15"/>
      <c r="K644" s="299"/>
      <c r="L644" s="265"/>
      <c r="M644" s="265"/>
      <c r="N644" s="265"/>
      <c r="O644" s="281"/>
      <c r="P644" s="282"/>
      <c r="Q644" s="77"/>
    </row>
    <row r="645" spans="3:17" ht="13.5" customHeight="1" x14ac:dyDescent="0.15">
      <c r="C645" s="283">
        <f>C644+1</f>
        <v>633</v>
      </c>
      <c r="D645" s="44" t="str">
        <f t="shared" si="22"/>
        <v/>
      </c>
      <c r="E645" s="276"/>
      <c r="F645" s="368"/>
      <c r="G645" s="368"/>
      <c r="H645" s="470"/>
      <c r="I645" s="307"/>
      <c r="J645" s="15"/>
      <c r="K645" s="299"/>
      <c r="L645" s="265"/>
      <c r="M645" s="265"/>
      <c r="N645" s="265"/>
      <c r="O645" s="281"/>
      <c r="P645" s="282"/>
      <c r="Q645" s="77"/>
    </row>
    <row r="646" spans="3:17" ht="13.5" customHeight="1" x14ac:dyDescent="0.15">
      <c r="C646" s="283">
        <f t="shared" ref="C646:C709" si="24">C645+1</f>
        <v>634</v>
      </c>
      <c r="D646" s="44" t="str">
        <f t="shared" si="22"/>
        <v/>
      </c>
      <c r="E646" s="276"/>
      <c r="F646" s="368"/>
      <c r="G646" s="368"/>
      <c r="H646" s="470"/>
      <c r="I646" s="307"/>
      <c r="J646" s="15"/>
      <c r="K646" s="299"/>
      <c r="L646" s="265"/>
      <c r="M646" s="265"/>
      <c r="N646" s="265"/>
      <c r="O646" s="281"/>
      <c r="P646" s="282"/>
      <c r="Q646" s="77"/>
    </row>
    <row r="647" spans="3:17" ht="13.5" customHeight="1" x14ac:dyDescent="0.15">
      <c r="C647" s="283">
        <f t="shared" si="24"/>
        <v>635</v>
      </c>
      <c r="D647" s="44" t="str">
        <f t="shared" si="22"/>
        <v/>
      </c>
      <c r="E647" s="276"/>
      <c r="F647" s="368"/>
      <c r="G647" s="368"/>
      <c r="H647" s="470"/>
      <c r="I647" s="307"/>
      <c r="J647" s="15"/>
      <c r="K647" s="299"/>
      <c r="L647" s="265"/>
      <c r="M647" s="265"/>
      <c r="N647" s="265"/>
      <c r="O647" s="281"/>
      <c r="P647" s="282"/>
      <c r="Q647" s="77"/>
    </row>
    <row r="648" spans="3:17" ht="13.5" customHeight="1" x14ac:dyDescent="0.15">
      <c r="C648" s="283">
        <f t="shared" si="24"/>
        <v>636</v>
      </c>
      <c r="D648" s="44" t="str">
        <f t="shared" si="22"/>
        <v/>
      </c>
      <c r="E648" s="276"/>
      <c r="F648" s="368"/>
      <c r="G648" s="368"/>
      <c r="H648" s="470"/>
      <c r="I648" s="307"/>
      <c r="J648" s="15"/>
      <c r="K648" s="299"/>
      <c r="L648" s="265"/>
      <c r="M648" s="265"/>
      <c r="N648" s="265"/>
      <c r="O648" s="281"/>
      <c r="P648" s="282"/>
      <c r="Q648" s="77"/>
    </row>
    <row r="649" spans="3:17" ht="13.5" customHeight="1" x14ac:dyDescent="0.15">
      <c r="C649" s="283">
        <f t="shared" si="24"/>
        <v>637</v>
      </c>
      <c r="D649" s="44" t="str">
        <f t="shared" si="22"/>
        <v/>
      </c>
      <c r="E649" s="276"/>
      <c r="F649" s="368"/>
      <c r="G649" s="368"/>
      <c r="H649" s="470"/>
      <c r="I649" s="307"/>
      <c r="J649" s="15"/>
      <c r="K649" s="299"/>
      <c r="L649" s="265"/>
      <c r="M649" s="265"/>
      <c r="N649" s="265"/>
      <c r="O649" s="281"/>
      <c r="P649" s="282"/>
      <c r="Q649" s="77"/>
    </row>
    <row r="650" spans="3:17" ht="13.5" customHeight="1" x14ac:dyDescent="0.15">
      <c r="C650" s="283">
        <f t="shared" si="24"/>
        <v>638</v>
      </c>
      <c r="D650" s="44" t="str">
        <f t="shared" si="22"/>
        <v/>
      </c>
      <c r="E650" s="276"/>
      <c r="F650" s="368"/>
      <c r="G650" s="368"/>
      <c r="H650" s="470"/>
      <c r="I650" s="307"/>
      <c r="J650" s="15"/>
      <c r="K650" s="299"/>
      <c r="L650" s="265"/>
      <c r="M650" s="265"/>
      <c r="N650" s="265"/>
      <c r="O650" s="281"/>
      <c r="P650" s="282"/>
      <c r="Q650" s="77"/>
    </row>
    <row r="651" spans="3:17" ht="13.5" customHeight="1" x14ac:dyDescent="0.15">
      <c r="C651" s="283">
        <f t="shared" si="24"/>
        <v>639</v>
      </c>
      <c r="D651" s="44" t="str">
        <f t="shared" si="22"/>
        <v/>
      </c>
      <c r="E651" s="276"/>
      <c r="F651" s="368"/>
      <c r="G651" s="368"/>
      <c r="H651" s="470"/>
      <c r="I651" s="307"/>
      <c r="J651" s="15"/>
      <c r="K651" s="299"/>
      <c r="L651" s="265"/>
      <c r="M651" s="265"/>
      <c r="N651" s="265"/>
      <c r="O651" s="281"/>
      <c r="P651" s="282"/>
      <c r="Q651" s="77"/>
    </row>
    <row r="652" spans="3:17" ht="13.5" customHeight="1" x14ac:dyDescent="0.15">
      <c r="C652" s="283">
        <f t="shared" si="24"/>
        <v>640</v>
      </c>
      <c r="D652" s="44" t="str">
        <f t="shared" si="22"/>
        <v/>
      </c>
      <c r="E652" s="276"/>
      <c r="F652" s="368"/>
      <c r="G652" s="368"/>
      <c r="H652" s="470"/>
      <c r="I652" s="307"/>
      <c r="J652" s="15"/>
      <c r="K652" s="299"/>
      <c r="L652" s="265"/>
      <c r="M652" s="265"/>
      <c r="N652" s="265"/>
      <c r="O652" s="281"/>
      <c r="P652" s="282"/>
      <c r="Q652" s="77"/>
    </row>
    <row r="653" spans="3:17" ht="13.5" customHeight="1" x14ac:dyDescent="0.15">
      <c r="C653" s="283">
        <f t="shared" si="24"/>
        <v>641</v>
      </c>
      <c r="D653" s="44" t="str">
        <f t="shared" ref="D653:D716" si="25">IF(E653="","",IF(E653&lt;=$S$2,"○",""))</f>
        <v/>
      </c>
      <c r="E653" s="276"/>
      <c r="F653" s="368"/>
      <c r="G653" s="368"/>
      <c r="H653" s="470"/>
      <c r="I653" s="307"/>
      <c r="J653" s="15"/>
      <c r="K653" s="299"/>
      <c r="L653" s="265"/>
      <c r="M653" s="265"/>
      <c r="N653" s="265"/>
      <c r="O653" s="281"/>
      <c r="P653" s="282"/>
      <c r="Q653" s="77"/>
    </row>
    <row r="654" spans="3:17" ht="13.5" customHeight="1" x14ac:dyDescent="0.15">
      <c r="C654" s="283">
        <f t="shared" si="24"/>
        <v>642</v>
      </c>
      <c r="D654" s="44" t="str">
        <f t="shared" si="25"/>
        <v/>
      </c>
      <c r="E654" s="276"/>
      <c r="F654" s="368"/>
      <c r="G654" s="368"/>
      <c r="H654" s="470"/>
      <c r="I654" s="307"/>
      <c r="J654" s="15"/>
      <c r="K654" s="299"/>
      <c r="L654" s="265"/>
      <c r="M654" s="265"/>
      <c r="N654" s="265"/>
      <c r="O654" s="281"/>
      <c r="P654" s="282"/>
      <c r="Q654" s="77"/>
    </row>
    <row r="655" spans="3:17" ht="13.5" customHeight="1" x14ac:dyDescent="0.15">
      <c r="C655" s="283">
        <f t="shared" si="24"/>
        <v>643</v>
      </c>
      <c r="D655" s="44" t="str">
        <f t="shared" si="25"/>
        <v/>
      </c>
      <c r="E655" s="276"/>
      <c r="F655" s="368"/>
      <c r="G655" s="368"/>
      <c r="H655" s="470"/>
      <c r="I655" s="307"/>
      <c r="J655" s="15"/>
      <c r="K655" s="299"/>
      <c r="L655" s="265"/>
      <c r="M655" s="265"/>
      <c r="N655" s="265"/>
      <c r="O655" s="281"/>
      <c r="P655" s="282"/>
      <c r="Q655" s="77"/>
    </row>
    <row r="656" spans="3:17" ht="13.5" customHeight="1" x14ac:dyDescent="0.15">
      <c r="C656" s="283">
        <f t="shared" si="24"/>
        <v>644</v>
      </c>
      <c r="D656" s="44" t="str">
        <f t="shared" si="25"/>
        <v/>
      </c>
      <c r="E656" s="276"/>
      <c r="F656" s="368"/>
      <c r="G656" s="368"/>
      <c r="H656" s="470"/>
      <c r="I656" s="307"/>
      <c r="J656" s="15"/>
      <c r="K656" s="299"/>
      <c r="L656" s="265"/>
      <c r="M656" s="265"/>
      <c r="N656" s="265"/>
      <c r="O656" s="281"/>
      <c r="P656" s="282"/>
      <c r="Q656" s="77"/>
    </row>
    <row r="657" spans="3:17" ht="13.5" customHeight="1" x14ac:dyDescent="0.15">
      <c r="C657" s="283">
        <f t="shared" si="24"/>
        <v>645</v>
      </c>
      <c r="D657" s="44" t="str">
        <f t="shared" si="25"/>
        <v/>
      </c>
      <c r="E657" s="276"/>
      <c r="F657" s="368"/>
      <c r="G657" s="368"/>
      <c r="H657" s="470"/>
      <c r="I657" s="307"/>
      <c r="J657" s="15"/>
      <c r="K657" s="299"/>
      <c r="L657" s="265"/>
      <c r="M657" s="265"/>
      <c r="N657" s="265"/>
      <c r="O657" s="281"/>
      <c r="P657" s="282"/>
      <c r="Q657" s="77"/>
    </row>
    <row r="658" spans="3:17" ht="13.5" customHeight="1" x14ac:dyDescent="0.15">
      <c r="C658" s="283">
        <f t="shared" si="24"/>
        <v>646</v>
      </c>
      <c r="D658" s="44" t="str">
        <f t="shared" si="25"/>
        <v/>
      </c>
      <c r="E658" s="276"/>
      <c r="F658" s="368"/>
      <c r="G658" s="368"/>
      <c r="H658" s="470"/>
      <c r="I658" s="307"/>
      <c r="J658" s="15"/>
      <c r="K658" s="299"/>
      <c r="L658" s="265"/>
      <c r="M658" s="265"/>
      <c r="N658" s="265"/>
      <c r="O658" s="281"/>
      <c r="P658" s="282"/>
      <c r="Q658" s="77"/>
    </row>
    <row r="659" spans="3:17" ht="13.5" customHeight="1" x14ac:dyDescent="0.15">
      <c r="C659" s="283">
        <f t="shared" si="24"/>
        <v>647</v>
      </c>
      <c r="D659" s="44" t="str">
        <f t="shared" si="25"/>
        <v/>
      </c>
      <c r="E659" s="276"/>
      <c r="F659" s="368"/>
      <c r="G659" s="368"/>
      <c r="H659" s="470"/>
      <c r="I659" s="307"/>
      <c r="J659" s="15"/>
      <c r="K659" s="299"/>
      <c r="L659" s="265"/>
      <c r="M659" s="265"/>
      <c r="N659" s="265"/>
      <c r="O659" s="281"/>
      <c r="P659" s="282"/>
      <c r="Q659" s="77"/>
    </row>
    <row r="660" spans="3:17" ht="13.5" customHeight="1" x14ac:dyDescent="0.15">
      <c r="C660" s="283">
        <f t="shared" si="24"/>
        <v>648</v>
      </c>
      <c r="D660" s="44" t="str">
        <f t="shared" si="25"/>
        <v/>
      </c>
      <c r="E660" s="276"/>
      <c r="F660" s="368"/>
      <c r="G660" s="368"/>
      <c r="H660" s="470"/>
      <c r="I660" s="307"/>
      <c r="J660" s="15"/>
      <c r="K660" s="299"/>
      <c r="L660" s="265"/>
      <c r="M660" s="265"/>
      <c r="N660" s="265"/>
      <c r="O660" s="281"/>
      <c r="P660" s="282"/>
      <c r="Q660" s="77"/>
    </row>
    <row r="661" spans="3:17" ht="13.5" customHeight="1" x14ac:dyDescent="0.15">
      <c r="C661" s="283">
        <f t="shared" si="24"/>
        <v>649</v>
      </c>
      <c r="D661" s="44" t="str">
        <f t="shared" si="25"/>
        <v/>
      </c>
      <c r="E661" s="276"/>
      <c r="F661" s="368"/>
      <c r="G661" s="368"/>
      <c r="H661" s="470"/>
      <c r="I661" s="307"/>
      <c r="J661" s="15"/>
      <c r="K661" s="299"/>
      <c r="L661" s="265"/>
      <c r="M661" s="265"/>
      <c r="N661" s="265"/>
      <c r="O661" s="281"/>
      <c r="P661" s="282"/>
      <c r="Q661" s="77"/>
    </row>
    <row r="662" spans="3:17" ht="13.5" customHeight="1" x14ac:dyDescent="0.15">
      <c r="C662" s="283">
        <f t="shared" si="24"/>
        <v>650</v>
      </c>
      <c r="D662" s="44" t="str">
        <f t="shared" si="25"/>
        <v/>
      </c>
      <c r="E662" s="276"/>
      <c r="F662" s="368"/>
      <c r="G662" s="368"/>
      <c r="H662" s="470"/>
      <c r="I662" s="307"/>
      <c r="J662" s="15"/>
      <c r="K662" s="299"/>
      <c r="L662" s="265"/>
      <c r="M662" s="265"/>
      <c r="N662" s="265"/>
      <c r="O662" s="281"/>
      <c r="P662" s="282"/>
      <c r="Q662" s="77"/>
    </row>
    <row r="663" spans="3:17" ht="13.5" customHeight="1" x14ac:dyDescent="0.15">
      <c r="C663" s="283">
        <f t="shared" si="24"/>
        <v>651</v>
      </c>
      <c r="D663" s="44" t="str">
        <f t="shared" si="25"/>
        <v/>
      </c>
      <c r="E663" s="276"/>
      <c r="F663" s="368"/>
      <c r="G663" s="368"/>
      <c r="H663" s="470"/>
      <c r="I663" s="307"/>
      <c r="J663" s="15"/>
      <c r="K663" s="299"/>
      <c r="L663" s="265"/>
      <c r="M663" s="265"/>
      <c r="N663" s="265"/>
      <c r="O663" s="281"/>
      <c r="P663" s="282"/>
      <c r="Q663" s="77"/>
    </row>
    <row r="664" spans="3:17" ht="13.5" customHeight="1" x14ac:dyDescent="0.15">
      <c r="C664" s="283">
        <f t="shared" si="24"/>
        <v>652</v>
      </c>
      <c r="D664" s="44" t="str">
        <f t="shared" si="25"/>
        <v/>
      </c>
      <c r="E664" s="276"/>
      <c r="F664" s="368"/>
      <c r="G664" s="368"/>
      <c r="H664" s="470"/>
      <c r="I664" s="307"/>
      <c r="J664" s="15"/>
      <c r="K664" s="299"/>
      <c r="L664" s="265"/>
      <c r="M664" s="265"/>
      <c r="N664" s="265"/>
      <c r="O664" s="281"/>
      <c r="P664" s="282"/>
      <c r="Q664" s="77"/>
    </row>
    <row r="665" spans="3:17" ht="13.5" customHeight="1" x14ac:dyDescent="0.15">
      <c r="C665" s="283">
        <f t="shared" si="24"/>
        <v>653</v>
      </c>
      <c r="D665" s="44" t="str">
        <f t="shared" si="25"/>
        <v/>
      </c>
      <c r="E665" s="276"/>
      <c r="F665" s="368"/>
      <c r="G665" s="368"/>
      <c r="H665" s="470"/>
      <c r="I665" s="307"/>
      <c r="J665" s="15"/>
      <c r="K665" s="299"/>
      <c r="L665" s="265"/>
      <c r="M665" s="265"/>
      <c r="N665" s="265"/>
      <c r="O665" s="281"/>
      <c r="P665" s="282"/>
      <c r="Q665" s="77"/>
    </row>
    <row r="666" spans="3:17" ht="13.5" customHeight="1" x14ac:dyDescent="0.15">
      <c r="C666" s="283">
        <f t="shared" si="24"/>
        <v>654</v>
      </c>
      <c r="D666" s="44" t="str">
        <f t="shared" si="25"/>
        <v/>
      </c>
      <c r="E666" s="276"/>
      <c r="F666" s="368"/>
      <c r="G666" s="368"/>
      <c r="H666" s="470"/>
      <c r="I666" s="307"/>
      <c r="J666" s="15"/>
      <c r="K666" s="299"/>
      <c r="L666" s="265"/>
      <c r="M666" s="265"/>
      <c r="N666" s="265"/>
      <c r="O666" s="281"/>
      <c r="P666" s="282"/>
      <c r="Q666" s="77"/>
    </row>
    <row r="667" spans="3:17" ht="13.5" customHeight="1" x14ac:dyDescent="0.15">
      <c r="C667" s="283">
        <f t="shared" si="24"/>
        <v>655</v>
      </c>
      <c r="D667" s="44" t="str">
        <f t="shared" si="25"/>
        <v/>
      </c>
      <c r="E667" s="276"/>
      <c r="F667" s="368"/>
      <c r="G667" s="368"/>
      <c r="H667" s="470"/>
      <c r="I667" s="307"/>
      <c r="J667" s="15"/>
      <c r="K667" s="299"/>
      <c r="L667" s="265"/>
      <c r="M667" s="265"/>
      <c r="N667" s="265"/>
      <c r="O667" s="281"/>
      <c r="P667" s="282"/>
      <c r="Q667" s="77"/>
    </row>
    <row r="668" spans="3:17" ht="13.5" customHeight="1" x14ac:dyDescent="0.15">
      <c r="C668" s="283">
        <f t="shared" si="24"/>
        <v>656</v>
      </c>
      <c r="D668" s="44" t="str">
        <f t="shared" si="25"/>
        <v/>
      </c>
      <c r="E668" s="276"/>
      <c r="F668" s="368"/>
      <c r="G668" s="368"/>
      <c r="H668" s="470"/>
      <c r="I668" s="307"/>
      <c r="J668" s="15"/>
      <c r="K668" s="299"/>
      <c r="L668" s="265"/>
      <c r="M668" s="265"/>
      <c r="N668" s="265"/>
      <c r="O668" s="281"/>
      <c r="P668" s="282"/>
      <c r="Q668" s="77"/>
    </row>
    <row r="669" spans="3:17" ht="13.5" customHeight="1" x14ac:dyDescent="0.15">
      <c r="C669" s="283">
        <f t="shared" si="24"/>
        <v>657</v>
      </c>
      <c r="D669" s="44" t="str">
        <f t="shared" si="25"/>
        <v/>
      </c>
      <c r="E669" s="276"/>
      <c r="F669" s="368"/>
      <c r="G669" s="368"/>
      <c r="H669" s="470"/>
      <c r="I669" s="307"/>
      <c r="J669" s="15"/>
      <c r="K669" s="299"/>
      <c r="L669" s="265"/>
      <c r="M669" s="265"/>
      <c r="N669" s="265"/>
      <c r="O669" s="281"/>
      <c r="P669" s="282"/>
      <c r="Q669" s="77"/>
    </row>
    <row r="670" spans="3:17" ht="13.5" customHeight="1" x14ac:dyDescent="0.15">
      <c r="C670" s="283">
        <f t="shared" si="24"/>
        <v>658</v>
      </c>
      <c r="D670" s="44" t="str">
        <f t="shared" si="25"/>
        <v/>
      </c>
      <c r="E670" s="276"/>
      <c r="F670" s="368"/>
      <c r="G670" s="368"/>
      <c r="H670" s="470"/>
      <c r="I670" s="307"/>
      <c r="J670" s="15"/>
      <c r="K670" s="299"/>
      <c r="L670" s="265"/>
      <c r="M670" s="265"/>
      <c r="N670" s="265"/>
      <c r="O670" s="281"/>
      <c r="P670" s="282"/>
      <c r="Q670" s="77"/>
    </row>
    <row r="671" spans="3:17" ht="13.5" customHeight="1" x14ac:dyDescent="0.15">
      <c r="C671" s="283">
        <f t="shared" si="24"/>
        <v>659</v>
      </c>
      <c r="D671" s="44" t="str">
        <f t="shared" si="25"/>
        <v/>
      </c>
      <c r="E671" s="276"/>
      <c r="F671" s="368"/>
      <c r="G671" s="368"/>
      <c r="H671" s="470"/>
      <c r="I671" s="307"/>
      <c r="J671" s="15"/>
      <c r="K671" s="299"/>
      <c r="L671" s="265"/>
      <c r="M671" s="265"/>
      <c r="N671" s="265"/>
      <c r="O671" s="281"/>
      <c r="P671" s="282"/>
      <c r="Q671" s="77"/>
    </row>
    <row r="672" spans="3:17" ht="13.5" customHeight="1" x14ac:dyDescent="0.15">
      <c r="C672" s="283">
        <f t="shared" si="24"/>
        <v>660</v>
      </c>
      <c r="D672" s="44" t="str">
        <f t="shared" si="25"/>
        <v/>
      </c>
      <c r="E672" s="276"/>
      <c r="F672" s="368"/>
      <c r="G672" s="368"/>
      <c r="H672" s="470"/>
      <c r="I672" s="307"/>
      <c r="J672" s="15"/>
      <c r="K672" s="299"/>
      <c r="L672" s="265"/>
      <c r="M672" s="265"/>
      <c r="N672" s="265"/>
      <c r="O672" s="281"/>
      <c r="P672" s="282"/>
      <c r="Q672" s="77"/>
    </row>
    <row r="673" spans="3:17" ht="13.5" customHeight="1" x14ac:dyDescent="0.15">
      <c r="C673" s="283">
        <f t="shared" si="24"/>
        <v>661</v>
      </c>
      <c r="D673" s="44" t="str">
        <f t="shared" si="25"/>
        <v/>
      </c>
      <c r="E673" s="276"/>
      <c r="F673" s="368"/>
      <c r="G673" s="368"/>
      <c r="H673" s="470"/>
      <c r="I673" s="307"/>
      <c r="J673" s="15"/>
      <c r="K673" s="299"/>
      <c r="L673" s="265"/>
      <c r="M673" s="265"/>
      <c r="N673" s="265"/>
      <c r="O673" s="281"/>
      <c r="P673" s="282"/>
      <c r="Q673" s="77"/>
    </row>
    <row r="674" spans="3:17" ht="13.5" customHeight="1" x14ac:dyDescent="0.15">
      <c r="C674" s="283">
        <f t="shared" si="24"/>
        <v>662</v>
      </c>
      <c r="D674" s="44" t="str">
        <f t="shared" si="25"/>
        <v/>
      </c>
      <c r="E674" s="276"/>
      <c r="F674" s="368"/>
      <c r="G674" s="368"/>
      <c r="H674" s="470"/>
      <c r="I674" s="307"/>
      <c r="J674" s="15"/>
      <c r="K674" s="299"/>
      <c r="L674" s="265"/>
      <c r="M674" s="265"/>
      <c r="N674" s="265"/>
      <c r="O674" s="281"/>
      <c r="P674" s="282"/>
      <c r="Q674" s="77"/>
    </row>
    <row r="675" spans="3:17" ht="13.5" customHeight="1" x14ac:dyDescent="0.15">
      <c r="C675" s="283">
        <f t="shared" si="24"/>
        <v>663</v>
      </c>
      <c r="D675" s="44" t="str">
        <f t="shared" si="25"/>
        <v/>
      </c>
      <c r="E675" s="276"/>
      <c r="F675" s="368"/>
      <c r="G675" s="368"/>
      <c r="H675" s="470"/>
      <c r="I675" s="307"/>
      <c r="J675" s="15"/>
      <c r="K675" s="299"/>
      <c r="L675" s="265"/>
      <c r="M675" s="265"/>
      <c r="N675" s="265"/>
      <c r="O675" s="281"/>
      <c r="P675" s="282"/>
      <c r="Q675" s="77"/>
    </row>
    <row r="676" spans="3:17" ht="13.5" customHeight="1" x14ac:dyDescent="0.15">
      <c r="C676" s="283">
        <f t="shared" si="24"/>
        <v>664</v>
      </c>
      <c r="D676" s="44" t="str">
        <f t="shared" si="25"/>
        <v/>
      </c>
      <c r="E676" s="276"/>
      <c r="F676" s="368"/>
      <c r="G676" s="368"/>
      <c r="H676" s="470"/>
      <c r="I676" s="307"/>
      <c r="J676" s="15"/>
      <c r="K676" s="299"/>
      <c r="L676" s="265"/>
      <c r="M676" s="265"/>
      <c r="N676" s="265"/>
      <c r="O676" s="281"/>
      <c r="P676" s="282"/>
      <c r="Q676" s="77"/>
    </row>
    <row r="677" spans="3:17" ht="13.5" customHeight="1" x14ac:dyDescent="0.15">
      <c r="C677" s="283">
        <f t="shared" si="24"/>
        <v>665</v>
      </c>
      <c r="D677" s="44" t="str">
        <f t="shared" si="25"/>
        <v/>
      </c>
      <c r="E677" s="276"/>
      <c r="F677" s="368"/>
      <c r="G677" s="368"/>
      <c r="H677" s="470"/>
      <c r="I677" s="307"/>
      <c r="J677" s="15"/>
      <c r="K677" s="299"/>
      <c r="L677" s="265"/>
      <c r="M677" s="265"/>
      <c r="N677" s="265"/>
      <c r="O677" s="281"/>
      <c r="P677" s="282"/>
      <c r="Q677" s="77"/>
    </row>
    <row r="678" spans="3:17" ht="13.5" customHeight="1" x14ac:dyDescent="0.15">
      <c r="C678" s="283">
        <f t="shared" si="24"/>
        <v>666</v>
      </c>
      <c r="D678" s="44" t="str">
        <f t="shared" si="25"/>
        <v/>
      </c>
      <c r="E678" s="276"/>
      <c r="F678" s="368"/>
      <c r="G678" s="368"/>
      <c r="H678" s="470"/>
      <c r="I678" s="307"/>
      <c r="J678" s="15"/>
      <c r="K678" s="299"/>
      <c r="L678" s="265"/>
      <c r="M678" s="265"/>
      <c r="N678" s="265"/>
      <c r="O678" s="281"/>
      <c r="P678" s="282"/>
      <c r="Q678" s="77"/>
    </row>
    <row r="679" spans="3:17" ht="13.5" customHeight="1" x14ac:dyDescent="0.15">
      <c r="C679" s="283">
        <f t="shared" si="24"/>
        <v>667</v>
      </c>
      <c r="D679" s="44" t="str">
        <f t="shared" si="25"/>
        <v/>
      </c>
      <c r="E679" s="276"/>
      <c r="F679" s="368"/>
      <c r="G679" s="368"/>
      <c r="H679" s="470"/>
      <c r="I679" s="307"/>
      <c r="J679" s="15"/>
      <c r="K679" s="299"/>
      <c r="L679" s="265"/>
      <c r="M679" s="265"/>
      <c r="N679" s="265"/>
      <c r="O679" s="281"/>
      <c r="P679" s="282"/>
      <c r="Q679" s="77"/>
    </row>
    <row r="680" spans="3:17" ht="13.5" customHeight="1" x14ac:dyDescent="0.15">
      <c r="C680" s="283">
        <f t="shared" si="24"/>
        <v>668</v>
      </c>
      <c r="D680" s="44" t="str">
        <f t="shared" si="25"/>
        <v/>
      </c>
      <c r="E680" s="276"/>
      <c r="F680" s="368"/>
      <c r="G680" s="368"/>
      <c r="H680" s="470"/>
      <c r="I680" s="307"/>
      <c r="J680" s="15"/>
      <c r="K680" s="299"/>
      <c r="L680" s="265"/>
      <c r="M680" s="265"/>
      <c r="N680" s="265"/>
      <c r="O680" s="281"/>
      <c r="P680" s="282"/>
      <c r="Q680" s="77"/>
    </row>
    <row r="681" spans="3:17" ht="13.5" customHeight="1" x14ac:dyDescent="0.15">
      <c r="C681" s="283">
        <f t="shared" si="24"/>
        <v>669</v>
      </c>
      <c r="D681" s="44" t="str">
        <f t="shared" si="25"/>
        <v/>
      </c>
      <c r="E681" s="276"/>
      <c r="F681" s="368"/>
      <c r="G681" s="368"/>
      <c r="H681" s="470"/>
      <c r="I681" s="307"/>
      <c r="J681" s="15"/>
      <c r="K681" s="299"/>
      <c r="L681" s="265"/>
      <c r="M681" s="265"/>
      <c r="N681" s="265"/>
      <c r="O681" s="281"/>
      <c r="P681" s="282"/>
      <c r="Q681" s="77"/>
    </row>
    <row r="682" spans="3:17" ht="13.5" customHeight="1" x14ac:dyDescent="0.15">
      <c r="C682" s="283">
        <f t="shared" si="24"/>
        <v>670</v>
      </c>
      <c r="D682" s="44" t="str">
        <f t="shared" si="25"/>
        <v/>
      </c>
      <c r="E682" s="276"/>
      <c r="F682" s="368"/>
      <c r="G682" s="368"/>
      <c r="H682" s="470"/>
      <c r="I682" s="307"/>
      <c r="J682" s="15"/>
      <c r="K682" s="299"/>
      <c r="L682" s="265"/>
      <c r="M682" s="265"/>
      <c r="N682" s="265"/>
      <c r="O682" s="281"/>
      <c r="P682" s="282"/>
      <c r="Q682" s="77"/>
    </row>
    <row r="683" spans="3:17" ht="13.5" customHeight="1" x14ac:dyDescent="0.15">
      <c r="C683" s="283">
        <f t="shared" si="24"/>
        <v>671</v>
      </c>
      <c r="D683" s="44" t="str">
        <f t="shared" si="25"/>
        <v/>
      </c>
      <c r="E683" s="276"/>
      <c r="F683" s="368"/>
      <c r="G683" s="368"/>
      <c r="H683" s="470"/>
      <c r="I683" s="307"/>
      <c r="J683" s="15"/>
      <c r="K683" s="299"/>
      <c r="L683" s="265"/>
      <c r="M683" s="265"/>
      <c r="N683" s="265"/>
      <c r="O683" s="281"/>
      <c r="P683" s="282"/>
      <c r="Q683" s="77"/>
    </row>
    <row r="684" spans="3:17" ht="13.5" customHeight="1" x14ac:dyDescent="0.15">
      <c r="C684" s="283">
        <f t="shared" si="24"/>
        <v>672</v>
      </c>
      <c r="D684" s="44" t="str">
        <f t="shared" si="25"/>
        <v/>
      </c>
      <c r="E684" s="276"/>
      <c r="F684" s="368"/>
      <c r="G684" s="368"/>
      <c r="H684" s="470"/>
      <c r="I684" s="307"/>
      <c r="J684" s="15"/>
      <c r="K684" s="299"/>
      <c r="L684" s="265"/>
      <c r="M684" s="265"/>
      <c r="N684" s="265"/>
      <c r="O684" s="281"/>
      <c r="P684" s="282"/>
      <c r="Q684" s="77"/>
    </row>
    <row r="685" spans="3:17" ht="13.5" customHeight="1" x14ac:dyDescent="0.15">
      <c r="C685" s="283">
        <f t="shared" si="24"/>
        <v>673</v>
      </c>
      <c r="D685" s="44" t="str">
        <f t="shared" si="25"/>
        <v/>
      </c>
      <c r="E685" s="276"/>
      <c r="F685" s="368"/>
      <c r="G685" s="368"/>
      <c r="H685" s="470"/>
      <c r="I685" s="307"/>
      <c r="J685" s="15"/>
      <c r="K685" s="299"/>
      <c r="L685" s="265"/>
      <c r="M685" s="265"/>
      <c r="N685" s="265"/>
      <c r="O685" s="281"/>
      <c r="P685" s="282"/>
      <c r="Q685" s="77"/>
    </row>
    <row r="686" spans="3:17" ht="13.5" customHeight="1" x14ac:dyDescent="0.15">
      <c r="C686" s="283">
        <f t="shared" si="24"/>
        <v>674</v>
      </c>
      <c r="D686" s="44" t="str">
        <f t="shared" si="25"/>
        <v/>
      </c>
      <c r="E686" s="276"/>
      <c r="F686" s="368"/>
      <c r="G686" s="368"/>
      <c r="H686" s="470"/>
      <c r="I686" s="307"/>
      <c r="J686" s="15"/>
      <c r="K686" s="299"/>
      <c r="L686" s="265"/>
      <c r="M686" s="265"/>
      <c r="N686" s="265"/>
      <c r="O686" s="281"/>
      <c r="P686" s="282"/>
      <c r="Q686" s="77"/>
    </row>
    <row r="687" spans="3:17" ht="13.5" customHeight="1" x14ac:dyDescent="0.15">
      <c r="C687" s="283">
        <f t="shared" si="24"/>
        <v>675</v>
      </c>
      <c r="D687" s="44" t="str">
        <f t="shared" si="25"/>
        <v/>
      </c>
      <c r="E687" s="276"/>
      <c r="F687" s="368"/>
      <c r="G687" s="368"/>
      <c r="H687" s="470"/>
      <c r="I687" s="307"/>
      <c r="J687" s="15"/>
      <c r="K687" s="299"/>
      <c r="L687" s="265"/>
      <c r="M687" s="265"/>
      <c r="N687" s="265"/>
      <c r="O687" s="281"/>
      <c r="P687" s="282"/>
      <c r="Q687" s="77"/>
    </row>
    <row r="688" spans="3:17" ht="13.5" customHeight="1" x14ac:dyDescent="0.15">
      <c r="C688" s="283">
        <f t="shared" si="24"/>
        <v>676</v>
      </c>
      <c r="D688" s="44" t="str">
        <f t="shared" si="25"/>
        <v/>
      </c>
      <c r="E688" s="276"/>
      <c r="F688" s="368"/>
      <c r="G688" s="368"/>
      <c r="H688" s="470"/>
      <c r="I688" s="307"/>
      <c r="J688" s="15"/>
      <c r="K688" s="299"/>
      <c r="L688" s="265"/>
      <c r="M688" s="265"/>
      <c r="N688" s="265"/>
      <c r="O688" s="281"/>
      <c r="P688" s="282"/>
      <c r="Q688" s="77"/>
    </row>
    <row r="689" spans="3:17" ht="13.5" customHeight="1" x14ac:dyDescent="0.15">
      <c r="C689" s="283">
        <f t="shared" si="24"/>
        <v>677</v>
      </c>
      <c r="D689" s="44" t="str">
        <f t="shared" si="25"/>
        <v/>
      </c>
      <c r="E689" s="276"/>
      <c r="F689" s="368"/>
      <c r="G689" s="368"/>
      <c r="H689" s="470"/>
      <c r="I689" s="307"/>
      <c r="J689" s="15"/>
      <c r="K689" s="299"/>
      <c r="L689" s="265"/>
      <c r="M689" s="265"/>
      <c r="N689" s="265"/>
      <c r="O689" s="281"/>
      <c r="P689" s="282"/>
      <c r="Q689" s="77"/>
    </row>
    <row r="690" spans="3:17" ht="13.5" customHeight="1" x14ac:dyDescent="0.15">
      <c r="C690" s="283">
        <f t="shared" si="24"/>
        <v>678</v>
      </c>
      <c r="D690" s="44" t="str">
        <f t="shared" si="25"/>
        <v/>
      </c>
      <c r="E690" s="276"/>
      <c r="F690" s="368"/>
      <c r="G690" s="368"/>
      <c r="H690" s="470"/>
      <c r="I690" s="307"/>
      <c r="J690" s="15"/>
      <c r="K690" s="299"/>
      <c r="L690" s="265"/>
      <c r="M690" s="265"/>
      <c r="N690" s="265"/>
      <c r="O690" s="281"/>
      <c r="P690" s="282"/>
      <c r="Q690" s="77"/>
    </row>
    <row r="691" spans="3:17" ht="13.5" customHeight="1" x14ac:dyDescent="0.15">
      <c r="C691" s="283">
        <f t="shared" si="24"/>
        <v>679</v>
      </c>
      <c r="D691" s="44" t="str">
        <f t="shared" si="25"/>
        <v/>
      </c>
      <c r="E691" s="276"/>
      <c r="F691" s="368"/>
      <c r="G691" s="368"/>
      <c r="H691" s="470"/>
      <c r="I691" s="307"/>
      <c r="J691" s="15"/>
      <c r="K691" s="299"/>
      <c r="L691" s="265"/>
      <c r="M691" s="265"/>
      <c r="N691" s="265"/>
      <c r="O691" s="281"/>
      <c r="P691" s="282"/>
      <c r="Q691" s="77"/>
    </row>
    <row r="692" spans="3:17" ht="13.5" customHeight="1" x14ac:dyDescent="0.15">
      <c r="C692" s="283">
        <f t="shared" si="24"/>
        <v>680</v>
      </c>
      <c r="D692" s="44" t="str">
        <f t="shared" si="25"/>
        <v/>
      </c>
      <c r="E692" s="276"/>
      <c r="F692" s="368"/>
      <c r="G692" s="368"/>
      <c r="H692" s="470"/>
      <c r="I692" s="307"/>
      <c r="J692" s="15"/>
      <c r="K692" s="299"/>
      <c r="L692" s="265"/>
      <c r="M692" s="265"/>
      <c r="N692" s="265"/>
      <c r="O692" s="281"/>
      <c r="P692" s="282"/>
      <c r="Q692" s="77"/>
    </row>
    <row r="693" spans="3:17" ht="13.5" customHeight="1" x14ac:dyDescent="0.15">
      <c r="C693" s="283">
        <f t="shared" si="24"/>
        <v>681</v>
      </c>
      <c r="D693" s="44" t="str">
        <f t="shared" si="25"/>
        <v/>
      </c>
      <c r="E693" s="276"/>
      <c r="F693" s="368"/>
      <c r="G693" s="368"/>
      <c r="H693" s="470"/>
      <c r="I693" s="307"/>
      <c r="J693" s="15"/>
      <c r="K693" s="299"/>
      <c r="L693" s="265"/>
      <c r="M693" s="265"/>
      <c r="N693" s="265"/>
      <c r="O693" s="281"/>
      <c r="P693" s="282"/>
      <c r="Q693" s="77"/>
    </row>
    <row r="694" spans="3:17" ht="13.5" customHeight="1" x14ac:dyDescent="0.15">
      <c r="C694" s="283">
        <f t="shared" si="24"/>
        <v>682</v>
      </c>
      <c r="D694" s="44" t="str">
        <f t="shared" si="25"/>
        <v/>
      </c>
      <c r="E694" s="276"/>
      <c r="F694" s="368"/>
      <c r="G694" s="368"/>
      <c r="H694" s="470"/>
      <c r="I694" s="307"/>
      <c r="J694" s="15"/>
      <c r="K694" s="299"/>
      <c r="L694" s="265"/>
      <c r="M694" s="265"/>
      <c r="N694" s="265"/>
      <c r="O694" s="281"/>
      <c r="P694" s="282"/>
      <c r="Q694" s="77"/>
    </row>
    <row r="695" spans="3:17" ht="13.5" customHeight="1" x14ac:dyDescent="0.15">
      <c r="C695" s="283">
        <f t="shared" si="24"/>
        <v>683</v>
      </c>
      <c r="D695" s="44" t="str">
        <f t="shared" si="25"/>
        <v/>
      </c>
      <c r="E695" s="276"/>
      <c r="F695" s="368"/>
      <c r="G695" s="368"/>
      <c r="H695" s="470"/>
      <c r="I695" s="307"/>
      <c r="J695" s="15"/>
      <c r="K695" s="299"/>
      <c r="L695" s="265"/>
      <c r="M695" s="265"/>
      <c r="N695" s="265"/>
      <c r="O695" s="281"/>
      <c r="P695" s="282"/>
      <c r="Q695" s="77"/>
    </row>
    <row r="696" spans="3:17" ht="13.5" customHeight="1" x14ac:dyDescent="0.15">
      <c r="C696" s="283">
        <f t="shared" si="24"/>
        <v>684</v>
      </c>
      <c r="D696" s="44" t="str">
        <f t="shared" si="25"/>
        <v/>
      </c>
      <c r="E696" s="276"/>
      <c r="F696" s="368"/>
      <c r="G696" s="368"/>
      <c r="H696" s="470"/>
      <c r="I696" s="307"/>
      <c r="J696" s="15"/>
      <c r="K696" s="299"/>
      <c r="L696" s="265"/>
      <c r="M696" s="265"/>
      <c r="N696" s="265"/>
      <c r="O696" s="281"/>
      <c r="P696" s="282"/>
      <c r="Q696" s="77"/>
    </row>
    <row r="697" spans="3:17" ht="13.5" customHeight="1" x14ac:dyDescent="0.15">
      <c r="C697" s="283">
        <f t="shared" si="24"/>
        <v>685</v>
      </c>
      <c r="D697" s="44" t="str">
        <f t="shared" si="25"/>
        <v/>
      </c>
      <c r="E697" s="276"/>
      <c r="F697" s="368"/>
      <c r="G697" s="368"/>
      <c r="H697" s="470"/>
      <c r="I697" s="307"/>
      <c r="J697" s="15"/>
      <c r="K697" s="299"/>
      <c r="L697" s="265"/>
      <c r="M697" s="265"/>
      <c r="N697" s="265"/>
      <c r="O697" s="281"/>
      <c r="P697" s="282"/>
      <c r="Q697" s="77"/>
    </row>
    <row r="698" spans="3:17" ht="13.5" customHeight="1" x14ac:dyDescent="0.15">
      <c r="C698" s="283">
        <f t="shared" si="24"/>
        <v>686</v>
      </c>
      <c r="D698" s="44" t="str">
        <f t="shared" si="25"/>
        <v/>
      </c>
      <c r="E698" s="276"/>
      <c r="F698" s="368"/>
      <c r="G698" s="368"/>
      <c r="H698" s="470"/>
      <c r="I698" s="307"/>
      <c r="J698" s="15"/>
      <c r="K698" s="299"/>
      <c r="L698" s="265"/>
      <c r="M698" s="265"/>
      <c r="N698" s="265"/>
      <c r="O698" s="281"/>
      <c r="P698" s="282"/>
      <c r="Q698" s="77"/>
    </row>
    <row r="699" spans="3:17" ht="13.5" customHeight="1" x14ac:dyDescent="0.15">
      <c r="C699" s="283">
        <f t="shared" si="24"/>
        <v>687</v>
      </c>
      <c r="D699" s="44" t="str">
        <f t="shared" si="25"/>
        <v/>
      </c>
      <c r="E699" s="276"/>
      <c r="F699" s="368"/>
      <c r="G699" s="368"/>
      <c r="H699" s="470"/>
      <c r="I699" s="307"/>
      <c r="J699" s="15"/>
      <c r="K699" s="299"/>
      <c r="L699" s="265"/>
      <c r="M699" s="265"/>
      <c r="N699" s="265"/>
      <c r="O699" s="281"/>
      <c r="P699" s="282"/>
      <c r="Q699" s="77"/>
    </row>
    <row r="700" spans="3:17" ht="13.5" customHeight="1" x14ac:dyDescent="0.15">
      <c r="C700" s="283">
        <f t="shared" si="24"/>
        <v>688</v>
      </c>
      <c r="D700" s="44" t="str">
        <f t="shared" si="25"/>
        <v/>
      </c>
      <c r="E700" s="276"/>
      <c r="F700" s="368"/>
      <c r="G700" s="368"/>
      <c r="H700" s="470"/>
      <c r="I700" s="307"/>
      <c r="J700" s="15"/>
      <c r="K700" s="299"/>
      <c r="L700" s="265"/>
      <c r="M700" s="265"/>
      <c r="N700" s="265"/>
      <c r="O700" s="281"/>
      <c r="P700" s="282"/>
      <c r="Q700" s="77"/>
    </row>
    <row r="701" spans="3:17" ht="13.5" customHeight="1" x14ac:dyDescent="0.15">
      <c r="C701" s="283">
        <f t="shared" si="24"/>
        <v>689</v>
      </c>
      <c r="D701" s="44" t="str">
        <f t="shared" si="25"/>
        <v/>
      </c>
      <c r="E701" s="276"/>
      <c r="F701" s="368"/>
      <c r="G701" s="368"/>
      <c r="H701" s="470"/>
      <c r="I701" s="307"/>
      <c r="J701" s="15"/>
      <c r="K701" s="299"/>
      <c r="L701" s="265"/>
      <c r="M701" s="265"/>
      <c r="N701" s="265"/>
      <c r="O701" s="281"/>
      <c r="P701" s="282"/>
      <c r="Q701" s="77"/>
    </row>
    <row r="702" spans="3:17" ht="13.5" customHeight="1" x14ac:dyDescent="0.15">
      <c r="C702" s="283">
        <f>C701+1</f>
        <v>690</v>
      </c>
      <c r="D702" s="44" t="str">
        <f t="shared" si="25"/>
        <v/>
      </c>
      <c r="E702" s="276"/>
      <c r="F702" s="368"/>
      <c r="G702" s="368"/>
      <c r="H702" s="470"/>
      <c r="I702" s="307"/>
      <c r="J702" s="15"/>
      <c r="K702" s="299"/>
      <c r="L702" s="265"/>
      <c r="M702" s="265"/>
      <c r="N702" s="265"/>
      <c r="O702" s="281"/>
      <c r="P702" s="282"/>
      <c r="Q702" s="77"/>
    </row>
    <row r="703" spans="3:17" ht="13.5" customHeight="1" x14ac:dyDescent="0.15">
      <c r="C703" s="283">
        <f>C702+1</f>
        <v>691</v>
      </c>
      <c r="D703" s="44" t="str">
        <f t="shared" si="25"/>
        <v/>
      </c>
      <c r="E703" s="276"/>
      <c r="F703" s="368"/>
      <c r="G703" s="368"/>
      <c r="H703" s="470"/>
      <c r="I703" s="307"/>
      <c r="J703" s="15"/>
      <c r="K703" s="299"/>
      <c r="L703" s="265"/>
      <c r="M703" s="265"/>
      <c r="N703" s="265"/>
      <c r="O703" s="281"/>
      <c r="P703" s="282"/>
      <c r="Q703" s="77"/>
    </row>
    <row r="704" spans="3:17" ht="13.5" customHeight="1" x14ac:dyDescent="0.15">
      <c r="C704" s="283">
        <f>C703+1</f>
        <v>692</v>
      </c>
      <c r="D704" s="44" t="str">
        <f t="shared" si="25"/>
        <v/>
      </c>
      <c r="E704" s="276"/>
      <c r="F704" s="368"/>
      <c r="G704" s="368"/>
      <c r="H704" s="470"/>
      <c r="I704" s="307"/>
      <c r="J704" s="15"/>
      <c r="K704" s="299"/>
      <c r="L704" s="265"/>
      <c r="M704" s="265"/>
      <c r="N704" s="265"/>
      <c r="O704" s="281"/>
      <c r="P704" s="282"/>
      <c r="Q704" s="77"/>
    </row>
    <row r="705" spans="3:17" ht="13.5" customHeight="1" x14ac:dyDescent="0.15">
      <c r="C705" s="283">
        <f>C704+1</f>
        <v>693</v>
      </c>
      <c r="D705" s="44" t="str">
        <f t="shared" si="25"/>
        <v/>
      </c>
      <c r="E705" s="276"/>
      <c r="F705" s="368"/>
      <c r="G705" s="368"/>
      <c r="H705" s="470"/>
      <c r="I705" s="307"/>
      <c r="J705" s="15"/>
      <c r="K705" s="299"/>
      <c r="L705" s="265"/>
      <c r="M705" s="265"/>
      <c r="N705" s="265"/>
      <c r="O705" s="281"/>
      <c r="P705" s="282"/>
      <c r="Q705" s="77"/>
    </row>
    <row r="706" spans="3:17" ht="13.5" customHeight="1" x14ac:dyDescent="0.15">
      <c r="C706" s="283">
        <f t="shared" si="24"/>
        <v>694</v>
      </c>
      <c r="D706" s="44" t="str">
        <f t="shared" si="25"/>
        <v/>
      </c>
      <c r="E706" s="276"/>
      <c r="F706" s="368"/>
      <c r="G706" s="368"/>
      <c r="H706" s="470"/>
      <c r="I706" s="307"/>
      <c r="J706" s="15"/>
      <c r="K706" s="299"/>
      <c r="L706" s="265"/>
      <c r="M706" s="265"/>
      <c r="N706" s="265"/>
      <c r="O706" s="281"/>
      <c r="P706" s="282"/>
      <c r="Q706" s="77"/>
    </row>
    <row r="707" spans="3:17" ht="13.5" customHeight="1" x14ac:dyDescent="0.15">
      <c r="C707" s="283">
        <f t="shared" si="24"/>
        <v>695</v>
      </c>
      <c r="D707" s="44" t="str">
        <f t="shared" si="25"/>
        <v/>
      </c>
      <c r="E707" s="276"/>
      <c r="F707" s="368"/>
      <c r="G707" s="368"/>
      <c r="H707" s="470"/>
      <c r="I707" s="307"/>
      <c r="J707" s="15"/>
      <c r="K707" s="299"/>
      <c r="L707" s="265"/>
      <c r="M707" s="265"/>
      <c r="N707" s="265"/>
      <c r="O707" s="281"/>
      <c r="P707" s="282"/>
      <c r="Q707" s="77"/>
    </row>
    <row r="708" spans="3:17" ht="13.5" customHeight="1" x14ac:dyDescent="0.15">
      <c r="C708" s="283">
        <f t="shared" si="24"/>
        <v>696</v>
      </c>
      <c r="D708" s="44" t="str">
        <f t="shared" si="25"/>
        <v/>
      </c>
      <c r="E708" s="276"/>
      <c r="F708" s="368"/>
      <c r="G708" s="368"/>
      <c r="H708" s="470"/>
      <c r="I708" s="307"/>
      <c r="J708" s="15"/>
      <c r="K708" s="299"/>
      <c r="L708" s="265"/>
      <c r="M708" s="265"/>
      <c r="N708" s="265"/>
      <c r="O708" s="281"/>
      <c r="P708" s="282"/>
      <c r="Q708" s="77"/>
    </row>
    <row r="709" spans="3:17" ht="13.5" customHeight="1" x14ac:dyDescent="0.15">
      <c r="C709" s="283">
        <f t="shared" si="24"/>
        <v>697</v>
      </c>
      <c r="D709" s="44" t="str">
        <f t="shared" si="25"/>
        <v/>
      </c>
      <c r="E709" s="276"/>
      <c r="F709" s="368"/>
      <c r="G709" s="368"/>
      <c r="H709" s="470"/>
      <c r="I709" s="307"/>
      <c r="J709" s="15"/>
      <c r="K709" s="299"/>
      <c r="L709" s="265"/>
      <c r="M709" s="265"/>
      <c r="N709" s="265"/>
      <c r="O709" s="281"/>
      <c r="P709" s="282"/>
      <c r="Q709" s="77"/>
    </row>
    <row r="710" spans="3:17" ht="13.5" customHeight="1" x14ac:dyDescent="0.15">
      <c r="C710" s="283">
        <f t="shared" ref="C710:C773" si="26">C709+1</f>
        <v>698</v>
      </c>
      <c r="D710" s="44" t="str">
        <f t="shared" si="25"/>
        <v/>
      </c>
      <c r="E710" s="276"/>
      <c r="F710" s="368"/>
      <c r="G710" s="368"/>
      <c r="H710" s="470"/>
      <c r="I710" s="307"/>
      <c r="J710" s="15"/>
      <c r="K710" s="299"/>
      <c r="L710" s="265"/>
      <c r="M710" s="265"/>
      <c r="N710" s="265"/>
      <c r="O710" s="281"/>
      <c r="P710" s="282"/>
      <c r="Q710" s="77"/>
    </row>
    <row r="711" spans="3:17" ht="13.5" customHeight="1" x14ac:dyDescent="0.15">
      <c r="C711" s="283">
        <f t="shared" si="26"/>
        <v>699</v>
      </c>
      <c r="D711" s="44" t="str">
        <f t="shared" si="25"/>
        <v/>
      </c>
      <c r="E711" s="276"/>
      <c r="F711" s="368"/>
      <c r="G711" s="368"/>
      <c r="H711" s="470"/>
      <c r="I711" s="307"/>
      <c r="J711" s="15"/>
      <c r="K711" s="299"/>
      <c r="L711" s="265"/>
      <c r="M711" s="265"/>
      <c r="N711" s="265"/>
      <c r="O711" s="281"/>
      <c r="P711" s="282"/>
      <c r="Q711" s="77"/>
    </row>
    <row r="712" spans="3:17" ht="13.5" customHeight="1" x14ac:dyDescent="0.15">
      <c r="C712" s="283">
        <f t="shared" si="26"/>
        <v>700</v>
      </c>
      <c r="D712" s="44" t="str">
        <f t="shared" si="25"/>
        <v/>
      </c>
      <c r="E712" s="276"/>
      <c r="F712" s="368"/>
      <c r="G712" s="368"/>
      <c r="H712" s="470"/>
      <c r="I712" s="307"/>
      <c r="J712" s="15"/>
      <c r="K712" s="299"/>
      <c r="L712" s="265"/>
      <c r="M712" s="265"/>
      <c r="N712" s="265"/>
      <c r="O712" s="281"/>
      <c r="P712" s="282"/>
      <c r="Q712" s="77"/>
    </row>
    <row r="713" spans="3:17" ht="13.5" customHeight="1" x14ac:dyDescent="0.15">
      <c r="C713" s="283">
        <f t="shared" si="26"/>
        <v>701</v>
      </c>
      <c r="D713" s="44" t="str">
        <f t="shared" si="25"/>
        <v/>
      </c>
      <c r="E713" s="276"/>
      <c r="F713" s="368"/>
      <c r="G713" s="368"/>
      <c r="H713" s="470"/>
      <c r="I713" s="307"/>
      <c r="J713" s="15"/>
      <c r="K713" s="299"/>
      <c r="L713" s="265"/>
      <c r="M713" s="265"/>
      <c r="N713" s="265"/>
      <c r="O713" s="281"/>
      <c r="P713" s="282"/>
      <c r="Q713" s="77"/>
    </row>
    <row r="714" spans="3:17" ht="13.5" customHeight="1" x14ac:dyDescent="0.15">
      <c r="C714" s="283">
        <f t="shared" si="26"/>
        <v>702</v>
      </c>
      <c r="D714" s="44" t="str">
        <f t="shared" si="25"/>
        <v/>
      </c>
      <c r="E714" s="276"/>
      <c r="F714" s="368"/>
      <c r="G714" s="368"/>
      <c r="H714" s="470"/>
      <c r="I714" s="307"/>
      <c r="J714" s="15"/>
      <c r="K714" s="299"/>
      <c r="L714" s="265"/>
      <c r="M714" s="265"/>
      <c r="N714" s="265"/>
      <c r="O714" s="281"/>
      <c r="P714" s="282"/>
      <c r="Q714" s="77"/>
    </row>
    <row r="715" spans="3:17" ht="13.5" customHeight="1" x14ac:dyDescent="0.15">
      <c r="C715" s="283">
        <f t="shared" si="26"/>
        <v>703</v>
      </c>
      <c r="D715" s="44" t="str">
        <f t="shared" si="25"/>
        <v/>
      </c>
      <c r="E715" s="276"/>
      <c r="F715" s="368"/>
      <c r="G715" s="368"/>
      <c r="H715" s="470"/>
      <c r="I715" s="307"/>
      <c r="J715" s="15"/>
      <c r="K715" s="299"/>
      <c r="L715" s="265"/>
      <c r="M715" s="265"/>
      <c r="N715" s="265"/>
      <c r="O715" s="281"/>
      <c r="P715" s="282"/>
      <c r="Q715" s="77"/>
    </row>
    <row r="716" spans="3:17" ht="13.5" customHeight="1" x14ac:dyDescent="0.15">
      <c r="C716" s="283">
        <f t="shared" si="26"/>
        <v>704</v>
      </c>
      <c r="D716" s="44" t="str">
        <f t="shared" si="25"/>
        <v/>
      </c>
      <c r="E716" s="276"/>
      <c r="F716" s="368"/>
      <c r="G716" s="368"/>
      <c r="H716" s="470"/>
      <c r="I716" s="307"/>
      <c r="J716" s="15"/>
      <c r="K716" s="299"/>
      <c r="L716" s="265"/>
      <c r="M716" s="265"/>
      <c r="N716" s="265"/>
      <c r="O716" s="281"/>
      <c r="P716" s="282"/>
      <c r="Q716" s="77"/>
    </row>
    <row r="717" spans="3:17" ht="13.5" customHeight="1" x14ac:dyDescent="0.15">
      <c r="C717" s="283">
        <f t="shared" si="26"/>
        <v>705</v>
      </c>
      <c r="D717" s="44" t="str">
        <f t="shared" ref="D717:D780" si="27">IF(E717="","",IF(E717&lt;=$S$2,"○",""))</f>
        <v/>
      </c>
      <c r="E717" s="276"/>
      <c r="F717" s="368"/>
      <c r="G717" s="368"/>
      <c r="H717" s="470"/>
      <c r="I717" s="307"/>
      <c r="J717" s="15"/>
      <c r="K717" s="299"/>
      <c r="L717" s="265"/>
      <c r="M717" s="265"/>
      <c r="N717" s="265"/>
      <c r="O717" s="281"/>
      <c r="P717" s="282"/>
      <c r="Q717" s="77"/>
    </row>
    <row r="718" spans="3:17" ht="13.5" customHeight="1" x14ac:dyDescent="0.15">
      <c r="C718" s="283">
        <f t="shared" si="26"/>
        <v>706</v>
      </c>
      <c r="D718" s="44" t="str">
        <f t="shared" si="27"/>
        <v/>
      </c>
      <c r="E718" s="276"/>
      <c r="F718" s="368"/>
      <c r="G718" s="368"/>
      <c r="H718" s="470"/>
      <c r="I718" s="307"/>
      <c r="J718" s="15"/>
      <c r="K718" s="299"/>
      <c r="L718" s="265"/>
      <c r="M718" s="265"/>
      <c r="N718" s="265"/>
      <c r="O718" s="281"/>
      <c r="P718" s="282"/>
      <c r="Q718" s="77"/>
    </row>
    <row r="719" spans="3:17" ht="13.5" customHeight="1" x14ac:dyDescent="0.15">
      <c r="C719" s="283">
        <f t="shared" si="26"/>
        <v>707</v>
      </c>
      <c r="D719" s="44" t="str">
        <f t="shared" si="27"/>
        <v/>
      </c>
      <c r="E719" s="276"/>
      <c r="F719" s="368"/>
      <c r="G719" s="368"/>
      <c r="H719" s="470"/>
      <c r="I719" s="307"/>
      <c r="J719" s="15"/>
      <c r="K719" s="299"/>
      <c r="L719" s="265"/>
      <c r="M719" s="265"/>
      <c r="N719" s="265"/>
      <c r="O719" s="281"/>
      <c r="P719" s="282"/>
      <c r="Q719" s="77"/>
    </row>
    <row r="720" spans="3:17" ht="13.5" customHeight="1" x14ac:dyDescent="0.15">
      <c r="C720" s="283">
        <f t="shared" si="26"/>
        <v>708</v>
      </c>
      <c r="D720" s="44" t="str">
        <f t="shared" si="27"/>
        <v/>
      </c>
      <c r="E720" s="276"/>
      <c r="F720" s="368"/>
      <c r="G720" s="368"/>
      <c r="H720" s="470"/>
      <c r="I720" s="307"/>
      <c r="J720" s="15"/>
      <c r="K720" s="299"/>
      <c r="L720" s="265"/>
      <c r="M720" s="265"/>
      <c r="N720" s="265"/>
      <c r="O720" s="281"/>
      <c r="P720" s="282"/>
      <c r="Q720" s="77"/>
    </row>
    <row r="721" spans="3:17" ht="13.5" customHeight="1" x14ac:dyDescent="0.15">
      <c r="C721" s="283">
        <f t="shared" si="26"/>
        <v>709</v>
      </c>
      <c r="D721" s="44" t="str">
        <f t="shared" si="27"/>
        <v/>
      </c>
      <c r="E721" s="276"/>
      <c r="F721" s="368"/>
      <c r="G721" s="368"/>
      <c r="H721" s="470"/>
      <c r="I721" s="307"/>
      <c r="J721" s="15"/>
      <c r="K721" s="299"/>
      <c r="L721" s="265"/>
      <c r="M721" s="265"/>
      <c r="N721" s="265"/>
      <c r="O721" s="281"/>
      <c r="P721" s="282"/>
      <c r="Q721" s="77"/>
    </row>
    <row r="722" spans="3:17" ht="13.5" customHeight="1" x14ac:dyDescent="0.15">
      <c r="C722" s="283">
        <f t="shared" si="26"/>
        <v>710</v>
      </c>
      <c r="D722" s="44" t="str">
        <f t="shared" si="27"/>
        <v/>
      </c>
      <c r="E722" s="276"/>
      <c r="F722" s="368"/>
      <c r="G722" s="368"/>
      <c r="H722" s="470"/>
      <c r="I722" s="307"/>
      <c r="J722" s="15"/>
      <c r="K722" s="299"/>
      <c r="L722" s="265"/>
      <c r="M722" s="265"/>
      <c r="N722" s="265"/>
      <c r="O722" s="281"/>
      <c r="P722" s="282"/>
      <c r="Q722" s="77"/>
    </row>
    <row r="723" spans="3:17" ht="13.5" customHeight="1" x14ac:dyDescent="0.15">
      <c r="C723" s="283">
        <f t="shared" si="26"/>
        <v>711</v>
      </c>
      <c r="D723" s="44" t="str">
        <f t="shared" si="27"/>
        <v/>
      </c>
      <c r="E723" s="276"/>
      <c r="F723" s="368"/>
      <c r="G723" s="368"/>
      <c r="H723" s="470"/>
      <c r="I723" s="307"/>
      <c r="J723" s="15"/>
      <c r="K723" s="299"/>
      <c r="L723" s="265"/>
      <c r="M723" s="265"/>
      <c r="N723" s="265"/>
      <c r="O723" s="281"/>
      <c r="P723" s="282"/>
      <c r="Q723" s="77"/>
    </row>
    <row r="724" spans="3:17" ht="13.5" customHeight="1" x14ac:dyDescent="0.15">
      <c r="C724" s="283">
        <f t="shared" si="26"/>
        <v>712</v>
      </c>
      <c r="D724" s="44" t="str">
        <f t="shared" si="27"/>
        <v/>
      </c>
      <c r="E724" s="276"/>
      <c r="F724" s="368"/>
      <c r="G724" s="368"/>
      <c r="H724" s="470"/>
      <c r="I724" s="307"/>
      <c r="J724" s="15"/>
      <c r="K724" s="299"/>
      <c r="L724" s="265"/>
      <c r="M724" s="265"/>
      <c r="N724" s="265"/>
      <c r="O724" s="281"/>
      <c r="P724" s="282"/>
      <c r="Q724" s="77"/>
    </row>
    <row r="725" spans="3:17" ht="13.5" customHeight="1" x14ac:dyDescent="0.15">
      <c r="C725" s="283">
        <f t="shared" si="26"/>
        <v>713</v>
      </c>
      <c r="D725" s="44" t="str">
        <f t="shared" si="27"/>
        <v/>
      </c>
      <c r="E725" s="276"/>
      <c r="F725" s="368"/>
      <c r="G725" s="368"/>
      <c r="H725" s="470"/>
      <c r="I725" s="307"/>
      <c r="J725" s="15"/>
      <c r="K725" s="299"/>
      <c r="L725" s="265"/>
      <c r="M725" s="265"/>
      <c r="N725" s="265"/>
      <c r="O725" s="281"/>
      <c r="P725" s="282"/>
      <c r="Q725" s="77"/>
    </row>
    <row r="726" spans="3:17" ht="13.5" customHeight="1" x14ac:dyDescent="0.15">
      <c r="C726" s="283">
        <f t="shared" si="26"/>
        <v>714</v>
      </c>
      <c r="D726" s="44" t="str">
        <f t="shared" si="27"/>
        <v/>
      </c>
      <c r="E726" s="276"/>
      <c r="F726" s="368"/>
      <c r="G726" s="368"/>
      <c r="H726" s="470"/>
      <c r="I726" s="307"/>
      <c r="J726" s="15"/>
      <c r="K726" s="299"/>
      <c r="L726" s="265"/>
      <c r="M726" s="265"/>
      <c r="N726" s="265"/>
      <c r="O726" s="281"/>
      <c r="P726" s="282"/>
      <c r="Q726" s="77"/>
    </row>
    <row r="727" spans="3:17" ht="13.5" customHeight="1" x14ac:dyDescent="0.15">
      <c r="C727" s="283">
        <f t="shared" si="26"/>
        <v>715</v>
      </c>
      <c r="D727" s="44" t="str">
        <f t="shared" si="27"/>
        <v/>
      </c>
      <c r="E727" s="276"/>
      <c r="F727" s="368"/>
      <c r="G727" s="368"/>
      <c r="H727" s="470"/>
      <c r="I727" s="307"/>
      <c r="J727" s="15"/>
      <c r="K727" s="299"/>
      <c r="L727" s="265"/>
      <c r="M727" s="265"/>
      <c r="N727" s="265"/>
      <c r="O727" s="281"/>
      <c r="P727" s="282"/>
      <c r="Q727" s="77"/>
    </row>
    <row r="728" spans="3:17" ht="13.5" customHeight="1" x14ac:dyDescent="0.15">
      <c r="C728" s="283">
        <f t="shared" si="26"/>
        <v>716</v>
      </c>
      <c r="D728" s="44" t="str">
        <f t="shared" si="27"/>
        <v/>
      </c>
      <c r="E728" s="276"/>
      <c r="F728" s="368"/>
      <c r="G728" s="368"/>
      <c r="H728" s="470"/>
      <c r="I728" s="307"/>
      <c r="J728" s="15"/>
      <c r="K728" s="299"/>
      <c r="L728" s="265"/>
      <c r="M728" s="265"/>
      <c r="N728" s="265"/>
      <c r="O728" s="281"/>
      <c r="P728" s="282"/>
      <c r="Q728" s="77"/>
    </row>
    <row r="729" spans="3:17" ht="13.5" customHeight="1" x14ac:dyDescent="0.15">
      <c r="C729" s="283">
        <f t="shared" si="26"/>
        <v>717</v>
      </c>
      <c r="D729" s="44" t="str">
        <f t="shared" si="27"/>
        <v/>
      </c>
      <c r="E729" s="276"/>
      <c r="F729" s="368"/>
      <c r="G729" s="368"/>
      <c r="H729" s="470"/>
      <c r="I729" s="307"/>
      <c r="J729" s="15"/>
      <c r="K729" s="299"/>
      <c r="L729" s="265"/>
      <c r="M729" s="265"/>
      <c r="N729" s="265"/>
      <c r="O729" s="281"/>
      <c r="P729" s="282"/>
      <c r="Q729" s="77"/>
    </row>
    <row r="730" spans="3:17" ht="13.5" customHeight="1" x14ac:dyDescent="0.15">
      <c r="C730" s="283">
        <f t="shared" si="26"/>
        <v>718</v>
      </c>
      <c r="D730" s="44" t="str">
        <f t="shared" si="27"/>
        <v/>
      </c>
      <c r="E730" s="276"/>
      <c r="F730" s="368"/>
      <c r="G730" s="368"/>
      <c r="H730" s="470"/>
      <c r="I730" s="307"/>
      <c r="J730" s="15"/>
      <c r="K730" s="299"/>
      <c r="L730" s="265"/>
      <c r="M730" s="265"/>
      <c r="N730" s="265"/>
      <c r="O730" s="281"/>
      <c r="P730" s="282"/>
      <c r="Q730" s="77"/>
    </row>
    <row r="731" spans="3:17" ht="13.5" customHeight="1" x14ac:dyDescent="0.15">
      <c r="C731" s="283">
        <f t="shared" si="26"/>
        <v>719</v>
      </c>
      <c r="D731" s="44" t="str">
        <f t="shared" si="27"/>
        <v/>
      </c>
      <c r="E731" s="276"/>
      <c r="F731" s="368"/>
      <c r="G731" s="368"/>
      <c r="H731" s="470"/>
      <c r="I731" s="307"/>
      <c r="J731" s="15"/>
      <c r="K731" s="299"/>
      <c r="L731" s="265"/>
      <c r="M731" s="265"/>
      <c r="N731" s="265"/>
      <c r="O731" s="281"/>
      <c r="P731" s="282"/>
      <c r="Q731" s="77"/>
    </row>
    <row r="732" spans="3:17" ht="13.5" customHeight="1" x14ac:dyDescent="0.15">
      <c r="C732" s="283">
        <f t="shared" si="26"/>
        <v>720</v>
      </c>
      <c r="D732" s="44" t="str">
        <f t="shared" si="27"/>
        <v/>
      </c>
      <c r="E732" s="276"/>
      <c r="F732" s="368"/>
      <c r="G732" s="368"/>
      <c r="H732" s="470"/>
      <c r="I732" s="307"/>
      <c r="J732" s="15"/>
      <c r="K732" s="299"/>
      <c r="L732" s="265"/>
      <c r="M732" s="265"/>
      <c r="N732" s="265"/>
      <c r="O732" s="281"/>
      <c r="P732" s="282"/>
      <c r="Q732" s="77"/>
    </row>
    <row r="733" spans="3:17" ht="13.5" customHeight="1" x14ac:dyDescent="0.15">
      <c r="C733" s="283">
        <f t="shared" si="26"/>
        <v>721</v>
      </c>
      <c r="D733" s="44" t="str">
        <f t="shared" si="27"/>
        <v/>
      </c>
      <c r="E733" s="276"/>
      <c r="F733" s="368"/>
      <c r="G733" s="368"/>
      <c r="H733" s="470"/>
      <c r="I733" s="307"/>
      <c r="J733" s="15"/>
      <c r="K733" s="299"/>
      <c r="L733" s="265"/>
      <c r="M733" s="265"/>
      <c r="N733" s="265"/>
      <c r="O733" s="281"/>
      <c r="P733" s="282"/>
      <c r="Q733" s="77"/>
    </row>
    <row r="734" spans="3:17" ht="13.5" customHeight="1" x14ac:dyDescent="0.15">
      <c r="C734" s="283">
        <f t="shared" si="26"/>
        <v>722</v>
      </c>
      <c r="D734" s="44" t="str">
        <f t="shared" si="27"/>
        <v/>
      </c>
      <c r="E734" s="276"/>
      <c r="F734" s="368"/>
      <c r="G734" s="368"/>
      <c r="H734" s="470"/>
      <c r="I734" s="307"/>
      <c r="J734" s="15"/>
      <c r="K734" s="299"/>
      <c r="L734" s="265"/>
      <c r="M734" s="265"/>
      <c r="N734" s="265"/>
      <c r="O734" s="281"/>
      <c r="P734" s="282"/>
      <c r="Q734" s="77"/>
    </row>
    <row r="735" spans="3:17" ht="13.5" customHeight="1" x14ac:dyDescent="0.15">
      <c r="C735" s="283">
        <f t="shared" si="26"/>
        <v>723</v>
      </c>
      <c r="D735" s="44" t="str">
        <f t="shared" si="27"/>
        <v/>
      </c>
      <c r="E735" s="276"/>
      <c r="F735" s="368"/>
      <c r="G735" s="368"/>
      <c r="H735" s="470"/>
      <c r="I735" s="307"/>
      <c r="J735" s="15"/>
      <c r="K735" s="299"/>
      <c r="L735" s="265"/>
      <c r="M735" s="265"/>
      <c r="N735" s="265"/>
      <c r="O735" s="281"/>
      <c r="P735" s="282"/>
      <c r="Q735" s="77"/>
    </row>
    <row r="736" spans="3:17" ht="13.5" customHeight="1" x14ac:dyDescent="0.15">
      <c r="C736" s="283">
        <f t="shared" si="26"/>
        <v>724</v>
      </c>
      <c r="D736" s="44" t="str">
        <f t="shared" si="27"/>
        <v/>
      </c>
      <c r="E736" s="276"/>
      <c r="F736" s="368"/>
      <c r="G736" s="368"/>
      <c r="H736" s="470"/>
      <c r="I736" s="307"/>
      <c r="J736" s="15"/>
      <c r="K736" s="299"/>
      <c r="L736" s="265"/>
      <c r="M736" s="265"/>
      <c r="N736" s="265"/>
      <c r="O736" s="281"/>
      <c r="P736" s="282"/>
      <c r="Q736" s="77"/>
    </row>
    <row r="737" spans="3:17" ht="13.5" customHeight="1" x14ac:dyDescent="0.15">
      <c r="C737" s="283">
        <f t="shared" si="26"/>
        <v>725</v>
      </c>
      <c r="D737" s="44" t="str">
        <f t="shared" si="27"/>
        <v/>
      </c>
      <c r="E737" s="276"/>
      <c r="F737" s="368"/>
      <c r="G737" s="368"/>
      <c r="H737" s="470"/>
      <c r="I737" s="307"/>
      <c r="J737" s="15"/>
      <c r="K737" s="299"/>
      <c r="L737" s="265"/>
      <c r="M737" s="265"/>
      <c r="N737" s="265"/>
      <c r="O737" s="281"/>
      <c r="P737" s="282"/>
      <c r="Q737" s="77"/>
    </row>
    <row r="738" spans="3:17" ht="13.5" customHeight="1" x14ac:dyDescent="0.15">
      <c r="C738" s="283">
        <f t="shared" si="26"/>
        <v>726</v>
      </c>
      <c r="D738" s="44" t="str">
        <f t="shared" si="27"/>
        <v/>
      </c>
      <c r="E738" s="276"/>
      <c r="F738" s="368"/>
      <c r="G738" s="368"/>
      <c r="H738" s="470"/>
      <c r="I738" s="307"/>
      <c r="J738" s="15"/>
      <c r="K738" s="299"/>
      <c r="L738" s="265"/>
      <c r="M738" s="265"/>
      <c r="N738" s="265"/>
      <c r="O738" s="281"/>
      <c r="P738" s="282"/>
      <c r="Q738" s="77"/>
    </row>
    <row r="739" spans="3:17" ht="13.5" customHeight="1" x14ac:dyDescent="0.15">
      <c r="C739" s="283">
        <f t="shared" si="26"/>
        <v>727</v>
      </c>
      <c r="D739" s="44" t="str">
        <f t="shared" si="27"/>
        <v/>
      </c>
      <c r="E739" s="276"/>
      <c r="F739" s="368"/>
      <c r="G739" s="368"/>
      <c r="H739" s="470"/>
      <c r="I739" s="307"/>
      <c r="J739" s="15"/>
      <c r="K739" s="299"/>
      <c r="L739" s="265"/>
      <c r="M739" s="265"/>
      <c r="N739" s="265"/>
      <c r="O739" s="281"/>
      <c r="P739" s="282"/>
      <c r="Q739" s="77"/>
    </row>
    <row r="740" spans="3:17" ht="13.5" customHeight="1" x14ac:dyDescent="0.15">
      <c r="C740" s="283">
        <f t="shared" si="26"/>
        <v>728</v>
      </c>
      <c r="D740" s="44" t="str">
        <f t="shared" si="27"/>
        <v/>
      </c>
      <c r="E740" s="276"/>
      <c r="F740" s="368"/>
      <c r="G740" s="368"/>
      <c r="H740" s="470"/>
      <c r="I740" s="307"/>
      <c r="J740" s="15"/>
      <c r="K740" s="299"/>
      <c r="L740" s="265"/>
      <c r="M740" s="265"/>
      <c r="N740" s="265"/>
      <c r="O740" s="281"/>
      <c r="P740" s="282"/>
      <c r="Q740" s="77"/>
    </row>
    <row r="741" spans="3:17" ht="13.5" customHeight="1" x14ac:dyDescent="0.15">
      <c r="C741" s="283">
        <f t="shared" si="26"/>
        <v>729</v>
      </c>
      <c r="D741" s="44" t="str">
        <f t="shared" si="27"/>
        <v/>
      </c>
      <c r="E741" s="276"/>
      <c r="F741" s="368"/>
      <c r="G741" s="368"/>
      <c r="H741" s="470"/>
      <c r="I741" s="307"/>
      <c r="J741" s="15"/>
      <c r="K741" s="299"/>
      <c r="L741" s="265"/>
      <c r="M741" s="265"/>
      <c r="N741" s="265"/>
      <c r="O741" s="281"/>
      <c r="P741" s="282"/>
      <c r="Q741" s="77"/>
    </row>
    <row r="742" spans="3:17" ht="13.5" customHeight="1" x14ac:dyDescent="0.15">
      <c r="C742" s="283">
        <f t="shared" si="26"/>
        <v>730</v>
      </c>
      <c r="D742" s="44" t="str">
        <f t="shared" si="27"/>
        <v/>
      </c>
      <c r="E742" s="276"/>
      <c r="F742" s="368"/>
      <c r="G742" s="368"/>
      <c r="H742" s="470"/>
      <c r="I742" s="307"/>
      <c r="J742" s="15"/>
      <c r="K742" s="299"/>
      <c r="L742" s="265"/>
      <c r="M742" s="265"/>
      <c r="N742" s="265"/>
      <c r="O742" s="281"/>
      <c r="P742" s="282"/>
      <c r="Q742" s="77"/>
    </row>
    <row r="743" spans="3:17" ht="13.5" customHeight="1" x14ac:dyDescent="0.15">
      <c r="C743" s="283">
        <f t="shared" si="26"/>
        <v>731</v>
      </c>
      <c r="D743" s="44" t="str">
        <f t="shared" si="27"/>
        <v/>
      </c>
      <c r="E743" s="276"/>
      <c r="F743" s="368"/>
      <c r="G743" s="368"/>
      <c r="H743" s="470"/>
      <c r="I743" s="307"/>
      <c r="J743" s="15"/>
      <c r="K743" s="299"/>
      <c r="L743" s="265"/>
      <c r="M743" s="265"/>
      <c r="N743" s="265"/>
      <c r="O743" s="281"/>
      <c r="P743" s="282"/>
      <c r="Q743" s="77"/>
    </row>
    <row r="744" spans="3:17" ht="13.5" customHeight="1" x14ac:dyDescent="0.15">
      <c r="C744" s="283">
        <f t="shared" si="26"/>
        <v>732</v>
      </c>
      <c r="D744" s="44" t="str">
        <f t="shared" si="27"/>
        <v/>
      </c>
      <c r="E744" s="276"/>
      <c r="F744" s="368"/>
      <c r="G744" s="368"/>
      <c r="H744" s="470"/>
      <c r="I744" s="307"/>
      <c r="J744" s="15"/>
      <c r="K744" s="299"/>
      <c r="L744" s="265"/>
      <c r="M744" s="265"/>
      <c r="N744" s="265"/>
      <c r="O744" s="281"/>
      <c r="P744" s="282"/>
      <c r="Q744" s="77"/>
    </row>
    <row r="745" spans="3:17" ht="13.5" customHeight="1" x14ac:dyDescent="0.15">
      <c r="C745" s="283">
        <f t="shared" si="26"/>
        <v>733</v>
      </c>
      <c r="D745" s="44" t="str">
        <f t="shared" si="27"/>
        <v/>
      </c>
      <c r="E745" s="276"/>
      <c r="F745" s="368"/>
      <c r="G745" s="368"/>
      <c r="H745" s="470"/>
      <c r="I745" s="307"/>
      <c r="J745" s="15"/>
      <c r="K745" s="299"/>
      <c r="L745" s="265"/>
      <c r="M745" s="265"/>
      <c r="N745" s="265"/>
      <c r="O745" s="281"/>
      <c r="P745" s="282"/>
      <c r="Q745" s="77"/>
    </row>
    <row r="746" spans="3:17" ht="13.5" customHeight="1" x14ac:dyDescent="0.15">
      <c r="C746" s="283">
        <f t="shared" si="26"/>
        <v>734</v>
      </c>
      <c r="D746" s="44" t="str">
        <f t="shared" si="27"/>
        <v/>
      </c>
      <c r="E746" s="276"/>
      <c r="F746" s="368"/>
      <c r="G746" s="368"/>
      <c r="H746" s="470"/>
      <c r="I746" s="307"/>
      <c r="J746" s="15"/>
      <c r="K746" s="299"/>
      <c r="L746" s="265"/>
      <c r="M746" s="265"/>
      <c r="N746" s="265"/>
      <c r="O746" s="281"/>
      <c r="P746" s="282"/>
      <c r="Q746" s="77"/>
    </row>
    <row r="747" spans="3:17" ht="13.5" customHeight="1" x14ac:dyDescent="0.15">
      <c r="C747" s="283">
        <f t="shared" si="26"/>
        <v>735</v>
      </c>
      <c r="D747" s="44" t="str">
        <f t="shared" si="27"/>
        <v/>
      </c>
      <c r="E747" s="276"/>
      <c r="F747" s="368"/>
      <c r="G747" s="368"/>
      <c r="H747" s="470"/>
      <c r="I747" s="307"/>
      <c r="J747" s="15"/>
      <c r="K747" s="299"/>
      <c r="L747" s="265"/>
      <c r="M747" s="265"/>
      <c r="N747" s="265"/>
      <c r="O747" s="281"/>
      <c r="P747" s="282"/>
      <c r="Q747" s="77"/>
    </row>
    <row r="748" spans="3:17" ht="13.5" customHeight="1" x14ac:dyDescent="0.15">
      <c r="C748" s="283">
        <f t="shared" si="26"/>
        <v>736</v>
      </c>
      <c r="D748" s="44" t="str">
        <f t="shared" si="27"/>
        <v/>
      </c>
      <c r="E748" s="276"/>
      <c r="F748" s="368"/>
      <c r="G748" s="368"/>
      <c r="H748" s="470"/>
      <c r="I748" s="307"/>
      <c r="J748" s="15"/>
      <c r="K748" s="299"/>
      <c r="L748" s="265"/>
      <c r="M748" s="265"/>
      <c r="N748" s="265"/>
      <c r="O748" s="281"/>
      <c r="P748" s="282"/>
      <c r="Q748" s="77"/>
    </row>
    <row r="749" spans="3:17" ht="13.5" customHeight="1" x14ac:dyDescent="0.15">
      <c r="C749" s="283">
        <f t="shared" si="26"/>
        <v>737</v>
      </c>
      <c r="D749" s="44" t="str">
        <f t="shared" si="27"/>
        <v/>
      </c>
      <c r="E749" s="276"/>
      <c r="F749" s="368"/>
      <c r="G749" s="368"/>
      <c r="H749" s="470"/>
      <c r="I749" s="307"/>
      <c r="J749" s="15"/>
      <c r="K749" s="299"/>
      <c r="L749" s="265"/>
      <c r="M749" s="265"/>
      <c r="N749" s="265"/>
      <c r="O749" s="281"/>
      <c r="P749" s="282"/>
      <c r="Q749" s="77"/>
    </row>
    <row r="750" spans="3:17" ht="13.5" customHeight="1" x14ac:dyDescent="0.15">
      <c r="C750" s="283">
        <f t="shared" si="26"/>
        <v>738</v>
      </c>
      <c r="D750" s="44" t="str">
        <f t="shared" si="27"/>
        <v/>
      </c>
      <c r="E750" s="276"/>
      <c r="F750" s="368"/>
      <c r="G750" s="368"/>
      <c r="H750" s="470"/>
      <c r="I750" s="307"/>
      <c r="J750" s="15"/>
      <c r="K750" s="299"/>
      <c r="L750" s="265"/>
      <c r="M750" s="265"/>
      <c r="N750" s="265"/>
      <c r="O750" s="281"/>
      <c r="P750" s="282"/>
      <c r="Q750" s="77"/>
    </row>
    <row r="751" spans="3:17" ht="13.5" customHeight="1" x14ac:dyDescent="0.15">
      <c r="C751" s="283">
        <f t="shared" si="26"/>
        <v>739</v>
      </c>
      <c r="D751" s="44" t="str">
        <f t="shared" si="27"/>
        <v/>
      </c>
      <c r="E751" s="276"/>
      <c r="F751" s="368"/>
      <c r="G751" s="368"/>
      <c r="H751" s="470"/>
      <c r="I751" s="307"/>
      <c r="J751" s="15"/>
      <c r="K751" s="299"/>
      <c r="L751" s="265"/>
      <c r="M751" s="265"/>
      <c r="N751" s="265"/>
      <c r="O751" s="281"/>
      <c r="P751" s="282"/>
      <c r="Q751" s="77"/>
    </row>
    <row r="752" spans="3:17" ht="13.5" customHeight="1" x14ac:dyDescent="0.15">
      <c r="C752" s="283">
        <f t="shared" si="26"/>
        <v>740</v>
      </c>
      <c r="D752" s="44" t="str">
        <f t="shared" si="27"/>
        <v/>
      </c>
      <c r="E752" s="276"/>
      <c r="F752" s="368"/>
      <c r="G752" s="368"/>
      <c r="H752" s="470"/>
      <c r="I752" s="307"/>
      <c r="J752" s="15"/>
      <c r="K752" s="299"/>
      <c r="L752" s="265"/>
      <c r="M752" s="265"/>
      <c r="N752" s="265"/>
      <c r="O752" s="281"/>
      <c r="P752" s="282"/>
      <c r="Q752" s="77"/>
    </row>
    <row r="753" spans="3:17" ht="13.5" customHeight="1" x14ac:dyDescent="0.15">
      <c r="C753" s="283">
        <f t="shared" si="26"/>
        <v>741</v>
      </c>
      <c r="D753" s="44" t="str">
        <f t="shared" si="27"/>
        <v/>
      </c>
      <c r="E753" s="276"/>
      <c r="F753" s="368"/>
      <c r="G753" s="368"/>
      <c r="H753" s="470"/>
      <c r="I753" s="307"/>
      <c r="J753" s="15"/>
      <c r="K753" s="299"/>
      <c r="L753" s="265"/>
      <c r="M753" s="265"/>
      <c r="N753" s="265"/>
      <c r="O753" s="281"/>
      <c r="P753" s="282"/>
      <c r="Q753" s="77"/>
    </row>
    <row r="754" spans="3:17" ht="13.5" customHeight="1" x14ac:dyDescent="0.15">
      <c r="C754" s="283">
        <f t="shared" si="26"/>
        <v>742</v>
      </c>
      <c r="D754" s="44" t="str">
        <f t="shared" si="27"/>
        <v/>
      </c>
      <c r="E754" s="276"/>
      <c r="F754" s="368"/>
      <c r="G754" s="368"/>
      <c r="H754" s="470"/>
      <c r="I754" s="307"/>
      <c r="J754" s="15"/>
      <c r="K754" s="299"/>
      <c r="L754" s="265"/>
      <c r="M754" s="265"/>
      <c r="N754" s="265"/>
      <c r="O754" s="281"/>
      <c r="P754" s="282"/>
      <c r="Q754" s="77"/>
    </row>
    <row r="755" spans="3:17" ht="13.5" customHeight="1" x14ac:dyDescent="0.15">
      <c r="C755" s="283">
        <f t="shared" si="26"/>
        <v>743</v>
      </c>
      <c r="D755" s="44" t="str">
        <f t="shared" si="27"/>
        <v/>
      </c>
      <c r="E755" s="276"/>
      <c r="F755" s="368"/>
      <c r="G755" s="368"/>
      <c r="H755" s="470"/>
      <c r="I755" s="307"/>
      <c r="J755" s="15"/>
      <c r="K755" s="299"/>
      <c r="L755" s="265"/>
      <c r="M755" s="265"/>
      <c r="N755" s="265"/>
      <c r="O755" s="281"/>
      <c r="P755" s="282"/>
      <c r="Q755" s="77"/>
    </row>
    <row r="756" spans="3:17" ht="13.5" customHeight="1" x14ac:dyDescent="0.15">
      <c r="C756" s="283">
        <f t="shared" si="26"/>
        <v>744</v>
      </c>
      <c r="D756" s="44" t="str">
        <f t="shared" si="27"/>
        <v/>
      </c>
      <c r="E756" s="276"/>
      <c r="F756" s="368"/>
      <c r="G756" s="368"/>
      <c r="H756" s="470"/>
      <c r="I756" s="307"/>
      <c r="J756" s="15"/>
      <c r="K756" s="299"/>
      <c r="L756" s="265"/>
      <c r="M756" s="265"/>
      <c r="N756" s="265"/>
      <c r="O756" s="281"/>
      <c r="P756" s="282"/>
      <c r="Q756" s="77"/>
    </row>
    <row r="757" spans="3:17" ht="13.5" customHeight="1" x14ac:dyDescent="0.15">
      <c r="C757" s="283">
        <f t="shared" si="26"/>
        <v>745</v>
      </c>
      <c r="D757" s="44" t="str">
        <f t="shared" si="27"/>
        <v/>
      </c>
      <c r="E757" s="276"/>
      <c r="F757" s="368"/>
      <c r="G757" s="368"/>
      <c r="H757" s="470"/>
      <c r="I757" s="307"/>
      <c r="J757" s="15"/>
      <c r="K757" s="299"/>
      <c r="L757" s="265"/>
      <c r="M757" s="265"/>
      <c r="N757" s="265"/>
      <c r="O757" s="281"/>
      <c r="P757" s="282"/>
      <c r="Q757" s="77"/>
    </row>
    <row r="758" spans="3:17" ht="13.5" customHeight="1" x14ac:dyDescent="0.15">
      <c r="C758" s="283">
        <f t="shared" si="26"/>
        <v>746</v>
      </c>
      <c r="D758" s="44" t="str">
        <f t="shared" si="27"/>
        <v/>
      </c>
      <c r="E758" s="276"/>
      <c r="F758" s="368"/>
      <c r="G758" s="368"/>
      <c r="H758" s="470"/>
      <c r="I758" s="307"/>
      <c r="J758" s="15"/>
      <c r="K758" s="299"/>
      <c r="L758" s="265"/>
      <c r="M758" s="265"/>
      <c r="N758" s="265"/>
      <c r="O758" s="281"/>
      <c r="P758" s="282"/>
      <c r="Q758" s="77"/>
    </row>
    <row r="759" spans="3:17" ht="13.5" customHeight="1" x14ac:dyDescent="0.15">
      <c r="C759" s="283">
        <f t="shared" si="26"/>
        <v>747</v>
      </c>
      <c r="D759" s="44" t="str">
        <f t="shared" si="27"/>
        <v/>
      </c>
      <c r="E759" s="276"/>
      <c r="F759" s="368"/>
      <c r="G759" s="368"/>
      <c r="H759" s="470"/>
      <c r="I759" s="307"/>
      <c r="J759" s="15"/>
      <c r="K759" s="299"/>
      <c r="L759" s="265"/>
      <c r="M759" s="265"/>
      <c r="N759" s="265"/>
      <c r="O759" s="281"/>
      <c r="P759" s="282"/>
      <c r="Q759" s="77"/>
    </row>
    <row r="760" spans="3:17" ht="13.5" customHeight="1" x14ac:dyDescent="0.15">
      <c r="C760" s="283">
        <f t="shared" si="26"/>
        <v>748</v>
      </c>
      <c r="D760" s="44" t="str">
        <f t="shared" si="27"/>
        <v/>
      </c>
      <c r="E760" s="276"/>
      <c r="F760" s="368"/>
      <c r="G760" s="368"/>
      <c r="H760" s="470"/>
      <c r="I760" s="307"/>
      <c r="J760" s="15"/>
      <c r="K760" s="299"/>
      <c r="L760" s="265"/>
      <c r="M760" s="265"/>
      <c r="N760" s="265"/>
      <c r="O760" s="281"/>
      <c r="P760" s="282"/>
      <c r="Q760" s="77"/>
    </row>
    <row r="761" spans="3:17" ht="13.5" customHeight="1" x14ac:dyDescent="0.15">
      <c r="C761" s="283">
        <f t="shared" si="26"/>
        <v>749</v>
      </c>
      <c r="D761" s="44" t="str">
        <f t="shared" si="27"/>
        <v/>
      </c>
      <c r="E761" s="276"/>
      <c r="F761" s="368"/>
      <c r="G761" s="368"/>
      <c r="H761" s="470"/>
      <c r="I761" s="307"/>
      <c r="J761" s="15"/>
      <c r="K761" s="299"/>
      <c r="L761" s="265"/>
      <c r="M761" s="265"/>
      <c r="N761" s="265"/>
      <c r="O761" s="281"/>
      <c r="P761" s="282"/>
      <c r="Q761" s="77"/>
    </row>
    <row r="762" spans="3:17" ht="13.5" customHeight="1" x14ac:dyDescent="0.15">
      <c r="C762" s="283">
        <f>C761+1</f>
        <v>750</v>
      </c>
      <c r="D762" s="44" t="str">
        <f t="shared" si="27"/>
        <v/>
      </c>
      <c r="E762" s="276"/>
      <c r="F762" s="368"/>
      <c r="G762" s="368"/>
      <c r="H762" s="470"/>
      <c r="I762" s="307"/>
      <c r="J762" s="15"/>
      <c r="K762" s="299"/>
      <c r="L762" s="265"/>
      <c r="M762" s="265"/>
      <c r="N762" s="265"/>
      <c r="O762" s="281"/>
      <c r="P762" s="282"/>
      <c r="Q762" s="77"/>
    </row>
    <row r="763" spans="3:17" ht="13.5" customHeight="1" x14ac:dyDescent="0.15">
      <c r="C763" s="283">
        <f>C762+1</f>
        <v>751</v>
      </c>
      <c r="D763" s="44" t="str">
        <f t="shared" si="27"/>
        <v/>
      </c>
      <c r="E763" s="276"/>
      <c r="F763" s="368"/>
      <c r="G763" s="368"/>
      <c r="H763" s="470"/>
      <c r="I763" s="307"/>
      <c r="J763" s="15"/>
      <c r="K763" s="299"/>
      <c r="L763" s="265"/>
      <c r="M763" s="265"/>
      <c r="N763" s="265"/>
      <c r="O763" s="281"/>
      <c r="P763" s="282"/>
      <c r="Q763" s="77"/>
    </row>
    <row r="764" spans="3:17" ht="13.5" customHeight="1" x14ac:dyDescent="0.15">
      <c r="C764" s="283">
        <f>C763+1</f>
        <v>752</v>
      </c>
      <c r="D764" s="44" t="str">
        <f t="shared" si="27"/>
        <v/>
      </c>
      <c r="E764" s="276"/>
      <c r="F764" s="368"/>
      <c r="G764" s="368"/>
      <c r="H764" s="470"/>
      <c r="I764" s="307"/>
      <c r="J764" s="15"/>
      <c r="K764" s="299"/>
      <c r="L764" s="265"/>
      <c r="M764" s="265"/>
      <c r="N764" s="265"/>
      <c r="O764" s="281"/>
      <c r="P764" s="282"/>
      <c r="Q764" s="77"/>
    </row>
    <row r="765" spans="3:17" ht="13.5" customHeight="1" x14ac:dyDescent="0.15">
      <c r="C765" s="283">
        <f>C764+1</f>
        <v>753</v>
      </c>
      <c r="D765" s="44" t="str">
        <f t="shared" si="27"/>
        <v/>
      </c>
      <c r="E765" s="276"/>
      <c r="F765" s="368"/>
      <c r="G765" s="368"/>
      <c r="H765" s="470"/>
      <c r="I765" s="307"/>
      <c r="J765" s="15"/>
      <c r="K765" s="299"/>
      <c r="L765" s="265"/>
      <c r="M765" s="265"/>
      <c r="N765" s="265"/>
      <c r="O765" s="281"/>
      <c r="P765" s="282"/>
      <c r="Q765" s="77"/>
    </row>
    <row r="766" spans="3:17" ht="13.5" customHeight="1" x14ac:dyDescent="0.15">
      <c r="C766" s="283">
        <f t="shared" si="26"/>
        <v>754</v>
      </c>
      <c r="D766" s="44" t="str">
        <f t="shared" si="27"/>
        <v/>
      </c>
      <c r="E766" s="276"/>
      <c r="F766" s="368"/>
      <c r="G766" s="368"/>
      <c r="H766" s="470"/>
      <c r="I766" s="307"/>
      <c r="J766" s="15"/>
      <c r="K766" s="299"/>
      <c r="L766" s="265"/>
      <c r="M766" s="265"/>
      <c r="N766" s="265"/>
      <c r="O766" s="281"/>
      <c r="P766" s="282"/>
      <c r="Q766" s="77"/>
    </row>
    <row r="767" spans="3:17" ht="13.5" customHeight="1" x14ac:dyDescent="0.15">
      <c r="C767" s="283">
        <f t="shared" si="26"/>
        <v>755</v>
      </c>
      <c r="D767" s="44" t="str">
        <f t="shared" si="27"/>
        <v/>
      </c>
      <c r="E767" s="276"/>
      <c r="F767" s="368"/>
      <c r="G767" s="368"/>
      <c r="H767" s="470"/>
      <c r="I767" s="307"/>
      <c r="J767" s="15"/>
      <c r="K767" s="299"/>
      <c r="L767" s="265"/>
      <c r="M767" s="265"/>
      <c r="N767" s="265"/>
      <c r="O767" s="281"/>
      <c r="P767" s="282"/>
      <c r="Q767" s="77"/>
    </row>
    <row r="768" spans="3:17" ht="13.5" customHeight="1" x14ac:dyDescent="0.15">
      <c r="C768" s="283">
        <f t="shared" si="26"/>
        <v>756</v>
      </c>
      <c r="D768" s="44" t="str">
        <f t="shared" si="27"/>
        <v/>
      </c>
      <c r="E768" s="276"/>
      <c r="F768" s="368"/>
      <c r="G768" s="368"/>
      <c r="H768" s="470"/>
      <c r="I768" s="307"/>
      <c r="J768" s="15"/>
      <c r="K768" s="299"/>
      <c r="L768" s="265"/>
      <c r="M768" s="265"/>
      <c r="N768" s="265"/>
      <c r="O768" s="281"/>
      <c r="P768" s="282"/>
      <c r="Q768" s="77"/>
    </row>
    <row r="769" spans="3:17" ht="13.5" customHeight="1" x14ac:dyDescent="0.15">
      <c r="C769" s="283">
        <f t="shared" si="26"/>
        <v>757</v>
      </c>
      <c r="D769" s="44" t="str">
        <f t="shared" si="27"/>
        <v/>
      </c>
      <c r="E769" s="276"/>
      <c r="F769" s="368"/>
      <c r="G769" s="368"/>
      <c r="H769" s="470"/>
      <c r="I769" s="307"/>
      <c r="J769" s="15"/>
      <c r="K769" s="299"/>
      <c r="L769" s="265"/>
      <c r="M769" s="265"/>
      <c r="N769" s="265"/>
      <c r="O769" s="281"/>
      <c r="P769" s="282"/>
      <c r="Q769" s="77"/>
    </row>
    <row r="770" spans="3:17" ht="13.5" customHeight="1" x14ac:dyDescent="0.15">
      <c r="C770" s="283">
        <f t="shared" si="26"/>
        <v>758</v>
      </c>
      <c r="D770" s="44" t="str">
        <f t="shared" si="27"/>
        <v/>
      </c>
      <c r="E770" s="276"/>
      <c r="F770" s="368"/>
      <c r="G770" s="368"/>
      <c r="H770" s="470"/>
      <c r="I770" s="307"/>
      <c r="J770" s="15"/>
      <c r="K770" s="299"/>
      <c r="L770" s="265"/>
      <c r="M770" s="265"/>
      <c r="N770" s="265"/>
      <c r="O770" s="281"/>
      <c r="P770" s="282"/>
      <c r="Q770" s="77"/>
    </row>
    <row r="771" spans="3:17" ht="13.5" customHeight="1" x14ac:dyDescent="0.15">
      <c r="C771" s="283">
        <f t="shared" si="26"/>
        <v>759</v>
      </c>
      <c r="D771" s="44" t="str">
        <f t="shared" si="27"/>
        <v/>
      </c>
      <c r="E771" s="276"/>
      <c r="F771" s="368"/>
      <c r="G771" s="368"/>
      <c r="H771" s="470"/>
      <c r="I771" s="307"/>
      <c r="J771" s="15"/>
      <c r="K771" s="299"/>
      <c r="L771" s="265"/>
      <c r="M771" s="265"/>
      <c r="N771" s="265"/>
      <c r="O771" s="281"/>
      <c r="P771" s="282"/>
      <c r="Q771" s="77"/>
    </row>
    <row r="772" spans="3:17" ht="13.5" customHeight="1" x14ac:dyDescent="0.15">
      <c r="C772" s="283">
        <f t="shared" si="26"/>
        <v>760</v>
      </c>
      <c r="D772" s="44" t="str">
        <f t="shared" si="27"/>
        <v/>
      </c>
      <c r="E772" s="276"/>
      <c r="F772" s="368"/>
      <c r="G772" s="368"/>
      <c r="H772" s="470"/>
      <c r="I772" s="307"/>
      <c r="J772" s="15"/>
      <c r="K772" s="299"/>
      <c r="L772" s="265"/>
      <c r="M772" s="265"/>
      <c r="N772" s="265"/>
      <c r="O772" s="281"/>
      <c r="P772" s="282"/>
      <c r="Q772" s="77"/>
    </row>
    <row r="773" spans="3:17" ht="13.5" customHeight="1" x14ac:dyDescent="0.15">
      <c r="C773" s="283">
        <f t="shared" si="26"/>
        <v>761</v>
      </c>
      <c r="D773" s="44" t="str">
        <f t="shared" si="27"/>
        <v/>
      </c>
      <c r="E773" s="276"/>
      <c r="F773" s="368"/>
      <c r="G773" s="368"/>
      <c r="H773" s="470"/>
      <c r="I773" s="307"/>
      <c r="J773" s="15"/>
      <c r="K773" s="299"/>
      <c r="L773" s="265"/>
      <c r="M773" s="265"/>
      <c r="N773" s="265"/>
      <c r="O773" s="281"/>
      <c r="P773" s="282"/>
      <c r="Q773" s="77"/>
    </row>
    <row r="774" spans="3:17" ht="13.5" customHeight="1" x14ac:dyDescent="0.15">
      <c r="C774" s="283">
        <f t="shared" ref="C774:C837" si="28">C773+1</f>
        <v>762</v>
      </c>
      <c r="D774" s="44" t="str">
        <f t="shared" si="27"/>
        <v/>
      </c>
      <c r="E774" s="276"/>
      <c r="F774" s="368"/>
      <c r="G774" s="368"/>
      <c r="H774" s="470"/>
      <c r="I774" s="307"/>
      <c r="J774" s="15"/>
      <c r="K774" s="299"/>
      <c r="L774" s="265"/>
      <c r="M774" s="265"/>
      <c r="N774" s="265"/>
      <c r="O774" s="281"/>
      <c r="P774" s="282"/>
      <c r="Q774" s="77"/>
    </row>
    <row r="775" spans="3:17" ht="13.5" customHeight="1" x14ac:dyDescent="0.15">
      <c r="C775" s="283">
        <f t="shared" si="28"/>
        <v>763</v>
      </c>
      <c r="D775" s="44" t="str">
        <f t="shared" si="27"/>
        <v/>
      </c>
      <c r="E775" s="276"/>
      <c r="F775" s="368"/>
      <c r="G775" s="368"/>
      <c r="H775" s="470"/>
      <c r="I775" s="307"/>
      <c r="J775" s="15"/>
      <c r="K775" s="299"/>
      <c r="L775" s="265"/>
      <c r="M775" s="265"/>
      <c r="N775" s="265"/>
      <c r="O775" s="281"/>
      <c r="P775" s="282"/>
      <c r="Q775" s="77"/>
    </row>
    <row r="776" spans="3:17" ht="13.5" customHeight="1" x14ac:dyDescent="0.15">
      <c r="C776" s="283">
        <f t="shared" si="28"/>
        <v>764</v>
      </c>
      <c r="D776" s="44" t="str">
        <f t="shared" si="27"/>
        <v/>
      </c>
      <c r="E776" s="276"/>
      <c r="F776" s="368"/>
      <c r="G776" s="368"/>
      <c r="H776" s="470"/>
      <c r="I776" s="307"/>
      <c r="J776" s="15"/>
      <c r="K776" s="299"/>
      <c r="L776" s="265"/>
      <c r="M776" s="265"/>
      <c r="N776" s="265"/>
      <c r="O776" s="281"/>
      <c r="P776" s="282"/>
      <c r="Q776" s="77"/>
    </row>
    <row r="777" spans="3:17" ht="13.5" customHeight="1" x14ac:dyDescent="0.15">
      <c r="C777" s="283">
        <f t="shared" si="28"/>
        <v>765</v>
      </c>
      <c r="D777" s="44" t="str">
        <f t="shared" si="27"/>
        <v/>
      </c>
      <c r="E777" s="276"/>
      <c r="F777" s="368"/>
      <c r="G777" s="368"/>
      <c r="H777" s="470"/>
      <c r="I777" s="307"/>
      <c r="J777" s="15"/>
      <c r="K777" s="299"/>
      <c r="L777" s="265"/>
      <c r="M777" s="265"/>
      <c r="N777" s="265"/>
      <c r="O777" s="281"/>
      <c r="P777" s="282"/>
      <c r="Q777" s="77"/>
    </row>
    <row r="778" spans="3:17" ht="13.5" customHeight="1" x14ac:dyDescent="0.15">
      <c r="C778" s="283">
        <f t="shared" si="28"/>
        <v>766</v>
      </c>
      <c r="D778" s="44" t="str">
        <f t="shared" si="27"/>
        <v/>
      </c>
      <c r="E778" s="276"/>
      <c r="F778" s="368"/>
      <c r="G778" s="368"/>
      <c r="H778" s="470"/>
      <c r="I778" s="307"/>
      <c r="J778" s="15"/>
      <c r="K778" s="299"/>
      <c r="L778" s="265"/>
      <c r="M778" s="265"/>
      <c r="N778" s="265"/>
      <c r="O778" s="281"/>
      <c r="P778" s="282"/>
      <c r="Q778" s="77"/>
    </row>
    <row r="779" spans="3:17" ht="13.5" customHeight="1" x14ac:dyDescent="0.15">
      <c r="C779" s="283">
        <f t="shared" si="28"/>
        <v>767</v>
      </c>
      <c r="D779" s="44" t="str">
        <f t="shared" si="27"/>
        <v/>
      </c>
      <c r="E779" s="276"/>
      <c r="F779" s="368"/>
      <c r="G779" s="368"/>
      <c r="H779" s="470"/>
      <c r="I779" s="307"/>
      <c r="J779" s="15"/>
      <c r="K779" s="299"/>
      <c r="L779" s="265"/>
      <c r="M779" s="265"/>
      <c r="N779" s="265"/>
      <c r="O779" s="281"/>
      <c r="P779" s="282"/>
      <c r="Q779" s="77"/>
    </row>
    <row r="780" spans="3:17" ht="13.5" customHeight="1" x14ac:dyDescent="0.15">
      <c r="C780" s="283">
        <f t="shared" si="28"/>
        <v>768</v>
      </c>
      <c r="D780" s="44" t="str">
        <f t="shared" si="27"/>
        <v/>
      </c>
      <c r="E780" s="276"/>
      <c r="F780" s="368"/>
      <c r="G780" s="368"/>
      <c r="H780" s="470"/>
      <c r="I780" s="307"/>
      <c r="J780" s="15"/>
      <c r="K780" s="299"/>
      <c r="L780" s="265"/>
      <c r="M780" s="265"/>
      <c r="N780" s="265"/>
      <c r="O780" s="281"/>
      <c r="P780" s="282"/>
      <c r="Q780" s="77"/>
    </row>
    <row r="781" spans="3:17" ht="13.5" customHeight="1" x14ac:dyDescent="0.15">
      <c r="C781" s="283">
        <f t="shared" si="28"/>
        <v>769</v>
      </c>
      <c r="D781" s="44" t="str">
        <f t="shared" ref="D781:D844" si="29">IF(E781="","",IF(E781&lt;=$S$2,"○",""))</f>
        <v/>
      </c>
      <c r="E781" s="276"/>
      <c r="F781" s="368"/>
      <c r="G781" s="368"/>
      <c r="H781" s="470"/>
      <c r="I781" s="307"/>
      <c r="J781" s="15"/>
      <c r="K781" s="299"/>
      <c r="L781" s="265"/>
      <c r="M781" s="265"/>
      <c r="N781" s="265"/>
      <c r="O781" s="281"/>
      <c r="P781" s="282"/>
      <c r="Q781" s="77"/>
    </row>
    <row r="782" spans="3:17" ht="13.5" customHeight="1" x14ac:dyDescent="0.15">
      <c r="C782" s="283">
        <f t="shared" si="28"/>
        <v>770</v>
      </c>
      <c r="D782" s="44" t="str">
        <f t="shared" si="29"/>
        <v/>
      </c>
      <c r="E782" s="276"/>
      <c r="F782" s="368"/>
      <c r="G782" s="368"/>
      <c r="H782" s="470"/>
      <c r="I782" s="307"/>
      <c r="J782" s="15"/>
      <c r="K782" s="299"/>
      <c r="L782" s="265"/>
      <c r="M782" s="265"/>
      <c r="N782" s="265"/>
      <c r="O782" s="281"/>
      <c r="P782" s="282"/>
      <c r="Q782" s="77"/>
    </row>
    <row r="783" spans="3:17" ht="13.5" customHeight="1" x14ac:dyDescent="0.15">
      <c r="C783" s="283">
        <f t="shared" si="28"/>
        <v>771</v>
      </c>
      <c r="D783" s="44" t="str">
        <f t="shared" si="29"/>
        <v/>
      </c>
      <c r="E783" s="276"/>
      <c r="F783" s="368"/>
      <c r="G783" s="368"/>
      <c r="H783" s="470"/>
      <c r="I783" s="307"/>
      <c r="J783" s="15"/>
      <c r="K783" s="299"/>
      <c r="L783" s="265"/>
      <c r="M783" s="265"/>
      <c r="N783" s="265"/>
      <c r="O783" s="281"/>
      <c r="P783" s="282"/>
      <c r="Q783" s="77"/>
    </row>
    <row r="784" spans="3:17" ht="13.5" customHeight="1" x14ac:dyDescent="0.15">
      <c r="C784" s="283">
        <f t="shared" si="28"/>
        <v>772</v>
      </c>
      <c r="D784" s="44" t="str">
        <f t="shared" si="29"/>
        <v/>
      </c>
      <c r="E784" s="276"/>
      <c r="F784" s="368"/>
      <c r="G784" s="368"/>
      <c r="H784" s="470"/>
      <c r="I784" s="307"/>
      <c r="J784" s="15"/>
      <c r="K784" s="299"/>
      <c r="L784" s="265"/>
      <c r="M784" s="265"/>
      <c r="N784" s="265"/>
      <c r="O784" s="281"/>
      <c r="P784" s="282"/>
      <c r="Q784" s="77"/>
    </row>
    <row r="785" spans="3:17" ht="13.5" customHeight="1" x14ac:dyDescent="0.15">
      <c r="C785" s="283">
        <f t="shared" si="28"/>
        <v>773</v>
      </c>
      <c r="D785" s="44" t="str">
        <f t="shared" si="29"/>
        <v/>
      </c>
      <c r="E785" s="276"/>
      <c r="F785" s="368"/>
      <c r="G785" s="368"/>
      <c r="H785" s="470"/>
      <c r="I785" s="307"/>
      <c r="J785" s="15"/>
      <c r="K785" s="299"/>
      <c r="L785" s="265"/>
      <c r="M785" s="265"/>
      <c r="N785" s="265"/>
      <c r="O785" s="281"/>
      <c r="P785" s="282"/>
      <c r="Q785" s="77"/>
    </row>
    <row r="786" spans="3:17" ht="13.5" customHeight="1" x14ac:dyDescent="0.15">
      <c r="C786" s="283">
        <f t="shared" si="28"/>
        <v>774</v>
      </c>
      <c r="D786" s="44" t="str">
        <f t="shared" si="29"/>
        <v/>
      </c>
      <c r="E786" s="276"/>
      <c r="F786" s="368"/>
      <c r="G786" s="368"/>
      <c r="H786" s="470"/>
      <c r="I786" s="307"/>
      <c r="J786" s="15"/>
      <c r="K786" s="299"/>
      <c r="L786" s="265"/>
      <c r="M786" s="265"/>
      <c r="N786" s="265"/>
      <c r="O786" s="281"/>
      <c r="P786" s="282"/>
      <c r="Q786" s="77"/>
    </row>
    <row r="787" spans="3:17" ht="13.5" customHeight="1" x14ac:dyDescent="0.15">
      <c r="C787" s="283">
        <f t="shared" si="28"/>
        <v>775</v>
      </c>
      <c r="D787" s="44" t="str">
        <f t="shared" si="29"/>
        <v/>
      </c>
      <c r="E787" s="276"/>
      <c r="F787" s="368"/>
      <c r="G787" s="368"/>
      <c r="H787" s="470"/>
      <c r="I787" s="307"/>
      <c r="J787" s="15"/>
      <c r="K787" s="299"/>
      <c r="L787" s="265"/>
      <c r="M787" s="265"/>
      <c r="N787" s="265"/>
      <c r="O787" s="281"/>
      <c r="P787" s="282"/>
      <c r="Q787" s="77"/>
    </row>
    <row r="788" spans="3:17" ht="13.5" customHeight="1" x14ac:dyDescent="0.15">
      <c r="C788" s="283">
        <f t="shared" si="28"/>
        <v>776</v>
      </c>
      <c r="D788" s="44" t="str">
        <f t="shared" si="29"/>
        <v/>
      </c>
      <c r="E788" s="276"/>
      <c r="F788" s="368"/>
      <c r="G788" s="368"/>
      <c r="H788" s="470"/>
      <c r="I788" s="307"/>
      <c r="J788" s="15"/>
      <c r="K788" s="299"/>
      <c r="L788" s="265"/>
      <c r="M788" s="265"/>
      <c r="N788" s="265"/>
      <c r="O788" s="281"/>
      <c r="P788" s="282"/>
      <c r="Q788" s="77"/>
    </row>
    <row r="789" spans="3:17" ht="13.5" customHeight="1" x14ac:dyDescent="0.15">
      <c r="C789" s="283">
        <f t="shared" si="28"/>
        <v>777</v>
      </c>
      <c r="D789" s="44" t="str">
        <f t="shared" si="29"/>
        <v/>
      </c>
      <c r="E789" s="276"/>
      <c r="F789" s="368"/>
      <c r="G789" s="368"/>
      <c r="H789" s="470"/>
      <c r="I789" s="307"/>
      <c r="J789" s="15"/>
      <c r="K789" s="299"/>
      <c r="L789" s="265"/>
      <c r="M789" s="265"/>
      <c r="N789" s="265"/>
      <c r="O789" s="281"/>
      <c r="P789" s="282"/>
      <c r="Q789" s="77"/>
    </row>
    <row r="790" spans="3:17" ht="13.5" customHeight="1" x14ac:dyDescent="0.15">
      <c r="C790" s="283">
        <f t="shared" si="28"/>
        <v>778</v>
      </c>
      <c r="D790" s="44" t="str">
        <f t="shared" si="29"/>
        <v/>
      </c>
      <c r="E790" s="276"/>
      <c r="F790" s="368"/>
      <c r="G790" s="368"/>
      <c r="H790" s="470"/>
      <c r="I790" s="307"/>
      <c r="J790" s="15"/>
      <c r="K790" s="299"/>
      <c r="L790" s="265"/>
      <c r="M790" s="265"/>
      <c r="N790" s="265"/>
      <c r="O790" s="281"/>
      <c r="P790" s="282"/>
      <c r="Q790" s="77"/>
    </row>
    <row r="791" spans="3:17" ht="13.5" customHeight="1" x14ac:dyDescent="0.15">
      <c r="C791" s="283">
        <f t="shared" si="28"/>
        <v>779</v>
      </c>
      <c r="D791" s="44" t="str">
        <f t="shared" si="29"/>
        <v/>
      </c>
      <c r="E791" s="276"/>
      <c r="F791" s="368"/>
      <c r="G791" s="368"/>
      <c r="H791" s="470"/>
      <c r="I791" s="307"/>
      <c r="J791" s="15"/>
      <c r="K791" s="299"/>
      <c r="L791" s="265"/>
      <c r="M791" s="265"/>
      <c r="N791" s="265"/>
      <c r="O791" s="281"/>
      <c r="P791" s="282"/>
      <c r="Q791" s="77"/>
    </row>
    <row r="792" spans="3:17" ht="13.5" customHeight="1" x14ac:dyDescent="0.15">
      <c r="C792" s="283">
        <f t="shared" si="28"/>
        <v>780</v>
      </c>
      <c r="D792" s="44" t="str">
        <f t="shared" si="29"/>
        <v/>
      </c>
      <c r="E792" s="276"/>
      <c r="F792" s="368"/>
      <c r="G792" s="368"/>
      <c r="H792" s="470"/>
      <c r="I792" s="307"/>
      <c r="J792" s="15"/>
      <c r="K792" s="299"/>
      <c r="L792" s="265"/>
      <c r="M792" s="265"/>
      <c r="N792" s="265"/>
      <c r="O792" s="281"/>
      <c r="P792" s="282"/>
      <c r="Q792" s="77"/>
    </row>
    <row r="793" spans="3:17" ht="13.5" customHeight="1" x14ac:dyDescent="0.15">
      <c r="C793" s="283">
        <f t="shared" si="28"/>
        <v>781</v>
      </c>
      <c r="D793" s="44" t="str">
        <f t="shared" si="29"/>
        <v/>
      </c>
      <c r="E793" s="276"/>
      <c r="F793" s="368"/>
      <c r="G793" s="368"/>
      <c r="H793" s="470"/>
      <c r="I793" s="307"/>
      <c r="J793" s="15"/>
      <c r="K793" s="299"/>
      <c r="L793" s="265"/>
      <c r="M793" s="265"/>
      <c r="N793" s="265"/>
      <c r="O793" s="281"/>
      <c r="P793" s="282"/>
      <c r="Q793" s="77"/>
    </row>
    <row r="794" spans="3:17" ht="13.5" customHeight="1" x14ac:dyDescent="0.15">
      <c r="C794" s="283">
        <f t="shared" si="28"/>
        <v>782</v>
      </c>
      <c r="D794" s="44" t="str">
        <f t="shared" si="29"/>
        <v/>
      </c>
      <c r="E794" s="276"/>
      <c r="F794" s="368"/>
      <c r="G794" s="368"/>
      <c r="H794" s="470"/>
      <c r="I794" s="307"/>
      <c r="J794" s="15"/>
      <c r="K794" s="299"/>
      <c r="L794" s="265"/>
      <c r="M794" s="265"/>
      <c r="N794" s="265"/>
      <c r="O794" s="281"/>
      <c r="P794" s="282"/>
      <c r="Q794" s="77"/>
    </row>
    <row r="795" spans="3:17" ht="13.5" customHeight="1" x14ac:dyDescent="0.15">
      <c r="C795" s="283">
        <f t="shared" si="28"/>
        <v>783</v>
      </c>
      <c r="D795" s="44" t="str">
        <f t="shared" si="29"/>
        <v/>
      </c>
      <c r="E795" s="276"/>
      <c r="F795" s="368"/>
      <c r="G795" s="368"/>
      <c r="H795" s="470"/>
      <c r="I795" s="307"/>
      <c r="J795" s="15"/>
      <c r="K795" s="299"/>
      <c r="L795" s="265"/>
      <c r="M795" s="265"/>
      <c r="N795" s="265"/>
      <c r="O795" s="281"/>
      <c r="P795" s="282"/>
      <c r="Q795" s="77"/>
    </row>
    <row r="796" spans="3:17" ht="13.5" customHeight="1" x14ac:dyDescent="0.15">
      <c r="C796" s="283">
        <f t="shared" si="28"/>
        <v>784</v>
      </c>
      <c r="D796" s="44" t="str">
        <f t="shared" si="29"/>
        <v/>
      </c>
      <c r="E796" s="276"/>
      <c r="F796" s="368"/>
      <c r="G796" s="368"/>
      <c r="H796" s="470"/>
      <c r="I796" s="307"/>
      <c r="J796" s="15"/>
      <c r="K796" s="299"/>
      <c r="L796" s="265"/>
      <c r="M796" s="265"/>
      <c r="N796" s="265"/>
      <c r="O796" s="281"/>
      <c r="P796" s="282"/>
      <c r="Q796" s="77"/>
    </row>
    <row r="797" spans="3:17" ht="13.5" customHeight="1" x14ac:dyDescent="0.15">
      <c r="C797" s="283">
        <f t="shared" si="28"/>
        <v>785</v>
      </c>
      <c r="D797" s="44" t="str">
        <f t="shared" si="29"/>
        <v/>
      </c>
      <c r="E797" s="276"/>
      <c r="F797" s="368"/>
      <c r="G797" s="368"/>
      <c r="H797" s="470"/>
      <c r="I797" s="307"/>
      <c r="J797" s="15"/>
      <c r="K797" s="299"/>
      <c r="L797" s="265"/>
      <c r="M797" s="265"/>
      <c r="N797" s="265"/>
      <c r="O797" s="281"/>
      <c r="P797" s="282"/>
      <c r="Q797" s="77"/>
    </row>
    <row r="798" spans="3:17" ht="13.5" customHeight="1" x14ac:dyDescent="0.15">
      <c r="C798" s="283">
        <f t="shared" si="28"/>
        <v>786</v>
      </c>
      <c r="D798" s="44" t="str">
        <f t="shared" si="29"/>
        <v/>
      </c>
      <c r="E798" s="276"/>
      <c r="F798" s="368"/>
      <c r="G798" s="368"/>
      <c r="H798" s="470"/>
      <c r="I798" s="307"/>
      <c r="J798" s="15"/>
      <c r="K798" s="299"/>
      <c r="L798" s="265"/>
      <c r="M798" s="265"/>
      <c r="N798" s="265"/>
      <c r="O798" s="281"/>
      <c r="P798" s="282"/>
      <c r="Q798" s="77"/>
    </row>
    <row r="799" spans="3:17" ht="13.5" customHeight="1" x14ac:dyDescent="0.15">
      <c r="C799" s="283">
        <f t="shared" si="28"/>
        <v>787</v>
      </c>
      <c r="D799" s="44" t="str">
        <f t="shared" si="29"/>
        <v/>
      </c>
      <c r="E799" s="276"/>
      <c r="F799" s="368"/>
      <c r="G799" s="368"/>
      <c r="H799" s="470"/>
      <c r="I799" s="307"/>
      <c r="J799" s="15"/>
      <c r="K799" s="299"/>
      <c r="L799" s="265"/>
      <c r="M799" s="265"/>
      <c r="N799" s="265"/>
      <c r="O799" s="281"/>
      <c r="P799" s="282"/>
      <c r="Q799" s="77"/>
    </row>
    <row r="800" spans="3:17" ht="13.5" customHeight="1" x14ac:dyDescent="0.15">
      <c r="C800" s="283">
        <f t="shared" si="28"/>
        <v>788</v>
      </c>
      <c r="D800" s="44" t="str">
        <f t="shared" si="29"/>
        <v/>
      </c>
      <c r="E800" s="276"/>
      <c r="F800" s="368"/>
      <c r="G800" s="368"/>
      <c r="H800" s="470"/>
      <c r="I800" s="307"/>
      <c r="J800" s="15"/>
      <c r="K800" s="299"/>
      <c r="L800" s="265"/>
      <c r="M800" s="265"/>
      <c r="N800" s="265"/>
      <c r="O800" s="281"/>
      <c r="P800" s="282"/>
      <c r="Q800" s="77"/>
    </row>
    <row r="801" spans="3:17" ht="13.5" customHeight="1" x14ac:dyDescent="0.15">
      <c r="C801" s="283">
        <f t="shared" si="28"/>
        <v>789</v>
      </c>
      <c r="D801" s="44" t="str">
        <f t="shared" si="29"/>
        <v/>
      </c>
      <c r="E801" s="276"/>
      <c r="F801" s="368"/>
      <c r="G801" s="368"/>
      <c r="H801" s="470"/>
      <c r="I801" s="307"/>
      <c r="J801" s="15"/>
      <c r="K801" s="299"/>
      <c r="L801" s="265"/>
      <c r="M801" s="265"/>
      <c r="N801" s="265"/>
      <c r="O801" s="281"/>
      <c r="P801" s="282"/>
      <c r="Q801" s="77"/>
    </row>
    <row r="802" spans="3:17" ht="13.5" customHeight="1" x14ac:dyDescent="0.15">
      <c r="C802" s="283">
        <f t="shared" si="28"/>
        <v>790</v>
      </c>
      <c r="D802" s="44" t="str">
        <f t="shared" si="29"/>
        <v/>
      </c>
      <c r="E802" s="276"/>
      <c r="F802" s="368"/>
      <c r="G802" s="368"/>
      <c r="H802" s="470"/>
      <c r="I802" s="307"/>
      <c r="J802" s="15"/>
      <c r="K802" s="299"/>
      <c r="L802" s="265"/>
      <c r="M802" s="265"/>
      <c r="N802" s="265"/>
      <c r="O802" s="281"/>
      <c r="P802" s="282"/>
      <c r="Q802" s="77"/>
    </row>
    <row r="803" spans="3:17" ht="13.5" customHeight="1" x14ac:dyDescent="0.15">
      <c r="C803" s="283">
        <f t="shared" si="28"/>
        <v>791</v>
      </c>
      <c r="D803" s="44" t="str">
        <f t="shared" si="29"/>
        <v/>
      </c>
      <c r="E803" s="276"/>
      <c r="F803" s="368"/>
      <c r="G803" s="368"/>
      <c r="H803" s="470"/>
      <c r="I803" s="307"/>
      <c r="J803" s="15"/>
      <c r="K803" s="299"/>
      <c r="L803" s="265"/>
      <c r="M803" s="265"/>
      <c r="N803" s="265"/>
      <c r="O803" s="281"/>
      <c r="P803" s="282"/>
      <c r="Q803" s="77"/>
    </row>
    <row r="804" spans="3:17" ht="13.5" customHeight="1" x14ac:dyDescent="0.15">
      <c r="C804" s="283">
        <f t="shared" si="28"/>
        <v>792</v>
      </c>
      <c r="D804" s="44" t="str">
        <f t="shared" si="29"/>
        <v/>
      </c>
      <c r="E804" s="276"/>
      <c r="F804" s="368"/>
      <c r="G804" s="368"/>
      <c r="H804" s="470"/>
      <c r="I804" s="307"/>
      <c r="J804" s="15"/>
      <c r="K804" s="299"/>
      <c r="L804" s="265"/>
      <c r="M804" s="265"/>
      <c r="N804" s="265"/>
      <c r="O804" s="281"/>
      <c r="P804" s="282"/>
      <c r="Q804" s="77"/>
    </row>
    <row r="805" spans="3:17" ht="13.5" customHeight="1" x14ac:dyDescent="0.15">
      <c r="C805" s="283">
        <f t="shared" si="28"/>
        <v>793</v>
      </c>
      <c r="D805" s="44" t="str">
        <f t="shared" si="29"/>
        <v/>
      </c>
      <c r="E805" s="276"/>
      <c r="F805" s="368"/>
      <c r="G805" s="368"/>
      <c r="H805" s="470"/>
      <c r="I805" s="307"/>
      <c r="J805" s="15"/>
      <c r="K805" s="299"/>
      <c r="L805" s="265"/>
      <c r="M805" s="265"/>
      <c r="N805" s="265"/>
      <c r="O805" s="281"/>
      <c r="P805" s="282"/>
      <c r="Q805" s="77"/>
    </row>
    <row r="806" spans="3:17" ht="13.5" customHeight="1" x14ac:dyDescent="0.15">
      <c r="C806" s="283">
        <f t="shared" si="28"/>
        <v>794</v>
      </c>
      <c r="D806" s="44" t="str">
        <f t="shared" si="29"/>
        <v/>
      </c>
      <c r="E806" s="276"/>
      <c r="F806" s="368"/>
      <c r="G806" s="368"/>
      <c r="H806" s="470"/>
      <c r="I806" s="307"/>
      <c r="J806" s="15"/>
      <c r="K806" s="299"/>
      <c r="L806" s="265"/>
      <c r="M806" s="265"/>
      <c r="N806" s="265"/>
      <c r="O806" s="281"/>
      <c r="P806" s="282"/>
      <c r="Q806" s="77"/>
    </row>
    <row r="807" spans="3:17" ht="13.5" customHeight="1" x14ac:dyDescent="0.15">
      <c r="C807" s="283">
        <f t="shared" si="28"/>
        <v>795</v>
      </c>
      <c r="D807" s="44" t="str">
        <f t="shared" si="29"/>
        <v/>
      </c>
      <c r="E807" s="276"/>
      <c r="F807" s="368"/>
      <c r="G807" s="368"/>
      <c r="H807" s="470"/>
      <c r="I807" s="307"/>
      <c r="J807" s="15"/>
      <c r="K807" s="299"/>
      <c r="L807" s="265"/>
      <c r="M807" s="265"/>
      <c r="N807" s="265"/>
      <c r="O807" s="281"/>
      <c r="P807" s="282"/>
      <c r="Q807" s="77"/>
    </row>
    <row r="808" spans="3:17" ht="13.5" customHeight="1" x14ac:dyDescent="0.15">
      <c r="C808" s="283">
        <f t="shared" si="28"/>
        <v>796</v>
      </c>
      <c r="D808" s="44" t="str">
        <f t="shared" si="29"/>
        <v/>
      </c>
      <c r="E808" s="276"/>
      <c r="F808" s="368"/>
      <c r="G808" s="368"/>
      <c r="H808" s="470"/>
      <c r="I808" s="307"/>
      <c r="J808" s="15"/>
      <c r="K808" s="299"/>
      <c r="L808" s="265"/>
      <c r="M808" s="265"/>
      <c r="N808" s="265"/>
      <c r="O808" s="281"/>
      <c r="P808" s="282"/>
      <c r="Q808" s="77"/>
    </row>
    <row r="809" spans="3:17" ht="13.5" customHeight="1" x14ac:dyDescent="0.15">
      <c r="C809" s="283">
        <f t="shared" si="28"/>
        <v>797</v>
      </c>
      <c r="D809" s="44" t="str">
        <f t="shared" si="29"/>
        <v/>
      </c>
      <c r="E809" s="276"/>
      <c r="F809" s="368"/>
      <c r="G809" s="368"/>
      <c r="H809" s="470"/>
      <c r="I809" s="307"/>
      <c r="J809" s="15"/>
      <c r="K809" s="299"/>
      <c r="L809" s="265"/>
      <c r="M809" s="265"/>
      <c r="N809" s="265"/>
      <c r="O809" s="281"/>
      <c r="P809" s="282"/>
      <c r="Q809" s="77"/>
    </row>
    <row r="810" spans="3:17" ht="13.5" customHeight="1" x14ac:dyDescent="0.15">
      <c r="C810" s="283">
        <f t="shared" si="28"/>
        <v>798</v>
      </c>
      <c r="D810" s="44" t="str">
        <f t="shared" si="29"/>
        <v/>
      </c>
      <c r="E810" s="276"/>
      <c r="F810" s="368"/>
      <c r="G810" s="368"/>
      <c r="H810" s="470"/>
      <c r="I810" s="307"/>
      <c r="J810" s="15"/>
      <c r="K810" s="299"/>
      <c r="L810" s="265"/>
      <c r="M810" s="265"/>
      <c r="N810" s="265"/>
      <c r="O810" s="281"/>
      <c r="P810" s="282"/>
      <c r="Q810" s="77"/>
    </row>
    <row r="811" spans="3:17" ht="13.5" customHeight="1" x14ac:dyDescent="0.15">
      <c r="C811" s="283">
        <f t="shared" si="28"/>
        <v>799</v>
      </c>
      <c r="D811" s="44" t="str">
        <f t="shared" si="29"/>
        <v/>
      </c>
      <c r="E811" s="276"/>
      <c r="F811" s="368"/>
      <c r="G811" s="368"/>
      <c r="H811" s="470"/>
      <c r="I811" s="307"/>
      <c r="J811" s="15"/>
      <c r="K811" s="299"/>
      <c r="L811" s="265"/>
      <c r="M811" s="265"/>
      <c r="N811" s="265"/>
      <c r="O811" s="281"/>
      <c r="P811" s="282"/>
      <c r="Q811" s="77"/>
    </row>
    <row r="812" spans="3:17" ht="13.5" customHeight="1" x14ac:dyDescent="0.15">
      <c r="C812" s="283">
        <f t="shared" si="28"/>
        <v>800</v>
      </c>
      <c r="D812" s="44" t="str">
        <f t="shared" si="29"/>
        <v/>
      </c>
      <c r="E812" s="276"/>
      <c r="F812" s="368"/>
      <c r="G812" s="368"/>
      <c r="H812" s="470"/>
      <c r="I812" s="307"/>
      <c r="J812" s="15"/>
      <c r="K812" s="299"/>
      <c r="L812" s="265"/>
      <c r="M812" s="265"/>
      <c r="N812" s="265"/>
      <c r="O812" s="281"/>
      <c r="P812" s="282"/>
      <c r="Q812" s="77"/>
    </row>
    <row r="813" spans="3:17" ht="13.5" customHeight="1" x14ac:dyDescent="0.15">
      <c r="C813" s="283">
        <f t="shared" si="28"/>
        <v>801</v>
      </c>
      <c r="D813" s="44" t="str">
        <f t="shared" si="29"/>
        <v/>
      </c>
      <c r="E813" s="276"/>
      <c r="F813" s="368"/>
      <c r="G813" s="368"/>
      <c r="H813" s="470"/>
      <c r="I813" s="307"/>
      <c r="J813" s="15"/>
      <c r="K813" s="299"/>
      <c r="L813" s="265"/>
      <c r="M813" s="265"/>
      <c r="N813" s="265"/>
      <c r="O813" s="281"/>
      <c r="P813" s="282"/>
      <c r="Q813" s="77"/>
    </row>
    <row r="814" spans="3:17" ht="13.5" customHeight="1" x14ac:dyDescent="0.15">
      <c r="C814" s="283">
        <f t="shared" si="28"/>
        <v>802</v>
      </c>
      <c r="D814" s="44" t="str">
        <f t="shared" si="29"/>
        <v/>
      </c>
      <c r="E814" s="276"/>
      <c r="F814" s="368"/>
      <c r="G814" s="368"/>
      <c r="H814" s="470"/>
      <c r="I814" s="307"/>
      <c r="J814" s="15"/>
      <c r="K814" s="299"/>
      <c r="L814" s="265"/>
      <c r="M814" s="265"/>
      <c r="N814" s="265"/>
      <c r="O814" s="281"/>
      <c r="P814" s="282"/>
      <c r="Q814" s="77"/>
    </row>
    <row r="815" spans="3:17" ht="13.5" customHeight="1" x14ac:dyDescent="0.15">
      <c r="C815" s="283">
        <f t="shared" si="28"/>
        <v>803</v>
      </c>
      <c r="D815" s="44" t="str">
        <f t="shared" si="29"/>
        <v/>
      </c>
      <c r="E815" s="276"/>
      <c r="F815" s="368"/>
      <c r="G815" s="368"/>
      <c r="H815" s="470"/>
      <c r="I815" s="307"/>
      <c r="J815" s="15"/>
      <c r="K815" s="299"/>
      <c r="L815" s="265"/>
      <c r="M815" s="265"/>
      <c r="N815" s="265"/>
      <c r="O815" s="281"/>
      <c r="P815" s="282"/>
      <c r="Q815" s="77"/>
    </row>
    <row r="816" spans="3:17" ht="13.5" customHeight="1" x14ac:dyDescent="0.15">
      <c r="C816" s="283">
        <f t="shared" si="28"/>
        <v>804</v>
      </c>
      <c r="D816" s="44" t="str">
        <f t="shared" si="29"/>
        <v/>
      </c>
      <c r="E816" s="276"/>
      <c r="F816" s="368"/>
      <c r="G816" s="368"/>
      <c r="H816" s="470"/>
      <c r="I816" s="307"/>
      <c r="J816" s="15"/>
      <c r="K816" s="299"/>
      <c r="L816" s="265"/>
      <c r="M816" s="265"/>
      <c r="N816" s="265"/>
      <c r="O816" s="281"/>
      <c r="P816" s="282"/>
      <c r="Q816" s="77"/>
    </row>
    <row r="817" spans="3:17" ht="13.5" customHeight="1" x14ac:dyDescent="0.15">
      <c r="C817" s="283">
        <f t="shared" si="28"/>
        <v>805</v>
      </c>
      <c r="D817" s="44" t="str">
        <f t="shared" si="29"/>
        <v/>
      </c>
      <c r="E817" s="276"/>
      <c r="F817" s="368"/>
      <c r="G817" s="368"/>
      <c r="H817" s="470"/>
      <c r="I817" s="307"/>
      <c r="J817" s="15"/>
      <c r="K817" s="299"/>
      <c r="L817" s="265"/>
      <c r="M817" s="265"/>
      <c r="N817" s="265"/>
      <c r="O817" s="281"/>
      <c r="P817" s="282"/>
      <c r="Q817" s="77"/>
    </row>
    <row r="818" spans="3:17" ht="13.5" customHeight="1" x14ac:dyDescent="0.15">
      <c r="C818" s="283">
        <f t="shared" si="28"/>
        <v>806</v>
      </c>
      <c r="D818" s="44" t="str">
        <f t="shared" si="29"/>
        <v/>
      </c>
      <c r="E818" s="276"/>
      <c r="F818" s="368"/>
      <c r="G818" s="368"/>
      <c r="H818" s="470"/>
      <c r="I818" s="307"/>
      <c r="J818" s="15"/>
      <c r="K818" s="299"/>
      <c r="L818" s="265"/>
      <c r="M818" s="265"/>
      <c r="N818" s="265"/>
      <c r="O818" s="281"/>
      <c r="P818" s="282"/>
      <c r="Q818" s="77"/>
    </row>
    <row r="819" spans="3:17" ht="13.5" customHeight="1" x14ac:dyDescent="0.15">
      <c r="C819" s="283">
        <f t="shared" si="28"/>
        <v>807</v>
      </c>
      <c r="D819" s="44" t="str">
        <f t="shared" si="29"/>
        <v/>
      </c>
      <c r="E819" s="276"/>
      <c r="F819" s="368"/>
      <c r="G819" s="368"/>
      <c r="H819" s="470"/>
      <c r="I819" s="307"/>
      <c r="J819" s="15"/>
      <c r="K819" s="299"/>
      <c r="L819" s="265"/>
      <c r="M819" s="265"/>
      <c r="N819" s="265"/>
      <c r="O819" s="281"/>
      <c r="P819" s="282"/>
      <c r="Q819" s="77"/>
    </row>
    <row r="820" spans="3:17" ht="13.5" customHeight="1" x14ac:dyDescent="0.15">
      <c r="C820" s="283">
        <f t="shared" si="28"/>
        <v>808</v>
      </c>
      <c r="D820" s="44" t="str">
        <f t="shared" si="29"/>
        <v/>
      </c>
      <c r="E820" s="276"/>
      <c r="F820" s="368"/>
      <c r="G820" s="368"/>
      <c r="H820" s="470"/>
      <c r="I820" s="307"/>
      <c r="J820" s="15"/>
      <c r="K820" s="299"/>
      <c r="L820" s="265"/>
      <c r="M820" s="265"/>
      <c r="N820" s="265"/>
      <c r="O820" s="281"/>
      <c r="P820" s="282"/>
      <c r="Q820" s="77"/>
    </row>
    <row r="821" spans="3:17" ht="13.5" customHeight="1" x14ac:dyDescent="0.15">
      <c r="C821" s="283">
        <f t="shared" si="28"/>
        <v>809</v>
      </c>
      <c r="D821" s="44" t="str">
        <f t="shared" si="29"/>
        <v/>
      </c>
      <c r="E821" s="276"/>
      <c r="F821" s="368"/>
      <c r="G821" s="368"/>
      <c r="H821" s="470"/>
      <c r="I821" s="307"/>
      <c r="J821" s="15"/>
      <c r="K821" s="299"/>
      <c r="L821" s="265"/>
      <c r="M821" s="265"/>
      <c r="N821" s="265"/>
      <c r="O821" s="281"/>
      <c r="P821" s="282"/>
      <c r="Q821" s="77"/>
    </row>
    <row r="822" spans="3:17" ht="13.5" customHeight="1" x14ac:dyDescent="0.15">
      <c r="C822" s="283">
        <f>C821+1</f>
        <v>810</v>
      </c>
      <c r="D822" s="44" t="str">
        <f t="shared" si="29"/>
        <v/>
      </c>
      <c r="E822" s="276"/>
      <c r="F822" s="368"/>
      <c r="G822" s="368"/>
      <c r="H822" s="470"/>
      <c r="I822" s="307"/>
      <c r="J822" s="15"/>
      <c r="K822" s="299"/>
      <c r="L822" s="265"/>
      <c r="M822" s="265"/>
      <c r="N822" s="265"/>
      <c r="O822" s="281"/>
      <c r="P822" s="282"/>
      <c r="Q822" s="77"/>
    </row>
    <row r="823" spans="3:17" ht="13.5" customHeight="1" x14ac:dyDescent="0.15">
      <c r="C823" s="283">
        <f>C822+1</f>
        <v>811</v>
      </c>
      <c r="D823" s="44" t="str">
        <f t="shared" si="29"/>
        <v/>
      </c>
      <c r="E823" s="276"/>
      <c r="F823" s="368"/>
      <c r="G823" s="368"/>
      <c r="H823" s="470"/>
      <c r="I823" s="307"/>
      <c r="J823" s="15"/>
      <c r="K823" s="299"/>
      <c r="L823" s="265"/>
      <c r="M823" s="265"/>
      <c r="N823" s="265"/>
      <c r="O823" s="281"/>
      <c r="P823" s="282"/>
      <c r="Q823" s="77"/>
    </row>
    <row r="824" spans="3:17" ht="13.5" customHeight="1" x14ac:dyDescent="0.15">
      <c r="C824" s="283">
        <f>C823+1</f>
        <v>812</v>
      </c>
      <c r="D824" s="44" t="str">
        <f t="shared" si="29"/>
        <v/>
      </c>
      <c r="E824" s="276"/>
      <c r="F824" s="368"/>
      <c r="G824" s="368"/>
      <c r="H824" s="470"/>
      <c r="I824" s="307"/>
      <c r="J824" s="15"/>
      <c r="K824" s="299"/>
      <c r="L824" s="265"/>
      <c r="M824" s="265"/>
      <c r="N824" s="265"/>
      <c r="O824" s="281"/>
      <c r="P824" s="282"/>
      <c r="Q824" s="77"/>
    </row>
    <row r="825" spans="3:17" ht="13.5" customHeight="1" x14ac:dyDescent="0.15">
      <c r="C825" s="283">
        <f>C824+1</f>
        <v>813</v>
      </c>
      <c r="D825" s="44" t="str">
        <f t="shared" si="29"/>
        <v/>
      </c>
      <c r="E825" s="276"/>
      <c r="F825" s="368"/>
      <c r="G825" s="368"/>
      <c r="H825" s="470"/>
      <c r="I825" s="307"/>
      <c r="J825" s="15"/>
      <c r="K825" s="299"/>
      <c r="L825" s="265"/>
      <c r="M825" s="265"/>
      <c r="N825" s="265"/>
      <c r="O825" s="281"/>
      <c r="P825" s="282"/>
      <c r="Q825" s="77"/>
    </row>
    <row r="826" spans="3:17" ht="13.5" customHeight="1" x14ac:dyDescent="0.15">
      <c r="C826" s="283">
        <f t="shared" si="28"/>
        <v>814</v>
      </c>
      <c r="D826" s="44" t="str">
        <f t="shared" si="29"/>
        <v/>
      </c>
      <c r="E826" s="276"/>
      <c r="F826" s="368"/>
      <c r="G826" s="368"/>
      <c r="H826" s="470"/>
      <c r="I826" s="307"/>
      <c r="J826" s="15"/>
      <c r="K826" s="299"/>
      <c r="L826" s="265"/>
      <c r="M826" s="265"/>
      <c r="N826" s="265"/>
      <c r="O826" s="281"/>
      <c r="P826" s="282"/>
      <c r="Q826" s="77"/>
    </row>
    <row r="827" spans="3:17" ht="13.5" customHeight="1" x14ac:dyDescent="0.15">
      <c r="C827" s="283">
        <f t="shared" si="28"/>
        <v>815</v>
      </c>
      <c r="D827" s="44" t="str">
        <f t="shared" si="29"/>
        <v/>
      </c>
      <c r="E827" s="276"/>
      <c r="F827" s="368"/>
      <c r="G827" s="368"/>
      <c r="H827" s="470"/>
      <c r="I827" s="307"/>
      <c r="J827" s="15"/>
      <c r="K827" s="299"/>
      <c r="L827" s="265"/>
      <c r="M827" s="265"/>
      <c r="N827" s="265"/>
      <c r="O827" s="281"/>
      <c r="P827" s="282"/>
      <c r="Q827" s="77"/>
    </row>
    <row r="828" spans="3:17" ht="13.5" customHeight="1" x14ac:dyDescent="0.15">
      <c r="C828" s="283">
        <f t="shared" si="28"/>
        <v>816</v>
      </c>
      <c r="D828" s="44" t="str">
        <f t="shared" si="29"/>
        <v/>
      </c>
      <c r="E828" s="276"/>
      <c r="F828" s="368"/>
      <c r="G828" s="368"/>
      <c r="H828" s="470"/>
      <c r="I828" s="307"/>
      <c r="J828" s="15"/>
      <c r="K828" s="299"/>
      <c r="L828" s="265"/>
      <c r="M828" s="265"/>
      <c r="N828" s="265"/>
      <c r="O828" s="281"/>
      <c r="P828" s="282"/>
      <c r="Q828" s="77"/>
    </row>
    <row r="829" spans="3:17" ht="13.5" customHeight="1" x14ac:dyDescent="0.15">
      <c r="C829" s="283">
        <f t="shared" si="28"/>
        <v>817</v>
      </c>
      <c r="D829" s="44" t="str">
        <f t="shared" si="29"/>
        <v/>
      </c>
      <c r="E829" s="276"/>
      <c r="F829" s="368"/>
      <c r="G829" s="368"/>
      <c r="H829" s="470"/>
      <c r="I829" s="307"/>
      <c r="J829" s="15"/>
      <c r="K829" s="299"/>
      <c r="L829" s="265"/>
      <c r="M829" s="265"/>
      <c r="N829" s="265"/>
      <c r="O829" s="281"/>
      <c r="P829" s="282"/>
      <c r="Q829" s="77"/>
    </row>
    <row r="830" spans="3:17" ht="13.5" customHeight="1" x14ac:dyDescent="0.15">
      <c r="C830" s="283">
        <f t="shared" si="28"/>
        <v>818</v>
      </c>
      <c r="D830" s="44" t="str">
        <f t="shared" si="29"/>
        <v/>
      </c>
      <c r="E830" s="276"/>
      <c r="F830" s="368"/>
      <c r="G830" s="368"/>
      <c r="H830" s="470"/>
      <c r="I830" s="307"/>
      <c r="J830" s="15"/>
      <c r="K830" s="299"/>
      <c r="L830" s="265"/>
      <c r="M830" s="265"/>
      <c r="N830" s="265"/>
      <c r="O830" s="281"/>
      <c r="P830" s="282"/>
      <c r="Q830" s="77"/>
    </row>
    <row r="831" spans="3:17" ht="13.5" customHeight="1" x14ac:dyDescent="0.15">
      <c r="C831" s="283">
        <f t="shared" si="28"/>
        <v>819</v>
      </c>
      <c r="D831" s="44" t="str">
        <f t="shared" si="29"/>
        <v/>
      </c>
      <c r="E831" s="276"/>
      <c r="F831" s="368"/>
      <c r="G831" s="368"/>
      <c r="H831" s="470"/>
      <c r="I831" s="307"/>
      <c r="J831" s="15"/>
      <c r="K831" s="299"/>
      <c r="L831" s="265"/>
      <c r="M831" s="265"/>
      <c r="N831" s="265"/>
      <c r="O831" s="281"/>
      <c r="P831" s="282"/>
      <c r="Q831" s="77"/>
    </row>
    <row r="832" spans="3:17" ht="13.5" customHeight="1" x14ac:dyDescent="0.15">
      <c r="C832" s="283">
        <f t="shared" si="28"/>
        <v>820</v>
      </c>
      <c r="D832" s="44" t="str">
        <f t="shared" si="29"/>
        <v/>
      </c>
      <c r="E832" s="276"/>
      <c r="F832" s="368"/>
      <c r="G832" s="368"/>
      <c r="H832" s="470"/>
      <c r="I832" s="307"/>
      <c r="J832" s="15"/>
      <c r="K832" s="299"/>
      <c r="L832" s="265"/>
      <c r="M832" s="265"/>
      <c r="N832" s="265"/>
      <c r="O832" s="281"/>
      <c r="P832" s="282"/>
      <c r="Q832" s="77"/>
    </row>
    <row r="833" spans="3:17" ht="13.5" customHeight="1" x14ac:dyDescent="0.15">
      <c r="C833" s="283">
        <f t="shared" si="28"/>
        <v>821</v>
      </c>
      <c r="D833" s="44" t="str">
        <f t="shared" si="29"/>
        <v/>
      </c>
      <c r="E833" s="276"/>
      <c r="F833" s="368"/>
      <c r="G833" s="368"/>
      <c r="H833" s="470"/>
      <c r="I833" s="307"/>
      <c r="J833" s="15"/>
      <c r="K833" s="299"/>
      <c r="L833" s="265"/>
      <c r="M833" s="265"/>
      <c r="N833" s="265"/>
      <c r="O833" s="281"/>
      <c r="P833" s="282"/>
      <c r="Q833" s="77"/>
    </row>
    <row r="834" spans="3:17" ht="13.5" customHeight="1" x14ac:dyDescent="0.15">
      <c r="C834" s="283">
        <f t="shared" si="28"/>
        <v>822</v>
      </c>
      <c r="D834" s="44" t="str">
        <f t="shared" si="29"/>
        <v/>
      </c>
      <c r="E834" s="276"/>
      <c r="F834" s="368"/>
      <c r="G834" s="368"/>
      <c r="H834" s="470"/>
      <c r="I834" s="307"/>
      <c r="J834" s="15"/>
      <c r="K834" s="299"/>
      <c r="L834" s="265"/>
      <c r="M834" s="265"/>
      <c r="N834" s="265"/>
      <c r="O834" s="281"/>
      <c r="P834" s="282"/>
      <c r="Q834" s="77"/>
    </row>
    <row r="835" spans="3:17" ht="13.5" customHeight="1" x14ac:dyDescent="0.15">
      <c r="C835" s="283">
        <f t="shared" si="28"/>
        <v>823</v>
      </c>
      <c r="D835" s="44" t="str">
        <f t="shared" si="29"/>
        <v/>
      </c>
      <c r="E835" s="276"/>
      <c r="F835" s="368"/>
      <c r="G835" s="368"/>
      <c r="H835" s="470"/>
      <c r="I835" s="307"/>
      <c r="J835" s="15"/>
      <c r="K835" s="299"/>
      <c r="L835" s="265"/>
      <c r="M835" s="265"/>
      <c r="N835" s="265"/>
      <c r="O835" s="281"/>
      <c r="P835" s="282"/>
      <c r="Q835" s="77"/>
    </row>
    <row r="836" spans="3:17" ht="13.5" customHeight="1" x14ac:dyDescent="0.15">
      <c r="C836" s="283">
        <f t="shared" si="28"/>
        <v>824</v>
      </c>
      <c r="D836" s="44" t="str">
        <f t="shared" si="29"/>
        <v/>
      </c>
      <c r="E836" s="276"/>
      <c r="F836" s="368"/>
      <c r="G836" s="368"/>
      <c r="H836" s="470"/>
      <c r="I836" s="307"/>
      <c r="J836" s="15"/>
      <c r="K836" s="299"/>
      <c r="L836" s="265"/>
      <c r="M836" s="265"/>
      <c r="N836" s="265"/>
      <c r="O836" s="281"/>
      <c r="P836" s="282"/>
      <c r="Q836" s="77"/>
    </row>
    <row r="837" spans="3:17" ht="13.5" customHeight="1" x14ac:dyDescent="0.15">
      <c r="C837" s="283">
        <f t="shared" si="28"/>
        <v>825</v>
      </c>
      <c r="D837" s="44" t="str">
        <f t="shared" si="29"/>
        <v/>
      </c>
      <c r="E837" s="276"/>
      <c r="F837" s="368"/>
      <c r="G837" s="368"/>
      <c r="H837" s="470"/>
      <c r="I837" s="307"/>
      <c r="J837" s="15"/>
      <c r="K837" s="299"/>
      <c r="L837" s="265"/>
      <c r="M837" s="265"/>
      <c r="N837" s="265"/>
      <c r="O837" s="281"/>
      <c r="P837" s="282"/>
      <c r="Q837" s="77"/>
    </row>
    <row r="838" spans="3:17" ht="13.5" customHeight="1" x14ac:dyDescent="0.15">
      <c r="C838" s="283">
        <f t="shared" ref="C838:C901" si="30">C837+1</f>
        <v>826</v>
      </c>
      <c r="D838" s="44" t="str">
        <f t="shared" si="29"/>
        <v/>
      </c>
      <c r="E838" s="276"/>
      <c r="F838" s="368"/>
      <c r="G838" s="368"/>
      <c r="H838" s="470"/>
      <c r="I838" s="307"/>
      <c r="J838" s="15"/>
      <c r="K838" s="299"/>
      <c r="L838" s="265"/>
      <c r="M838" s="265"/>
      <c r="N838" s="265"/>
      <c r="O838" s="281"/>
      <c r="P838" s="282"/>
      <c r="Q838" s="77"/>
    </row>
    <row r="839" spans="3:17" ht="13.5" customHeight="1" x14ac:dyDescent="0.15">
      <c r="C839" s="283">
        <f t="shared" si="30"/>
        <v>827</v>
      </c>
      <c r="D839" s="44" t="str">
        <f t="shared" si="29"/>
        <v/>
      </c>
      <c r="E839" s="276"/>
      <c r="F839" s="368"/>
      <c r="G839" s="368"/>
      <c r="H839" s="470"/>
      <c r="I839" s="307"/>
      <c r="J839" s="15"/>
      <c r="K839" s="299"/>
      <c r="L839" s="265"/>
      <c r="M839" s="265"/>
      <c r="N839" s="265"/>
      <c r="O839" s="281"/>
      <c r="P839" s="282"/>
      <c r="Q839" s="77"/>
    </row>
    <row r="840" spans="3:17" ht="13.5" customHeight="1" x14ac:dyDescent="0.15">
      <c r="C840" s="283">
        <f t="shared" si="30"/>
        <v>828</v>
      </c>
      <c r="D840" s="44" t="str">
        <f t="shared" si="29"/>
        <v/>
      </c>
      <c r="E840" s="276"/>
      <c r="F840" s="368"/>
      <c r="G840" s="368"/>
      <c r="H840" s="470"/>
      <c r="I840" s="307"/>
      <c r="J840" s="15"/>
      <c r="K840" s="299"/>
      <c r="L840" s="265"/>
      <c r="M840" s="265"/>
      <c r="N840" s="265"/>
      <c r="O840" s="281"/>
      <c r="P840" s="282"/>
      <c r="Q840" s="77"/>
    </row>
    <row r="841" spans="3:17" ht="13.5" customHeight="1" x14ac:dyDescent="0.15">
      <c r="C841" s="283">
        <f t="shared" si="30"/>
        <v>829</v>
      </c>
      <c r="D841" s="44" t="str">
        <f t="shared" si="29"/>
        <v/>
      </c>
      <c r="E841" s="276"/>
      <c r="F841" s="368"/>
      <c r="G841" s="368"/>
      <c r="H841" s="470"/>
      <c r="I841" s="307"/>
      <c r="J841" s="15"/>
      <c r="K841" s="299"/>
      <c r="L841" s="265"/>
      <c r="M841" s="265"/>
      <c r="N841" s="265"/>
      <c r="O841" s="281"/>
      <c r="P841" s="282"/>
      <c r="Q841" s="77"/>
    </row>
    <row r="842" spans="3:17" ht="13.5" customHeight="1" x14ac:dyDescent="0.15">
      <c r="C842" s="283">
        <f t="shared" si="30"/>
        <v>830</v>
      </c>
      <c r="D842" s="44" t="str">
        <f t="shared" si="29"/>
        <v/>
      </c>
      <c r="E842" s="276"/>
      <c r="F842" s="368"/>
      <c r="G842" s="368"/>
      <c r="H842" s="470"/>
      <c r="I842" s="307"/>
      <c r="J842" s="15"/>
      <c r="K842" s="299"/>
      <c r="L842" s="265"/>
      <c r="M842" s="265"/>
      <c r="N842" s="265"/>
      <c r="O842" s="281"/>
      <c r="P842" s="282"/>
      <c r="Q842" s="77"/>
    </row>
    <row r="843" spans="3:17" ht="13.5" customHeight="1" x14ac:dyDescent="0.15">
      <c r="C843" s="283">
        <f t="shared" si="30"/>
        <v>831</v>
      </c>
      <c r="D843" s="44" t="str">
        <f t="shared" si="29"/>
        <v/>
      </c>
      <c r="E843" s="276"/>
      <c r="F843" s="368"/>
      <c r="G843" s="368"/>
      <c r="H843" s="470"/>
      <c r="I843" s="307"/>
      <c r="J843" s="15"/>
      <c r="K843" s="299"/>
      <c r="L843" s="265"/>
      <c r="M843" s="265"/>
      <c r="N843" s="265"/>
      <c r="O843" s="281"/>
      <c r="P843" s="282"/>
      <c r="Q843" s="77"/>
    </row>
    <row r="844" spans="3:17" ht="13.5" customHeight="1" x14ac:dyDescent="0.15">
      <c r="C844" s="283">
        <f t="shared" si="30"/>
        <v>832</v>
      </c>
      <c r="D844" s="44" t="str">
        <f t="shared" si="29"/>
        <v/>
      </c>
      <c r="E844" s="276"/>
      <c r="F844" s="368"/>
      <c r="G844" s="368"/>
      <c r="H844" s="470"/>
      <c r="I844" s="307"/>
      <c r="J844" s="15"/>
      <c r="K844" s="299"/>
      <c r="L844" s="265"/>
      <c r="M844" s="265"/>
      <c r="N844" s="265"/>
      <c r="O844" s="281"/>
      <c r="P844" s="282"/>
      <c r="Q844" s="77"/>
    </row>
    <row r="845" spans="3:17" ht="13.5" customHeight="1" x14ac:dyDescent="0.15">
      <c r="C845" s="283">
        <f t="shared" si="30"/>
        <v>833</v>
      </c>
      <c r="D845" s="44" t="str">
        <f t="shared" ref="D845:D908" si="31">IF(E845="","",IF(E845&lt;=$S$2,"○",""))</f>
        <v/>
      </c>
      <c r="E845" s="276"/>
      <c r="F845" s="368"/>
      <c r="G845" s="368"/>
      <c r="H845" s="470"/>
      <c r="I845" s="307"/>
      <c r="J845" s="15"/>
      <c r="K845" s="299"/>
      <c r="L845" s="265"/>
      <c r="M845" s="265"/>
      <c r="N845" s="265"/>
      <c r="O845" s="281"/>
      <c r="P845" s="282"/>
      <c r="Q845" s="77"/>
    </row>
    <row r="846" spans="3:17" ht="13.5" customHeight="1" x14ac:dyDescent="0.15">
      <c r="C846" s="283">
        <f t="shared" si="30"/>
        <v>834</v>
      </c>
      <c r="D846" s="44" t="str">
        <f t="shared" si="31"/>
        <v/>
      </c>
      <c r="E846" s="276"/>
      <c r="F846" s="368"/>
      <c r="G846" s="368"/>
      <c r="H846" s="470"/>
      <c r="I846" s="307"/>
      <c r="J846" s="15"/>
      <c r="K846" s="299"/>
      <c r="L846" s="265"/>
      <c r="M846" s="265"/>
      <c r="N846" s="265"/>
      <c r="O846" s="281"/>
      <c r="P846" s="282"/>
      <c r="Q846" s="77"/>
    </row>
    <row r="847" spans="3:17" ht="13.5" customHeight="1" x14ac:dyDescent="0.15">
      <c r="C847" s="283">
        <f t="shared" si="30"/>
        <v>835</v>
      </c>
      <c r="D847" s="44" t="str">
        <f t="shared" si="31"/>
        <v/>
      </c>
      <c r="E847" s="276"/>
      <c r="F847" s="368"/>
      <c r="G847" s="368"/>
      <c r="H847" s="470"/>
      <c r="I847" s="307"/>
      <c r="J847" s="15"/>
      <c r="K847" s="299"/>
      <c r="L847" s="265"/>
      <c r="M847" s="265"/>
      <c r="N847" s="265"/>
      <c r="O847" s="281"/>
      <c r="P847" s="282"/>
      <c r="Q847" s="77"/>
    </row>
    <row r="848" spans="3:17" ht="13.5" customHeight="1" x14ac:dyDescent="0.15">
      <c r="C848" s="283">
        <f t="shared" si="30"/>
        <v>836</v>
      </c>
      <c r="D848" s="44" t="str">
        <f t="shared" si="31"/>
        <v/>
      </c>
      <c r="E848" s="276"/>
      <c r="F848" s="368"/>
      <c r="G848" s="368"/>
      <c r="H848" s="470"/>
      <c r="I848" s="307"/>
      <c r="J848" s="15"/>
      <c r="K848" s="299"/>
      <c r="L848" s="265"/>
      <c r="M848" s="265"/>
      <c r="N848" s="265"/>
      <c r="O848" s="281"/>
      <c r="P848" s="282"/>
      <c r="Q848" s="77"/>
    </row>
    <row r="849" spans="3:17" ht="13.5" customHeight="1" x14ac:dyDescent="0.15">
      <c r="C849" s="283">
        <f t="shared" si="30"/>
        <v>837</v>
      </c>
      <c r="D849" s="44" t="str">
        <f t="shared" si="31"/>
        <v/>
      </c>
      <c r="E849" s="276"/>
      <c r="F849" s="368"/>
      <c r="G849" s="368"/>
      <c r="H849" s="470"/>
      <c r="I849" s="307"/>
      <c r="J849" s="15"/>
      <c r="K849" s="299"/>
      <c r="L849" s="265"/>
      <c r="M849" s="265"/>
      <c r="N849" s="265"/>
      <c r="O849" s="281"/>
      <c r="P849" s="282"/>
      <c r="Q849" s="77"/>
    </row>
    <row r="850" spans="3:17" ht="13.5" customHeight="1" x14ac:dyDescent="0.15">
      <c r="C850" s="283">
        <f t="shared" si="30"/>
        <v>838</v>
      </c>
      <c r="D850" s="44" t="str">
        <f t="shared" si="31"/>
        <v/>
      </c>
      <c r="E850" s="276"/>
      <c r="F850" s="368"/>
      <c r="G850" s="368"/>
      <c r="H850" s="470"/>
      <c r="I850" s="307"/>
      <c r="J850" s="15"/>
      <c r="K850" s="299"/>
      <c r="L850" s="265"/>
      <c r="M850" s="265"/>
      <c r="N850" s="265"/>
      <c r="O850" s="281"/>
      <c r="P850" s="282"/>
      <c r="Q850" s="77"/>
    </row>
    <row r="851" spans="3:17" ht="13.5" customHeight="1" x14ac:dyDescent="0.15">
      <c r="C851" s="283">
        <f t="shared" si="30"/>
        <v>839</v>
      </c>
      <c r="D851" s="44" t="str">
        <f t="shared" si="31"/>
        <v/>
      </c>
      <c r="E851" s="276"/>
      <c r="F851" s="368"/>
      <c r="G851" s="368"/>
      <c r="H851" s="470"/>
      <c r="I851" s="307"/>
      <c r="J851" s="15"/>
      <c r="K851" s="299"/>
      <c r="L851" s="265"/>
      <c r="M851" s="265"/>
      <c r="N851" s="265"/>
      <c r="O851" s="281"/>
      <c r="P851" s="282"/>
      <c r="Q851" s="77"/>
    </row>
    <row r="852" spans="3:17" ht="13.5" customHeight="1" x14ac:dyDescent="0.15">
      <c r="C852" s="283">
        <f t="shared" si="30"/>
        <v>840</v>
      </c>
      <c r="D852" s="44" t="str">
        <f t="shared" si="31"/>
        <v/>
      </c>
      <c r="E852" s="276"/>
      <c r="F852" s="368"/>
      <c r="G852" s="368"/>
      <c r="H852" s="470"/>
      <c r="I852" s="307"/>
      <c r="J852" s="15"/>
      <c r="K852" s="299"/>
      <c r="L852" s="265"/>
      <c r="M852" s="265"/>
      <c r="N852" s="265"/>
      <c r="O852" s="281"/>
      <c r="P852" s="282"/>
      <c r="Q852" s="77"/>
    </row>
    <row r="853" spans="3:17" ht="13.5" customHeight="1" x14ac:dyDescent="0.15">
      <c r="C853" s="283">
        <f t="shared" si="30"/>
        <v>841</v>
      </c>
      <c r="D853" s="44" t="str">
        <f t="shared" si="31"/>
        <v/>
      </c>
      <c r="E853" s="276"/>
      <c r="F853" s="368"/>
      <c r="G853" s="368"/>
      <c r="H853" s="470"/>
      <c r="I853" s="307"/>
      <c r="J853" s="15"/>
      <c r="K853" s="299"/>
      <c r="L853" s="265"/>
      <c r="M853" s="265"/>
      <c r="N853" s="265"/>
      <c r="O853" s="281"/>
      <c r="P853" s="282"/>
      <c r="Q853" s="77"/>
    </row>
    <row r="854" spans="3:17" ht="13.5" customHeight="1" x14ac:dyDescent="0.15">
      <c r="C854" s="283">
        <f t="shared" si="30"/>
        <v>842</v>
      </c>
      <c r="D854" s="44" t="str">
        <f t="shared" si="31"/>
        <v/>
      </c>
      <c r="E854" s="276"/>
      <c r="F854" s="368"/>
      <c r="G854" s="368"/>
      <c r="H854" s="470"/>
      <c r="I854" s="307"/>
      <c r="J854" s="15"/>
      <c r="K854" s="299"/>
      <c r="L854" s="265"/>
      <c r="M854" s="265"/>
      <c r="N854" s="265"/>
      <c r="O854" s="281"/>
      <c r="P854" s="282"/>
      <c r="Q854" s="77"/>
    </row>
    <row r="855" spans="3:17" ht="13.5" customHeight="1" x14ac:dyDescent="0.15">
      <c r="C855" s="283">
        <f t="shared" si="30"/>
        <v>843</v>
      </c>
      <c r="D855" s="44" t="str">
        <f t="shared" si="31"/>
        <v/>
      </c>
      <c r="E855" s="276"/>
      <c r="F855" s="368"/>
      <c r="G855" s="368"/>
      <c r="H855" s="470"/>
      <c r="I855" s="307"/>
      <c r="J855" s="15"/>
      <c r="K855" s="299"/>
      <c r="L855" s="265"/>
      <c r="M855" s="265"/>
      <c r="N855" s="265"/>
      <c r="O855" s="281"/>
      <c r="P855" s="282"/>
      <c r="Q855" s="77"/>
    </row>
    <row r="856" spans="3:17" ht="13.5" customHeight="1" x14ac:dyDescent="0.15">
      <c r="C856" s="283">
        <f t="shared" si="30"/>
        <v>844</v>
      </c>
      <c r="D856" s="44" t="str">
        <f t="shared" si="31"/>
        <v/>
      </c>
      <c r="E856" s="276"/>
      <c r="F856" s="368"/>
      <c r="G856" s="368"/>
      <c r="H856" s="470"/>
      <c r="I856" s="307"/>
      <c r="J856" s="15"/>
      <c r="K856" s="299"/>
      <c r="L856" s="265"/>
      <c r="M856" s="265"/>
      <c r="N856" s="265"/>
      <c r="O856" s="281"/>
      <c r="P856" s="282"/>
      <c r="Q856" s="77"/>
    </row>
    <row r="857" spans="3:17" ht="13.5" customHeight="1" x14ac:dyDescent="0.15">
      <c r="C857" s="283">
        <f t="shared" si="30"/>
        <v>845</v>
      </c>
      <c r="D857" s="44" t="str">
        <f t="shared" si="31"/>
        <v/>
      </c>
      <c r="E857" s="276"/>
      <c r="F857" s="368"/>
      <c r="G857" s="368"/>
      <c r="H857" s="470"/>
      <c r="I857" s="307"/>
      <c r="J857" s="15"/>
      <c r="K857" s="299"/>
      <c r="L857" s="265"/>
      <c r="M857" s="265"/>
      <c r="N857" s="265"/>
      <c r="O857" s="281"/>
      <c r="P857" s="282"/>
      <c r="Q857" s="77"/>
    </row>
    <row r="858" spans="3:17" ht="13.5" customHeight="1" x14ac:dyDescent="0.15">
      <c r="C858" s="283">
        <f t="shared" si="30"/>
        <v>846</v>
      </c>
      <c r="D858" s="44" t="str">
        <f t="shared" si="31"/>
        <v/>
      </c>
      <c r="E858" s="276"/>
      <c r="F858" s="368"/>
      <c r="G858" s="368"/>
      <c r="H858" s="470"/>
      <c r="I858" s="307"/>
      <c r="J858" s="15"/>
      <c r="K858" s="299"/>
      <c r="L858" s="265"/>
      <c r="M858" s="265"/>
      <c r="N858" s="265"/>
      <c r="O858" s="281"/>
      <c r="P858" s="282"/>
      <c r="Q858" s="77"/>
    </row>
    <row r="859" spans="3:17" ht="13.5" customHeight="1" x14ac:dyDescent="0.15">
      <c r="C859" s="283">
        <f t="shared" si="30"/>
        <v>847</v>
      </c>
      <c r="D859" s="44" t="str">
        <f t="shared" si="31"/>
        <v/>
      </c>
      <c r="E859" s="276"/>
      <c r="F859" s="368"/>
      <c r="G859" s="368"/>
      <c r="H859" s="470"/>
      <c r="I859" s="307"/>
      <c r="J859" s="15"/>
      <c r="K859" s="299"/>
      <c r="L859" s="265"/>
      <c r="M859" s="265"/>
      <c r="N859" s="265"/>
      <c r="O859" s="281"/>
      <c r="P859" s="282"/>
      <c r="Q859" s="77"/>
    </row>
    <row r="860" spans="3:17" ht="13.5" customHeight="1" x14ac:dyDescent="0.15">
      <c r="C860" s="283">
        <f t="shared" si="30"/>
        <v>848</v>
      </c>
      <c r="D860" s="44" t="str">
        <f t="shared" si="31"/>
        <v/>
      </c>
      <c r="E860" s="276"/>
      <c r="F860" s="368"/>
      <c r="G860" s="368"/>
      <c r="H860" s="470"/>
      <c r="I860" s="307"/>
      <c r="J860" s="15"/>
      <c r="K860" s="299"/>
      <c r="L860" s="265"/>
      <c r="M860" s="265"/>
      <c r="N860" s="265"/>
      <c r="O860" s="281"/>
      <c r="P860" s="282"/>
      <c r="Q860" s="77"/>
    </row>
    <row r="861" spans="3:17" ht="13.5" customHeight="1" x14ac:dyDescent="0.15">
      <c r="C861" s="283">
        <f t="shared" si="30"/>
        <v>849</v>
      </c>
      <c r="D861" s="44" t="str">
        <f t="shared" si="31"/>
        <v/>
      </c>
      <c r="E861" s="276"/>
      <c r="F861" s="368"/>
      <c r="G861" s="368"/>
      <c r="H861" s="470"/>
      <c r="I861" s="307"/>
      <c r="J861" s="15"/>
      <c r="K861" s="299"/>
      <c r="L861" s="265"/>
      <c r="M861" s="265"/>
      <c r="N861" s="265"/>
      <c r="O861" s="281"/>
      <c r="P861" s="282"/>
      <c r="Q861" s="77"/>
    </row>
    <row r="862" spans="3:17" ht="13.5" customHeight="1" x14ac:dyDescent="0.15">
      <c r="C862" s="283">
        <f t="shared" si="30"/>
        <v>850</v>
      </c>
      <c r="D862" s="44" t="str">
        <f t="shared" si="31"/>
        <v/>
      </c>
      <c r="E862" s="276"/>
      <c r="F862" s="368"/>
      <c r="G862" s="368"/>
      <c r="H862" s="470"/>
      <c r="I862" s="307"/>
      <c r="J862" s="15"/>
      <c r="K862" s="299"/>
      <c r="L862" s="265"/>
      <c r="M862" s="265"/>
      <c r="N862" s="265"/>
      <c r="O862" s="281"/>
      <c r="P862" s="282"/>
      <c r="Q862" s="77"/>
    </row>
    <row r="863" spans="3:17" ht="13.5" customHeight="1" x14ac:dyDescent="0.15">
      <c r="C863" s="283">
        <f t="shared" si="30"/>
        <v>851</v>
      </c>
      <c r="D863" s="44" t="str">
        <f t="shared" si="31"/>
        <v/>
      </c>
      <c r="E863" s="276"/>
      <c r="F863" s="368"/>
      <c r="G863" s="368"/>
      <c r="H863" s="470"/>
      <c r="I863" s="307"/>
      <c r="J863" s="15"/>
      <c r="K863" s="299"/>
      <c r="L863" s="265"/>
      <c r="M863" s="265"/>
      <c r="N863" s="265"/>
      <c r="O863" s="281"/>
      <c r="P863" s="282"/>
      <c r="Q863" s="77"/>
    </row>
    <row r="864" spans="3:17" ht="13.5" customHeight="1" x14ac:dyDescent="0.15">
      <c r="C864" s="283">
        <f t="shared" si="30"/>
        <v>852</v>
      </c>
      <c r="D864" s="44" t="str">
        <f t="shared" si="31"/>
        <v/>
      </c>
      <c r="E864" s="276"/>
      <c r="F864" s="368"/>
      <c r="G864" s="368"/>
      <c r="H864" s="470"/>
      <c r="I864" s="307"/>
      <c r="J864" s="15"/>
      <c r="K864" s="299"/>
      <c r="L864" s="265"/>
      <c r="M864" s="265"/>
      <c r="N864" s="265"/>
      <c r="O864" s="281"/>
      <c r="P864" s="282"/>
      <c r="Q864" s="77"/>
    </row>
    <row r="865" spans="3:17" ht="13.5" customHeight="1" x14ac:dyDescent="0.15">
      <c r="C865" s="283">
        <f t="shared" si="30"/>
        <v>853</v>
      </c>
      <c r="D865" s="44" t="str">
        <f t="shared" si="31"/>
        <v/>
      </c>
      <c r="E865" s="276"/>
      <c r="F865" s="368"/>
      <c r="G865" s="368"/>
      <c r="H865" s="470"/>
      <c r="I865" s="307"/>
      <c r="J865" s="15"/>
      <c r="K865" s="299"/>
      <c r="L865" s="265"/>
      <c r="M865" s="265"/>
      <c r="N865" s="265"/>
      <c r="O865" s="281"/>
      <c r="P865" s="282"/>
      <c r="Q865" s="77"/>
    </row>
    <row r="866" spans="3:17" ht="13.5" customHeight="1" x14ac:dyDescent="0.15">
      <c r="C866" s="283">
        <f t="shared" si="30"/>
        <v>854</v>
      </c>
      <c r="D866" s="44" t="str">
        <f t="shared" si="31"/>
        <v/>
      </c>
      <c r="E866" s="276"/>
      <c r="F866" s="368"/>
      <c r="G866" s="368"/>
      <c r="H866" s="470"/>
      <c r="I866" s="307"/>
      <c r="J866" s="15"/>
      <c r="K866" s="299"/>
      <c r="L866" s="265"/>
      <c r="M866" s="265"/>
      <c r="N866" s="265"/>
      <c r="O866" s="281"/>
      <c r="P866" s="282"/>
      <c r="Q866" s="77"/>
    </row>
    <row r="867" spans="3:17" ht="13.5" customHeight="1" x14ac:dyDescent="0.15">
      <c r="C867" s="283">
        <f t="shared" si="30"/>
        <v>855</v>
      </c>
      <c r="D867" s="44" t="str">
        <f t="shared" si="31"/>
        <v/>
      </c>
      <c r="E867" s="276"/>
      <c r="F867" s="368"/>
      <c r="G867" s="368"/>
      <c r="H867" s="470"/>
      <c r="I867" s="307"/>
      <c r="J867" s="15"/>
      <c r="K867" s="299"/>
      <c r="L867" s="265"/>
      <c r="M867" s="265"/>
      <c r="N867" s="265"/>
      <c r="O867" s="281"/>
      <c r="P867" s="282"/>
      <c r="Q867" s="77"/>
    </row>
    <row r="868" spans="3:17" ht="13.5" customHeight="1" x14ac:dyDescent="0.15">
      <c r="C868" s="283">
        <f t="shared" si="30"/>
        <v>856</v>
      </c>
      <c r="D868" s="44" t="str">
        <f t="shared" si="31"/>
        <v/>
      </c>
      <c r="E868" s="276"/>
      <c r="F868" s="368"/>
      <c r="G868" s="368"/>
      <c r="H868" s="470"/>
      <c r="I868" s="307"/>
      <c r="J868" s="15"/>
      <c r="K868" s="299"/>
      <c r="L868" s="265"/>
      <c r="M868" s="265"/>
      <c r="N868" s="265"/>
      <c r="O868" s="281"/>
      <c r="P868" s="282"/>
      <c r="Q868" s="77"/>
    </row>
    <row r="869" spans="3:17" ht="13.5" customHeight="1" x14ac:dyDescent="0.15">
      <c r="C869" s="283">
        <f t="shared" si="30"/>
        <v>857</v>
      </c>
      <c r="D869" s="44" t="str">
        <f t="shared" si="31"/>
        <v/>
      </c>
      <c r="E869" s="276"/>
      <c r="F869" s="368"/>
      <c r="G869" s="368"/>
      <c r="H869" s="470"/>
      <c r="I869" s="307"/>
      <c r="J869" s="15"/>
      <c r="K869" s="299"/>
      <c r="L869" s="265"/>
      <c r="M869" s="265"/>
      <c r="N869" s="265"/>
      <c r="O869" s="281"/>
      <c r="P869" s="282"/>
      <c r="Q869" s="77"/>
    </row>
    <row r="870" spans="3:17" ht="13.5" customHeight="1" x14ac:dyDescent="0.15">
      <c r="C870" s="283">
        <f t="shared" si="30"/>
        <v>858</v>
      </c>
      <c r="D870" s="44" t="str">
        <f t="shared" si="31"/>
        <v/>
      </c>
      <c r="E870" s="276"/>
      <c r="F870" s="368"/>
      <c r="G870" s="368"/>
      <c r="H870" s="470"/>
      <c r="I870" s="307"/>
      <c r="J870" s="15"/>
      <c r="K870" s="299"/>
      <c r="L870" s="265"/>
      <c r="M870" s="265"/>
      <c r="N870" s="265"/>
      <c r="O870" s="281"/>
      <c r="P870" s="282"/>
      <c r="Q870" s="77"/>
    </row>
    <row r="871" spans="3:17" ht="13.5" customHeight="1" x14ac:dyDescent="0.15">
      <c r="C871" s="283">
        <f t="shared" si="30"/>
        <v>859</v>
      </c>
      <c r="D871" s="44" t="str">
        <f t="shared" si="31"/>
        <v/>
      </c>
      <c r="E871" s="276"/>
      <c r="F871" s="368"/>
      <c r="G871" s="368"/>
      <c r="H871" s="470"/>
      <c r="I871" s="307"/>
      <c r="J871" s="15"/>
      <c r="K871" s="299"/>
      <c r="L871" s="265"/>
      <c r="M871" s="265"/>
      <c r="N871" s="265"/>
      <c r="O871" s="281"/>
      <c r="P871" s="282"/>
      <c r="Q871" s="77"/>
    </row>
    <row r="872" spans="3:17" ht="13.5" customHeight="1" x14ac:dyDescent="0.15">
      <c r="C872" s="283">
        <f t="shared" si="30"/>
        <v>860</v>
      </c>
      <c r="D872" s="44" t="str">
        <f t="shared" si="31"/>
        <v/>
      </c>
      <c r="E872" s="276"/>
      <c r="F872" s="368"/>
      <c r="G872" s="368"/>
      <c r="H872" s="470"/>
      <c r="I872" s="307"/>
      <c r="J872" s="15"/>
      <c r="K872" s="299"/>
      <c r="L872" s="265"/>
      <c r="M872" s="265"/>
      <c r="N872" s="265"/>
      <c r="O872" s="281"/>
      <c r="P872" s="282"/>
      <c r="Q872" s="77"/>
    </row>
    <row r="873" spans="3:17" ht="13.5" customHeight="1" x14ac:dyDescent="0.15">
      <c r="C873" s="283">
        <f t="shared" si="30"/>
        <v>861</v>
      </c>
      <c r="D873" s="44" t="str">
        <f t="shared" si="31"/>
        <v/>
      </c>
      <c r="E873" s="276"/>
      <c r="F873" s="368"/>
      <c r="G873" s="368"/>
      <c r="H873" s="470"/>
      <c r="I873" s="307"/>
      <c r="J873" s="15"/>
      <c r="K873" s="299"/>
      <c r="L873" s="265"/>
      <c r="M873" s="265"/>
      <c r="N873" s="265"/>
      <c r="O873" s="281"/>
      <c r="P873" s="282"/>
      <c r="Q873" s="77"/>
    </row>
    <row r="874" spans="3:17" ht="13.5" customHeight="1" x14ac:dyDescent="0.15">
      <c r="C874" s="283">
        <f t="shared" si="30"/>
        <v>862</v>
      </c>
      <c r="D874" s="44" t="str">
        <f t="shared" si="31"/>
        <v/>
      </c>
      <c r="E874" s="276"/>
      <c r="F874" s="368"/>
      <c r="G874" s="368"/>
      <c r="H874" s="470"/>
      <c r="I874" s="307"/>
      <c r="J874" s="15"/>
      <c r="K874" s="299"/>
      <c r="L874" s="265"/>
      <c r="M874" s="265"/>
      <c r="N874" s="265"/>
      <c r="O874" s="281"/>
      <c r="P874" s="282"/>
      <c r="Q874" s="77"/>
    </row>
    <row r="875" spans="3:17" ht="13.5" customHeight="1" x14ac:dyDescent="0.15">
      <c r="C875" s="283">
        <f t="shared" si="30"/>
        <v>863</v>
      </c>
      <c r="D875" s="44" t="str">
        <f t="shared" si="31"/>
        <v/>
      </c>
      <c r="E875" s="276"/>
      <c r="F875" s="368"/>
      <c r="G875" s="368"/>
      <c r="H875" s="470"/>
      <c r="I875" s="307"/>
      <c r="J875" s="15"/>
      <c r="K875" s="299"/>
      <c r="L875" s="265"/>
      <c r="M875" s="265"/>
      <c r="N875" s="265"/>
      <c r="O875" s="281"/>
      <c r="P875" s="282"/>
      <c r="Q875" s="77"/>
    </row>
    <row r="876" spans="3:17" ht="13.5" customHeight="1" x14ac:dyDescent="0.15">
      <c r="C876" s="283">
        <f t="shared" si="30"/>
        <v>864</v>
      </c>
      <c r="D876" s="44" t="str">
        <f t="shared" si="31"/>
        <v/>
      </c>
      <c r="E876" s="276"/>
      <c r="F876" s="368"/>
      <c r="G876" s="368"/>
      <c r="H876" s="470"/>
      <c r="I876" s="307"/>
      <c r="J876" s="15"/>
      <c r="K876" s="299"/>
      <c r="L876" s="265"/>
      <c r="M876" s="265"/>
      <c r="N876" s="265"/>
      <c r="O876" s="281"/>
      <c r="P876" s="282"/>
      <c r="Q876" s="77"/>
    </row>
    <row r="877" spans="3:17" ht="13.5" customHeight="1" x14ac:dyDescent="0.15">
      <c r="C877" s="283">
        <f t="shared" si="30"/>
        <v>865</v>
      </c>
      <c r="D877" s="44" t="str">
        <f t="shared" si="31"/>
        <v/>
      </c>
      <c r="E877" s="276"/>
      <c r="F877" s="368"/>
      <c r="G877" s="368"/>
      <c r="H877" s="470"/>
      <c r="I877" s="307"/>
      <c r="J877" s="15"/>
      <c r="K877" s="299"/>
      <c r="L877" s="265"/>
      <c r="M877" s="265"/>
      <c r="N877" s="265"/>
      <c r="O877" s="281"/>
      <c r="P877" s="282"/>
      <c r="Q877" s="77"/>
    </row>
    <row r="878" spans="3:17" ht="13.5" customHeight="1" x14ac:dyDescent="0.15">
      <c r="C878" s="283">
        <f t="shared" si="30"/>
        <v>866</v>
      </c>
      <c r="D878" s="44" t="str">
        <f t="shared" si="31"/>
        <v/>
      </c>
      <c r="E878" s="276"/>
      <c r="F878" s="368"/>
      <c r="G878" s="368"/>
      <c r="H878" s="470"/>
      <c r="I878" s="307"/>
      <c r="J878" s="15"/>
      <c r="K878" s="299"/>
      <c r="L878" s="265"/>
      <c r="M878" s="265"/>
      <c r="N878" s="265"/>
      <c r="O878" s="281"/>
      <c r="P878" s="282"/>
      <c r="Q878" s="77"/>
    </row>
    <row r="879" spans="3:17" ht="13.5" customHeight="1" x14ac:dyDescent="0.15">
      <c r="C879" s="283">
        <f t="shared" si="30"/>
        <v>867</v>
      </c>
      <c r="D879" s="44" t="str">
        <f t="shared" si="31"/>
        <v/>
      </c>
      <c r="E879" s="276"/>
      <c r="F879" s="368"/>
      <c r="G879" s="368"/>
      <c r="H879" s="470"/>
      <c r="I879" s="307"/>
      <c r="J879" s="15"/>
      <c r="K879" s="299"/>
      <c r="L879" s="265"/>
      <c r="M879" s="265"/>
      <c r="N879" s="265"/>
      <c r="O879" s="281"/>
      <c r="P879" s="282"/>
      <c r="Q879" s="77"/>
    </row>
    <row r="880" spans="3:17" ht="13.5" customHeight="1" x14ac:dyDescent="0.15">
      <c r="C880" s="283">
        <f t="shared" si="30"/>
        <v>868</v>
      </c>
      <c r="D880" s="44" t="str">
        <f t="shared" si="31"/>
        <v/>
      </c>
      <c r="E880" s="276"/>
      <c r="F880" s="368"/>
      <c r="G880" s="368"/>
      <c r="H880" s="470"/>
      <c r="I880" s="307"/>
      <c r="J880" s="15"/>
      <c r="K880" s="299"/>
      <c r="L880" s="265"/>
      <c r="M880" s="265"/>
      <c r="N880" s="265"/>
      <c r="O880" s="281"/>
      <c r="P880" s="282"/>
      <c r="Q880" s="77"/>
    </row>
    <row r="881" spans="3:17" ht="13.5" customHeight="1" x14ac:dyDescent="0.15">
      <c r="C881" s="283">
        <f t="shared" si="30"/>
        <v>869</v>
      </c>
      <c r="D881" s="44" t="str">
        <f t="shared" si="31"/>
        <v/>
      </c>
      <c r="E881" s="276"/>
      <c r="F881" s="368"/>
      <c r="G881" s="368"/>
      <c r="H881" s="470"/>
      <c r="I881" s="307"/>
      <c r="J881" s="15"/>
      <c r="K881" s="299"/>
      <c r="L881" s="265"/>
      <c r="M881" s="265"/>
      <c r="N881" s="265"/>
      <c r="O881" s="281"/>
      <c r="P881" s="282"/>
      <c r="Q881" s="77"/>
    </row>
    <row r="882" spans="3:17" ht="13.5" customHeight="1" x14ac:dyDescent="0.15">
      <c r="C882" s="283">
        <f>C881+1</f>
        <v>870</v>
      </c>
      <c r="D882" s="44" t="str">
        <f t="shared" si="31"/>
        <v/>
      </c>
      <c r="E882" s="276"/>
      <c r="F882" s="368"/>
      <c r="G882" s="368"/>
      <c r="H882" s="470"/>
      <c r="I882" s="307"/>
      <c r="J882" s="15"/>
      <c r="K882" s="299"/>
      <c r="L882" s="265"/>
      <c r="M882" s="265"/>
      <c r="N882" s="265"/>
      <c r="O882" s="281"/>
      <c r="P882" s="282"/>
      <c r="Q882" s="77"/>
    </row>
    <row r="883" spans="3:17" ht="13.5" customHeight="1" x14ac:dyDescent="0.15">
      <c r="C883" s="283">
        <f>C882+1</f>
        <v>871</v>
      </c>
      <c r="D883" s="44" t="str">
        <f t="shared" si="31"/>
        <v/>
      </c>
      <c r="E883" s="276"/>
      <c r="F883" s="368"/>
      <c r="G883" s="368"/>
      <c r="H883" s="470"/>
      <c r="I883" s="307"/>
      <c r="J883" s="15"/>
      <c r="K883" s="299"/>
      <c r="L883" s="265"/>
      <c r="M883" s="265"/>
      <c r="N883" s="265"/>
      <c r="O883" s="281"/>
      <c r="P883" s="282"/>
      <c r="Q883" s="77"/>
    </row>
    <row r="884" spans="3:17" ht="13.5" customHeight="1" x14ac:dyDescent="0.15">
      <c r="C884" s="283">
        <f>C883+1</f>
        <v>872</v>
      </c>
      <c r="D884" s="44" t="str">
        <f t="shared" si="31"/>
        <v/>
      </c>
      <c r="E884" s="276"/>
      <c r="F884" s="368"/>
      <c r="G884" s="368"/>
      <c r="H884" s="470"/>
      <c r="I884" s="307"/>
      <c r="J884" s="15"/>
      <c r="K884" s="299"/>
      <c r="L884" s="265"/>
      <c r="M884" s="265"/>
      <c r="N884" s="265"/>
      <c r="O884" s="281"/>
      <c r="P884" s="282"/>
      <c r="Q884" s="77"/>
    </row>
    <row r="885" spans="3:17" ht="13.5" customHeight="1" x14ac:dyDescent="0.15">
      <c r="C885" s="283">
        <f>C884+1</f>
        <v>873</v>
      </c>
      <c r="D885" s="44" t="str">
        <f t="shared" si="31"/>
        <v/>
      </c>
      <c r="E885" s="276"/>
      <c r="F885" s="368"/>
      <c r="G885" s="368"/>
      <c r="H885" s="470"/>
      <c r="I885" s="307"/>
      <c r="J885" s="15"/>
      <c r="K885" s="299"/>
      <c r="L885" s="265"/>
      <c r="M885" s="265"/>
      <c r="N885" s="265"/>
      <c r="O885" s="281"/>
      <c r="P885" s="282"/>
      <c r="Q885" s="77"/>
    </row>
    <row r="886" spans="3:17" ht="13.5" customHeight="1" x14ac:dyDescent="0.15">
      <c r="C886" s="283">
        <f t="shared" si="30"/>
        <v>874</v>
      </c>
      <c r="D886" s="44" t="str">
        <f t="shared" si="31"/>
        <v/>
      </c>
      <c r="E886" s="276"/>
      <c r="F886" s="368"/>
      <c r="G886" s="368"/>
      <c r="H886" s="470"/>
      <c r="I886" s="307"/>
      <c r="J886" s="15"/>
      <c r="K886" s="299"/>
      <c r="L886" s="265"/>
      <c r="M886" s="265"/>
      <c r="N886" s="265"/>
      <c r="O886" s="281"/>
      <c r="P886" s="282"/>
      <c r="Q886" s="77"/>
    </row>
    <row r="887" spans="3:17" ht="13.5" customHeight="1" x14ac:dyDescent="0.15">
      <c r="C887" s="283">
        <f t="shared" si="30"/>
        <v>875</v>
      </c>
      <c r="D887" s="44" t="str">
        <f t="shared" si="31"/>
        <v/>
      </c>
      <c r="E887" s="276"/>
      <c r="F887" s="368"/>
      <c r="G887" s="368"/>
      <c r="H887" s="470"/>
      <c r="I887" s="307"/>
      <c r="J887" s="15"/>
      <c r="K887" s="299"/>
      <c r="L887" s="265"/>
      <c r="M887" s="265"/>
      <c r="N887" s="265"/>
      <c r="O887" s="281"/>
      <c r="P887" s="282"/>
      <c r="Q887" s="77"/>
    </row>
    <row r="888" spans="3:17" ht="13.5" customHeight="1" x14ac:dyDescent="0.15">
      <c r="C888" s="283">
        <f t="shared" si="30"/>
        <v>876</v>
      </c>
      <c r="D888" s="44" t="str">
        <f t="shared" si="31"/>
        <v/>
      </c>
      <c r="E888" s="276"/>
      <c r="F888" s="368"/>
      <c r="G888" s="368"/>
      <c r="H888" s="470"/>
      <c r="I888" s="307"/>
      <c r="J888" s="15"/>
      <c r="K888" s="299"/>
      <c r="L888" s="265"/>
      <c r="M888" s="265"/>
      <c r="N888" s="265"/>
      <c r="O888" s="281"/>
      <c r="P888" s="282"/>
      <c r="Q888" s="77"/>
    </row>
    <row r="889" spans="3:17" ht="13.5" customHeight="1" x14ac:dyDescent="0.15">
      <c r="C889" s="283">
        <f t="shared" si="30"/>
        <v>877</v>
      </c>
      <c r="D889" s="44" t="str">
        <f t="shared" si="31"/>
        <v/>
      </c>
      <c r="E889" s="276"/>
      <c r="F889" s="368"/>
      <c r="G889" s="368"/>
      <c r="H889" s="470"/>
      <c r="I889" s="307"/>
      <c r="J889" s="15"/>
      <c r="K889" s="299"/>
      <c r="L889" s="265"/>
      <c r="M889" s="265"/>
      <c r="N889" s="265"/>
      <c r="O889" s="281"/>
      <c r="P889" s="282"/>
      <c r="Q889" s="77"/>
    </row>
    <row r="890" spans="3:17" ht="13.5" customHeight="1" x14ac:dyDescent="0.15">
      <c r="C890" s="283">
        <f t="shared" si="30"/>
        <v>878</v>
      </c>
      <c r="D890" s="44" t="str">
        <f t="shared" si="31"/>
        <v/>
      </c>
      <c r="E890" s="276"/>
      <c r="F890" s="368"/>
      <c r="G890" s="368"/>
      <c r="H890" s="470"/>
      <c r="I890" s="307"/>
      <c r="J890" s="15"/>
      <c r="K890" s="299"/>
      <c r="L890" s="265"/>
      <c r="M890" s="265"/>
      <c r="N890" s="265"/>
      <c r="O890" s="281"/>
      <c r="P890" s="282"/>
      <c r="Q890" s="77"/>
    </row>
    <row r="891" spans="3:17" ht="13.5" customHeight="1" x14ac:dyDescent="0.15">
      <c r="C891" s="283">
        <f t="shared" si="30"/>
        <v>879</v>
      </c>
      <c r="D891" s="44" t="str">
        <f t="shared" si="31"/>
        <v/>
      </c>
      <c r="E891" s="276"/>
      <c r="F891" s="368"/>
      <c r="G891" s="368"/>
      <c r="H891" s="470"/>
      <c r="I891" s="307"/>
      <c r="J891" s="15"/>
      <c r="K891" s="299"/>
      <c r="L891" s="265"/>
      <c r="M891" s="265"/>
      <c r="N891" s="265"/>
      <c r="O891" s="281"/>
      <c r="P891" s="282"/>
      <c r="Q891" s="77"/>
    </row>
    <row r="892" spans="3:17" ht="13.5" customHeight="1" x14ac:dyDescent="0.15">
      <c r="C892" s="283">
        <f t="shared" si="30"/>
        <v>880</v>
      </c>
      <c r="D892" s="44" t="str">
        <f t="shared" si="31"/>
        <v/>
      </c>
      <c r="E892" s="276"/>
      <c r="F892" s="368"/>
      <c r="G892" s="368"/>
      <c r="H892" s="470"/>
      <c r="I892" s="307"/>
      <c r="J892" s="15"/>
      <c r="K892" s="299"/>
      <c r="L892" s="265"/>
      <c r="M892" s="265"/>
      <c r="N892" s="265"/>
      <c r="O892" s="281"/>
      <c r="P892" s="282"/>
      <c r="Q892" s="77"/>
    </row>
    <row r="893" spans="3:17" ht="13.5" customHeight="1" x14ac:dyDescent="0.15">
      <c r="C893" s="283">
        <f t="shared" si="30"/>
        <v>881</v>
      </c>
      <c r="D893" s="44" t="str">
        <f t="shared" si="31"/>
        <v/>
      </c>
      <c r="E893" s="276"/>
      <c r="F893" s="368"/>
      <c r="G893" s="368"/>
      <c r="H893" s="470"/>
      <c r="I893" s="307"/>
      <c r="J893" s="15"/>
      <c r="K893" s="299"/>
      <c r="L893" s="265"/>
      <c r="M893" s="265"/>
      <c r="N893" s="265"/>
      <c r="O893" s="281"/>
      <c r="P893" s="282"/>
      <c r="Q893" s="77"/>
    </row>
    <row r="894" spans="3:17" ht="13.5" customHeight="1" x14ac:dyDescent="0.15">
      <c r="C894" s="283">
        <f t="shared" si="30"/>
        <v>882</v>
      </c>
      <c r="D894" s="44" t="str">
        <f t="shared" si="31"/>
        <v/>
      </c>
      <c r="E894" s="276"/>
      <c r="F894" s="368"/>
      <c r="G894" s="368"/>
      <c r="H894" s="470"/>
      <c r="I894" s="307"/>
      <c r="J894" s="15"/>
      <c r="K894" s="299"/>
      <c r="L894" s="265"/>
      <c r="M894" s="265"/>
      <c r="N894" s="265"/>
      <c r="O894" s="281"/>
      <c r="P894" s="282"/>
      <c r="Q894" s="77"/>
    </row>
    <row r="895" spans="3:17" ht="13.5" customHeight="1" x14ac:dyDescent="0.15">
      <c r="C895" s="283">
        <f t="shared" si="30"/>
        <v>883</v>
      </c>
      <c r="D895" s="44" t="str">
        <f t="shared" si="31"/>
        <v/>
      </c>
      <c r="E895" s="276"/>
      <c r="F895" s="368"/>
      <c r="G895" s="368"/>
      <c r="H895" s="470"/>
      <c r="I895" s="307"/>
      <c r="J895" s="15"/>
      <c r="K895" s="299"/>
      <c r="L895" s="265"/>
      <c r="M895" s="265"/>
      <c r="N895" s="265"/>
      <c r="O895" s="281"/>
      <c r="P895" s="282"/>
      <c r="Q895" s="77"/>
    </row>
    <row r="896" spans="3:17" ht="13.5" customHeight="1" x14ac:dyDescent="0.15">
      <c r="C896" s="283">
        <f t="shared" si="30"/>
        <v>884</v>
      </c>
      <c r="D896" s="44" t="str">
        <f t="shared" si="31"/>
        <v/>
      </c>
      <c r="E896" s="276"/>
      <c r="F896" s="368"/>
      <c r="G896" s="368"/>
      <c r="H896" s="470"/>
      <c r="I896" s="307"/>
      <c r="J896" s="15"/>
      <c r="K896" s="299"/>
      <c r="L896" s="265"/>
      <c r="M896" s="265"/>
      <c r="N896" s="265"/>
      <c r="O896" s="281"/>
      <c r="P896" s="282"/>
      <c r="Q896" s="77"/>
    </row>
    <row r="897" spans="3:17" ht="13.5" customHeight="1" x14ac:dyDescent="0.15">
      <c r="C897" s="283">
        <f t="shared" si="30"/>
        <v>885</v>
      </c>
      <c r="D897" s="44" t="str">
        <f t="shared" si="31"/>
        <v/>
      </c>
      <c r="E897" s="276"/>
      <c r="F897" s="368"/>
      <c r="G897" s="368"/>
      <c r="H897" s="470"/>
      <c r="I897" s="307"/>
      <c r="J897" s="15"/>
      <c r="K897" s="299"/>
      <c r="L897" s="265"/>
      <c r="M897" s="265"/>
      <c r="N897" s="265"/>
      <c r="O897" s="281"/>
      <c r="P897" s="282"/>
      <c r="Q897" s="77"/>
    </row>
    <row r="898" spans="3:17" ht="13.5" customHeight="1" x14ac:dyDescent="0.15">
      <c r="C898" s="283">
        <f t="shared" si="30"/>
        <v>886</v>
      </c>
      <c r="D898" s="44" t="str">
        <f t="shared" si="31"/>
        <v/>
      </c>
      <c r="E898" s="276"/>
      <c r="F898" s="368"/>
      <c r="G898" s="368"/>
      <c r="H898" s="470"/>
      <c r="I898" s="307"/>
      <c r="J898" s="15"/>
      <c r="K898" s="299"/>
      <c r="L898" s="265"/>
      <c r="M898" s="265"/>
      <c r="N898" s="265"/>
      <c r="O898" s="281"/>
      <c r="P898" s="282"/>
      <c r="Q898" s="77"/>
    </row>
    <row r="899" spans="3:17" ht="13.5" customHeight="1" x14ac:dyDescent="0.15">
      <c r="C899" s="283">
        <f t="shared" si="30"/>
        <v>887</v>
      </c>
      <c r="D899" s="44" t="str">
        <f t="shared" si="31"/>
        <v/>
      </c>
      <c r="E899" s="276"/>
      <c r="F899" s="368"/>
      <c r="G899" s="368"/>
      <c r="H899" s="470"/>
      <c r="I899" s="307"/>
      <c r="J899" s="15"/>
      <c r="K899" s="299"/>
      <c r="L899" s="265"/>
      <c r="M899" s="265"/>
      <c r="N899" s="265"/>
      <c r="O899" s="281"/>
      <c r="P899" s="282"/>
      <c r="Q899" s="77"/>
    </row>
    <row r="900" spans="3:17" ht="13.5" customHeight="1" x14ac:dyDescent="0.15">
      <c r="C900" s="283">
        <f t="shared" si="30"/>
        <v>888</v>
      </c>
      <c r="D900" s="44" t="str">
        <f t="shared" si="31"/>
        <v/>
      </c>
      <c r="E900" s="276"/>
      <c r="F900" s="368"/>
      <c r="G900" s="368"/>
      <c r="H900" s="470"/>
      <c r="I900" s="307"/>
      <c r="J900" s="15"/>
      <c r="K900" s="299"/>
      <c r="L900" s="265"/>
      <c r="M900" s="265"/>
      <c r="N900" s="265"/>
      <c r="O900" s="281"/>
      <c r="P900" s="282"/>
      <c r="Q900" s="77"/>
    </row>
    <row r="901" spans="3:17" ht="13.5" customHeight="1" x14ac:dyDescent="0.15">
      <c r="C901" s="283">
        <f t="shared" si="30"/>
        <v>889</v>
      </c>
      <c r="D901" s="44" t="str">
        <f t="shared" si="31"/>
        <v/>
      </c>
      <c r="E901" s="276"/>
      <c r="F901" s="368"/>
      <c r="G901" s="368"/>
      <c r="H901" s="470"/>
      <c r="I901" s="307"/>
      <c r="J901" s="15"/>
      <c r="K901" s="299"/>
      <c r="L901" s="265"/>
      <c r="M901" s="265"/>
      <c r="N901" s="265"/>
      <c r="O901" s="281"/>
      <c r="P901" s="282"/>
      <c r="Q901" s="77"/>
    </row>
    <row r="902" spans="3:17" ht="13.5" customHeight="1" x14ac:dyDescent="0.15">
      <c r="C902" s="283">
        <f t="shared" ref="C902:C965" si="32">C901+1</f>
        <v>890</v>
      </c>
      <c r="D902" s="44" t="str">
        <f t="shared" si="31"/>
        <v/>
      </c>
      <c r="E902" s="276"/>
      <c r="F902" s="368"/>
      <c r="G902" s="368"/>
      <c r="H902" s="470"/>
      <c r="I902" s="307"/>
      <c r="J902" s="15"/>
      <c r="K902" s="299"/>
      <c r="L902" s="265"/>
      <c r="M902" s="265"/>
      <c r="N902" s="265"/>
      <c r="O902" s="281"/>
      <c r="P902" s="282"/>
      <c r="Q902" s="77"/>
    </row>
    <row r="903" spans="3:17" ht="13.5" customHeight="1" x14ac:dyDescent="0.15">
      <c r="C903" s="283">
        <f t="shared" si="32"/>
        <v>891</v>
      </c>
      <c r="D903" s="44" t="str">
        <f t="shared" si="31"/>
        <v/>
      </c>
      <c r="E903" s="276"/>
      <c r="F903" s="368"/>
      <c r="G903" s="368"/>
      <c r="H903" s="470"/>
      <c r="I903" s="307"/>
      <c r="J903" s="15"/>
      <c r="K903" s="299"/>
      <c r="L903" s="265"/>
      <c r="M903" s="265"/>
      <c r="N903" s="265"/>
      <c r="O903" s="281"/>
      <c r="P903" s="282"/>
      <c r="Q903" s="77"/>
    </row>
    <row r="904" spans="3:17" ht="13.5" customHeight="1" x14ac:dyDescent="0.15">
      <c r="C904" s="283">
        <f t="shared" si="32"/>
        <v>892</v>
      </c>
      <c r="D904" s="44" t="str">
        <f t="shared" si="31"/>
        <v/>
      </c>
      <c r="E904" s="276"/>
      <c r="F904" s="368"/>
      <c r="G904" s="368"/>
      <c r="H904" s="470"/>
      <c r="I904" s="307"/>
      <c r="J904" s="15"/>
      <c r="K904" s="299"/>
      <c r="L904" s="265"/>
      <c r="M904" s="265"/>
      <c r="N904" s="265"/>
      <c r="O904" s="281"/>
      <c r="P904" s="282"/>
      <c r="Q904" s="77"/>
    </row>
    <row r="905" spans="3:17" ht="13.5" customHeight="1" x14ac:dyDescent="0.15">
      <c r="C905" s="283">
        <f t="shared" si="32"/>
        <v>893</v>
      </c>
      <c r="D905" s="44" t="str">
        <f t="shared" si="31"/>
        <v/>
      </c>
      <c r="E905" s="276"/>
      <c r="F905" s="368"/>
      <c r="G905" s="368"/>
      <c r="H905" s="470"/>
      <c r="I905" s="307"/>
      <c r="J905" s="15"/>
      <c r="K905" s="299"/>
      <c r="L905" s="265"/>
      <c r="M905" s="265"/>
      <c r="N905" s="265"/>
      <c r="O905" s="281"/>
      <c r="P905" s="282"/>
      <c r="Q905" s="77"/>
    </row>
    <row r="906" spans="3:17" ht="13.5" customHeight="1" x14ac:dyDescent="0.15">
      <c r="C906" s="283">
        <f t="shared" si="32"/>
        <v>894</v>
      </c>
      <c r="D906" s="44" t="str">
        <f t="shared" si="31"/>
        <v/>
      </c>
      <c r="E906" s="276"/>
      <c r="F906" s="368"/>
      <c r="G906" s="368"/>
      <c r="H906" s="470"/>
      <c r="I906" s="307"/>
      <c r="J906" s="15"/>
      <c r="K906" s="299"/>
      <c r="L906" s="265"/>
      <c r="M906" s="265"/>
      <c r="N906" s="265"/>
      <c r="O906" s="281"/>
      <c r="P906" s="282"/>
      <c r="Q906" s="77"/>
    </row>
    <row r="907" spans="3:17" ht="13.5" customHeight="1" x14ac:dyDescent="0.15">
      <c r="C907" s="283">
        <f t="shared" si="32"/>
        <v>895</v>
      </c>
      <c r="D907" s="44" t="str">
        <f t="shared" si="31"/>
        <v/>
      </c>
      <c r="E907" s="276"/>
      <c r="F907" s="368"/>
      <c r="G907" s="368"/>
      <c r="H907" s="470"/>
      <c r="I907" s="307"/>
      <c r="J907" s="15"/>
      <c r="K907" s="299"/>
      <c r="L907" s="265"/>
      <c r="M907" s="265"/>
      <c r="N907" s="265"/>
      <c r="O907" s="281"/>
      <c r="P907" s="282"/>
      <c r="Q907" s="77"/>
    </row>
    <row r="908" spans="3:17" ht="13.5" customHeight="1" x14ac:dyDescent="0.15">
      <c r="C908" s="283">
        <f t="shared" si="32"/>
        <v>896</v>
      </c>
      <c r="D908" s="44" t="str">
        <f t="shared" si="31"/>
        <v/>
      </c>
      <c r="E908" s="276"/>
      <c r="F908" s="368"/>
      <c r="G908" s="368"/>
      <c r="H908" s="470"/>
      <c r="I908" s="307"/>
      <c r="J908" s="15"/>
      <c r="K908" s="299"/>
      <c r="L908" s="265"/>
      <c r="M908" s="265"/>
      <c r="N908" s="265"/>
      <c r="O908" s="281"/>
      <c r="P908" s="282"/>
      <c r="Q908" s="77"/>
    </row>
    <row r="909" spans="3:17" ht="13.5" customHeight="1" x14ac:dyDescent="0.15">
      <c r="C909" s="283">
        <f t="shared" si="32"/>
        <v>897</v>
      </c>
      <c r="D909" s="44" t="str">
        <f t="shared" ref="D909:D972" si="33">IF(E909="","",IF(E909&lt;=$S$2,"○",""))</f>
        <v/>
      </c>
      <c r="E909" s="276"/>
      <c r="F909" s="368"/>
      <c r="G909" s="368"/>
      <c r="H909" s="470"/>
      <c r="I909" s="307"/>
      <c r="J909" s="15"/>
      <c r="K909" s="299"/>
      <c r="L909" s="265"/>
      <c r="M909" s="265"/>
      <c r="N909" s="265"/>
      <c r="O909" s="281"/>
      <c r="P909" s="282"/>
      <c r="Q909" s="77"/>
    </row>
    <row r="910" spans="3:17" ht="13.5" customHeight="1" x14ac:dyDescent="0.15">
      <c r="C910" s="283">
        <f t="shared" si="32"/>
        <v>898</v>
      </c>
      <c r="D910" s="44" t="str">
        <f t="shared" si="33"/>
        <v/>
      </c>
      <c r="E910" s="276"/>
      <c r="F910" s="368"/>
      <c r="G910" s="368"/>
      <c r="H910" s="470"/>
      <c r="I910" s="307"/>
      <c r="J910" s="15"/>
      <c r="K910" s="299"/>
      <c r="L910" s="265"/>
      <c r="M910" s="265"/>
      <c r="N910" s="265"/>
      <c r="O910" s="281"/>
      <c r="P910" s="282"/>
      <c r="Q910" s="77"/>
    </row>
    <row r="911" spans="3:17" ht="13.5" customHeight="1" x14ac:dyDescent="0.15">
      <c r="C911" s="283">
        <f t="shared" si="32"/>
        <v>899</v>
      </c>
      <c r="D911" s="44" t="str">
        <f t="shared" si="33"/>
        <v/>
      </c>
      <c r="E911" s="276"/>
      <c r="F911" s="368"/>
      <c r="G911" s="368"/>
      <c r="H911" s="470"/>
      <c r="I911" s="307"/>
      <c r="J911" s="15"/>
      <c r="K911" s="299"/>
      <c r="L911" s="265"/>
      <c r="M911" s="265"/>
      <c r="N911" s="265"/>
      <c r="O911" s="281"/>
      <c r="P911" s="282"/>
      <c r="Q911" s="77"/>
    </row>
    <row r="912" spans="3:17" ht="13.5" customHeight="1" x14ac:dyDescent="0.15">
      <c r="C912" s="283">
        <f t="shared" si="32"/>
        <v>900</v>
      </c>
      <c r="D912" s="44" t="str">
        <f t="shared" si="33"/>
        <v/>
      </c>
      <c r="E912" s="276"/>
      <c r="F912" s="368"/>
      <c r="G912" s="368"/>
      <c r="H912" s="470"/>
      <c r="I912" s="307"/>
      <c r="J912" s="15"/>
      <c r="K912" s="299"/>
      <c r="L912" s="265"/>
      <c r="M912" s="265"/>
      <c r="N912" s="265"/>
      <c r="O912" s="281"/>
      <c r="P912" s="282"/>
      <c r="Q912" s="77"/>
    </row>
    <row r="913" spans="3:17" ht="13.5" customHeight="1" x14ac:dyDescent="0.15">
      <c r="C913" s="283">
        <f t="shared" si="32"/>
        <v>901</v>
      </c>
      <c r="D913" s="44" t="str">
        <f t="shared" si="33"/>
        <v/>
      </c>
      <c r="E913" s="276"/>
      <c r="F913" s="368"/>
      <c r="G913" s="368"/>
      <c r="H913" s="470"/>
      <c r="I913" s="307"/>
      <c r="J913" s="15"/>
      <c r="K913" s="299"/>
      <c r="L913" s="265"/>
      <c r="M913" s="265"/>
      <c r="N913" s="265"/>
      <c r="O913" s="281"/>
      <c r="P913" s="282"/>
      <c r="Q913" s="77"/>
    </row>
    <row r="914" spans="3:17" ht="13.5" customHeight="1" x14ac:dyDescent="0.15">
      <c r="C914" s="283">
        <f t="shared" si="32"/>
        <v>902</v>
      </c>
      <c r="D914" s="44" t="str">
        <f t="shared" si="33"/>
        <v/>
      </c>
      <c r="E914" s="276"/>
      <c r="F914" s="368"/>
      <c r="G914" s="368"/>
      <c r="H914" s="470"/>
      <c r="I914" s="307"/>
      <c r="J914" s="15"/>
      <c r="K914" s="299"/>
      <c r="L914" s="265"/>
      <c r="M914" s="265"/>
      <c r="N914" s="265"/>
      <c r="O914" s="281"/>
      <c r="P914" s="282"/>
      <c r="Q914" s="77"/>
    </row>
    <row r="915" spans="3:17" ht="13.5" customHeight="1" x14ac:dyDescent="0.15">
      <c r="C915" s="283">
        <f t="shared" si="32"/>
        <v>903</v>
      </c>
      <c r="D915" s="44" t="str">
        <f t="shared" si="33"/>
        <v/>
      </c>
      <c r="E915" s="276"/>
      <c r="F915" s="368"/>
      <c r="G915" s="368"/>
      <c r="H915" s="470"/>
      <c r="I915" s="307"/>
      <c r="J915" s="15"/>
      <c r="K915" s="299"/>
      <c r="L915" s="265"/>
      <c r="M915" s="265"/>
      <c r="N915" s="265"/>
      <c r="O915" s="281"/>
      <c r="P915" s="282"/>
      <c r="Q915" s="77"/>
    </row>
    <row r="916" spans="3:17" ht="13.5" customHeight="1" x14ac:dyDescent="0.15">
      <c r="C916" s="283">
        <f t="shared" si="32"/>
        <v>904</v>
      </c>
      <c r="D916" s="44" t="str">
        <f t="shared" si="33"/>
        <v/>
      </c>
      <c r="E916" s="276"/>
      <c r="F916" s="368"/>
      <c r="G916" s="368"/>
      <c r="H916" s="470"/>
      <c r="I916" s="307"/>
      <c r="J916" s="15"/>
      <c r="K916" s="299"/>
      <c r="L916" s="265"/>
      <c r="M916" s="265"/>
      <c r="N916" s="265"/>
      <c r="O916" s="281"/>
      <c r="P916" s="282"/>
      <c r="Q916" s="77"/>
    </row>
    <row r="917" spans="3:17" ht="13.5" customHeight="1" x14ac:dyDescent="0.15">
      <c r="C917" s="283">
        <f t="shared" si="32"/>
        <v>905</v>
      </c>
      <c r="D917" s="44" t="str">
        <f t="shared" si="33"/>
        <v/>
      </c>
      <c r="E917" s="276"/>
      <c r="F917" s="368"/>
      <c r="G917" s="368"/>
      <c r="H917" s="470"/>
      <c r="I917" s="307"/>
      <c r="J917" s="15"/>
      <c r="K917" s="299"/>
      <c r="L917" s="265"/>
      <c r="M917" s="265"/>
      <c r="N917" s="265"/>
      <c r="O917" s="281"/>
      <c r="P917" s="282"/>
      <c r="Q917" s="77"/>
    </row>
    <row r="918" spans="3:17" ht="13.5" customHeight="1" x14ac:dyDescent="0.15">
      <c r="C918" s="283">
        <f t="shared" si="32"/>
        <v>906</v>
      </c>
      <c r="D918" s="44" t="str">
        <f t="shared" si="33"/>
        <v/>
      </c>
      <c r="E918" s="276"/>
      <c r="F918" s="368"/>
      <c r="G918" s="368"/>
      <c r="H918" s="470"/>
      <c r="I918" s="307"/>
      <c r="J918" s="15"/>
      <c r="K918" s="299"/>
      <c r="L918" s="265"/>
      <c r="M918" s="265"/>
      <c r="N918" s="265"/>
      <c r="O918" s="281"/>
      <c r="P918" s="282"/>
      <c r="Q918" s="77"/>
    </row>
    <row r="919" spans="3:17" ht="13.5" customHeight="1" x14ac:dyDescent="0.15">
      <c r="C919" s="283">
        <f t="shared" si="32"/>
        <v>907</v>
      </c>
      <c r="D919" s="44" t="str">
        <f t="shared" si="33"/>
        <v/>
      </c>
      <c r="E919" s="276"/>
      <c r="F919" s="368"/>
      <c r="G919" s="368"/>
      <c r="H919" s="470"/>
      <c r="I919" s="307"/>
      <c r="J919" s="15"/>
      <c r="K919" s="299"/>
      <c r="L919" s="265"/>
      <c r="M919" s="265"/>
      <c r="N919" s="265"/>
      <c r="O919" s="281"/>
      <c r="P919" s="282"/>
      <c r="Q919" s="77"/>
    </row>
    <row r="920" spans="3:17" ht="13.5" customHeight="1" x14ac:dyDescent="0.15">
      <c r="C920" s="283">
        <f t="shared" si="32"/>
        <v>908</v>
      </c>
      <c r="D920" s="44" t="str">
        <f t="shared" si="33"/>
        <v/>
      </c>
      <c r="E920" s="276"/>
      <c r="F920" s="368"/>
      <c r="G920" s="368"/>
      <c r="H920" s="470"/>
      <c r="I920" s="307"/>
      <c r="J920" s="15"/>
      <c r="K920" s="299"/>
      <c r="L920" s="265"/>
      <c r="M920" s="265"/>
      <c r="N920" s="265"/>
      <c r="O920" s="281"/>
      <c r="P920" s="282"/>
      <c r="Q920" s="77"/>
    </row>
    <row r="921" spans="3:17" ht="13.5" customHeight="1" x14ac:dyDescent="0.15">
      <c r="C921" s="283">
        <f t="shared" si="32"/>
        <v>909</v>
      </c>
      <c r="D921" s="44" t="str">
        <f t="shared" si="33"/>
        <v/>
      </c>
      <c r="E921" s="276"/>
      <c r="F921" s="368"/>
      <c r="G921" s="368"/>
      <c r="H921" s="470"/>
      <c r="I921" s="307"/>
      <c r="J921" s="15"/>
      <c r="K921" s="299"/>
      <c r="L921" s="265"/>
      <c r="M921" s="265"/>
      <c r="N921" s="265"/>
      <c r="O921" s="281"/>
      <c r="P921" s="282"/>
      <c r="Q921" s="77"/>
    </row>
    <row r="922" spans="3:17" ht="13.5" customHeight="1" x14ac:dyDescent="0.15">
      <c r="C922" s="283">
        <f t="shared" si="32"/>
        <v>910</v>
      </c>
      <c r="D922" s="44" t="str">
        <f t="shared" si="33"/>
        <v/>
      </c>
      <c r="E922" s="276"/>
      <c r="F922" s="368"/>
      <c r="G922" s="368"/>
      <c r="H922" s="470"/>
      <c r="I922" s="307"/>
      <c r="J922" s="15"/>
      <c r="K922" s="299"/>
      <c r="L922" s="265"/>
      <c r="M922" s="265"/>
      <c r="N922" s="265"/>
      <c r="O922" s="281"/>
      <c r="P922" s="282"/>
      <c r="Q922" s="77"/>
    </row>
    <row r="923" spans="3:17" ht="13.5" customHeight="1" x14ac:dyDescent="0.15">
      <c r="C923" s="283">
        <f t="shared" si="32"/>
        <v>911</v>
      </c>
      <c r="D923" s="44" t="str">
        <f t="shared" si="33"/>
        <v/>
      </c>
      <c r="E923" s="276"/>
      <c r="F923" s="368"/>
      <c r="G923" s="368"/>
      <c r="H923" s="470"/>
      <c r="I923" s="307"/>
      <c r="J923" s="15"/>
      <c r="K923" s="299"/>
      <c r="L923" s="265"/>
      <c r="M923" s="265"/>
      <c r="N923" s="265"/>
      <c r="O923" s="281"/>
      <c r="P923" s="282"/>
      <c r="Q923" s="77"/>
    </row>
    <row r="924" spans="3:17" ht="13.5" customHeight="1" x14ac:dyDescent="0.15">
      <c r="C924" s="283">
        <f t="shared" si="32"/>
        <v>912</v>
      </c>
      <c r="D924" s="44" t="str">
        <f t="shared" si="33"/>
        <v/>
      </c>
      <c r="E924" s="276"/>
      <c r="F924" s="368"/>
      <c r="G924" s="368"/>
      <c r="H924" s="470"/>
      <c r="I924" s="307"/>
      <c r="J924" s="15"/>
      <c r="K924" s="299"/>
      <c r="L924" s="265"/>
      <c r="M924" s="265"/>
      <c r="N924" s="265"/>
      <c r="O924" s="281"/>
      <c r="P924" s="282"/>
      <c r="Q924" s="77"/>
    </row>
    <row r="925" spans="3:17" ht="13.5" customHeight="1" x14ac:dyDescent="0.15">
      <c r="C925" s="283">
        <f t="shared" si="32"/>
        <v>913</v>
      </c>
      <c r="D925" s="44" t="str">
        <f t="shared" si="33"/>
        <v/>
      </c>
      <c r="E925" s="276"/>
      <c r="F925" s="368"/>
      <c r="G925" s="368"/>
      <c r="H925" s="470"/>
      <c r="I925" s="307"/>
      <c r="J925" s="15"/>
      <c r="K925" s="299"/>
      <c r="L925" s="265"/>
      <c r="M925" s="265"/>
      <c r="N925" s="265"/>
      <c r="O925" s="281"/>
      <c r="P925" s="282"/>
      <c r="Q925" s="77"/>
    </row>
    <row r="926" spans="3:17" ht="13.5" customHeight="1" x14ac:dyDescent="0.15">
      <c r="C926" s="283">
        <f t="shared" si="32"/>
        <v>914</v>
      </c>
      <c r="D926" s="44" t="str">
        <f t="shared" si="33"/>
        <v/>
      </c>
      <c r="E926" s="276"/>
      <c r="F926" s="368"/>
      <c r="G926" s="368"/>
      <c r="H926" s="470"/>
      <c r="I926" s="307"/>
      <c r="J926" s="15"/>
      <c r="K926" s="299"/>
      <c r="L926" s="265"/>
      <c r="M926" s="265"/>
      <c r="N926" s="265"/>
      <c r="O926" s="281"/>
      <c r="P926" s="282"/>
      <c r="Q926" s="77"/>
    </row>
    <row r="927" spans="3:17" ht="13.5" customHeight="1" x14ac:dyDescent="0.15">
      <c r="C927" s="283">
        <f t="shared" si="32"/>
        <v>915</v>
      </c>
      <c r="D927" s="44" t="str">
        <f t="shared" si="33"/>
        <v/>
      </c>
      <c r="E927" s="276"/>
      <c r="F927" s="368"/>
      <c r="G927" s="368"/>
      <c r="H927" s="470"/>
      <c r="I927" s="307"/>
      <c r="J927" s="15"/>
      <c r="K927" s="299"/>
      <c r="L927" s="265"/>
      <c r="M927" s="265"/>
      <c r="N927" s="265"/>
      <c r="O927" s="281"/>
      <c r="P927" s="282"/>
      <c r="Q927" s="77"/>
    </row>
    <row r="928" spans="3:17" ht="13.5" customHeight="1" x14ac:dyDescent="0.15">
      <c r="C928" s="283">
        <f t="shared" si="32"/>
        <v>916</v>
      </c>
      <c r="D928" s="44" t="str">
        <f t="shared" si="33"/>
        <v/>
      </c>
      <c r="E928" s="276"/>
      <c r="F928" s="368"/>
      <c r="G928" s="368"/>
      <c r="H928" s="470"/>
      <c r="I928" s="307"/>
      <c r="J928" s="15"/>
      <c r="K928" s="299"/>
      <c r="L928" s="265"/>
      <c r="M928" s="265"/>
      <c r="N928" s="265"/>
      <c r="O928" s="281"/>
      <c r="P928" s="282"/>
      <c r="Q928" s="77"/>
    </row>
    <row r="929" spans="3:17" ht="13.5" customHeight="1" x14ac:dyDescent="0.15">
      <c r="C929" s="283">
        <f t="shared" si="32"/>
        <v>917</v>
      </c>
      <c r="D929" s="44" t="str">
        <f t="shared" si="33"/>
        <v/>
      </c>
      <c r="E929" s="276"/>
      <c r="F929" s="368"/>
      <c r="G929" s="368"/>
      <c r="H929" s="470"/>
      <c r="I929" s="307"/>
      <c r="J929" s="15"/>
      <c r="K929" s="299"/>
      <c r="L929" s="265"/>
      <c r="M929" s="265"/>
      <c r="N929" s="265"/>
      <c r="O929" s="281"/>
      <c r="P929" s="282"/>
      <c r="Q929" s="77"/>
    </row>
    <row r="930" spans="3:17" ht="13.5" customHeight="1" x14ac:dyDescent="0.15">
      <c r="C930" s="283">
        <f t="shared" si="32"/>
        <v>918</v>
      </c>
      <c r="D930" s="44" t="str">
        <f t="shared" si="33"/>
        <v/>
      </c>
      <c r="E930" s="276"/>
      <c r="F930" s="368"/>
      <c r="G930" s="368"/>
      <c r="H930" s="470"/>
      <c r="I930" s="307"/>
      <c r="J930" s="15"/>
      <c r="K930" s="299"/>
      <c r="L930" s="265"/>
      <c r="M930" s="265"/>
      <c r="N930" s="265"/>
      <c r="O930" s="281"/>
      <c r="P930" s="282"/>
      <c r="Q930" s="77"/>
    </row>
    <row r="931" spans="3:17" ht="13.5" customHeight="1" x14ac:dyDescent="0.15">
      <c r="C931" s="283">
        <f t="shared" si="32"/>
        <v>919</v>
      </c>
      <c r="D931" s="44" t="str">
        <f t="shared" si="33"/>
        <v/>
      </c>
      <c r="E931" s="276"/>
      <c r="F931" s="368"/>
      <c r="G931" s="368"/>
      <c r="H931" s="470"/>
      <c r="I931" s="307"/>
      <c r="J931" s="15"/>
      <c r="K931" s="299"/>
      <c r="L931" s="265"/>
      <c r="M931" s="265"/>
      <c r="N931" s="265"/>
      <c r="O931" s="281"/>
      <c r="P931" s="282"/>
      <c r="Q931" s="77"/>
    </row>
    <row r="932" spans="3:17" ht="13.5" customHeight="1" x14ac:dyDescent="0.15">
      <c r="C932" s="283">
        <f t="shared" si="32"/>
        <v>920</v>
      </c>
      <c r="D932" s="44" t="str">
        <f t="shared" si="33"/>
        <v/>
      </c>
      <c r="E932" s="276"/>
      <c r="F932" s="368"/>
      <c r="G932" s="368"/>
      <c r="H932" s="470"/>
      <c r="I932" s="307"/>
      <c r="J932" s="15"/>
      <c r="K932" s="299"/>
      <c r="L932" s="265"/>
      <c r="M932" s="265"/>
      <c r="N932" s="265"/>
      <c r="O932" s="281"/>
      <c r="P932" s="282"/>
      <c r="Q932" s="77"/>
    </row>
    <row r="933" spans="3:17" ht="13.5" customHeight="1" x14ac:dyDescent="0.15">
      <c r="C933" s="283">
        <f t="shared" si="32"/>
        <v>921</v>
      </c>
      <c r="D933" s="44" t="str">
        <f t="shared" si="33"/>
        <v/>
      </c>
      <c r="E933" s="276"/>
      <c r="F933" s="368"/>
      <c r="G933" s="368"/>
      <c r="H933" s="470"/>
      <c r="I933" s="307"/>
      <c r="J933" s="15"/>
      <c r="K933" s="299"/>
      <c r="L933" s="265"/>
      <c r="M933" s="265"/>
      <c r="N933" s="265"/>
      <c r="O933" s="281"/>
      <c r="P933" s="282"/>
      <c r="Q933" s="77"/>
    </row>
    <row r="934" spans="3:17" ht="13.5" customHeight="1" x14ac:dyDescent="0.15">
      <c r="C934" s="283">
        <f t="shared" si="32"/>
        <v>922</v>
      </c>
      <c r="D934" s="44" t="str">
        <f t="shared" si="33"/>
        <v/>
      </c>
      <c r="E934" s="276"/>
      <c r="F934" s="368"/>
      <c r="G934" s="368"/>
      <c r="H934" s="470"/>
      <c r="I934" s="307"/>
      <c r="J934" s="15"/>
      <c r="K934" s="299"/>
      <c r="L934" s="265"/>
      <c r="M934" s="265"/>
      <c r="N934" s="265"/>
      <c r="O934" s="281"/>
      <c r="P934" s="282"/>
      <c r="Q934" s="77"/>
    </row>
    <row r="935" spans="3:17" ht="13.5" customHeight="1" x14ac:dyDescent="0.15">
      <c r="C935" s="283">
        <f t="shared" si="32"/>
        <v>923</v>
      </c>
      <c r="D935" s="44" t="str">
        <f t="shared" si="33"/>
        <v/>
      </c>
      <c r="E935" s="276"/>
      <c r="F935" s="368"/>
      <c r="G935" s="368"/>
      <c r="H935" s="470"/>
      <c r="I935" s="307"/>
      <c r="J935" s="15"/>
      <c r="K935" s="299"/>
      <c r="L935" s="265"/>
      <c r="M935" s="265"/>
      <c r="N935" s="265"/>
      <c r="O935" s="281"/>
      <c r="P935" s="282"/>
      <c r="Q935" s="77"/>
    </row>
    <row r="936" spans="3:17" ht="13.5" customHeight="1" x14ac:dyDescent="0.15">
      <c r="C936" s="283">
        <f t="shared" si="32"/>
        <v>924</v>
      </c>
      <c r="D936" s="44" t="str">
        <f t="shared" si="33"/>
        <v/>
      </c>
      <c r="E936" s="276"/>
      <c r="F936" s="368"/>
      <c r="G936" s="368"/>
      <c r="H936" s="470"/>
      <c r="I936" s="307"/>
      <c r="J936" s="15"/>
      <c r="K936" s="299"/>
      <c r="L936" s="265"/>
      <c r="M936" s="265"/>
      <c r="N936" s="265"/>
      <c r="O936" s="281"/>
      <c r="P936" s="282"/>
      <c r="Q936" s="77"/>
    </row>
    <row r="937" spans="3:17" ht="13.5" customHeight="1" x14ac:dyDescent="0.15">
      <c r="C937" s="283">
        <f t="shared" si="32"/>
        <v>925</v>
      </c>
      <c r="D937" s="44" t="str">
        <f t="shared" si="33"/>
        <v/>
      </c>
      <c r="E937" s="276"/>
      <c r="F937" s="368"/>
      <c r="G937" s="368"/>
      <c r="H937" s="470"/>
      <c r="I937" s="307"/>
      <c r="J937" s="15"/>
      <c r="K937" s="299"/>
      <c r="L937" s="265"/>
      <c r="M937" s="265"/>
      <c r="N937" s="265"/>
      <c r="O937" s="281"/>
      <c r="P937" s="282"/>
      <c r="Q937" s="77"/>
    </row>
    <row r="938" spans="3:17" ht="13.5" customHeight="1" x14ac:dyDescent="0.15">
      <c r="C938" s="283">
        <f t="shared" si="32"/>
        <v>926</v>
      </c>
      <c r="D938" s="44" t="str">
        <f t="shared" si="33"/>
        <v/>
      </c>
      <c r="E938" s="276"/>
      <c r="F938" s="368"/>
      <c r="G938" s="368"/>
      <c r="H938" s="470"/>
      <c r="I938" s="307"/>
      <c r="J938" s="15"/>
      <c r="K938" s="299"/>
      <c r="L938" s="265"/>
      <c r="M938" s="265"/>
      <c r="N938" s="265"/>
      <c r="O938" s="281"/>
      <c r="P938" s="282"/>
      <c r="Q938" s="77"/>
    </row>
    <row r="939" spans="3:17" ht="13.5" customHeight="1" x14ac:dyDescent="0.15">
      <c r="C939" s="283">
        <f t="shared" si="32"/>
        <v>927</v>
      </c>
      <c r="D939" s="44" t="str">
        <f t="shared" si="33"/>
        <v/>
      </c>
      <c r="E939" s="276"/>
      <c r="F939" s="368"/>
      <c r="G939" s="368"/>
      <c r="H939" s="470"/>
      <c r="I939" s="307"/>
      <c r="J939" s="15"/>
      <c r="K939" s="299"/>
      <c r="L939" s="265"/>
      <c r="M939" s="265"/>
      <c r="N939" s="265"/>
      <c r="O939" s="281"/>
      <c r="P939" s="282"/>
      <c r="Q939" s="77"/>
    </row>
    <row r="940" spans="3:17" ht="13.5" customHeight="1" x14ac:dyDescent="0.15">
      <c r="C940" s="283">
        <f t="shared" si="32"/>
        <v>928</v>
      </c>
      <c r="D940" s="44" t="str">
        <f t="shared" si="33"/>
        <v/>
      </c>
      <c r="E940" s="276"/>
      <c r="F940" s="368"/>
      <c r="G940" s="368"/>
      <c r="H940" s="470"/>
      <c r="I940" s="307"/>
      <c r="J940" s="15"/>
      <c r="K940" s="299"/>
      <c r="L940" s="265"/>
      <c r="M940" s="265"/>
      <c r="N940" s="265"/>
      <c r="O940" s="281"/>
      <c r="P940" s="282"/>
      <c r="Q940" s="77"/>
    </row>
    <row r="941" spans="3:17" ht="13.5" customHeight="1" x14ac:dyDescent="0.15">
      <c r="C941" s="283">
        <f t="shared" si="32"/>
        <v>929</v>
      </c>
      <c r="D941" s="44" t="str">
        <f t="shared" si="33"/>
        <v/>
      </c>
      <c r="E941" s="276"/>
      <c r="F941" s="368"/>
      <c r="G941" s="368"/>
      <c r="H941" s="470"/>
      <c r="I941" s="307"/>
      <c r="J941" s="15"/>
      <c r="K941" s="299"/>
      <c r="L941" s="265"/>
      <c r="M941" s="265"/>
      <c r="N941" s="265"/>
      <c r="O941" s="281"/>
      <c r="P941" s="282"/>
      <c r="Q941" s="77"/>
    </row>
    <row r="942" spans="3:17" ht="13.5" customHeight="1" x14ac:dyDescent="0.15">
      <c r="C942" s="283">
        <f>C941+1</f>
        <v>930</v>
      </c>
      <c r="D942" s="44" t="str">
        <f t="shared" si="33"/>
        <v/>
      </c>
      <c r="E942" s="276"/>
      <c r="F942" s="368"/>
      <c r="G942" s="368"/>
      <c r="H942" s="470"/>
      <c r="I942" s="307"/>
      <c r="J942" s="15"/>
      <c r="K942" s="299"/>
      <c r="L942" s="265"/>
      <c r="M942" s="265"/>
      <c r="N942" s="265"/>
      <c r="O942" s="281"/>
      <c r="P942" s="282"/>
      <c r="Q942" s="77"/>
    </row>
    <row r="943" spans="3:17" ht="13.5" customHeight="1" x14ac:dyDescent="0.15">
      <c r="C943" s="283">
        <f>C942+1</f>
        <v>931</v>
      </c>
      <c r="D943" s="44" t="str">
        <f t="shared" si="33"/>
        <v/>
      </c>
      <c r="E943" s="276"/>
      <c r="F943" s="368"/>
      <c r="G943" s="368"/>
      <c r="H943" s="470"/>
      <c r="I943" s="307"/>
      <c r="J943" s="15"/>
      <c r="K943" s="299"/>
      <c r="L943" s="265"/>
      <c r="M943" s="265"/>
      <c r="N943" s="265"/>
      <c r="O943" s="281"/>
      <c r="P943" s="282"/>
      <c r="Q943" s="77"/>
    </row>
    <row r="944" spans="3:17" ht="13.5" customHeight="1" x14ac:dyDescent="0.15">
      <c r="C944" s="283">
        <f>C943+1</f>
        <v>932</v>
      </c>
      <c r="D944" s="44" t="str">
        <f t="shared" si="33"/>
        <v/>
      </c>
      <c r="E944" s="276"/>
      <c r="F944" s="368"/>
      <c r="G944" s="368"/>
      <c r="H944" s="470"/>
      <c r="I944" s="307"/>
      <c r="J944" s="15"/>
      <c r="K944" s="299"/>
      <c r="L944" s="265"/>
      <c r="M944" s="265"/>
      <c r="N944" s="265"/>
      <c r="O944" s="281"/>
      <c r="P944" s="282"/>
      <c r="Q944" s="77"/>
    </row>
    <row r="945" spans="3:17" ht="13.5" customHeight="1" x14ac:dyDescent="0.15">
      <c r="C945" s="283">
        <f>C944+1</f>
        <v>933</v>
      </c>
      <c r="D945" s="44" t="str">
        <f t="shared" si="33"/>
        <v/>
      </c>
      <c r="E945" s="276"/>
      <c r="F945" s="368"/>
      <c r="G945" s="368"/>
      <c r="H945" s="470"/>
      <c r="I945" s="307"/>
      <c r="J945" s="15"/>
      <c r="K945" s="299"/>
      <c r="L945" s="265"/>
      <c r="M945" s="265"/>
      <c r="N945" s="265"/>
      <c r="O945" s="281"/>
      <c r="P945" s="282"/>
      <c r="Q945" s="77"/>
    </row>
    <row r="946" spans="3:17" ht="13.5" customHeight="1" x14ac:dyDescent="0.15">
      <c r="C946" s="283">
        <f t="shared" si="32"/>
        <v>934</v>
      </c>
      <c r="D946" s="44" t="str">
        <f t="shared" si="33"/>
        <v/>
      </c>
      <c r="E946" s="276"/>
      <c r="F946" s="368"/>
      <c r="G946" s="368"/>
      <c r="H946" s="470"/>
      <c r="I946" s="307"/>
      <c r="J946" s="15"/>
      <c r="K946" s="299"/>
      <c r="L946" s="265"/>
      <c r="M946" s="265"/>
      <c r="N946" s="265"/>
      <c r="O946" s="281"/>
      <c r="P946" s="282"/>
      <c r="Q946" s="77"/>
    </row>
    <row r="947" spans="3:17" ht="13.5" customHeight="1" x14ac:dyDescent="0.15">
      <c r="C947" s="283">
        <f t="shared" si="32"/>
        <v>935</v>
      </c>
      <c r="D947" s="44" t="str">
        <f t="shared" si="33"/>
        <v/>
      </c>
      <c r="E947" s="276"/>
      <c r="F947" s="368"/>
      <c r="G947" s="368"/>
      <c r="H947" s="470"/>
      <c r="I947" s="307"/>
      <c r="J947" s="15"/>
      <c r="K947" s="299"/>
      <c r="L947" s="265"/>
      <c r="M947" s="265"/>
      <c r="N947" s="265"/>
      <c r="O947" s="281"/>
      <c r="P947" s="282"/>
      <c r="Q947" s="77"/>
    </row>
    <row r="948" spans="3:17" ht="13.5" customHeight="1" x14ac:dyDescent="0.15">
      <c r="C948" s="283">
        <f t="shared" si="32"/>
        <v>936</v>
      </c>
      <c r="D948" s="44" t="str">
        <f t="shared" si="33"/>
        <v/>
      </c>
      <c r="E948" s="276"/>
      <c r="F948" s="368"/>
      <c r="G948" s="368"/>
      <c r="H948" s="470"/>
      <c r="I948" s="307"/>
      <c r="J948" s="15"/>
      <c r="K948" s="299"/>
      <c r="L948" s="265"/>
      <c r="M948" s="265"/>
      <c r="N948" s="265"/>
      <c r="O948" s="281"/>
      <c r="P948" s="282"/>
      <c r="Q948" s="77"/>
    </row>
    <row r="949" spans="3:17" ht="13.5" customHeight="1" x14ac:dyDescent="0.15">
      <c r="C949" s="283">
        <f t="shared" si="32"/>
        <v>937</v>
      </c>
      <c r="D949" s="44" t="str">
        <f t="shared" si="33"/>
        <v/>
      </c>
      <c r="E949" s="276"/>
      <c r="F949" s="368"/>
      <c r="G949" s="368"/>
      <c r="H949" s="470"/>
      <c r="I949" s="307"/>
      <c r="J949" s="15"/>
      <c r="K949" s="299"/>
      <c r="L949" s="265"/>
      <c r="M949" s="265"/>
      <c r="N949" s="265"/>
      <c r="O949" s="281"/>
      <c r="P949" s="282"/>
      <c r="Q949" s="77"/>
    </row>
    <row r="950" spans="3:17" ht="13.5" customHeight="1" x14ac:dyDescent="0.15">
      <c r="C950" s="283">
        <f t="shared" si="32"/>
        <v>938</v>
      </c>
      <c r="D950" s="44" t="str">
        <f t="shared" si="33"/>
        <v/>
      </c>
      <c r="E950" s="276"/>
      <c r="F950" s="368"/>
      <c r="G950" s="368"/>
      <c r="H950" s="470"/>
      <c r="I950" s="307"/>
      <c r="J950" s="15"/>
      <c r="K950" s="299"/>
      <c r="L950" s="265"/>
      <c r="M950" s="265"/>
      <c r="N950" s="265"/>
      <c r="O950" s="281"/>
      <c r="P950" s="282"/>
      <c r="Q950" s="77"/>
    </row>
    <row r="951" spans="3:17" ht="13.5" customHeight="1" x14ac:dyDescent="0.15">
      <c r="C951" s="283">
        <f t="shared" si="32"/>
        <v>939</v>
      </c>
      <c r="D951" s="44" t="str">
        <f t="shared" si="33"/>
        <v/>
      </c>
      <c r="E951" s="276"/>
      <c r="F951" s="368"/>
      <c r="G951" s="368"/>
      <c r="H951" s="470"/>
      <c r="I951" s="307"/>
      <c r="J951" s="15"/>
      <c r="K951" s="299"/>
      <c r="L951" s="265"/>
      <c r="M951" s="265"/>
      <c r="N951" s="265"/>
      <c r="O951" s="281"/>
      <c r="P951" s="282"/>
      <c r="Q951" s="77"/>
    </row>
    <row r="952" spans="3:17" ht="13.5" customHeight="1" x14ac:dyDescent="0.15">
      <c r="C952" s="283">
        <f t="shared" si="32"/>
        <v>940</v>
      </c>
      <c r="D952" s="44" t="str">
        <f t="shared" si="33"/>
        <v/>
      </c>
      <c r="E952" s="276"/>
      <c r="F952" s="368"/>
      <c r="G952" s="368"/>
      <c r="H952" s="470"/>
      <c r="I952" s="307"/>
      <c r="J952" s="15"/>
      <c r="K952" s="299"/>
      <c r="L952" s="265"/>
      <c r="M952" s="265"/>
      <c r="N952" s="265"/>
      <c r="O952" s="281"/>
      <c r="P952" s="282"/>
      <c r="Q952" s="77"/>
    </row>
    <row r="953" spans="3:17" ht="13.5" customHeight="1" x14ac:dyDescent="0.15">
      <c r="C953" s="283">
        <f t="shared" si="32"/>
        <v>941</v>
      </c>
      <c r="D953" s="44" t="str">
        <f t="shared" si="33"/>
        <v/>
      </c>
      <c r="E953" s="276"/>
      <c r="F953" s="368"/>
      <c r="G953" s="368"/>
      <c r="H953" s="470"/>
      <c r="I953" s="307"/>
      <c r="J953" s="15"/>
      <c r="K953" s="299"/>
      <c r="L953" s="265"/>
      <c r="M953" s="265"/>
      <c r="N953" s="265"/>
      <c r="O953" s="281"/>
      <c r="P953" s="282"/>
      <c r="Q953" s="77"/>
    </row>
    <row r="954" spans="3:17" ht="13.5" customHeight="1" x14ac:dyDescent="0.15">
      <c r="C954" s="283">
        <f t="shared" si="32"/>
        <v>942</v>
      </c>
      <c r="D954" s="44" t="str">
        <f t="shared" si="33"/>
        <v/>
      </c>
      <c r="E954" s="276"/>
      <c r="F954" s="368"/>
      <c r="G954" s="368"/>
      <c r="H954" s="470"/>
      <c r="I954" s="307"/>
      <c r="J954" s="15"/>
      <c r="K954" s="299"/>
      <c r="L954" s="265"/>
      <c r="M954" s="265"/>
      <c r="N954" s="265"/>
      <c r="O954" s="281"/>
      <c r="P954" s="282"/>
      <c r="Q954" s="77"/>
    </row>
    <row r="955" spans="3:17" ht="13.5" customHeight="1" x14ac:dyDescent="0.15">
      <c r="C955" s="283">
        <f t="shared" si="32"/>
        <v>943</v>
      </c>
      <c r="D955" s="44" t="str">
        <f t="shared" si="33"/>
        <v/>
      </c>
      <c r="E955" s="276"/>
      <c r="F955" s="368"/>
      <c r="G955" s="368"/>
      <c r="H955" s="470"/>
      <c r="I955" s="307"/>
      <c r="J955" s="15"/>
      <c r="K955" s="299"/>
      <c r="L955" s="265"/>
      <c r="M955" s="265"/>
      <c r="N955" s="265"/>
      <c r="O955" s="281"/>
      <c r="P955" s="282"/>
      <c r="Q955" s="77"/>
    </row>
    <row r="956" spans="3:17" ht="13.5" customHeight="1" x14ac:dyDescent="0.15">
      <c r="C956" s="283">
        <f t="shared" si="32"/>
        <v>944</v>
      </c>
      <c r="D956" s="44" t="str">
        <f t="shared" si="33"/>
        <v/>
      </c>
      <c r="E956" s="276"/>
      <c r="F956" s="368"/>
      <c r="G956" s="368"/>
      <c r="H956" s="470"/>
      <c r="I956" s="307"/>
      <c r="J956" s="15"/>
      <c r="K956" s="299"/>
      <c r="L956" s="265"/>
      <c r="M956" s="265"/>
      <c r="N956" s="265"/>
      <c r="O956" s="281"/>
      <c r="P956" s="282"/>
      <c r="Q956" s="77"/>
    </row>
    <row r="957" spans="3:17" ht="13.5" customHeight="1" x14ac:dyDescent="0.15">
      <c r="C957" s="283">
        <f t="shared" si="32"/>
        <v>945</v>
      </c>
      <c r="D957" s="44" t="str">
        <f t="shared" si="33"/>
        <v/>
      </c>
      <c r="E957" s="276"/>
      <c r="F957" s="368"/>
      <c r="G957" s="368"/>
      <c r="H957" s="470"/>
      <c r="I957" s="307"/>
      <c r="J957" s="15"/>
      <c r="K957" s="299"/>
      <c r="L957" s="265"/>
      <c r="M957" s="265"/>
      <c r="N957" s="265"/>
      <c r="O957" s="281"/>
      <c r="P957" s="282"/>
      <c r="Q957" s="77"/>
    </row>
    <row r="958" spans="3:17" ht="13.5" customHeight="1" x14ac:dyDescent="0.15">
      <c r="C958" s="283">
        <f t="shared" si="32"/>
        <v>946</v>
      </c>
      <c r="D958" s="44" t="str">
        <f t="shared" si="33"/>
        <v/>
      </c>
      <c r="E958" s="276"/>
      <c r="F958" s="368"/>
      <c r="G958" s="368"/>
      <c r="H958" s="470"/>
      <c r="I958" s="307"/>
      <c r="J958" s="15"/>
      <c r="K958" s="299"/>
      <c r="L958" s="265"/>
      <c r="M958" s="265"/>
      <c r="N958" s="265"/>
      <c r="O958" s="281"/>
      <c r="P958" s="282"/>
      <c r="Q958" s="77"/>
    </row>
    <row r="959" spans="3:17" ht="13.5" customHeight="1" x14ac:dyDescent="0.15">
      <c r="C959" s="283">
        <f t="shared" si="32"/>
        <v>947</v>
      </c>
      <c r="D959" s="44" t="str">
        <f t="shared" si="33"/>
        <v/>
      </c>
      <c r="E959" s="276"/>
      <c r="F959" s="368"/>
      <c r="G959" s="368"/>
      <c r="H959" s="470"/>
      <c r="I959" s="307"/>
      <c r="J959" s="15"/>
      <c r="K959" s="299"/>
      <c r="L959" s="265"/>
      <c r="M959" s="265"/>
      <c r="N959" s="265"/>
      <c r="O959" s="281"/>
      <c r="P959" s="282"/>
      <c r="Q959" s="77"/>
    </row>
    <row r="960" spans="3:17" ht="13.5" customHeight="1" x14ac:dyDescent="0.15">
      <c r="C960" s="283">
        <f t="shared" si="32"/>
        <v>948</v>
      </c>
      <c r="D960" s="44" t="str">
        <f t="shared" si="33"/>
        <v/>
      </c>
      <c r="E960" s="276"/>
      <c r="F960" s="368"/>
      <c r="G960" s="368"/>
      <c r="H960" s="470"/>
      <c r="I960" s="307"/>
      <c r="J960" s="15"/>
      <c r="K960" s="299"/>
      <c r="L960" s="265"/>
      <c r="M960" s="265"/>
      <c r="N960" s="265"/>
      <c r="O960" s="281"/>
      <c r="P960" s="282"/>
      <c r="Q960" s="77"/>
    </row>
    <row r="961" spans="3:17" ht="13.5" customHeight="1" x14ac:dyDescent="0.15">
      <c r="C961" s="283">
        <f t="shared" si="32"/>
        <v>949</v>
      </c>
      <c r="D961" s="44" t="str">
        <f t="shared" si="33"/>
        <v/>
      </c>
      <c r="E961" s="276"/>
      <c r="F961" s="368"/>
      <c r="G961" s="368"/>
      <c r="H961" s="470"/>
      <c r="I961" s="307"/>
      <c r="J961" s="15"/>
      <c r="K961" s="299"/>
      <c r="L961" s="265"/>
      <c r="M961" s="265"/>
      <c r="N961" s="265"/>
      <c r="O961" s="281"/>
      <c r="P961" s="282"/>
      <c r="Q961" s="77"/>
    </row>
    <row r="962" spans="3:17" ht="13.5" customHeight="1" x14ac:dyDescent="0.15">
      <c r="C962" s="283">
        <f t="shared" si="32"/>
        <v>950</v>
      </c>
      <c r="D962" s="44" t="str">
        <f t="shared" si="33"/>
        <v/>
      </c>
      <c r="E962" s="276"/>
      <c r="F962" s="368"/>
      <c r="G962" s="368"/>
      <c r="H962" s="470"/>
      <c r="I962" s="307"/>
      <c r="J962" s="15"/>
      <c r="K962" s="299"/>
      <c r="L962" s="265"/>
      <c r="M962" s="265"/>
      <c r="N962" s="265"/>
      <c r="O962" s="281"/>
      <c r="P962" s="282"/>
      <c r="Q962" s="77"/>
    </row>
    <row r="963" spans="3:17" ht="13.5" customHeight="1" x14ac:dyDescent="0.15">
      <c r="C963" s="283">
        <f t="shared" si="32"/>
        <v>951</v>
      </c>
      <c r="D963" s="44" t="str">
        <f t="shared" si="33"/>
        <v/>
      </c>
      <c r="E963" s="276"/>
      <c r="F963" s="368"/>
      <c r="G963" s="368"/>
      <c r="H963" s="470"/>
      <c r="I963" s="307"/>
      <c r="J963" s="15"/>
      <c r="K963" s="299"/>
      <c r="L963" s="265"/>
      <c r="M963" s="265"/>
      <c r="N963" s="265"/>
      <c r="O963" s="281"/>
      <c r="P963" s="282"/>
      <c r="Q963" s="77"/>
    </row>
    <row r="964" spans="3:17" ht="13.5" customHeight="1" x14ac:dyDescent="0.15">
      <c r="C964" s="283">
        <f t="shared" si="32"/>
        <v>952</v>
      </c>
      <c r="D964" s="44" t="str">
        <f t="shared" si="33"/>
        <v/>
      </c>
      <c r="E964" s="276"/>
      <c r="F964" s="368"/>
      <c r="G964" s="368"/>
      <c r="H964" s="470"/>
      <c r="I964" s="307"/>
      <c r="J964" s="15"/>
      <c r="K964" s="299"/>
      <c r="L964" s="265"/>
      <c r="M964" s="265"/>
      <c r="N964" s="265"/>
      <c r="O964" s="281"/>
      <c r="P964" s="282"/>
      <c r="Q964" s="77"/>
    </row>
    <row r="965" spans="3:17" ht="13.5" customHeight="1" x14ac:dyDescent="0.15">
      <c r="C965" s="283">
        <f t="shared" si="32"/>
        <v>953</v>
      </c>
      <c r="D965" s="44" t="str">
        <f t="shared" si="33"/>
        <v/>
      </c>
      <c r="E965" s="276"/>
      <c r="F965" s="368"/>
      <c r="G965" s="368"/>
      <c r="H965" s="470"/>
      <c r="I965" s="307"/>
      <c r="J965" s="15"/>
      <c r="K965" s="299"/>
      <c r="L965" s="265"/>
      <c r="M965" s="265"/>
      <c r="N965" s="265"/>
      <c r="O965" s="281"/>
      <c r="P965" s="282"/>
      <c r="Q965" s="77"/>
    </row>
    <row r="966" spans="3:17" ht="13.5" customHeight="1" x14ac:dyDescent="0.15">
      <c r="C966" s="283">
        <f t="shared" ref="C966:C1002" si="34">C965+1</f>
        <v>954</v>
      </c>
      <c r="D966" s="44" t="str">
        <f t="shared" si="33"/>
        <v/>
      </c>
      <c r="E966" s="276"/>
      <c r="F966" s="368"/>
      <c r="G966" s="368"/>
      <c r="H966" s="470"/>
      <c r="I966" s="307"/>
      <c r="J966" s="15"/>
      <c r="K966" s="299"/>
      <c r="L966" s="265"/>
      <c r="M966" s="265"/>
      <c r="N966" s="265"/>
      <c r="O966" s="281"/>
      <c r="P966" s="282"/>
      <c r="Q966" s="77"/>
    </row>
    <row r="967" spans="3:17" ht="13.5" customHeight="1" x14ac:dyDescent="0.15">
      <c r="C967" s="283">
        <f t="shared" si="34"/>
        <v>955</v>
      </c>
      <c r="D967" s="44" t="str">
        <f t="shared" si="33"/>
        <v/>
      </c>
      <c r="E967" s="276"/>
      <c r="F967" s="368"/>
      <c r="G967" s="368"/>
      <c r="H967" s="470"/>
      <c r="I967" s="307"/>
      <c r="J967" s="15"/>
      <c r="K967" s="299"/>
      <c r="L967" s="265"/>
      <c r="M967" s="265"/>
      <c r="N967" s="265"/>
      <c r="O967" s="281"/>
      <c r="P967" s="282"/>
      <c r="Q967" s="77"/>
    </row>
    <row r="968" spans="3:17" ht="13.5" customHeight="1" x14ac:dyDescent="0.15">
      <c r="C968" s="283">
        <f t="shared" si="34"/>
        <v>956</v>
      </c>
      <c r="D968" s="44" t="str">
        <f t="shared" si="33"/>
        <v/>
      </c>
      <c r="E968" s="276"/>
      <c r="F968" s="368"/>
      <c r="G968" s="368"/>
      <c r="H968" s="470"/>
      <c r="I968" s="307"/>
      <c r="J968" s="15"/>
      <c r="K968" s="299"/>
      <c r="L968" s="265"/>
      <c r="M968" s="265"/>
      <c r="N968" s="265"/>
      <c r="O968" s="281"/>
      <c r="P968" s="282"/>
      <c r="Q968" s="77"/>
    </row>
    <row r="969" spans="3:17" ht="13.5" customHeight="1" x14ac:dyDescent="0.15">
      <c r="C969" s="283">
        <f t="shared" si="34"/>
        <v>957</v>
      </c>
      <c r="D969" s="44" t="str">
        <f t="shared" si="33"/>
        <v/>
      </c>
      <c r="E969" s="276"/>
      <c r="F969" s="368"/>
      <c r="G969" s="368"/>
      <c r="H969" s="470"/>
      <c r="I969" s="307"/>
      <c r="J969" s="15"/>
      <c r="K969" s="299"/>
      <c r="L969" s="265"/>
      <c r="M969" s="265"/>
      <c r="N969" s="265"/>
      <c r="O969" s="281"/>
      <c r="P969" s="282"/>
      <c r="Q969" s="77"/>
    </row>
    <row r="970" spans="3:17" ht="13.5" customHeight="1" x14ac:dyDescent="0.15">
      <c r="C970" s="283">
        <f t="shared" si="34"/>
        <v>958</v>
      </c>
      <c r="D970" s="44" t="str">
        <f t="shared" si="33"/>
        <v/>
      </c>
      <c r="E970" s="276"/>
      <c r="F970" s="368"/>
      <c r="G970" s="368"/>
      <c r="H970" s="470"/>
      <c r="I970" s="307"/>
      <c r="J970" s="15"/>
      <c r="K970" s="299"/>
      <c r="L970" s="265"/>
      <c r="M970" s="265"/>
      <c r="N970" s="265"/>
      <c r="O970" s="281"/>
      <c r="P970" s="282"/>
      <c r="Q970" s="77"/>
    </row>
    <row r="971" spans="3:17" ht="13.5" customHeight="1" x14ac:dyDescent="0.15">
      <c r="C971" s="283">
        <f t="shared" si="34"/>
        <v>959</v>
      </c>
      <c r="D971" s="44" t="str">
        <f t="shared" si="33"/>
        <v/>
      </c>
      <c r="E971" s="276"/>
      <c r="F971" s="368"/>
      <c r="G971" s="368"/>
      <c r="H971" s="470"/>
      <c r="I971" s="307"/>
      <c r="J971" s="15"/>
      <c r="K971" s="299"/>
      <c r="L971" s="265"/>
      <c r="M971" s="265"/>
      <c r="N971" s="265"/>
      <c r="O971" s="281"/>
      <c r="P971" s="282"/>
      <c r="Q971" s="77"/>
    </row>
    <row r="972" spans="3:17" ht="13.5" customHeight="1" x14ac:dyDescent="0.15">
      <c r="C972" s="283">
        <f t="shared" si="34"/>
        <v>960</v>
      </c>
      <c r="D972" s="44" t="str">
        <f t="shared" si="33"/>
        <v/>
      </c>
      <c r="E972" s="276"/>
      <c r="F972" s="368"/>
      <c r="G972" s="368"/>
      <c r="H972" s="470"/>
      <c r="I972" s="307"/>
      <c r="J972" s="15"/>
      <c r="K972" s="299"/>
      <c r="L972" s="265"/>
      <c r="M972" s="265"/>
      <c r="N972" s="265"/>
      <c r="O972" s="281"/>
      <c r="P972" s="282"/>
      <c r="Q972" s="77"/>
    </row>
    <row r="973" spans="3:17" ht="13.5" customHeight="1" x14ac:dyDescent="0.15">
      <c r="C973" s="283">
        <f t="shared" si="34"/>
        <v>961</v>
      </c>
      <c r="D973" s="44" t="str">
        <f t="shared" ref="D973:D1002" si="35">IF(E973="","",IF(E973&lt;=$S$2,"○",""))</f>
        <v/>
      </c>
      <c r="E973" s="276"/>
      <c r="F973" s="368"/>
      <c r="G973" s="368"/>
      <c r="H973" s="470"/>
      <c r="I973" s="307"/>
      <c r="J973" s="15"/>
      <c r="K973" s="299"/>
      <c r="L973" s="265"/>
      <c r="M973" s="265"/>
      <c r="N973" s="265"/>
      <c r="O973" s="281"/>
      <c r="P973" s="282"/>
      <c r="Q973" s="77"/>
    </row>
    <row r="974" spans="3:17" ht="13.5" customHeight="1" x14ac:dyDescent="0.15">
      <c r="C974" s="283">
        <f t="shared" si="34"/>
        <v>962</v>
      </c>
      <c r="D974" s="44" t="str">
        <f t="shared" si="35"/>
        <v/>
      </c>
      <c r="E974" s="276"/>
      <c r="F974" s="368"/>
      <c r="G974" s="368"/>
      <c r="H974" s="470"/>
      <c r="I974" s="307"/>
      <c r="J974" s="15"/>
      <c r="K974" s="299"/>
      <c r="L974" s="265"/>
      <c r="M974" s="265"/>
      <c r="N974" s="265"/>
      <c r="O974" s="281"/>
      <c r="P974" s="282"/>
      <c r="Q974" s="77"/>
    </row>
    <row r="975" spans="3:17" ht="13.5" customHeight="1" x14ac:dyDescent="0.15">
      <c r="C975" s="283">
        <f t="shared" si="34"/>
        <v>963</v>
      </c>
      <c r="D975" s="44" t="str">
        <f t="shared" si="35"/>
        <v/>
      </c>
      <c r="E975" s="276"/>
      <c r="F975" s="368"/>
      <c r="G975" s="368"/>
      <c r="H975" s="470"/>
      <c r="I975" s="307"/>
      <c r="J975" s="15"/>
      <c r="K975" s="299"/>
      <c r="L975" s="265"/>
      <c r="M975" s="265"/>
      <c r="N975" s="265"/>
      <c r="O975" s="281"/>
      <c r="P975" s="282"/>
      <c r="Q975" s="77"/>
    </row>
    <row r="976" spans="3:17" ht="13.5" customHeight="1" x14ac:dyDescent="0.15">
      <c r="C976" s="283">
        <f t="shared" si="34"/>
        <v>964</v>
      </c>
      <c r="D976" s="44" t="str">
        <f t="shared" si="35"/>
        <v/>
      </c>
      <c r="E976" s="276"/>
      <c r="F976" s="368"/>
      <c r="G976" s="368"/>
      <c r="H976" s="470"/>
      <c r="I976" s="307"/>
      <c r="J976" s="15"/>
      <c r="K976" s="299"/>
      <c r="L976" s="265"/>
      <c r="M976" s="265"/>
      <c r="N976" s="265"/>
      <c r="O976" s="281"/>
      <c r="P976" s="282"/>
      <c r="Q976" s="77"/>
    </row>
    <row r="977" spans="3:17" ht="13.5" customHeight="1" x14ac:dyDescent="0.15">
      <c r="C977" s="283">
        <f t="shared" si="34"/>
        <v>965</v>
      </c>
      <c r="D977" s="44" t="str">
        <f t="shared" si="35"/>
        <v/>
      </c>
      <c r="E977" s="276"/>
      <c r="F977" s="368"/>
      <c r="G977" s="368"/>
      <c r="H977" s="470"/>
      <c r="I977" s="307"/>
      <c r="J977" s="15"/>
      <c r="K977" s="299"/>
      <c r="L977" s="265"/>
      <c r="M977" s="265"/>
      <c r="N977" s="265"/>
      <c r="O977" s="281"/>
      <c r="P977" s="282"/>
      <c r="Q977" s="77"/>
    </row>
    <row r="978" spans="3:17" ht="13.5" customHeight="1" x14ac:dyDescent="0.15">
      <c r="C978" s="283">
        <f t="shared" si="34"/>
        <v>966</v>
      </c>
      <c r="D978" s="44" t="str">
        <f t="shared" si="35"/>
        <v/>
      </c>
      <c r="E978" s="276"/>
      <c r="F978" s="368"/>
      <c r="G978" s="368"/>
      <c r="H978" s="470"/>
      <c r="I978" s="307"/>
      <c r="J978" s="15"/>
      <c r="K978" s="299"/>
      <c r="L978" s="265"/>
      <c r="M978" s="265"/>
      <c r="N978" s="265"/>
      <c r="O978" s="281"/>
      <c r="P978" s="282"/>
      <c r="Q978" s="77"/>
    </row>
    <row r="979" spans="3:17" ht="13.5" customHeight="1" x14ac:dyDescent="0.15">
      <c r="C979" s="283">
        <f t="shared" si="34"/>
        <v>967</v>
      </c>
      <c r="D979" s="44" t="str">
        <f t="shared" si="35"/>
        <v/>
      </c>
      <c r="E979" s="276"/>
      <c r="F979" s="368"/>
      <c r="G979" s="368"/>
      <c r="H979" s="470"/>
      <c r="I979" s="307"/>
      <c r="J979" s="15"/>
      <c r="K979" s="299"/>
      <c r="L979" s="265"/>
      <c r="M979" s="265"/>
      <c r="N979" s="265"/>
      <c r="O979" s="281"/>
      <c r="P979" s="282"/>
      <c r="Q979" s="77"/>
    </row>
    <row r="980" spans="3:17" ht="13.5" customHeight="1" x14ac:dyDescent="0.15">
      <c r="C980" s="283">
        <f t="shared" si="34"/>
        <v>968</v>
      </c>
      <c r="D980" s="44" t="str">
        <f t="shared" si="35"/>
        <v/>
      </c>
      <c r="E980" s="276"/>
      <c r="F980" s="368"/>
      <c r="G980" s="368"/>
      <c r="H980" s="470"/>
      <c r="I980" s="307"/>
      <c r="J980" s="15"/>
      <c r="K980" s="299"/>
      <c r="L980" s="265"/>
      <c r="M980" s="265"/>
      <c r="N980" s="265"/>
      <c r="O980" s="281"/>
      <c r="P980" s="282"/>
      <c r="Q980" s="77"/>
    </row>
    <row r="981" spans="3:17" ht="13.5" customHeight="1" x14ac:dyDescent="0.15">
      <c r="C981" s="283">
        <f t="shared" si="34"/>
        <v>969</v>
      </c>
      <c r="D981" s="44" t="str">
        <f t="shared" si="35"/>
        <v/>
      </c>
      <c r="E981" s="276"/>
      <c r="F981" s="368"/>
      <c r="G981" s="368"/>
      <c r="H981" s="470"/>
      <c r="I981" s="307"/>
      <c r="J981" s="15"/>
      <c r="K981" s="299"/>
      <c r="L981" s="265"/>
      <c r="M981" s="265"/>
      <c r="N981" s="265"/>
      <c r="O981" s="281"/>
      <c r="P981" s="282"/>
      <c r="Q981" s="77"/>
    </row>
    <row r="982" spans="3:17" ht="13.5" customHeight="1" x14ac:dyDescent="0.15">
      <c r="C982" s="283">
        <f t="shared" si="34"/>
        <v>970</v>
      </c>
      <c r="D982" s="44" t="str">
        <f t="shared" si="35"/>
        <v/>
      </c>
      <c r="E982" s="276"/>
      <c r="F982" s="368"/>
      <c r="G982" s="368"/>
      <c r="H982" s="470"/>
      <c r="I982" s="307"/>
      <c r="J982" s="15"/>
      <c r="K982" s="299"/>
      <c r="L982" s="265"/>
      <c r="M982" s="265"/>
      <c r="N982" s="265"/>
      <c r="O982" s="281"/>
      <c r="P982" s="282"/>
      <c r="Q982" s="77"/>
    </row>
    <row r="983" spans="3:17" ht="13.5" customHeight="1" x14ac:dyDescent="0.15">
      <c r="C983" s="283">
        <f t="shared" si="34"/>
        <v>971</v>
      </c>
      <c r="D983" s="44" t="str">
        <f t="shared" si="35"/>
        <v/>
      </c>
      <c r="E983" s="276"/>
      <c r="F983" s="368"/>
      <c r="G983" s="368"/>
      <c r="H983" s="470"/>
      <c r="I983" s="307"/>
      <c r="J983" s="15"/>
      <c r="K983" s="299"/>
      <c r="L983" s="265"/>
      <c r="M983" s="265"/>
      <c r="N983" s="265"/>
      <c r="O983" s="281"/>
      <c r="P983" s="282"/>
      <c r="Q983" s="77"/>
    </row>
    <row r="984" spans="3:17" ht="13.5" customHeight="1" x14ac:dyDescent="0.15">
      <c r="C984" s="283">
        <f t="shared" si="34"/>
        <v>972</v>
      </c>
      <c r="D984" s="44" t="str">
        <f t="shared" si="35"/>
        <v/>
      </c>
      <c r="E984" s="276"/>
      <c r="F984" s="368"/>
      <c r="G984" s="368"/>
      <c r="H984" s="470"/>
      <c r="I984" s="307"/>
      <c r="J984" s="15"/>
      <c r="K984" s="299"/>
      <c r="L984" s="265"/>
      <c r="M984" s="265"/>
      <c r="N984" s="265"/>
      <c r="O984" s="281"/>
      <c r="P984" s="282"/>
      <c r="Q984" s="77"/>
    </row>
    <row r="985" spans="3:17" ht="13.5" customHeight="1" x14ac:dyDescent="0.15">
      <c r="C985" s="283">
        <f t="shared" si="34"/>
        <v>973</v>
      </c>
      <c r="D985" s="44" t="str">
        <f t="shared" si="35"/>
        <v/>
      </c>
      <c r="E985" s="276"/>
      <c r="F985" s="368"/>
      <c r="G985" s="368"/>
      <c r="H985" s="470"/>
      <c r="I985" s="307"/>
      <c r="J985" s="15"/>
      <c r="K985" s="299"/>
      <c r="L985" s="265"/>
      <c r="M985" s="265"/>
      <c r="N985" s="265"/>
      <c r="O985" s="281"/>
      <c r="P985" s="282"/>
      <c r="Q985" s="77"/>
    </row>
    <row r="986" spans="3:17" ht="13.5" customHeight="1" x14ac:dyDescent="0.15">
      <c r="C986" s="283">
        <f t="shared" si="34"/>
        <v>974</v>
      </c>
      <c r="D986" s="44" t="str">
        <f t="shared" si="35"/>
        <v/>
      </c>
      <c r="E986" s="276"/>
      <c r="F986" s="368"/>
      <c r="G986" s="368"/>
      <c r="H986" s="470"/>
      <c r="I986" s="307"/>
      <c r="J986" s="15"/>
      <c r="K986" s="299"/>
      <c r="L986" s="265"/>
      <c r="M986" s="265"/>
      <c r="N986" s="265"/>
      <c r="O986" s="281"/>
      <c r="P986" s="282"/>
      <c r="Q986" s="77"/>
    </row>
    <row r="987" spans="3:17" ht="13.5" customHeight="1" x14ac:dyDescent="0.15">
      <c r="C987" s="283">
        <f t="shared" si="34"/>
        <v>975</v>
      </c>
      <c r="D987" s="44" t="str">
        <f t="shared" si="35"/>
        <v/>
      </c>
      <c r="E987" s="276"/>
      <c r="F987" s="368"/>
      <c r="G987" s="368"/>
      <c r="H987" s="470"/>
      <c r="I987" s="307"/>
      <c r="J987" s="15"/>
      <c r="K987" s="299"/>
      <c r="L987" s="265"/>
      <c r="M987" s="265"/>
      <c r="N987" s="265"/>
      <c r="O987" s="281"/>
      <c r="P987" s="282"/>
      <c r="Q987" s="77"/>
    </row>
    <row r="988" spans="3:17" ht="13.5" customHeight="1" x14ac:dyDescent="0.15">
      <c r="C988" s="283">
        <f t="shared" si="34"/>
        <v>976</v>
      </c>
      <c r="D988" s="44" t="str">
        <f t="shared" si="35"/>
        <v/>
      </c>
      <c r="E988" s="276"/>
      <c r="F988" s="368"/>
      <c r="G988" s="368"/>
      <c r="H988" s="470"/>
      <c r="I988" s="307"/>
      <c r="J988" s="15"/>
      <c r="K988" s="299"/>
      <c r="L988" s="265"/>
      <c r="M988" s="265"/>
      <c r="N988" s="265"/>
      <c r="O988" s="281"/>
      <c r="P988" s="282"/>
      <c r="Q988" s="77"/>
    </row>
    <row r="989" spans="3:17" ht="13.5" customHeight="1" x14ac:dyDescent="0.15">
      <c r="C989" s="283">
        <f t="shared" si="34"/>
        <v>977</v>
      </c>
      <c r="D989" s="44" t="str">
        <f t="shared" si="35"/>
        <v/>
      </c>
      <c r="E989" s="276"/>
      <c r="F989" s="368"/>
      <c r="G989" s="368"/>
      <c r="H989" s="470"/>
      <c r="I989" s="307"/>
      <c r="J989" s="15"/>
      <c r="K989" s="299"/>
      <c r="L989" s="265"/>
      <c r="M989" s="265"/>
      <c r="N989" s="265"/>
      <c r="O989" s="281"/>
      <c r="P989" s="282"/>
      <c r="Q989" s="77"/>
    </row>
    <row r="990" spans="3:17" ht="13.5" customHeight="1" x14ac:dyDescent="0.15">
      <c r="C990" s="283">
        <f t="shared" si="34"/>
        <v>978</v>
      </c>
      <c r="D990" s="44" t="str">
        <f t="shared" si="35"/>
        <v/>
      </c>
      <c r="E990" s="276"/>
      <c r="F990" s="368"/>
      <c r="G990" s="368"/>
      <c r="H990" s="470"/>
      <c r="I990" s="307"/>
      <c r="J990" s="15"/>
      <c r="K990" s="299"/>
      <c r="L990" s="265"/>
      <c r="M990" s="265"/>
      <c r="N990" s="265"/>
      <c r="O990" s="281"/>
      <c r="P990" s="282"/>
      <c r="Q990" s="77"/>
    </row>
    <row r="991" spans="3:17" ht="13.5" customHeight="1" x14ac:dyDescent="0.15">
      <c r="C991" s="283">
        <f t="shared" si="34"/>
        <v>979</v>
      </c>
      <c r="D991" s="44" t="str">
        <f t="shared" si="35"/>
        <v/>
      </c>
      <c r="E991" s="276"/>
      <c r="F991" s="368"/>
      <c r="G991" s="368"/>
      <c r="H991" s="470"/>
      <c r="I991" s="307"/>
      <c r="J991" s="15"/>
      <c r="K991" s="299"/>
      <c r="L991" s="265"/>
      <c r="M991" s="265"/>
      <c r="N991" s="265"/>
      <c r="O991" s="281"/>
      <c r="P991" s="282"/>
      <c r="Q991" s="77"/>
    </row>
    <row r="992" spans="3:17" ht="13.5" customHeight="1" x14ac:dyDescent="0.15">
      <c r="C992" s="283">
        <f t="shared" si="34"/>
        <v>980</v>
      </c>
      <c r="D992" s="44" t="str">
        <f t="shared" si="35"/>
        <v/>
      </c>
      <c r="E992" s="276"/>
      <c r="F992" s="368"/>
      <c r="G992" s="368"/>
      <c r="H992" s="470"/>
      <c r="I992" s="307"/>
      <c r="J992" s="15"/>
      <c r="K992" s="299"/>
      <c r="L992" s="265"/>
      <c r="M992" s="265"/>
      <c r="N992" s="265"/>
      <c r="O992" s="281"/>
      <c r="P992" s="282"/>
      <c r="Q992" s="77"/>
    </row>
    <row r="993" spans="3:17" ht="13.5" customHeight="1" x14ac:dyDescent="0.15">
      <c r="C993" s="283">
        <f t="shared" si="34"/>
        <v>981</v>
      </c>
      <c r="D993" s="44" t="str">
        <f t="shared" si="35"/>
        <v/>
      </c>
      <c r="E993" s="276"/>
      <c r="F993" s="368"/>
      <c r="G993" s="368"/>
      <c r="H993" s="470"/>
      <c r="I993" s="307"/>
      <c r="J993" s="15"/>
      <c r="K993" s="299"/>
      <c r="L993" s="265"/>
      <c r="M993" s="265"/>
      <c r="N993" s="265"/>
      <c r="O993" s="281"/>
      <c r="P993" s="282"/>
      <c r="Q993" s="77"/>
    </row>
    <row r="994" spans="3:17" ht="13.5" customHeight="1" x14ac:dyDescent="0.15">
      <c r="C994" s="283">
        <f t="shared" si="34"/>
        <v>982</v>
      </c>
      <c r="D994" s="44" t="str">
        <f t="shared" si="35"/>
        <v/>
      </c>
      <c r="E994" s="276"/>
      <c r="F994" s="368"/>
      <c r="G994" s="368"/>
      <c r="H994" s="470"/>
      <c r="I994" s="307"/>
      <c r="J994" s="15"/>
      <c r="K994" s="299"/>
      <c r="L994" s="265"/>
      <c r="M994" s="265"/>
      <c r="N994" s="265"/>
      <c r="O994" s="281"/>
      <c r="P994" s="282"/>
      <c r="Q994" s="77"/>
    </row>
    <row r="995" spans="3:17" ht="13.5" customHeight="1" x14ac:dyDescent="0.15">
      <c r="C995" s="283">
        <f t="shared" si="34"/>
        <v>983</v>
      </c>
      <c r="D995" s="44" t="str">
        <f t="shared" si="35"/>
        <v/>
      </c>
      <c r="E995" s="276"/>
      <c r="F995" s="368"/>
      <c r="G995" s="368"/>
      <c r="H995" s="470"/>
      <c r="I995" s="307"/>
      <c r="J995" s="15"/>
      <c r="K995" s="299"/>
      <c r="L995" s="265"/>
      <c r="M995" s="265"/>
      <c r="N995" s="265"/>
      <c r="O995" s="281"/>
      <c r="P995" s="282"/>
      <c r="Q995" s="77"/>
    </row>
    <row r="996" spans="3:17" ht="13.5" customHeight="1" x14ac:dyDescent="0.15">
      <c r="C996" s="283">
        <f t="shared" si="34"/>
        <v>984</v>
      </c>
      <c r="D996" s="44" t="str">
        <f t="shared" si="35"/>
        <v/>
      </c>
      <c r="E996" s="276"/>
      <c r="F996" s="368"/>
      <c r="G996" s="368"/>
      <c r="H996" s="470"/>
      <c r="I996" s="307"/>
      <c r="J996" s="15"/>
      <c r="K996" s="299"/>
      <c r="L996" s="265"/>
      <c r="M996" s="265"/>
      <c r="N996" s="265"/>
      <c r="O996" s="281"/>
      <c r="P996" s="282"/>
      <c r="Q996" s="77"/>
    </row>
    <row r="997" spans="3:17" ht="13.5" customHeight="1" x14ac:dyDescent="0.15">
      <c r="C997" s="283">
        <f t="shared" si="34"/>
        <v>985</v>
      </c>
      <c r="D997" s="44" t="str">
        <f t="shared" si="35"/>
        <v/>
      </c>
      <c r="E997" s="276"/>
      <c r="F997" s="368"/>
      <c r="G997" s="368"/>
      <c r="H997" s="470"/>
      <c r="I997" s="307"/>
      <c r="J997" s="15"/>
      <c r="K997" s="299"/>
      <c r="L997" s="265"/>
      <c r="M997" s="265"/>
      <c r="N997" s="265"/>
      <c r="O997" s="281"/>
      <c r="P997" s="282"/>
      <c r="Q997" s="77"/>
    </row>
    <row r="998" spans="3:17" ht="13.5" customHeight="1" x14ac:dyDescent="0.15">
      <c r="C998" s="283">
        <f t="shared" si="34"/>
        <v>986</v>
      </c>
      <c r="D998" s="44" t="str">
        <f t="shared" si="35"/>
        <v/>
      </c>
      <c r="E998" s="276"/>
      <c r="F998" s="368"/>
      <c r="G998" s="368"/>
      <c r="H998" s="470"/>
      <c r="I998" s="307"/>
      <c r="J998" s="15"/>
      <c r="K998" s="299"/>
      <c r="L998" s="265"/>
      <c r="M998" s="265"/>
      <c r="N998" s="265"/>
      <c r="O998" s="281"/>
      <c r="P998" s="282"/>
      <c r="Q998" s="77"/>
    </row>
    <row r="999" spans="3:17" ht="13.5" customHeight="1" x14ac:dyDescent="0.15">
      <c r="C999" s="283">
        <f t="shared" si="34"/>
        <v>987</v>
      </c>
      <c r="D999" s="44" t="str">
        <f t="shared" si="35"/>
        <v/>
      </c>
      <c r="E999" s="276"/>
      <c r="F999" s="368"/>
      <c r="G999" s="368"/>
      <c r="H999" s="470"/>
      <c r="I999" s="307"/>
      <c r="J999" s="15"/>
      <c r="K999" s="299"/>
      <c r="L999" s="265"/>
      <c r="M999" s="265"/>
      <c r="N999" s="265"/>
      <c r="O999" s="281"/>
      <c r="P999" s="282"/>
      <c r="Q999" s="77"/>
    </row>
    <row r="1000" spans="3:17" ht="13.5" customHeight="1" x14ac:dyDescent="0.15">
      <c r="C1000" s="283">
        <f t="shared" si="34"/>
        <v>988</v>
      </c>
      <c r="D1000" s="44" t="str">
        <f t="shared" si="35"/>
        <v/>
      </c>
      <c r="E1000" s="276"/>
      <c r="F1000" s="368"/>
      <c r="G1000" s="368"/>
      <c r="H1000" s="470"/>
      <c r="I1000" s="307"/>
      <c r="J1000" s="15"/>
      <c r="K1000" s="299"/>
      <c r="L1000" s="265"/>
      <c r="M1000" s="265"/>
      <c r="N1000" s="265"/>
      <c r="O1000" s="281"/>
      <c r="P1000" s="282"/>
      <c r="Q1000" s="77"/>
    </row>
    <row r="1001" spans="3:17" ht="13.5" customHeight="1" x14ac:dyDescent="0.15">
      <c r="C1001" s="283">
        <f t="shared" si="34"/>
        <v>989</v>
      </c>
      <c r="D1001" s="44" t="str">
        <f t="shared" si="35"/>
        <v/>
      </c>
      <c r="E1001" s="276"/>
      <c r="F1001" s="368"/>
      <c r="G1001" s="368"/>
      <c r="H1001" s="470"/>
      <c r="I1001" s="307"/>
      <c r="J1001" s="15"/>
      <c r="K1001" s="299"/>
      <c r="L1001" s="265"/>
      <c r="M1001" s="265"/>
      <c r="N1001" s="265"/>
      <c r="O1001" s="281"/>
      <c r="P1001" s="282"/>
      <c r="Q1001" s="77"/>
    </row>
    <row r="1002" spans="3:17" ht="13.5" customHeight="1" x14ac:dyDescent="0.15">
      <c r="C1002" s="283">
        <f t="shared" si="34"/>
        <v>990</v>
      </c>
      <c r="D1002" s="44" t="str">
        <f t="shared" si="35"/>
        <v/>
      </c>
      <c r="E1002" s="276"/>
      <c r="F1002" s="368"/>
      <c r="G1002" s="368"/>
      <c r="H1002" s="470"/>
      <c r="I1002" s="307"/>
      <c r="J1002" s="15"/>
      <c r="K1002" s="299"/>
      <c r="L1002" s="265"/>
      <c r="M1002" s="265"/>
      <c r="N1002" s="265"/>
      <c r="O1002" s="281"/>
      <c r="P1002" s="282"/>
      <c r="Q1002" s="77"/>
    </row>
    <row r="1003" spans="3:17" ht="13.5" customHeight="1" x14ac:dyDescent="0.15">
      <c r="C1003" s="286"/>
      <c r="D1003" s="286"/>
      <c r="E1003" s="21"/>
      <c r="F1003" s="286"/>
      <c r="G1003" s="286"/>
      <c r="H1003" s="286"/>
      <c r="I1003" s="318"/>
      <c r="J1003" s="289"/>
      <c r="K1003" s="287"/>
      <c r="L1003" s="287"/>
      <c r="M1003" s="287"/>
      <c r="N1003" s="287"/>
      <c r="O1003" s="3"/>
      <c r="P1003" s="282"/>
      <c r="Q1003" s="77"/>
    </row>
  </sheetData>
  <sheetProtection algorithmName="SHA-512" hashValue="hoCMDoADBCetPFrEZFXKe+OhzQwRQX29bhWEFwKawIsTtkLaDfxB073cp2X217XgyuaGMKbg0fwRKvxwYZY3Iw==" saltValue="SeZJUpNimCbcxjRE1tEGVA==" spinCount="100000" sheet="1" selectLockedCells="1"/>
  <mergeCells count="15">
    <mergeCell ref="K5:N5"/>
    <mergeCell ref="K6:K7"/>
    <mergeCell ref="L6:L7"/>
    <mergeCell ref="M6:M7"/>
    <mergeCell ref="N6:N7"/>
    <mergeCell ref="C10:F12"/>
    <mergeCell ref="C9:G9"/>
    <mergeCell ref="H5:H7"/>
    <mergeCell ref="J5:J7"/>
    <mergeCell ref="I5:I7"/>
    <mergeCell ref="C5:C7"/>
    <mergeCell ref="E5:E7"/>
    <mergeCell ref="F5:F7"/>
    <mergeCell ref="G5:G7"/>
    <mergeCell ref="D5:D7"/>
  </mergeCells>
  <phoneticPr fontId="3"/>
  <conditionalFormatting sqref="K13:K1002">
    <cfRule type="expression" dxfId="96" priority="5" stopIfTrue="1">
      <formula>AND(D13="○",K13="")</formula>
    </cfRule>
  </conditionalFormatting>
  <conditionalFormatting sqref="K13:L1002">
    <cfRule type="expression" dxfId="95" priority="19" stopIfTrue="1">
      <formula>AND($I13="",K13="○")</formula>
    </cfRule>
  </conditionalFormatting>
  <conditionalFormatting sqref="L13:L1002">
    <cfRule type="expression" dxfId="94" priority="4" stopIfTrue="1">
      <formula>AND(D13="○",L13="")</formula>
    </cfRule>
    <cfRule type="expression" dxfId="93" priority="18" stopIfTrue="1">
      <formula>AND(L13="○",OR(M13="○",N13="○"))</formula>
    </cfRule>
  </conditionalFormatting>
  <conditionalFormatting sqref="M13:M1002">
    <cfRule type="expression" dxfId="92" priority="3" stopIfTrue="1">
      <formula>AND(D13="○",L13="",M13="")</formula>
    </cfRule>
    <cfRule type="expression" dxfId="91" priority="15" stopIfTrue="1">
      <formula>AND(M13="○",OR(L13="○",N13="○"))</formula>
    </cfRule>
    <cfRule type="expression" dxfId="90" priority="16" stopIfTrue="1">
      <formula>AND($I13="",M13="○")</formula>
    </cfRule>
  </conditionalFormatting>
  <conditionalFormatting sqref="N13:N1002">
    <cfRule type="expression" dxfId="89" priority="2" stopIfTrue="1">
      <formula>AND(D13="○",L13="",M13="",N13="")</formula>
    </cfRule>
    <cfRule type="expression" dxfId="88" priority="8" stopIfTrue="1">
      <formula>AND(N13="○",OR(L13="○",M13="○"))</formula>
    </cfRule>
    <cfRule type="expression" dxfId="87" priority="9" stopIfTrue="1">
      <formula>AND($I13="",N13="○")</formula>
    </cfRule>
  </conditionalFormatting>
  <conditionalFormatting sqref="O13:O672 O701:O732 O761:O792 O821:O852 O881:O912 O941:O972">
    <cfRule type="expression" dxfId="86" priority="22" stopIfTrue="1">
      <formula>AND(#REF!="",O13="○")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記入方法</vt:lpstr>
      <vt:lpstr>省エネ余地一覧</vt:lpstr>
      <vt:lpstr>点検表</vt:lpstr>
      <vt:lpstr>熱源機器</vt:lpstr>
      <vt:lpstr>冷却塔</vt:lpstr>
      <vt:lpstr>熱源ポンプ</vt:lpstr>
      <vt:lpstr>空調機</vt:lpstr>
      <vt:lpstr>パッケージ形空調機</vt:lpstr>
      <vt:lpstr>空調・換気用ファン</vt:lpstr>
      <vt:lpstr>照明器具</vt:lpstr>
      <vt:lpstr>変圧器</vt:lpstr>
      <vt:lpstr>給水ポンプ</vt:lpstr>
      <vt:lpstr>昇降機</vt:lpstr>
      <vt:lpstr>エアコンプレッサー</vt:lpstr>
      <vt:lpstr>電動力応用設備</vt:lpstr>
      <vt:lpstr>冷凍・冷蔵設備</vt:lpstr>
      <vt:lpstr>エアコンプレッサー!Print_Area</vt:lpstr>
      <vt:lpstr>パッケージ形空調機!Print_Area</vt:lpstr>
      <vt:lpstr>記入方法!Print_Area</vt:lpstr>
      <vt:lpstr>給水ポンプ!Print_Area</vt:lpstr>
      <vt:lpstr>空調・換気用ファン!Print_Area</vt:lpstr>
      <vt:lpstr>空調機!Print_Area</vt:lpstr>
      <vt:lpstr>昇降機!Print_Area</vt:lpstr>
      <vt:lpstr>照明器具!Print_Area</vt:lpstr>
      <vt:lpstr>省エネ余地一覧!Print_Area</vt:lpstr>
      <vt:lpstr>点検表!Print_Area</vt:lpstr>
      <vt:lpstr>電動力応用設備!Print_Area</vt:lpstr>
      <vt:lpstr>熱源ポンプ!Print_Area</vt:lpstr>
      <vt:lpstr>熱源機器!Print_Area</vt:lpstr>
      <vt:lpstr>変圧器!Print_Area</vt:lpstr>
      <vt:lpstr>冷却塔!Print_Area</vt:lpstr>
      <vt:lpstr>冷凍・冷蔵設備!Print_Area</vt:lpstr>
      <vt:lpstr>エアコンプレッサー!Print_Titles</vt:lpstr>
      <vt:lpstr>パッケージ形空調機!Print_Titles</vt:lpstr>
      <vt:lpstr>給水ポンプ!Print_Titles</vt:lpstr>
      <vt:lpstr>空調・換気用ファン!Print_Titles</vt:lpstr>
      <vt:lpstr>空調機!Print_Titles</vt:lpstr>
      <vt:lpstr>昇降機!Print_Titles</vt:lpstr>
      <vt:lpstr>照明器具!Print_Titles</vt:lpstr>
      <vt:lpstr>省エネ余地一覧!Print_Titles</vt:lpstr>
      <vt:lpstr>点検表!Print_Titles</vt:lpstr>
      <vt:lpstr>電動力応用設備!Print_Titles</vt:lpstr>
      <vt:lpstr>熱源ポンプ!Print_Titles</vt:lpstr>
      <vt:lpstr>熱源機器!Print_Titles</vt:lpstr>
      <vt:lpstr>変圧器!Print_Titles</vt:lpstr>
      <vt:lpstr>冷却塔!Print_Titles</vt:lpstr>
      <vt:lpstr>冷凍・冷蔵設備!Print_Titles</vt:lpstr>
    </vt:vector>
  </TitlesOfParts>
  <Company>(株)日本設計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川津 行弘</cp:lastModifiedBy>
  <cp:lastPrinted>2021-03-16T05:40:57Z</cp:lastPrinted>
  <dcterms:created xsi:type="dcterms:W3CDTF">2008-08-20T10:15:56Z</dcterms:created>
  <dcterms:modified xsi:type="dcterms:W3CDTF">2026-05-21T04:48:04Z</dcterms:modified>
</cp:coreProperties>
</file>